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'ICE-ENA'!$B$16:$U$16</definedName>
    <definedName name="TABLE" localSheetId="8">'ICE-EPM'!$B$16:$U$17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'ICE-ENA'!$B$16:$U$16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<sst xmlns="http://schemas.openxmlformats.org/spreadsheetml/2006/main" count="68762" uniqueCount="4985">
  <si>
    <t>georgiou</t>
  </si>
  <si>
    <t>TIMMING1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</si>
  <si>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</si>
  <si>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</si>
  <si>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</si>
  <si>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</si>
  <si>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</si>
  <si>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</si>
  <si>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</si>
  <si>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</si>
  <si>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</si>
  <si>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pstrange</t>
  </si>
  <si>
    <t>tbeggans</t>
  </si>
  <si>
    <t>aepsvc136</t>
  </si>
  <si>
    <t>shduster</t>
  </si>
  <si>
    <t>owenwest</t>
  </si>
  <si>
    <t>jsampler</t>
  </si>
  <si>
    <t>PowerMCP</t>
  </si>
  <si>
    <t>US Pwr Fin Swap  PJM W IntC Peak         04-08Jun01      USD/MWh</t>
  </si>
  <si>
    <t>JEFFK003</t>
  </si>
  <si>
    <t>GER Pwr Phy FF   Ger Grd BASE HV         04-10Jun01      EUR/MWh</t>
  </si>
  <si>
    <t>US Gas Basis     TETCO M3                Jul01           USD/MM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</si>
  <si>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</si>
  <si>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</si>
  <si>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</si>
  <si>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</si>
  <si>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</si>
  <si>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</si>
  <si>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</si>
  <si>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</si>
  <si>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</si>
  <si>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</si>
  <si>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US Pwr Phy Firm  Entergy Peak            04-08Jun01      USD/MWh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</si>
  <si>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</si>
  <si>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</si>
  <si>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</si>
  <si>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</si>
  <si>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</si>
  <si>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</si>
  <si>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</si>
  <si>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</si>
  <si>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</si>
  <si>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</si>
  <si>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PPL EnergyPlus, LLC</t>
  </si>
  <si>
    <t>apizzut1</t>
  </si>
  <si>
    <t>US Pwr Fin Swap  ISO NY Z-G Peak         01Jun01         USD/MWh</t>
  </si>
  <si>
    <t>aepsvc128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</si>
  <si>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</si>
  <si>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</si>
  <si>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</si>
  <si>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</si>
  <si>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</si>
  <si>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</si>
  <si>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</si>
  <si>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</si>
  <si>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</si>
  <si>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</si>
  <si>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</si>
  <si>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</si>
  <si>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</si>
  <si>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</si>
  <si>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</si>
  <si>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</si>
  <si>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</si>
  <si>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</si>
  <si>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</si>
  <si>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</si>
  <si>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</si>
  <si>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</si>
  <si>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</si>
  <si>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</si>
  <si>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</si>
  <si>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</si>
  <si>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</si>
  <si>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</si>
  <si>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</si>
  <si>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</si>
  <si>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</si>
  <si>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</si>
  <si>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</si>
  <si>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</si>
  <si>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</si>
  <si>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</si>
  <si>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</si>
  <si>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</si>
  <si>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</si>
  <si>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</si>
  <si>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</si>
  <si>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</si>
  <si>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</si>
  <si>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</si>
  <si>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</si>
  <si>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</si>
  <si>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</si>
  <si>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</si>
  <si>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</si>
  <si>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</si>
  <si>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</si>
  <si>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</si>
  <si>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</si>
  <si>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</si>
  <si>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</si>
  <si>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</si>
  <si>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</si>
  <si>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</si>
  <si>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</si>
  <si>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</si>
  <si>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</si>
  <si>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mckennas</t>
  </si>
  <si>
    <t>US Gas Swap      IF HSC                  Jun01           USD/MM</t>
  </si>
  <si>
    <t>US Gas Phy       HeHub                   31May01         USD/MM</t>
  </si>
  <si>
    <t>US Gas Swap      Nymex                   Sep01           USD/MM</t>
  </si>
  <si>
    <t>US Gas Phy       TENN Z-0                31May01         USD/MM</t>
  </si>
  <si>
    <t>    Jet Fuel Diff - NWE CIF Cargo/GO 1st line swap - Aug01</t>
  </si>
  <si>
    <t>    Jet Fuel Diff - NWE CIF Cargo/GO 1st line swap - Sep01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</si>
  <si>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</si>
  <si>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</si>
  <si>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</si>
  <si>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</si>
  <si>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</si>
  <si>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Nepool - Next Week</t>
  </si>
  <si>
    <t>    Firm-LD Peak - PJM-W - Sep01</t>
  </si>
  <si>
    <t>    NG Firm Phys, FP - FGT-Z2 - Next Day Gas</t>
  </si>
  <si>
    <t>    NG Firm Phys, FP - NGPL-STX - Next Day Gas</t>
  </si>
  <si>
    <t>    NG Firm Phys, FP - NW-Stanfield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</si>
  <si>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</si>
  <si>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</si>
  <si>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</si>
  <si>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</si>
  <si>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</si>
  <si>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</si>
  <si>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Sep01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</si>
  <si>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</si>
  <si>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</si>
  <si>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</si>
  <si>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</si>
  <si>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</si>
  <si>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</si>
  <si>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</si>
  <si>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</si>
  <si>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</si>
  <si>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</si>
  <si>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Electrabel Nordic AS</t>
  </si>
  <si>
    <t>oslotrad01</t>
  </si>
  <si>
    <t>GER Pwr Phy FF   Ger Grd WDPK HV         Aug01           EUR/MWh</t>
  </si>
  <si>
    <t>christop</t>
  </si>
  <si>
    <t>Nordic Pwr Swap  SYS BASE                GU24 2001       NOK/MWh</t>
  </si>
  <si>
    <t>ADM56390</t>
  </si>
  <si>
    <t>Nordic Pwr Swap  SYS BASE                GU27 2001       NOK/MWh</t>
  </si>
  <si>
    <t>GER Pwr Phy FF   Ger Grd BASE HV         02-03Jun01      EUR/MWh</t>
  </si>
  <si>
    <t>AUT Pwr Phy FF   AUT WDPK HV             Jun01           EUR/MWh</t>
  </si>
  <si>
    <t>Osterreichische Elektrizitats Wirtschaft AG</t>
  </si>
  <si>
    <t>knablmanfr</t>
  </si>
  <si>
    <t>Nordic Pwr Swap  SYS BASE                GU25 2001       NOK/MWh</t>
  </si>
  <si>
    <t>MVV Energie AG</t>
  </si>
  <si>
    <t>Reliant Energy Trading &amp; Marketing B.V.</t>
  </si>
  <si>
    <t>ADM07776</t>
  </si>
  <si>
    <t>AMANCEBO</t>
  </si>
  <si>
    <t>Ostenfjeldske Kraftomsetning - Oko Kraft AS</t>
  </si>
  <si>
    <t>JOJTRADE</t>
  </si>
  <si>
    <t>mstimson</t>
  </si>
  <si>
    <t>aepes220</t>
  </si>
  <si>
    <t>Sumitomo Corp.</t>
  </si>
  <si>
    <t>SUMFAKAS</t>
  </si>
  <si>
    <t>ADM01803</t>
  </si>
  <si>
    <t>MVVTRADER6</t>
  </si>
  <si>
    <t>E.ON Trading GmbH (Munich)</t>
  </si>
  <si>
    <t>eontrdneu</t>
  </si>
  <si>
    <t>Statkraft Energy Deutschland GmbH</t>
  </si>
  <si>
    <t>jankeller</t>
  </si>
  <si>
    <t>Entrade GmbH</t>
  </si>
  <si>
    <t>ADM73836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</si>
  <si>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</si>
  <si>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</si>
  <si>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</si>
  <si>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</si>
  <si>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</si>
  <si>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</si>
  <si>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</si>
  <si>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</si>
  <si>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</si>
  <si>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</si>
  <si>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andygard</t>
  </si>
  <si>
    <t>BEL Gas Phy      ZEE HUB                 Jun01           p/th</t>
  </si>
  <si>
    <t>aarongiles</t>
  </si>
  <si>
    <t>scochrane</t>
  </si>
  <si>
    <t>Hydro Aluminium AS</t>
  </si>
  <si>
    <t>HELLENEK</t>
  </si>
  <si>
    <t>PALLANCY</t>
  </si>
  <si>
    <t>UK Gas Phy       NBP                     Apr-Sep02       p/th</t>
  </si>
  <si>
    <t>ANDYMARSH</t>
  </si>
  <si>
    <t>DANNAYLOR</t>
  </si>
  <si>
    <t>GER Pwr Phy FF   Ger Grd BASE HV         Nov01           EUR/MWh</t>
  </si>
  <si>
    <t>UK Gas Phy       NBP                     02-03Jun01      p/th</t>
  </si>
  <si>
    <t>JABORNIK</t>
  </si>
  <si>
    <t>EUTrading5</t>
  </si>
  <si>
    <t>Petro Carbo Chem GmbH</t>
  </si>
  <si>
    <t>ADM02151</t>
  </si>
  <si>
    <t>UK Gas Phy       NBP                     30May01         p/th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</si>
  <si>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</si>
  <si>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</si>
  <si>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</si>
  <si>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</si>
  <si>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</si>
  <si>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</si>
  <si>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</si>
  <si>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</si>
  <si>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</si>
  <si>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</si>
  <si>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</si>
  <si>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</si>
  <si>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</si>
  <si>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ETA44556</t>
  </si>
  <si>
    <t>FRANWAUT</t>
  </si>
  <si>
    <t>antperez</t>
  </si>
  <si>
    <t>Al LME Reg.      Contract                15Aug01         USD/mt-L</t>
  </si>
  <si>
    <t>Benno456</t>
  </si>
  <si>
    <t>Toyota Tsusho Metals Limited</t>
  </si>
  <si>
    <t>ADM90670</t>
  </si>
  <si>
    <t>aeszager</t>
  </si>
  <si>
    <t>UK Dtd Brent vs. IPE Frontline</t>
  </si>
  <si>
    <t>tukechar</t>
  </si>
  <si>
    <t>CGLAAS</t>
  </si>
  <si>
    <t>UK - ECTRIC - Crude Brent</t>
  </si>
  <si>
    <t>DTD Brent vs.    IPE Frontline           Jul01           USD/bbl</t>
  </si>
  <si>
    <t>bungeywj</t>
  </si>
  <si>
    <t>stonerman</t>
  </si>
  <si>
    <t>txuetcjn</t>
  </si>
  <si>
    <t>TOOLEDAV</t>
  </si>
  <si>
    <t>bkeefer001</t>
  </si>
  <si>
    <t>briangrant</t>
  </si>
  <si>
    <t>williamson</t>
  </si>
  <si>
    <t>fnelson1</t>
  </si>
  <si>
    <t>millerbi</t>
  </si>
  <si>
    <t>weshughes</t>
  </si>
  <si>
    <t>KKETTLER</t>
  </si>
  <si>
    <t>TPAR1234</t>
  </si>
  <si>
    <t>Carolina Power &amp; Light Company</t>
  </si>
  <si>
    <t>ZACHA007</t>
  </si>
  <si>
    <t>cortmcmeel</t>
  </si>
  <si>
    <t>ADM56370</t>
  </si>
  <si>
    <t>rmessmer</t>
  </si>
  <si>
    <t>JAYMUNSIE</t>
  </si>
  <si>
    <t>brianagre</t>
  </si>
  <si>
    <t>merkouris</t>
  </si>
  <si>
    <t>US Pwr Phy Firm  PJM-W Peak              31May01         USD/MWh</t>
  </si>
  <si>
    <t>US Pwr Phy Firm  PJM-W Peak              01Jun01         USD/MWh</t>
  </si>
  <si>
    <t>REDRAIDER</t>
  </si>
  <si>
    <t>US Pwr Phy Firm  COMED Peak              04-08Jun01      USD/MWh</t>
  </si>
  <si>
    <t>US Gas Phy       TranscoZ6NNY            Jun01           USD/MM</t>
  </si>
  <si>
    <t>VPIMENOV</t>
  </si>
  <si>
    <t>US Gas Swap      Nymex                   Jul-Oct01       USD/MM</t>
  </si>
  <si>
    <t>ABN AMRO Futures Limited</t>
  </si>
  <si>
    <t>US Pwr Phy Firm  NEPOOL Peak             31May01         USD/MWh</t>
  </si>
  <si>
    <t>rbordeleau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</si>
  <si>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</si>
  <si>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</si>
  <si>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</si>
  <si>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</si>
  <si>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</si>
  <si>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</si>
  <si>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</si>
  <si>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</si>
  <si>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</si>
  <si>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</si>
  <si>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</si>
  <si>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</si>
  <si>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coopertr</t>
  </si>
  <si>
    <t>NepoolDesk</t>
  </si>
  <si>
    <t>Interstate Power Company</t>
  </si>
  <si>
    <t>ipca08239</t>
  </si>
  <si>
    <t>GER Pwr Phy FF   Ger Grd WDPK HV         31May01         EUR/MWh</t>
  </si>
  <si>
    <t>TKUYKEN</t>
  </si>
  <si>
    <t>Wisconsin Power And Light Company</t>
  </si>
  <si>
    <t>wpla08239</t>
  </si>
  <si>
    <t>US Pwr Phy Firm  TVA Peak                Jul-Aug01       USD/MWh</t>
  </si>
  <si>
    <t>barmstrong</t>
  </si>
  <si>
    <t>tjturney</t>
  </si>
  <si>
    <t>stockman</t>
  </si>
  <si>
    <t>Dominion Field Services, Inc.</t>
  </si>
  <si>
    <t>ADM31465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</si>
  <si>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</si>
  <si>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</si>
  <si>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</si>
  <si>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</si>
  <si>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</si>
  <si>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</si>
  <si>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aepes204</t>
  </si>
  <si>
    <t>TALONSO</t>
  </si>
  <si>
    <t>HALLIREG</t>
  </si>
  <si>
    <t>schellenbe</t>
  </si>
  <si>
    <t>bharrison</t>
  </si>
  <si>
    <t>US Pwr Phy CAISO SP15 Peak               Jul01           USD/MWh</t>
  </si>
  <si>
    <t>RBADEER</t>
  </si>
  <si>
    <t>WRUSSELL</t>
  </si>
  <si>
    <t>LT-CA</t>
  </si>
  <si>
    <t>JMORRIS4</t>
  </si>
  <si>
    <t>txuetcma</t>
  </si>
  <si>
    <t>Speightsjp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</si>
  <si>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</si>
  <si>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</si>
  <si>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</si>
  <si>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</si>
  <si>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</si>
  <si>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</si>
  <si>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</si>
  <si>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</si>
  <si>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</si>
  <si>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US Gas Phy       Dom SP TT               Jun01           USD/MM</t>
  </si>
  <si>
    <t>rdl00001</t>
  </si>
  <si>
    <t>kyleross</t>
  </si>
  <si>
    <t>MARYROSE</t>
  </si>
  <si>
    <t>UK Gas Phy       NBP WkD                 04-08Jun01      p/th</t>
  </si>
  <si>
    <t>vab12345</t>
  </si>
  <si>
    <t>Gistbill</t>
  </si>
  <si>
    <t>ANDYCARTER</t>
  </si>
  <si>
    <t>sconn00001</t>
  </si>
  <si>
    <t>US Gas Fin Opt   NYMEX        EC4.5      Jul01           USD/MM-L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</si>
  <si>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</si>
  <si>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</si>
  <si>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</si>
  <si>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</si>
  <si>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</si>
  <si>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</si>
  <si>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GREGTYSON</t>
  </si>
  <si>
    <t>EPMELPwlh</t>
  </si>
  <si>
    <t>ROBKEHOE</t>
  </si>
  <si>
    <t>simonwils</t>
  </si>
  <si>
    <t>pcesrick</t>
  </si>
  <si>
    <t>JOHNBOYLE</t>
  </si>
  <si>
    <t>WESTDESK8</t>
  </si>
  <si>
    <t>bahram11</t>
  </si>
  <si>
    <t>Jamesjohn</t>
  </si>
  <si>
    <t>JABORDEN</t>
  </si>
  <si>
    <t>MSMI1234</t>
  </si>
  <si>
    <t>MACGROIN</t>
  </si>
  <si>
    <t>elizabeth</t>
  </si>
  <si>
    <t>jwashabaug</t>
  </si>
  <si>
    <t>BBRADLEY</t>
  </si>
  <si>
    <t>KELLYADAM</t>
  </si>
  <si>
    <t>paulcoode</t>
  </si>
  <si>
    <t>aepsvc135</t>
  </si>
  <si>
    <t>ADM83161</t>
  </si>
  <si>
    <t>UK Gas Phy       NBP                     Jan-Mar04       p/th</t>
  </si>
  <si>
    <t>rkc00001</t>
  </si>
  <si>
    <t>US Pwr Phy Firm  PJM-W Peak              Jul01           USD/MWh</t>
  </si>
  <si>
    <t>cgaes123</t>
  </si>
  <si>
    <t>US Pwr Phy Firm  PALVE Peak              Oct-Dec01       USD/MWh</t>
  </si>
  <si>
    <t>US Pwr Phy CAISO NP15 Peak               Sep01           USD/MWh</t>
  </si>
  <si>
    <t>MELISSA1</t>
  </si>
  <si>
    <t>US Gas Phy       Transco St.65           Jun01           USD/MM</t>
  </si>
  <si>
    <t>brtrader07</t>
  </si>
  <si>
    <t>GER Pwr Phy FF   Ger Grd BASE HV         31May01         EUR/MWh</t>
  </si>
  <si>
    <t>NJARENTZ</t>
  </si>
  <si>
    <t>STEVEHANCE</t>
  </si>
  <si>
    <t>US Pwr Phy Unp B ERCOT Peak              04-08Jun01      USD/MWh</t>
  </si>
  <si>
    <t>US Gas Basis     NGI Malin               Nov01-Mar02     USD/MM</t>
  </si>
  <si>
    <t>US Gas Phy       FGT Z2                  31May01         USD/MM</t>
  </si>
  <si>
    <t>US Gas Daily     HHub                    Jul01           USD/MM</t>
  </si>
  <si>
    <t>US Gas Phy       TETCO WLA               Jun01           USD/MM</t>
  </si>
  <si>
    <t>US Gas Phy       TETCO ELA               31May01         USD/MM</t>
  </si>
  <si>
    <t>US Gas Phy       TETCO STX               Jun01           USD/MM</t>
  </si>
  <si>
    <t>US Gas Phy       TENN 800                31May01         USD/MM</t>
  </si>
  <si>
    <t>US Gas Phy       PEPL Pool               Jun01           USD/MM</t>
  </si>
  <si>
    <t>CAN Gas Basis    AECO                    Apr-Oct02       USD/MM</t>
  </si>
  <si>
    <t>paulbach</t>
  </si>
  <si>
    <t>TMCANDREW1</t>
  </si>
  <si>
    <t>slwidner</t>
  </si>
  <si>
    <t>US Pwr Fin Swap  ISO NY Z-J Peak         Jul-Aug01       USD/MWh</t>
  </si>
  <si>
    <t>Standsse</t>
  </si>
  <si>
    <t>KFLOVELESS</t>
  </si>
  <si>
    <t>LAROCHEL</t>
  </si>
  <si>
    <t>US Gas Daily     ANR LA                  Jun01           USD/MM</t>
  </si>
  <si>
    <t>Koch Petroleum Group, L.P.</t>
  </si>
  <si>
    <t>fouqueta01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</si>
  <si>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</si>
  <si>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</si>
  <si>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</si>
  <si>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</si>
  <si>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</si>
  <si>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</si>
  <si>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</si>
  <si>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</si>
  <si>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Copano Energy Services/Upper Gulf Coast, L.P.</t>
  </si>
  <si>
    <t>louiscox</t>
  </si>
  <si>
    <t>hotelmotel</t>
  </si>
  <si>
    <t>ADM02409</t>
  </si>
  <si>
    <t>rdyoung1</t>
  </si>
  <si>
    <t>FT - Denver</t>
  </si>
  <si>
    <t>benninger</t>
  </si>
  <si>
    <t>BEL Gas Phy      ZEE HUB                 02-03Jun01      p/th</t>
  </si>
  <si>
    <t>DTD Brent vs.    IPE Frontline           Q1 2002         USD/bbl</t>
  </si>
  <si>
    <t>JAMBEEBL</t>
  </si>
  <si>
    <t>HEMMERLY</t>
  </si>
  <si>
    <t>sstrick9</t>
  </si>
  <si>
    <t>HAMMON01</t>
  </si>
  <si>
    <t>MOOREROB</t>
  </si>
  <si>
    <t>OBANNONR</t>
  </si>
  <si>
    <t>Kearbyka</t>
  </si>
  <si>
    <t>RAAUCOIN</t>
  </si>
  <si>
    <t>cdplante</t>
  </si>
  <si>
    <t>US Gas Phy       HeHub                   Jun01           USD/MM</t>
  </si>
  <si>
    <t>ADM38449</t>
  </si>
  <si>
    <t>DAVIDFRE</t>
  </si>
  <si>
    <t>US Pwr Fin Swap  ISO NY Z-G Peak         Sep01           USD/MWh</t>
  </si>
  <si>
    <t>dvjohnson1</t>
  </si>
  <si>
    <t>J. M. Huber Corporation</t>
  </si>
  <si>
    <t>ADM08095</t>
  </si>
  <si>
    <t>NL Power Phy Fwd Ffrm</t>
  </si>
  <si>
    <t>NL Pwr Phy FF    KNET BASE HV            Jan-Dec02       EUR/MWh</t>
  </si>
  <si>
    <t>JPIETILA</t>
  </si>
  <si>
    <t>LAVIELLE</t>
  </si>
  <si>
    <t>JOHNKECH</t>
  </si>
  <si>
    <t>EPMELPclk</t>
  </si>
  <si>
    <t>aepes222</t>
  </si>
  <si>
    <t>HawkinsD</t>
  </si>
  <si>
    <t>pces5038</t>
  </si>
  <si>
    <t>EPMELPctk</t>
  </si>
  <si>
    <t>timriordan</t>
  </si>
  <si>
    <t>ADM04583</t>
  </si>
  <si>
    <t>jeffwelch</t>
  </si>
  <si>
    <t>Condonpatf</t>
  </si>
  <si>
    <t>CAN Gas Phy      Dawn                    Jun01           USD/MM</t>
  </si>
  <si>
    <t>terryl00</t>
  </si>
  <si>
    <t>NUIEBJOP</t>
  </si>
  <si>
    <t>US Pwr Phy CAISO SP15 Peak               Jun01           USD/MWh</t>
  </si>
  <si>
    <t>bradkibbe</t>
  </si>
  <si>
    <t>BIGBRADLY</t>
  </si>
  <si>
    <t>Baytex Energy Ltd.</t>
  </si>
  <si>
    <t>ADM36992</t>
  </si>
  <si>
    <t>GDAVIDSON</t>
  </si>
  <si>
    <t>US Gas Phy       TENN 800                Jun01           USD/MM</t>
  </si>
  <si>
    <t>PowerMAS</t>
  </si>
  <si>
    <t>ADM88678</t>
  </si>
  <si>
    <t>US Gas Daily     NNG Ventura             Jun01           USD/MM</t>
  </si>
  <si>
    <t>JCARDIFF</t>
  </si>
  <si>
    <t>US Gas Daily     NGPL TXOK East          Jun01           USD/MM</t>
  </si>
  <si>
    <t>CRICHEY</t>
  </si>
  <si>
    <t>Alberta-Hourly</t>
  </si>
  <si>
    <t>bdiemer1</t>
  </si>
  <si>
    <t>US Gas Basis     NGI PGE CtyGate         Nov01-Mar02     USD/MM</t>
  </si>
  <si>
    <t>US Pwr Phy CAISO NP15 Peak               Oct-Dec01       USD/MWh</t>
  </si>
  <si>
    <t>ADM35416</t>
  </si>
  <si>
    <t>US Gas Phy       FGT Z2                  Jun01           USD/MM</t>
  </si>
  <si>
    <t>ADM18276</t>
  </si>
  <si>
    <t>EPMI-Southeast</t>
  </si>
  <si>
    <t>jeffstone</t>
  </si>
  <si>
    <t>crudebuyer</t>
  </si>
  <si>
    <t>ADM66321</t>
  </si>
  <si>
    <t>mattdagst</t>
  </si>
  <si>
    <t>US Pwr Phy Firm  COMED Peak              Mar-Apr02       USD/MWh</t>
  </si>
  <si>
    <t>frawley1</t>
  </si>
  <si>
    <t>kentpower</t>
  </si>
  <si>
    <t>RCHAHAL1</t>
  </si>
  <si>
    <t>US Gas Basis     SONAT LA                Jul01           USD/MM</t>
  </si>
  <si>
    <t>Dynegy UK Limited</t>
  </si>
  <si>
    <t>chriskenuk</t>
  </si>
  <si>
    <t>US Pwr Fin Swap  ISO NY Z-A Peak         04-08Jun01      USD/MWh</t>
  </si>
  <si>
    <t>jamesgtine</t>
  </si>
  <si>
    <t>bchrumka</t>
  </si>
  <si>
    <t>UK Pwr Phy       445 Trans Inc BASE      Sep01           GBP/MWh</t>
  </si>
  <si>
    <t>Stevemoore</t>
  </si>
  <si>
    <t>US Gas Phy       TGT Z-SL                Jun01           USD/MM</t>
  </si>
  <si>
    <t>BISHOP00</t>
  </si>
  <si>
    <t>HAUEISEN</t>
  </si>
  <si>
    <t>EPMELPbag</t>
  </si>
  <si>
    <t>Biglertim</t>
  </si>
  <si>
    <t>US Pwr Phy CAISO SP15 Peak               Jul-Sep02       USD/MWh</t>
  </si>
  <si>
    <t>US Crude Fin Opt Put</t>
  </si>
  <si>
    <t>PZADORO</t>
  </si>
  <si>
    <t>Oil-Price-3</t>
  </si>
  <si>
    <t>US Pwr Phy Firm  PALVE Peak              31May01         USD/MWh</t>
  </si>
  <si>
    <t>US Pwr Phy Firm  NEPOOL Peak             Jan-Dec02       USD/MWh</t>
  </si>
  <si>
    <t>MATTGRAVEL</t>
  </si>
  <si>
    <t>NEALWOOD</t>
  </si>
  <si>
    <t>US Pwr Phy Firm  SOCO Peak               Jan-Dec03       USD/MWh</t>
  </si>
  <si>
    <t>jleitnerp</t>
  </si>
  <si>
    <t>michbritt</t>
  </si>
  <si>
    <t>brtrader01</t>
  </si>
  <si>
    <t>US Gas Phy       Iroquois Z2             Jun01           USD/MM</t>
  </si>
  <si>
    <t>US Pwr Phy Unp B ERCOT Peak              Jun02           USD/MWh</t>
  </si>
  <si>
    <t>sstewart01</t>
  </si>
  <si>
    <t>US MTBE Fin Swap</t>
  </si>
  <si>
    <t>US MTBE Swap     Platts GC WB            Jun01           USD/Gl-b</t>
  </si>
  <si>
    <t>MTBE</t>
  </si>
  <si>
    <t>US Gas Basis     EP Permian              Aug01           USD/MM</t>
  </si>
  <si>
    <t>US Pwr Phy Unp B ERCOT Peak              Sep02           USD/MWh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</si>
  <si>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</si>
  <si>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</si>
  <si>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</si>
  <si>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</si>
  <si>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</si>
  <si>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</si>
  <si>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</si>
  <si>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US Pwr Phy Unp B ERCOT Peak              Sep01           USD/MWh</t>
  </si>
  <si>
    <t>US Gas Phy       TENN 500                Jun01           USD/MM</t>
  </si>
  <si>
    <t>MADDENPF</t>
  </si>
  <si>
    <t>US WTI Index     Nymex                   Jul01           USD/bl/d</t>
  </si>
  <si>
    <t>US Gas Daily     ANR OK                  Jun01           USD/MM</t>
  </si>
  <si>
    <t>DAVEBARKER</t>
  </si>
  <si>
    <t>Firm Trade Bridgeline</t>
  </si>
  <si>
    <t>ADM45207</t>
  </si>
  <si>
    <t>LONDON2001</t>
  </si>
  <si>
    <t>US Pwr Phy Firm  Cinergy Peak            Oct-Dec02       USD/MWh</t>
  </si>
  <si>
    <t>US Pwr Phy Firm  NEPOOL Peak             Jun02           USD/MWh</t>
  </si>
  <si>
    <t>US Pwr Phy Firm  PJM-W Peak              Jan-Feb02       USD/MWh</t>
  </si>
  <si>
    <t>US Pwr Phy Firm  Entergy Peak            Oct-Dec02       USD/MWh</t>
  </si>
  <si>
    <t>US Pwr Fin Swap  PJM W IntC Peak         01Jun01         USD/MWh</t>
  </si>
  <si>
    <t>robgola1</t>
  </si>
  <si>
    <t>US Pwr Fin Swap  ISO NY Z-A Peak         Oct-Dec01       USD/MWh</t>
  </si>
  <si>
    <t>SMOTHERMON</t>
  </si>
  <si>
    <t>Hallbrianf</t>
  </si>
  <si>
    <t>darylbrown</t>
  </si>
  <si>
    <t>US Pwr Fin Swap  ISO NY Z-G Peak         31May01         USD/MWh</t>
  </si>
  <si>
    <t>US Pwr Phy Firm  PJM-W Peak              Mar-Apr02       USD/MWh</t>
  </si>
  <si>
    <t>BARHAMCPS</t>
  </si>
  <si>
    <t>US Gas Phy       TENN Z-0                Jun01           USD/MM</t>
  </si>
  <si>
    <t>US Gas Fin Opt   NYMEX        EC4.25     Jul01           USD/MM-L</t>
  </si>
  <si>
    <t>US Pwr Phy Firm  Cinergy Peak            May02           USD/MWh</t>
  </si>
  <si>
    <t>rchausse</t>
  </si>
  <si>
    <t>Alberta Energy Company Ltd.</t>
  </si>
  <si>
    <t>daberleaec</t>
  </si>
  <si>
    <t>US Gas Basis     TETCO M3                Oct01           USD/MM</t>
  </si>
  <si>
    <t>CAN Gas Phy Index Firm West &lt; or = 1Mo</t>
  </si>
  <si>
    <t>CAN Gas PhyIndex NIT Monthly             Jul01           CAD/GJ</t>
  </si>
  <si>
    <t>gilleanb</t>
  </si>
  <si>
    <t>kevintefp</t>
  </si>
  <si>
    <t>US Pwr Phy Firm  SOCO Peak               Oct-Dec01       USD/MWh</t>
  </si>
  <si>
    <t>US Gas Swap      Nymex                   Aug01           USD/MM-L</t>
  </si>
  <si>
    <t>US Gas Basis     TCO Pool                Jul01           USD/MM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</si>
  <si>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</si>
  <si>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</si>
  <si>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</si>
  <si>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</si>
  <si>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</si>
  <si>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</si>
  <si>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</si>
  <si>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US Gas Basis     NNG Demarc              Jul-Oct01       USD/MM</t>
  </si>
  <si>
    <t>US Gas Swap      IF HHub                 Jun01           USD/MM</t>
  </si>
  <si>
    <r>
      <t> Trade Dates:  </t>
    </r>
    <r>
      <rPr>
        <sz val="8"/>
        <color indexed="8"/>
        <rFont val="Verdana"/>
        <family val="2"/>
      </rPr>
      <t>May-31-01 thru May-31-01</t>
    </r>
  </si>
  <si>
    <t>May-31-01 13:01 GMT</t>
  </si>
  <si>
    <t>    Crude - Dubai 1st line swap - Jun01</t>
  </si>
  <si>
    <t>May-31-01 08:12 GMT</t>
  </si>
  <si>
    <t>May-31-01 19:15 GMT</t>
  </si>
  <si>
    <t>    Crude - WTI 1st line swap - Cal 03</t>
  </si>
  <si>
    <t>May-31-01 19:00 GMT</t>
  </si>
  <si>
    <t>May-31-01 16:09 GMT</t>
  </si>
  <si>
    <t>May-31-01 14:06 GMT</t>
  </si>
  <si>
    <t>May-31-01 10:43 GMT</t>
  </si>
  <si>
    <t>May-31-01 14:03 GMT</t>
  </si>
  <si>
    <t>May-31-01 14:43 GMT</t>
  </si>
  <si>
    <t>May-31-01 13:42 GMT</t>
  </si>
  <si>
    <t>May-31-01 13:51 GMT</t>
  </si>
  <si>
    <t>May-31-01 09:40 GMT</t>
  </si>
  <si>
    <t>May-31-01 08:14 GMT</t>
  </si>
  <si>
    <t>    Fuel Oil - 180cst Sing swap - Aug01</t>
  </si>
  <si>
    <t>May-31-01 07:21 GMT</t>
  </si>
  <si>
    <t>    Fuel Oil - 180cst Sing swap - Sep01</t>
  </si>
  <si>
    <t>    Fuel Oil Crack - 3.5% Rdam Barges/Brent 1st line swap - Q3 01</t>
  </si>
  <si>
    <t>May-31-01 10:19 GMT</t>
  </si>
  <si>
    <t>Gasoil</t>
  </si>
  <si>
    <t>    Gasoil - 0.5% Sing swap - Jul01</t>
  </si>
  <si>
    <t>May-31-01 10:15 GMT</t>
  </si>
  <si>
    <t>    Gasoil - 0.5% Sing swap - Aug01</t>
  </si>
  <si>
    <t>Gasoil Arb</t>
  </si>
  <si>
    <t>    Gasoil Arb - 0.5% Sing/GO 1st line swap - Q4 01</t>
  </si>
  <si>
    <t>May-31-01 11:46 GMT</t>
  </si>
  <si>
    <t>    Gasoil Crack - GO 1st line/Brent 1st line swap - Jul01</t>
  </si>
  <si>
    <t>May-31-01 11:27 GMT</t>
  </si>
  <si>
    <t>    Gasoil Crack - GO 1st line/Brent 1st line swap - Q3 01</t>
  </si>
  <si>
    <t>May-31-01 13:39 GMT</t>
  </si>
  <si>
    <t>    Gasoil Diff - GO NWE CIF/GO 1st line swap - Q3 01</t>
  </si>
  <si>
    <t>May-31-01 14:21 GMT</t>
  </si>
  <si>
    <t>    Gasoil Diff - GO Rdam Barges/GO 1st line swap - Jul01</t>
  </si>
  <si>
    <t>May-31-01 16:55 GMT</t>
  </si>
  <si>
    <t>    Gasoil Diff - GO Rdam Barges/GO 1st line swap - Aug01</t>
  </si>
  <si>
    <t>May-31-01 17:03 GMT</t>
  </si>
  <si>
    <t>    Gasoil Diff - GO Rdam Barges/GO 1st line swap - Q3 01</t>
  </si>
  <si>
    <t>May-31-01 09:18 GMT</t>
  </si>
  <si>
    <t>    Gasoil Diff - EN590 NWE CIF/GO 1st line swap - Q1 02</t>
  </si>
  <si>
    <t>May-31-01 08:57 GMT</t>
  </si>
  <si>
    <t>May-31-01 10:29 GMT</t>
  </si>
  <si>
    <t>    Gasoline Crack - Rdam Barges Eurograde/Brent 1st line swap - Sep01</t>
  </si>
  <si>
    <t>May-31-01 10:31 GMT</t>
  </si>
  <si>
    <t>May-31-01 14:10 GMT</t>
  </si>
  <si>
    <t>    Gasoline Crack - Rdam Barges Eurograde/Brent 1st line swap - Q4 01</t>
  </si>
  <si>
    <t>May-31-01 15:02 GMT</t>
  </si>
  <si>
    <t>Heating Oil Crack</t>
  </si>
  <si>
    <t>    Heating Oil Crack - HO/WTI 1st line swap - Q4 02</t>
  </si>
  <si>
    <t>Q4 02</t>
  </si>
  <si>
    <t>May-31-01 14:53 GMT</t>
  </si>
  <si>
    <t>May-31-01 09:54 GMT</t>
  </si>
  <si>
    <t>May-31-01 09:41 GMT</t>
  </si>
  <si>
    <t>May-31-01 09:03 GMT</t>
  </si>
  <si>
    <t>    Jet Fuel Diff - NWE CIF Cargo/GO 1st line swap - Q4 01</t>
  </si>
  <si>
    <t>May-31-01 10:47 GMT</t>
  </si>
  <si>
    <t>    Jet Fuel Diff - NWE CIF Cargo/GO 1st line swap - Q1 02</t>
  </si>
  <si>
    <t>May-31-01 09:11 GMT</t>
  </si>
  <si>
    <t>    Jet Fuel Diff - Sing Regrade swap - Q4 01</t>
  </si>
  <si>
    <t>May-31-01 10:59 GMT</t>
  </si>
  <si>
    <t>    Jet Fuel Diff - USGC 54 Jet/HO 1st swap - Q2 02</t>
  </si>
  <si>
    <t>Q2 02</t>
  </si>
  <si>
    <t>May-31-01 13:52 GMT</t>
  </si>
  <si>
    <t>Naphtha</t>
  </si>
  <si>
    <t>    Naphtha - Naphtha NWE CIF Cargo swap - Jul01</t>
  </si>
  <si>
    <t>May-31-01 10:45 GMT</t>
  </si>
  <si>
    <t>Naphtha Crack</t>
  </si>
  <si>
    <t>    Naphtha Crack - Naphtha NWE CIF Cargo/Brent 1st line swap - Jun01</t>
  </si>
  <si>
    <t>May-31-01 16:22 GMT</t>
  </si>
  <si>
    <t>    Naphtha Crack - Naphtha NWE CIF Cargo/Brent 1st line swap - Jul01</t>
  </si>
  <si>
    <t>May-31-01 16:49 GMT</t>
  </si>
  <si>
    <t>    Fin Swap-Peak - NYPOOL J - Sep01</t>
  </si>
  <si>
    <t>May-31-01 14:01 GMT</t>
  </si>
  <si>
    <t>May-31-01 15:31 GMT</t>
  </si>
  <si>
    <t>    Fin Swap-Peak - NYPOOL A - Next Week</t>
  </si>
  <si>
    <t>May-31-01 20:35 GMT</t>
  </si>
  <si>
    <t>    Fin Swap-Peak - NYPOOL G - Next Week</t>
  </si>
  <si>
    <t>May-31-01 15:24 GMT</t>
  </si>
  <si>
    <t>    Fin Swap-Peak - NYPOOL G - Sep01</t>
  </si>
  <si>
    <t>    Firm-LD Off-Peak - Palo Off-Peak - Next Day Off-Peak</t>
  </si>
  <si>
    <t>May-31-01 13:22 GMT</t>
  </si>
  <si>
    <t>May-31-01 13:38 GMT</t>
  </si>
  <si>
    <t>May-31-01 19:46 GMT</t>
  </si>
  <si>
    <t>May-31-01 16:27 GMT</t>
  </si>
  <si>
    <t>    Firm-LD Peak - Cin - Bal Month</t>
  </si>
  <si>
    <t>Bal Month</t>
  </si>
  <si>
    <t>May-31-01 18:47 GMT</t>
  </si>
  <si>
    <t>May-31-01 12:05 GMT</t>
  </si>
  <si>
    <t>May-31-01 19:11 GMT</t>
  </si>
  <si>
    <t>May-31-01 11:39 GMT</t>
  </si>
  <si>
    <t>    Firm-LD Peak - Cin - Feb02</t>
  </si>
  <si>
    <t>May-31-01 18:13 GMT</t>
  </si>
  <si>
    <t>May-31-01 19:56 GMT</t>
  </si>
  <si>
    <t>    Firm-LD Peak - Cin - Mar02</t>
  </si>
  <si>
    <t>May-31-01 18:14 GMT</t>
  </si>
  <si>
    <t>May-31-01 15:04 GMT</t>
  </si>
  <si>
    <t>    Firm-LD Peak - Cin - Jun02</t>
  </si>
  <si>
    <t>May-31-01 18:16 GMT</t>
  </si>
  <si>
    <t>May-31-01 13:45 GMT</t>
  </si>
  <si>
    <t>May-31-01 14:15 GMT</t>
  </si>
  <si>
    <t>    Firm-LD Peak - Comed - Bal Month</t>
  </si>
  <si>
    <t>May-31-01 14:42 GMT</t>
  </si>
  <si>
    <t>    Firm-LD Peak - Comed - Sep01</t>
  </si>
  <si>
    <t>May-31-01 15:08 GMT</t>
  </si>
  <si>
    <t>    Firm-LD Peak - Comed - Feb02</t>
  </si>
  <si>
    <t>May-31-01 18:44 GMT</t>
  </si>
  <si>
    <t>    Firm-LD Peak - Comed - Jan02-Feb02</t>
  </si>
  <si>
    <t>May-31-01 18:34 GMT</t>
  </si>
  <si>
    <t>    Firm-LD Peak - Comed - Mar02</t>
  </si>
  <si>
    <t>May-31-01 12:19 GMT</t>
  </si>
  <si>
    <t>May-31-01 12:59 GMT</t>
  </si>
  <si>
    <t>    Firm-LD Peak - Ent - Jul01-Aug01</t>
  </si>
  <si>
    <t>May-31-01 13:15 GMT</t>
  </si>
  <si>
    <t>May-31-01 18:31 GMT</t>
  </si>
  <si>
    <t>    Firm-LD Peak - NP-15 - Jul01</t>
  </si>
  <si>
    <t>May-31-01 14:52 GMT</t>
  </si>
  <si>
    <t>May-31-01 15:37 GMT</t>
  </si>
  <si>
    <t>May-31-01 16:42 GMT</t>
  </si>
  <si>
    <t>    Firm-LD Peak - Nepool - Bal Month</t>
  </si>
  <si>
    <t>May-31-01 12:18 GMT</t>
  </si>
  <si>
    <t>May-31-01 18:35 GMT</t>
  </si>
  <si>
    <t>    Firm-LD Peak - Nepool - Sep01</t>
  </si>
  <si>
    <t>May-31-01 14:05 GMT</t>
  </si>
  <si>
    <t>May-31-01 14:54 GMT</t>
  </si>
  <si>
    <t>    Firm-LD Peak - Nepool - Jan02-Feb02</t>
  </si>
  <si>
    <t>May-31-01 13:49 GMT</t>
  </si>
  <si>
    <t>May-31-01 17:46 GMT</t>
  </si>
  <si>
    <t>May-31-01 17:14 GMT</t>
  </si>
  <si>
    <t>May-31-01 20:39 GMT</t>
  </si>
  <si>
    <t>    Firm-LD Peak - PJM-W - Bal Month</t>
  </si>
  <si>
    <t>May-31-01 13:37 GMT</t>
  </si>
  <si>
    <t>    Firm-LD Peak - PJM-W - Jul01</t>
  </si>
  <si>
    <t>May-31-01 15:07 GMT</t>
  </si>
  <si>
    <t>May-31-01 14:13 GMT</t>
  </si>
  <si>
    <t>May-31-01 19:07 GMT</t>
  </si>
  <si>
    <t>    Firm-LD Peak - PJM-W - Q4 01</t>
  </si>
  <si>
    <t>May-31-01 17:15 GMT</t>
  </si>
  <si>
    <t>May-31-01 14:02 GMT</t>
  </si>
  <si>
    <t>May-31-01 13:34 GMT</t>
  </si>
  <si>
    <t>    Firm-LD Peak - Palo - Bal Month</t>
  </si>
  <si>
    <t>May-31-01 16:13 GMT</t>
  </si>
  <si>
    <t>    Firm-LD Peak - Palo - Aug01</t>
  </si>
  <si>
    <t>May-31-01 17:40 GMT</t>
  </si>
  <si>
    <t>    Firm-LD Peak - Palo - Sep01</t>
  </si>
  <si>
    <t>    Firm-LD Peak - Palo - Q4 01</t>
  </si>
  <si>
    <t>    Firm-LD Peak - Palo - Q2 02</t>
  </si>
  <si>
    <t>    Firm-LD Peak - Palo - Q4 02</t>
  </si>
  <si>
    <t>May-31-01 13:27 GMT</t>
  </si>
  <si>
    <t>May-31-01 13:31 GMT</t>
  </si>
  <si>
    <t>    Firm-LD Peak - SP-15 - Jul01</t>
  </si>
  <si>
    <t>    Firm-LD Peak - SP-15 - Q4 01</t>
  </si>
  <si>
    <t>May-31-01 14:30 GMT</t>
  </si>
  <si>
    <t>    Firm-LD Peak - TVA - Next Day</t>
  </si>
  <si>
    <t>May-31-01 12:54 GMT</t>
  </si>
  <si>
    <t>    Firm-LD Peak - TVA - Next Week</t>
  </si>
  <si>
    <t>May-31-01 18:50 GMT</t>
  </si>
  <si>
    <t>May-31-01 12:45 GMT</t>
  </si>
  <si>
    <t>May-31-01 17:44 GMT</t>
  </si>
  <si>
    <t>    NG Firm Phys, FP - ANR-SW - Next Day Gas</t>
  </si>
  <si>
    <t>May-31-01 14:22 GMT</t>
  </si>
  <si>
    <t>May-31-01 14:57 GMT</t>
  </si>
  <si>
    <t>    NG Firm Phys, FP - Malin - Next Day Gas</t>
  </si>
  <si>
    <t>May-31-01 13:26 GMT</t>
  </si>
  <si>
    <t>May-31-01 14:44 GMT</t>
  </si>
  <si>
    <t>    NG Firm Phys, FP - Cheyenne - Next Day Gas</t>
  </si>
  <si>
    <t>May-31-01 13:29 GMT</t>
  </si>
  <si>
    <t>May-31-01 19:05 GMT</t>
  </si>
  <si>
    <t>May-31-01 14:23 GMT</t>
  </si>
  <si>
    <t>May-31-01 15:30 GMT</t>
  </si>
  <si>
    <t>May-31-01 15:23 GMT</t>
  </si>
  <si>
    <t>May-31-01 14:33 GMT</t>
  </si>
  <si>
    <t>May-31-01 15:09 GMT</t>
  </si>
  <si>
    <t>May-31-01 14:37 GMT</t>
  </si>
  <si>
    <t>May-31-01 14:51 GMT</t>
  </si>
  <si>
    <t>May-31-01 19:47 GMT</t>
  </si>
  <si>
    <t>    NG Firm Phys, FP - Henry - Bal Month Gas</t>
  </si>
  <si>
    <t>May-31-01 18:52 GMT</t>
  </si>
  <si>
    <t>May-31-01 13:40 GMT</t>
  </si>
  <si>
    <t>May-31-01 14:34 GMT</t>
  </si>
  <si>
    <t>May-31-01 15:29 GMT</t>
  </si>
  <si>
    <t>May-31-01 15:19 GMT</t>
  </si>
  <si>
    <t>May-31-01 15:33 GMT</t>
  </si>
  <si>
    <t>May-31-01 13:56 GMT</t>
  </si>
  <si>
    <t>May-31-01 14:31 GMT</t>
  </si>
  <si>
    <t>May-31-01 14:58 GMT</t>
  </si>
  <si>
    <t>May-31-01 14:27 GMT</t>
  </si>
  <si>
    <t>May-31-01 15:41 GMT</t>
  </si>
  <si>
    <t>May-31-01 13:44 GMT</t>
  </si>
  <si>
    <t>May-31-01 14:08 GMT</t>
  </si>
  <si>
    <t>May-31-01 14:41 GMT</t>
  </si>
  <si>
    <t>    NG Firm Phys, FP - Tenn-Z0 - Next Day Gas</t>
  </si>
  <si>
    <t>May-31-01 14:36 GMT</t>
  </si>
  <si>
    <t>May-31-01 15:16 GMT</t>
  </si>
  <si>
    <t>May-31-01 14:19 GMT</t>
  </si>
  <si>
    <t>May-31-01 15:43 GMT</t>
  </si>
  <si>
    <t>May-31-01 14:50 GMT</t>
  </si>
  <si>
    <t>May-31-01 14:55 GMT</t>
  </si>
  <si>
    <t>May-31-01 15:25 GMT</t>
  </si>
  <si>
    <t>    NG Firm Phys, ID, GDD - Cons Pwr - Bal Month Gas</t>
  </si>
  <si>
    <t>May-31-01 14:26 GMT</t>
  </si>
  <si>
    <t>    NG Firm Phys, ID, GDD - EP-Keystone - Next Day Gas</t>
  </si>
  <si>
    <t>May-31-01 13:55 GMT</t>
  </si>
  <si>
    <t>May-31-01 14:29 GMT</t>
  </si>
  <si>
    <t>May-31-01 13:33 GMT</t>
  </si>
  <si>
    <t>    NG Firm Phys, ID, GDD - Mich - Next Day Gas</t>
  </si>
  <si>
    <t>May-31-01 13:03 GMT</t>
  </si>
  <si>
    <t>    NG Firm Phys, ID, GDD - NGPL-Nipsco - Bal Month Gas</t>
  </si>
  <si>
    <t>    NG Firm Phys, ID, GDD - PG&amp;E-Citygate - Next Day Gas</t>
  </si>
  <si>
    <t>May-31-01 13:14 GMT</t>
  </si>
  <si>
    <t>May-31-01 13:12 GMT</t>
  </si>
  <si>
    <t>May-31-01 13:16 GMT</t>
  </si>
  <si>
    <t>May-31-01 21:31 GMT</t>
  </si>
  <si>
    <t>May-31-01 21:32 GMT</t>
  </si>
  <si>
    <t>May-31-01 13:21 GMT</t>
  </si>
  <si>
    <t>    NG Firm Phys, ID, GDD - Waha - Next Day Gas</t>
  </si>
  <si>
    <t>May-31-01 13:43 GMT</t>
  </si>
  <si>
    <t>    NG Firm Phys, ID, GDM - Mich - Jul01</t>
  </si>
  <si>
    <t>    NG Firm Phys, ID, GDM - Mich - Apr02-Oct02</t>
  </si>
  <si>
    <t>Apr02-Oct02</t>
  </si>
  <si>
    <t>May-31-01 18:28 GMT</t>
  </si>
  <si>
    <t>    NG Firm Phys, ID, IF - Tenn-5L - Jul01-Oct01</t>
  </si>
  <si>
    <t>    NG Firm Phys, ID, IF - Tran 65 - Jul01-Oct01</t>
  </si>
  <si>
    <t>May-31-01 12:51 GMT</t>
  </si>
  <si>
    <t>NG Firm Phys, ID, NGI</t>
  </si>
  <si>
    <t>    NG Firm Phys, ID, NGI - NGPL-Nicor - Jul01-Oct01</t>
  </si>
  <si>
    <t>May-31-01 12:43 GMT</t>
  </si>
  <si>
    <t>NG Fin BS, LD1 for CGPR</t>
  </si>
  <si>
    <t>    NG Fin BS, LD1 for CGPR - AB-NIT - Jul01</t>
  </si>
  <si>
    <t>May-31-01 18:32 GMT</t>
  </si>
  <si>
    <t>May-31-01 16:06 GMT</t>
  </si>
  <si>
    <t>    NG Fin BS, LD1 for IF - TCO - Jul01</t>
  </si>
  <si>
    <t>    NG Fin BS, LD1 for IF - TCO - Oct01</t>
  </si>
  <si>
    <t>May-31-01 17:02 GMT</t>
  </si>
  <si>
    <t>May-31-01 13:36 GMT</t>
  </si>
  <si>
    <t>    NG Fin BS, LD1 for IF - CG-ONSH - Nov01-Mar02</t>
  </si>
  <si>
    <t>May-31-01 16:20 GMT</t>
  </si>
  <si>
    <t>May-31-01 16:15 GMT</t>
  </si>
  <si>
    <t>    NG Fin BS, LD1 for IF - Henry - Jul01</t>
  </si>
  <si>
    <t>    NG Fin BS, LD1 for IF - Henry - Jul01-Oct01</t>
  </si>
  <si>
    <t>    NG Fin BS, LD1 for IF - HSC - Jul01</t>
  </si>
  <si>
    <t>May-31-01 19:54 GMT</t>
  </si>
  <si>
    <t>    NG Fin BS, LD1 for IF - HSC - Nov01-Mar02</t>
  </si>
  <si>
    <t>May-31-01 14:48 GMT</t>
  </si>
  <si>
    <t>    NG Fin BS, LD1 for IF - NW-Rockies - Sep01</t>
  </si>
  <si>
    <t>May-31-01 14:56 GMT</t>
  </si>
  <si>
    <t>    NG Fin BS, LD1 for IF - Panhandle - Jul01</t>
  </si>
  <si>
    <t>May-31-01 15:48 GMT</t>
  </si>
  <si>
    <t>    NG Fin BS, LD1 for IF - Panhandle - Aug01</t>
  </si>
  <si>
    <t>May-31-01 14:40 GMT</t>
  </si>
  <si>
    <t>    NG Fin BS, LD1 for IF - Panhandle - Sep01</t>
  </si>
  <si>
    <t>    NG Fin BS, LD1 for IF - Panhandle - Jul01-Oct01</t>
  </si>
  <si>
    <t>May-31-01 17:22 GMT</t>
  </si>
  <si>
    <t>May-31-01 18:02 GMT</t>
  </si>
  <si>
    <t>    NG Fin BS, LD1 for IF - SJ - Nov01-Mar02</t>
  </si>
  <si>
    <t>May-31-01 20:22 GMT</t>
  </si>
  <si>
    <t>May-31-01 16:05 GMT</t>
  </si>
  <si>
    <t>May-31-01 14:32 GMT</t>
  </si>
  <si>
    <t>    NG Fin BS, LD1 for NGI - Chicago - Nov01-Mar02</t>
  </si>
  <si>
    <t>May-31-01 20:16 GMT</t>
  </si>
  <si>
    <t>    NG Fin BS, LD1 for NGI - Chicago - Apr02-Oct02</t>
  </si>
  <si>
    <t>May-31-01 19:33 GMT</t>
  </si>
  <si>
    <t>May-31-01 20:02 GMT</t>
  </si>
  <si>
    <t>    NG Fin BS, LD1 for NGI - Socal - Sep01</t>
  </si>
  <si>
    <t>    NG Fin Sw Swap, FP for GDD - Malin - Bal Month Gas</t>
  </si>
  <si>
    <t>May-31-01 19:13 GMT</t>
  </si>
  <si>
    <t>    NG Fin Sw Swap, FP for GDD - Henry - Bal Month Gas</t>
  </si>
  <si>
    <t>May-31-01 18:45 GMT</t>
  </si>
  <si>
    <t>May-31-01 16:30 GMT</t>
  </si>
  <si>
    <t>    NG Fin Sw Swap, FP for GDD - Panhandle - Bal Month Gas</t>
  </si>
  <si>
    <t>May-31-01 20:43 GMT</t>
  </si>
  <si>
    <t>May-31-01 20:32 GMT</t>
  </si>
  <si>
    <t>May-31-01 14:18 GMT</t>
  </si>
  <si>
    <t>May-31-01 14:20 GMT</t>
  </si>
  <si>
    <t>May-31-01 18:36 GMT</t>
  </si>
  <si>
    <t>May-31-01 18:40 GMT</t>
  </si>
  <si>
    <t>May-31-01 16:07 GMT</t>
  </si>
  <si>
    <t>Transco Z-6 (NY)</t>
  </si>
  <si>
    <t>Pimenov, V</t>
  </si>
  <si>
    <t>Tenn-Z0</t>
  </si>
  <si>
    <t>Goodell, S</t>
  </si>
  <si>
    <t>CMS Marketing, Services &amp; Trading</t>
  </si>
  <si>
    <t>Henry</t>
  </si>
  <si>
    <t>Jan-01-02</t>
  </si>
  <si>
    <t>Dec-31-02</t>
  </si>
  <si>
    <t>Arnold, J</t>
  </si>
  <si>
    <t>Jan-01-03</t>
  </si>
  <si>
    <t>Dec-31-03</t>
  </si>
  <si>
    <t>TCO</t>
  </si>
  <si>
    <t>Oct-01-01</t>
  </si>
  <si>
    <t>Oct-31-01</t>
  </si>
  <si>
    <t>Chicago</t>
  </si>
  <si>
    <t>May-31-01   Deals</t>
  </si>
  <si>
    <t>Trade Dates:   May-31-01 thru May-31-01</t>
  </si>
  <si>
    <t>TVA</t>
  </si>
  <si>
    <t>PJM-W</t>
  </si>
  <si>
    <t>Stalford, R</t>
  </si>
  <si>
    <t>Comed</t>
  </si>
  <si>
    <t>Sep-01-01</t>
  </si>
  <si>
    <t>Sep-30-01</t>
  </si>
  <si>
    <t>Palo</t>
  </si>
  <si>
    <t>Motley, M</t>
  </si>
  <si>
    <t>Fischer, M</t>
  </si>
  <si>
    <t>Nepool</t>
  </si>
  <si>
    <t>09:17 A.M.</t>
  </si>
  <si>
    <t>09:27 A.M.</t>
  </si>
  <si>
    <t>DYNBWHI</t>
  </si>
  <si>
    <t>ng.Not Applicable</t>
  </si>
  <si>
    <t>ng.Basis Swap</t>
  </si>
  <si>
    <t>ng.MichCon City Gate</t>
  </si>
  <si>
    <t>ng.NYMEX Last Day Settlement</t>
  </si>
  <si>
    <t>ng.Gas Daily Monthly Mich Con City Gate</t>
  </si>
  <si>
    <t>ng.Prompt Month - Financial</t>
  </si>
  <si>
    <t>11:16 A.M.</t>
  </si>
  <si>
    <t>11:22 A.M.</t>
  </si>
  <si>
    <t>08:53 A.M.</t>
  </si>
  <si>
    <t>09:05 A.M.</t>
  </si>
  <si>
    <t>08:42 A.M.</t>
  </si>
  <si>
    <t>08:43 A.M.</t>
  </si>
  <si>
    <t>pwr.East Coast Balance of Month Power</t>
  </si>
  <si>
    <t>08:06 A.M.</t>
  </si>
  <si>
    <t>08:13 A.M.</t>
  </si>
  <si>
    <t>07:16 A.M.</t>
  </si>
  <si>
    <t>Canadian Hunter Exploration Ltd.</t>
  </si>
  <si>
    <t>ADM63703</t>
  </si>
  <si>
    <t>CAN Gas Phy Basis Firm East &lt; or = 1Mo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</si>
  <si>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</si>
  <si>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</si>
  <si>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</si>
  <si>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</si>
  <si>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</si>
  <si>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</si>
  <si>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</si>
  <si>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</si>
  <si>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</si>
  <si>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</si>
  <si>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dandukes</t>
  </si>
  <si>
    <t>US Gas Basis     NGI Chicago             Jul-Oct01       USD/MM</t>
  </si>
  <si>
    <t>JGUERRA1</t>
  </si>
  <si>
    <t>WILLIDEA</t>
  </si>
  <si>
    <t>US Pwr Phy Firm  TVA Peak                04-08Jun01      USD/MWh</t>
  </si>
  <si>
    <t>TimBarth</t>
  </si>
  <si>
    <t>US Gas Phy Fwd Firm non-TX &lt; or = 1Mo (RESTRICTED)</t>
  </si>
  <si>
    <t>msquires</t>
  </si>
  <si>
    <t>kbennett1</t>
  </si>
  <si>
    <t>US Gas Daily     PEPL                    Jun01           USD/MM</t>
  </si>
  <si>
    <t>West-NW</t>
  </si>
  <si>
    <t>Innovative Gas Services, Inc.</t>
  </si>
  <si>
    <t>ADM37846</t>
  </si>
  <si>
    <t>TIMLOHRENZ</t>
  </si>
  <si>
    <t>USGasWest</t>
  </si>
  <si>
    <t>FROSTYCT</t>
  </si>
  <si>
    <t>US Gas Phy       Transco Z6 NY           Jun01           USD/MM</t>
  </si>
  <si>
    <t>rkaes123</t>
  </si>
  <si>
    <t>Southern California Gas Company</t>
  </si>
  <si>
    <t>Hasouandre</t>
  </si>
  <si>
    <t>HALUKNOYIN</t>
  </si>
  <si>
    <t>RSAHA</t>
  </si>
  <si>
    <t>dcsempra</t>
  </si>
  <si>
    <t>bperkins1</t>
  </si>
  <si>
    <t>AQUILA1080</t>
  </si>
  <si>
    <t>Haut Commodities Inc</t>
  </si>
  <si>
    <t>RAYPRADO</t>
  </si>
  <si>
    <t>WESTGROUP</t>
  </si>
  <si>
    <t>US Gas Basis     EP SanJuan              Jul01           USD/MM</t>
  </si>
  <si>
    <t>krnelson</t>
  </si>
  <si>
    <t>mcleod88</t>
  </si>
  <si>
    <t>EDRIETZE</t>
  </si>
  <si>
    <t>Feathersto</t>
  </si>
  <si>
    <t>cmharden</t>
  </si>
  <si>
    <t>mcmane00</t>
  </si>
  <si>
    <t>US Pwr Phy Unp B ERCOT Peak              Jul-Aug01       USD/MWh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</si>
  <si>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</si>
  <si>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</si>
  <si>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</si>
  <si>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</si>
  <si>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</si>
  <si>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ADM48157</t>
  </si>
  <si>
    <t>US Gas Basis     NWPL RkyMtn             Oct01           USD/MM</t>
  </si>
  <si>
    <t>Kinder Morgan, Inc.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</si>
  <si>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</si>
  <si>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</si>
  <si>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</si>
  <si>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</si>
  <si>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Firm-LD Peak - Ent - Next Week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</si>
  <si>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</si>
  <si>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</si>
  <si>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</si>
  <si>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</si>
  <si>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</si>
  <si>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Nov01-Mar02</t>
  </si>
  <si>
    <t>    NG Fin Sw Swap, FP for GDD - Henry - Jun01</t>
  </si>
  <si>
    <t>American Electric Power Service Corp.</t>
  </si>
  <si>
    <t>Dorland, C</t>
  </si>
  <si>
    <t>Ent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</si>
  <si>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</si>
  <si>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</si>
  <si>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</si>
  <si>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</si>
  <si>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</si>
  <si>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</si>
  <si>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</si>
  <si>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</si>
  <si>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</si>
  <si>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</si>
  <si>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</si>
  <si>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</si>
  <si>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</si>
  <si>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</si>
  <si>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</si>
  <si>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</si>
  <si>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</si>
  <si>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</si>
  <si>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</si>
  <si>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</si>
  <si>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</si>
  <si>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</si>
  <si>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</si>
  <si>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CH Power Phy Fwd Firm</t>
  </si>
  <si>
    <t>EHOKMARK</t>
  </si>
  <si>
    <t>GER Pwr Phy FF   Ger Grd WDPK HV         04-08Jun01      EUR/MWh</t>
  </si>
  <si>
    <t>braunsdor1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</si>
  <si>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</si>
  <si>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</si>
  <si>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</si>
  <si>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</si>
  <si>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</si>
  <si>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</si>
  <si>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urveshko</t>
  </si>
  <si>
    <t>AQUILA1081</t>
  </si>
  <si>
    <t>MATTGILLIE</t>
  </si>
  <si>
    <t>MACDONAJ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</si>
  <si>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</si>
  <si>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</si>
  <si>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</si>
  <si>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</si>
  <si>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</si>
  <si>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</si>
  <si>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Gasoline Crack - Rdam Barges Eurograde/Brent 1st line swap - Q3 01</t>
  </si>
  <si>
    <t>    Fin Swap-Peak - NYPOOL J - Q4 01</t>
  </si>
  <si>
    <t>    Firm-LD Off-Peak - SP-15 Off-Peak - Next Day Off-Peak</t>
  </si>
  <si>
    <t>    Firm-LD Peak - Cin - Q4 01</t>
  </si>
  <si>
    <t>    Firm-LD Peak - Cin - May02</t>
  </si>
  <si>
    <t>Jul02-Aug02</t>
  </si>
  <si>
    <t>    Firm-LD Peak - Comed - Next Week</t>
  </si>
  <si>
    <t>    Firm-LD Peak - Nepool - Jul01-Aug01</t>
  </si>
  <si>
    <t>    Firm-LD Peak - Nepool - Q4 01</t>
  </si>
  <si>
    <t>    Firm-LD Peak - Nepool - Jul02-Aug02</t>
  </si>
  <si>
    <t>    Firm-LD Peak - PJM-W - Jan02-Feb02</t>
  </si>
  <si>
    <t>CAN NG Firm Phys, FP</t>
  </si>
  <si>
    <t>    CAN NG Firm Phys, FP - AB-NIT - Same Day</t>
  </si>
  <si>
    <t>Same Day</t>
  </si>
  <si>
    <t>    NG Firm Phys, FP - TGT-Z1 - Next Day Gas</t>
  </si>
  <si>
    <t>    NG Firm Phys, ID, GDD - ANR-SW - Next Day Gas</t>
  </si>
  <si>
    <t>    NG Firm Phys, ID, GDD - Henry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</si>
  <si>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</si>
  <si>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</si>
  <si>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</si>
  <si>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Tenn-8L - Next Day Gas</t>
  </si>
  <si>
    <t>    NG Firm Phys, ID, GDD - TET WLA - Next Day Gas</t>
  </si>
  <si>
    <t>    NG Firm Phys, ID, GDD - Tran 65 - Next Day Gas</t>
  </si>
  <si>
    <t>US Gas Daily FIN OPT (Floating Strike)</t>
  </si>
  <si>
    <t>LMAY2</t>
  </si>
  <si>
    <t>OPTIONS-GDOPT</t>
  </si>
  <si>
    <t>Quekchin</t>
  </si>
  <si>
    <t>sharmafa</t>
  </si>
  <si>
    <t>kendalleas</t>
  </si>
  <si>
    <t>GREGH002</t>
  </si>
  <si>
    <t>SCISORCHAN</t>
  </si>
  <si>
    <t>wsh00001</t>
  </si>
  <si>
    <t>ADM26674</t>
  </si>
  <si>
    <t>RANGER123</t>
  </si>
  <si>
    <t>sharibri</t>
  </si>
  <si>
    <t>KEVMASEK</t>
  </si>
  <si>
    <t>BC Gas Utility Ltd.</t>
  </si>
  <si>
    <t>SHAWNHILL</t>
  </si>
  <si>
    <t>ADM45135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</si>
  <si>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</si>
  <si>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</si>
  <si>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</si>
  <si>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</si>
  <si>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</si>
  <si>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</si>
  <si>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</si>
  <si>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</si>
  <si>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</si>
  <si>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</si>
  <si>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</si>
  <si>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</si>
  <si>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</si>
  <si>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</si>
  <si>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CNG-SP</t>
  </si>
  <si>
    <t>Carson, M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</si>
  <si>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</si>
  <si>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</si>
  <si>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</si>
  <si>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</si>
  <si>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</si>
  <si>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</si>
  <si>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</si>
  <si>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</si>
  <si>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</si>
  <si>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</si>
  <si>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</si>
  <si>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</si>
  <si>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</si>
  <si>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</si>
  <si>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</si>
  <si>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</si>
  <si>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</si>
  <si>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</si>
  <si>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</si>
  <si>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</si>
  <si>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</si>
  <si>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</si>
  <si>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</si>
  <si>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</si>
  <si>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</si>
  <si>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</si>
  <si>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</si>
  <si>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</si>
  <si>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</si>
  <si>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</si>
  <si>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</si>
  <si>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</si>
  <si>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</si>
  <si>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</si>
  <si>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</si>
  <si>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</si>
  <si>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</si>
  <si>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</si>
  <si>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</si>
  <si>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</si>
  <si>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</si>
  <si>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</si>
  <si>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</si>
  <si>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</si>
  <si>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</si>
  <si>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</si>
  <si>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</si>
  <si>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</si>
  <si>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</si>
  <si>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</si>
  <si>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cscharton</t>
  </si>
  <si>
    <t>EPMELPrdm</t>
  </si>
  <si>
    <t>powerfunk</t>
  </si>
  <si>
    <t>JOHNNELSON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</si>
  <si>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</si>
  <si>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</si>
  <si>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</si>
  <si>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</si>
  <si>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</si>
  <si>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</si>
  <si>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LORIPIGI</t>
  </si>
  <si>
    <t>G-DAILY-EST</t>
  </si>
  <si>
    <t>Nexen Marketing</t>
  </si>
  <si>
    <t>Glencore Ltd.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</si>
  <si>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</si>
  <si>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</si>
  <si>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</si>
  <si>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</si>
  <si>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</si>
  <si>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</si>
  <si>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</si>
  <si>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</si>
  <si>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</si>
  <si>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</si>
  <si>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</si>
  <si>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</si>
  <si>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</si>
  <si>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</si>
  <si>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</si>
  <si>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</si>
  <si>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</si>
  <si>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</si>
  <si>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</si>
  <si>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</si>
  <si>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</si>
  <si>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</si>
  <si>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</si>
  <si>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</si>
  <si>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</si>
  <si>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</si>
  <si>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</si>
  <si>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DREWPATRIC</t>
  </si>
  <si>
    <t>US Gas Phy       EPNG SoCal Topk         Jun01           USD/MM</t>
  </si>
  <si>
    <t>frankfield</t>
  </si>
  <si>
    <t>MGRIGSB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</si>
  <si>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</si>
  <si>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</si>
  <si>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</si>
  <si>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</si>
  <si>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</si>
  <si>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</si>
  <si>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</si>
  <si>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</si>
  <si>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</si>
  <si>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</si>
  <si>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</si>
  <si>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</si>
  <si>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Phy       PGT Malin               Jun01           USD/MM</t>
  </si>
  <si>
    <t>US Gas Phy       EPNG Keystone           Jun01           USD/MM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</si>
  <si>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</si>
  <si>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</si>
  <si>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</si>
  <si>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</si>
  <si>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</si>
  <si>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</si>
  <si>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</si>
  <si>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</si>
  <si>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</si>
  <si>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</si>
  <si>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</si>
  <si>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</si>
  <si>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</si>
  <si>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</si>
  <si>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</si>
  <si>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CAN Gas PhyBasis Dawn                    Nov01-Mar02     USD/MM</t>
  </si>
  <si>
    <t>US Gas Phy       ExxonKaty  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</si>
  <si>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</si>
  <si>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</si>
  <si>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</si>
  <si>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</si>
  <si>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</si>
  <si>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</si>
  <si>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</si>
  <si>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</si>
  <si>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</si>
  <si>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</si>
  <si>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</si>
  <si>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</si>
  <si>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</si>
  <si>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</si>
  <si>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</si>
  <si>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</si>
  <si>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</si>
  <si>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</si>
  <si>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</si>
  <si>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</si>
  <si>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</si>
  <si>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</si>
  <si>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</si>
  <si>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</si>
  <si>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</si>
  <si>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</si>
  <si>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</si>
  <si>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</si>
  <si>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</si>
  <si>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</si>
  <si>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</si>
  <si>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</si>
  <si>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</si>
  <si>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</si>
  <si>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</si>
  <si>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</si>
  <si>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</si>
  <si>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bgarnett</t>
  </si>
  <si>
    <t>Coast Energy Group, a division of Cornerstone Propane, L.P.</t>
  </si>
  <si>
    <t>tracycolli</t>
  </si>
  <si>
    <t>markgriff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</si>
  <si>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</si>
  <si>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</si>
  <si>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</si>
  <si>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</si>
  <si>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</si>
  <si>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</si>
  <si>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</si>
  <si>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</si>
  <si>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</si>
  <si>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</si>
  <si>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</si>
  <si>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West-SW</t>
  </si>
  <si>
    <t>CHRISB008</t>
  </si>
  <si>
    <t>scottduff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</si>
  <si>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</si>
  <si>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</si>
  <si>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</si>
  <si>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</si>
  <si>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</si>
  <si>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</si>
  <si>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</si>
  <si>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</si>
  <si>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</si>
  <si>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</si>
  <si>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</si>
  <si>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</si>
  <si>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</si>
  <si>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</si>
  <si>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</si>
  <si>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</si>
  <si>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</si>
  <si>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</si>
  <si>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</si>
  <si>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</si>
  <si>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</si>
  <si>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</si>
  <si>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</si>
  <si>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</si>
  <si>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</si>
  <si>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</si>
  <si>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</si>
  <si>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</si>
  <si>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</si>
  <si>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</si>
  <si>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</si>
  <si>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</si>
  <si>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</si>
  <si>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</si>
  <si>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</si>
  <si>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</si>
  <si>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</si>
  <si>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</si>
  <si>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</si>
  <si>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</si>
  <si>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</si>
  <si>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</si>
  <si>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</si>
  <si>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</si>
  <si>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</si>
  <si>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</si>
  <si>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</si>
  <si>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</si>
  <si>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</si>
  <si>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</si>
  <si>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</si>
  <si>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</si>
  <si>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</si>
  <si>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</si>
  <si>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</si>
  <si>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</si>
  <si>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</si>
  <si>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</si>
  <si>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</si>
  <si>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</si>
  <si>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</si>
  <si>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</si>
  <si>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</si>
  <si>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</si>
  <si>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</si>
  <si>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</si>
  <si>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</si>
  <si>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</si>
  <si>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</si>
  <si>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</si>
  <si>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</si>
  <si>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</si>
  <si>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</si>
  <si>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</si>
  <si>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</si>
  <si>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</si>
  <si>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</si>
  <si>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</si>
  <si>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</si>
  <si>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</si>
  <si>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Pwr Phy Unp B ERCOT Peak              Jun01           USD/MWh</t>
  </si>
  <si>
    <t>CHRYARROW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</si>
  <si>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</si>
  <si>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</si>
  <si>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</si>
  <si>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</si>
  <si>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</si>
  <si>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</si>
  <si>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</si>
  <si>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</si>
  <si>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</si>
  <si>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</si>
  <si>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</si>
  <si>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</si>
  <si>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</si>
  <si>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</si>
  <si>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</si>
  <si>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</si>
  <si>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</si>
  <si>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</si>
  <si>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</si>
  <si>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</si>
  <si>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</si>
  <si>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</si>
  <si>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</si>
  <si>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</si>
  <si>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</si>
  <si>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</si>
  <si>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</si>
  <si>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</si>
  <si>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</si>
  <si>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</si>
  <si>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</si>
  <si>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</si>
  <si>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</si>
  <si>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</si>
  <si>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</si>
  <si>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</si>
  <si>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</si>
  <si>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</si>
  <si>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</si>
  <si>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</si>
  <si>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</si>
  <si>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</si>
  <si>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</si>
  <si>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    NG Fin BS, LD1 for IF - Transco Z6 (NY) - Nov01-Mar02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</si>
  <si>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</si>
  <si>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</si>
  <si>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</si>
  <si>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</si>
  <si>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</si>
  <si>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</si>
  <si>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</si>
  <si>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</si>
  <si>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</si>
  <si>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</si>
  <si>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</si>
  <si>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</si>
  <si>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</si>
  <si>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</si>
  <si>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</si>
  <si>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</si>
  <si>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</si>
  <si>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</si>
  <si>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</si>
  <si>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</si>
  <si>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</si>
  <si>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</si>
  <si>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</si>
  <si>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</si>
  <si>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</si>
  <si>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</si>
  <si>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</si>
  <si>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</si>
  <si>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</si>
  <si>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</si>
  <si>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</si>
  <si>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</si>
  <si>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</si>
  <si>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</si>
  <si>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</si>
  <si>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</si>
  <si>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</si>
  <si>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</si>
  <si>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</si>
  <si>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</si>
  <si>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</si>
  <si>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</si>
  <si>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</si>
  <si>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</si>
  <si>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</si>
  <si>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</si>
  <si>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</si>
  <si>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</si>
  <si>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</si>
  <si>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</si>
  <si>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</si>
  <si>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</si>
  <si>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</si>
  <si>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</si>
  <si>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</si>
  <si>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</si>
  <si>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</si>
  <si>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</si>
  <si>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</si>
  <si>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johncasey1</t>
  </si>
  <si>
    <t>annesley</t>
  </si>
  <si>
    <t>CADILLAC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</si>
  <si>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</si>
  <si>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</si>
  <si>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</si>
  <si>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</si>
  <si>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</si>
  <si>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</si>
  <si>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</si>
  <si>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</si>
  <si>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</si>
  <si>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</si>
  <si>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</si>
  <si>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</si>
  <si>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</si>
  <si>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</si>
  <si>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</si>
  <si>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</si>
  <si>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</si>
  <si>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</si>
  <si>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</si>
  <si>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</si>
  <si>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</si>
  <si>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</si>
  <si>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</si>
  <si>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</si>
  <si>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</si>
  <si>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</si>
  <si>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</si>
  <si>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</si>
  <si>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</si>
  <si>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</si>
  <si>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</si>
  <si>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</si>
  <si>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</si>
  <si>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</si>
  <si>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</si>
  <si>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</si>
  <si>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</si>
  <si>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</si>
  <si>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</si>
  <si>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</si>
  <si>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</si>
  <si>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</si>
  <si>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</si>
  <si>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</si>
  <si>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</si>
  <si>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</si>
  <si>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</si>
  <si>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</si>
  <si>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</si>
  <si>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</si>
  <si>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</si>
  <si>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</si>
  <si>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</si>
  <si>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</si>
  <si>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</si>
  <si>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</si>
  <si>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</si>
  <si>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</si>
  <si>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</si>
  <si>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</si>
  <si>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</si>
  <si>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</si>
  <si>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</si>
  <si>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</si>
  <si>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</si>
  <si>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</si>
  <si>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</si>
  <si>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</si>
  <si>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</si>
  <si>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</si>
  <si>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</si>
  <si>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</si>
  <si>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</si>
  <si>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</si>
  <si>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</si>
  <si>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</si>
  <si>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</si>
  <si>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</si>
  <si>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</si>
  <si>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</si>
  <si>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</si>
  <si>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</si>
  <si>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</si>
  <si>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</si>
  <si>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</si>
  <si>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</si>
  <si>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</si>
  <si>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</si>
  <si>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</si>
  <si>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</si>
  <si>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</si>
  <si>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</si>
  <si>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</si>
  <si>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</si>
  <si>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</si>
  <si>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</si>
  <si>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</si>
  <si>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</si>
  <si>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</si>
  <si>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</si>
  <si>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</si>
  <si>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</si>
  <si>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</si>
  <si>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</si>
  <si>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</si>
  <si>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</si>
  <si>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</si>
  <si>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</si>
  <si>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</si>
  <si>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</si>
  <si>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</si>
  <si>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</si>
  <si>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</si>
  <si>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</si>
  <si>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</si>
  <si>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</si>
  <si>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</si>
  <si>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</si>
  <si>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</si>
  <si>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</si>
  <si>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</si>
  <si>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</si>
  <si>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</si>
  <si>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</si>
  <si>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</si>
  <si>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</si>
  <si>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</si>
  <si>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</si>
  <si>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</si>
  <si>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</si>
  <si>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</si>
  <si>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</si>
  <si>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</si>
  <si>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</si>
  <si>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</si>
  <si>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</si>
  <si>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</si>
  <si>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</si>
  <si>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</si>
  <si>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</si>
  <si>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</si>
  <si>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</si>
  <si>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</si>
  <si>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</si>
  <si>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</si>
  <si>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</si>
  <si>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</si>
  <si>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</si>
  <si>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</si>
  <si>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</si>
  <si>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</si>
  <si>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</si>
  <si>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</si>
  <si>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</si>
  <si>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</si>
  <si>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</si>
  <si>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</si>
  <si>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</si>
  <si>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</si>
  <si>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</si>
  <si>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</si>
  <si>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</si>
  <si>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</si>
  <si>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</si>
  <si>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</si>
  <si>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</si>
  <si>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</si>
  <si>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</si>
  <si>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</si>
  <si>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</si>
  <si>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</si>
  <si>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</si>
  <si>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</si>
  <si>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</si>
  <si>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</si>
  <si>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</si>
  <si>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</si>
  <si>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</si>
  <si>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</si>
  <si>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</si>
  <si>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</si>
  <si>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</si>
  <si>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</si>
  <si>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</si>
  <si>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</si>
  <si>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</si>
  <si>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</si>
  <si>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</si>
  <si>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</si>
  <si>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</si>
  <si>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</si>
  <si>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</si>
  <si>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</si>
  <si>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</si>
  <si>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</si>
  <si>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</si>
  <si>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</si>
  <si>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</si>
  <si>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</si>
  <si>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</si>
  <si>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</si>
  <si>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</si>
  <si>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</si>
  <si>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</si>
  <si>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</si>
  <si>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</si>
  <si>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</si>
  <si>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</si>
  <si>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</si>
  <si>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</si>
  <si>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</si>
  <si>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</si>
  <si>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</si>
  <si>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</si>
  <si>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</si>
  <si>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</si>
  <si>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</si>
  <si>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</si>
  <si>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</si>
  <si>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</si>
  <si>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</si>
  <si>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</si>
  <si>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</si>
  <si>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</si>
  <si>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</si>
  <si>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</si>
  <si>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</si>
  <si>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</si>
  <si>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</si>
  <si>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</si>
  <si>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</si>
  <si>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</si>
  <si>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</si>
  <si>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</si>
  <si>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</si>
  <si>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</si>
  <si>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</si>
  <si>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</si>
  <si>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</si>
  <si>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</si>
  <si>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</si>
  <si>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</si>
  <si>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</si>
  <si>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</si>
  <si>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</si>
  <si>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</si>
  <si>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</si>
  <si>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</si>
  <si>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</si>
  <si>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</si>
  <si>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</si>
  <si>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</si>
  <si>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</si>
  <si>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</si>
  <si>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</si>
  <si>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</si>
  <si>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</si>
  <si>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</si>
  <si>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</si>
  <si>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</si>
  <si>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</si>
  <si>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</si>
  <si>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</si>
  <si>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</si>
  <si>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</si>
  <si>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</si>
  <si>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</si>
  <si>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</si>
  <si>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</si>
  <si>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</si>
  <si>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</si>
  <si>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</si>
  <si>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</si>
  <si>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</si>
  <si>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</si>
  <si>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</si>
  <si>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</si>
  <si>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</si>
  <si>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</si>
  <si>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</si>
  <si>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</si>
  <si>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</si>
  <si>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</si>
  <si>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</si>
  <si>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</si>
  <si>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</si>
  <si>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</si>
  <si>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</si>
  <si>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</si>
  <si>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</si>
  <si>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</si>
  <si>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</si>
  <si>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</si>
  <si>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</si>
  <si>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</si>
  <si>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</si>
  <si>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</si>
  <si>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</si>
  <si>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</si>
  <si>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</si>
  <si>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</si>
  <si>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</si>
  <si>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</si>
  <si>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</si>
  <si>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</si>
  <si>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</si>
  <si>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</si>
  <si>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</si>
  <si>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</si>
  <si>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</si>
  <si>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</si>
  <si>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</si>
  <si>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</si>
  <si>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</si>
  <si>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</si>
  <si>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</si>
  <si>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</si>
  <si>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</si>
  <si>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</si>
  <si>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</si>
  <si>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</si>
  <si>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</si>
  <si>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</si>
  <si>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</si>
  <si>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</si>
  <si>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</si>
  <si>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</si>
  <si>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</si>
  <si>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</si>
  <si>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</si>
  <si>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</si>
  <si>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</si>
  <si>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</si>
  <si>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</si>
  <si>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</si>
  <si>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</si>
  <si>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</si>
  <si>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</si>
  <si>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</si>
  <si>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</si>
  <si>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</si>
  <si>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</si>
  <si>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</si>
  <si>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</si>
  <si>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</si>
  <si>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</si>
  <si>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</si>
  <si>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</si>
  <si>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</si>
  <si>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</si>
  <si>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</si>
  <si>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</si>
  <si>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</si>
  <si>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</si>
  <si>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</si>
  <si>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</si>
  <si>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</si>
  <si>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</si>
  <si>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</si>
  <si>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</si>
  <si>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</si>
  <si>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</si>
  <si>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</si>
  <si>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</si>
  <si>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</si>
  <si>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</si>
  <si>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</si>
  <si>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</si>
  <si>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</si>
  <si>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</si>
  <si>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</si>
  <si>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</si>
  <si>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</si>
  <si>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</si>
  <si>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</si>
  <si>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</si>
  <si>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</si>
  <si>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</si>
  <si>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</si>
  <si>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</si>
  <si>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</si>
  <si>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</si>
  <si>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</si>
  <si>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</si>
  <si>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</si>
  <si>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</si>
  <si>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</si>
  <si>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</si>
  <si>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</si>
  <si>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</si>
  <si>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</si>
  <si>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</si>
  <si>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</si>
  <si>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</si>
  <si>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</si>
  <si>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</si>
  <si>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</si>
  <si>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</si>
  <si>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</si>
  <si>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</si>
  <si>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</si>
  <si>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</si>
  <si>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</si>
  <si>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</si>
  <si>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</si>
  <si>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</si>
  <si>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</si>
  <si>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</si>
  <si>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</si>
  <si>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</si>
  <si>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</si>
  <si>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</si>
  <si>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</si>
  <si>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</si>
  <si>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</si>
  <si>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</si>
  <si>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</si>
  <si>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</si>
  <si>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</si>
  <si>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</si>
  <si>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</si>
  <si>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</si>
  <si>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</si>
  <si>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</si>
  <si>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</si>
  <si>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</si>
  <si>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</si>
  <si>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</si>
  <si>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</si>
  <si>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</si>
  <si>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</si>
  <si>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</si>
  <si>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</si>
  <si>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</si>
  <si>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</si>
  <si>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</si>
  <si>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</si>
  <si>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</si>
  <si>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</si>
  <si>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</si>
  <si>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</si>
  <si>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</si>
  <si>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</si>
  <si>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</si>
  <si>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</si>
  <si>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</si>
  <si>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</si>
  <si>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</si>
  <si>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</si>
  <si>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</si>
  <si>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</si>
  <si>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</si>
  <si>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</si>
  <si>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</si>
  <si>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</si>
  <si>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</si>
  <si>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</si>
  <si>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</si>
  <si>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</si>
  <si>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</si>
  <si>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</si>
  <si>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</si>
  <si>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</si>
  <si>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</si>
  <si>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</si>
  <si>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</si>
  <si>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</si>
  <si>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</si>
  <si>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</si>
  <si>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</si>
  <si>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</si>
  <si>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</si>
  <si>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</si>
  <si>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</si>
  <si>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</si>
  <si>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</si>
  <si>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</si>
  <si>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</si>
  <si>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</si>
  <si>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</si>
  <si>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</si>
  <si>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</si>
  <si>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</si>
  <si>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</si>
  <si>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</si>
  <si>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</si>
  <si>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</si>
  <si>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</si>
  <si>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</si>
  <si>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</si>
  <si>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</si>
  <si>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</si>
  <si>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</si>
  <si>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</si>
  <si>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</si>
  <si>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</si>
  <si>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</si>
  <si>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</si>
  <si>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</si>
  <si>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</si>
  <si>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</si>
  <si>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</si>
  <si>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</si>
  <si>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</si>
  <si>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</si>
  <si>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</si>
  <si>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</si>
  <si>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</si>
  <si>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</si>
  <si>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</si>
  <si>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</si>
  <si>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</si>
  <si>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</si>
  <si>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</si>
  <si>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</si>
  <si>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</si>
  <si>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</si>
  <si>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</si>
  <si>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</si>
  <si>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</si>
  <si>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</si>
  <si>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</si>
  <si>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</si>
  <si>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</si>
  <si>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</si>
  <si>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</si>
  <si>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</si>
  <si>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</si>
  <si>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</si>
  <si>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</si>
  <si>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</si>
  <si>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</si>
  <si>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</si>
  <si>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</si>
  <si>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</si>
  <si>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</si>
  <si>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</si>
  <si>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</si>
  <si>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</si>
  <si>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</si>
  <si>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</si>
  <si>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</si>
  <si>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</si>
  <si>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</si>
  <si>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</si>
  <si>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</si>
  <si>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</si>
  <si>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</si>
  <si>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</si>
  <si>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</si>
  <si>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</si>
  <si>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</si>
  <si>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</si>
  <si>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</si>
  <si>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</si>
  <si>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</si>
  <si>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</si>
  <si>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</si>
  <si>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</si>
  <si>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</si>
  <si>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</si>
  <si>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</si>
  <si>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johnrosai</t>
  </si>
  <si>
    <t>Energieunion Aktiengesellschaft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</si>
  <si>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</si>
  <si>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</si>
  <si>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</si>
  <si>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</si>
  <si>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</si>
  <si>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</si>
  <si>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</si>
  <si>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</si>
  <si>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</si>
  <si>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</si>
  <si>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</si>
  <si>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</si>
  <si>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</si>
  <si>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</si>
  <si>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</si>
  <si>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1st line swap - Cal 02</t>
  </si>
  <si>
    <t>    Crude Diff - WTI 1st line swap/Brent 1st line swap - Q3 01</t>
  </si>
  <si>
    <t>    Crude Diff - WTI 1st line swap/Brent 1st line swap - Q1 02</t>
  </si>
  <si>
    <t>    Crude Diff - WTI 1st line swap/Brent 1st line swap - Cal 02</t>
  </si>
  <si>
    <t>US Gas Phy       Transco Z6 NY           31May01         USD/MM</t>
  </si>
  <si>
    <t>US Gas Phy       SoCal EHR               31May01         USD/MM</t>
  </si>
  <si>
    <t>US Gas Phy       NGPL LA Pool            31May01         USD/MM</t>
  </si>
  <si>
    <t>City of Redding</t>
  </si>
  <si>
    <t>PEON1959</t>
  </si>
  <si>
    <t>KFINICLE</t>
  </si>
  <si>
    <t>VC8528.1</t>
  </si>
  <si>
    <t>VC8529.1</t>
  </si>
  <si>
    <t>US Pwr Phy Firm  Mid-C OffPk             31May01         USD/MWh</t>
  </si>
  <si>
    <t>US Pwr Phy CAISO SP15 OffPk              31May01         USD/MWh</t>
  </si>
  <si>
    <t>POWEREX4</t>
  </si>
  <si>
    <t>BOBWINN1</t>
  </si>
  <si>
    <t>REYNOLDS</t>
  </si>
  <si>
    <t>VC8530.1</t>
  </si>
  <si>
    <t>VC8532.1</t>
  </si>
  <si>
    <t>VC8535.1</t>
  </si>
  <si>
    <t>VC8537.1</t>
  </si>
  <si>
    <t>US Gas Phy       NGPL TxOkGCPool         31May01         USD/MM</t>
  </si>
  <si>
    <t>LEXI1234</t>
  </si>
  <si>
    <t>US Gas Phy       Harper                  31May01         USD/MM</t>
  </si>
  <si>
    <t>VC8540.1</t>
  </si>
  <si>
    <t>US Pwr Phy CAISO SP15 OffPk odd-lot      31May01         USD/MWh</t>
  </si>
  <si>
    <t>CAN Pwr Swap     PPoA HE13-18 MPT        30May01         CAD/MWh</t>
  </si>
  <si>
    <t>VC8541.1</t>
  </si>
  <si>
    <t>STEVESTEVE</t>
  </si>
  <si>
    <t>aepsvc124</t>
  </si>
  <si>
    <t>VC8543.1</t>
  </si>
  <si>
    <t>US Pwr Phy CAISO NP15 OffPk odd-lot      31May01         USD/MWh</t>
  </si>
  <si>
    <t>KRBARBER</t>
  </si>
  <si>
    <t>VC8545.1</t>
  </si>
  <si>
    <t>US Gas Phy       ANR SE Gath             31May01         USD/MM</t>
  </si>
  <si>
    <t>US Gas Phy       EP Blanco Avg           31May01         USD/MM</t>
  </si>
  <si>
    <t>US Gas Phy       COL Onshore             31May01         USD/MM</t>
  </si>
  <si>
    <t>VC8546.1</t>
  </si>
  <si>
    <t>VC8547.1</t>
  </si>
  <si>
    <t>kittleson</t>
  </si>
  <si>
    <t>debbrooks</t>
  </si>
  <si>
    <t>US Gas Phy       WIC                     31May01         USD/MM</t>
  </si>
  <si>
    <t>VC8573.1</t>
  </si>
  <si>
    <t>UK Pwr Phy       445 Trans Inc BASE      Oct01           GBP/MWh</t>
  </si>
  <si>
    <t>VC8584.1</t>
  </si>
  <si>
    <t>VC8588.1</t>
  </si>
  <si>
    <t>VC8595.1</t>
  </si>
  <si>
    <t>VC8608.1</t>
  </si>
  <si>
    <t>VC8613.1</t>
  </si>
  <si>
    <t>KAPLANFRED</t>
  </si>
  <si>
    <t>VC8621.1</t>
  </si>
  <si>
    <t>VC8632.1</t>
  </si>
  <si>
    <t>VC8636.1</t>
  </si>
  <si>
    <t>schneider</t>
  </si>
  <si>
    <t>EDSOLARI</t>
  </si>
  <si>
    <t>US Gas Phy       TGT Z-SL                31May01         USD/MM</t>
  </si>
  <si>
    <t>ttw00001</t>
  </si>
  <si>
    <t>VC8640.1</t>
  </si>
  <si>
    <t>US Pwr Fin Swap  ISO NY Z-J Peak         Oct-Dec01       USD/MWh</t>
  </si>
  <si>
    <t>US Gas Basis     EP SanJuan              Apr-Oct02       USD/MM</t>
  </si>
  <si>
    <t>VC8641.1</t>
  </si>
  <si>
    <t>US Pwr Phy Firm  Entergy Peak            Jun02           USD/MWh</t>
  </si>
  <si>
    <t>tocoletti</t>
  </si>
  <si>
    <t>VC8642.1</t>
  </si>
  <si>
    <t>STUDMFFN</t>
  </si>
  <si>
    <t>US Gas Phy       TENN Dracut             Jun01           USD/MM</t>
  </si>
  <si>
    <t>US Gas Phy       TETCO WLA               31May01         USD/MM</t>
  </si>
  <si>
    <t>VC8644.1</t>
  </si>
  <si>
    <t>VC8645.1</t>
  </si>
  <si>
    <t>US Gas Daily     EP Permian              Jun01           USD/MM</t>
  </si>
  <si>
    <t>VC8647.1</t>
  </si>
  <si>
    <t>US Gas Basis     HSC                     Jul-Oct01       USD/MM</t>
  </si>
  <si>
    <t>VC8750.1</t>
  </si>
  <si>
    <t>US Pwr Phy Firm  PALVE OffPk             Jul01           USD/MWh</t>
  </si>
  <si>
    <t>MDRISC3</t>
  </si>
  <si>
    <t>US Pwr Phy Firm  PALVE OffPk             Aug01           USD/MWh</t>
  </si>
  <si>
    <t>US Pwr Phy Firm  PALVE OffPk             Sep01           USD/MWh</t>
  </si>
  <si>
    <t>VC8651.1</t>
  </si>
  <si>
    <t>VC8652.1</t>
  </si>
  <si>
    <t>kswanson01</t>
  </si>
  <si>
    <t>US Gas Daily     NGPL Midcont            Jun01           USD/MM</t>
  </si>
  <si>
    <t>VC8653.1</t>
  </si>
  <si>
    <t>VC8654.1</t>
  </si>
  <si>
    <t>VC8655.1</t>
  </si>
  <si>
    <t>VC8656.1</t>
  </si>
  <si>
    <t>VC8657.1</t>
  </si>
  <si>
    <t>VC8659.1</t>
  </si>
  <si>
    <t>VC8661.1</t>
  </si>
  <si>
    <t>VC8662.1</t>
  </si>
  <si>
    <t>VC8663.1</t>
  </si>
  <si>
    <t>MARKTH11</t>
  </si>
  <si>
    <t>US Gas Phy       TETCO STX               31May01         USD/MM</t>
  </si>
  <si>
    <t>VC8666.1</t>
  </si>
  <si>
    <t>US Gas Basis     HSC                     Apr-Oct02       USD/MM</t>
  </si>
  <si>
    <t>VC8669.1</t>
  </si>
  <si>
    <t>VC8671.1</t>
  </si>
  <si>
    <t>Birka Energi AB</t>
  </si>
  <si>
    <t>matsfors</t>
  </si>
  <si>
    <t>JOEGRAHAM</t>
  </si>
  <si>
    <t>VC8672.1</t>
  </si>
  <si>
    <t>VC8673.1</t>
  </si>
  <si>
    <t>VC8674.1</t>
  </si>
  <si>
    <t>VC8675.1</t>
  </si>
  <si>
    <t>VC8677.1</t>
  </si>
  <si>
    <t>US Gas Basis     Transco Z6 NY           Oct01           USD/MM</t>
  </si>
  <si>
    <t>VC8676.1</t>
  </si>
  <si>
    <t>US Gas Phy       APC/ANR WillCo          31May01         USD/MM</t>
  </si>
  <si>
    <t>VC8679.1</t>
  </si>
  <si>
    <t>US Gas Basis     TCO Pool                Jul-Sep01       USD/MM</t>
  </si>
  <si>
    <t>VC8681.1</t>
  </si>
  <si>
    <t>US Gas Basis     TCO Pool                Oct01           USD/MM</t>
  </si>
  <si>
    <t>VC8683.1</t>
  </si>
  <si>
    <t>VC8684.1</t>
  </si>
  <si>
    <t>US Gas Phy       EPNG SoCal Topk         31May01         USD/MM</t>
  </si>
  <si>
    <t>ROBPLATT</t>
  </si>
  <si>
    <t>VC8687.1</t>
  </si>
  <si>
    <t>MarkWest Hydrocarbon, Inc.</t>
  </si>
  <si>
    <t>ADM76424</t>
  </si>
  <si>
    <t>VC8690.1</t>
  </si>
  <si>
    <t>VC8691.1</t>
  </si>
  <si>
    <t>VC8692.1</t>
  </si>
  <si>
    <t>Bakerrob</t>
  </si>
  <si>
    <t>VC8693.1</t>
  </si>
  <si>
    <t>stephenj</t>
  </si>
  <si>
    <t>US Gas Phy       Exxon Katy              31May01         USD/MM</t>
  </si>
  <si>
    <t>VC8694.1</t>
  </si>
  <si>
    <t>VC8696.1</t>
  </si>
  <si>
    <t>US Pwr Phy Firm  TVA Peak                Oct-Dec01       USD/MWh</t>
  </si>
  <si>
    <t>US Gas Phy       Chi Peoples             31May01         USD/MM</t>
  </si>
  <si>
    <t>US Pwr Phy CAISO SP15 Peak odd-lot       31May01         USD/MWh</t>
  </si>
  <si>
    <t>AQUILA1047</t>
  </si>
  <si>
    <t>VC8701.1</t>
  </si>
  <si>
    <t>VC8703.1</t>
  </si>
  <si>
    <t>US Gas Phy       PG&amp;E Topock             31May01         USD/MM</t>
  </si>
  <si>
    <t>The City of Azusa</t>
  </si>
  <si>
    <t>ADM17647</t>
  </si>
  <si>
    <t>VC8706.1</t>
  </si>
  <si>
    <t>VC8709.1</t>
  </si>
  <si>
    <t>VC8711.1</t>
  </si>
  <si>
    <t>VC8710.1</t>
  </si>
  <si>
    <t>VC8712.1</t>
  </si>
  <si>
    <t>bigzeke1</t>
  </si>
  <si>
    <t>VC8713.1</t>
  </si>
  <si>
    <t>US Pwr Phy Unp B ERCOT Peak              Oct-Dec01       USD/MWh</t>
  </si>
  <si>
    <t>BDAH1234</t>
  </si>
  <si>
    <t>US Pwr Phy Firm  TVA Peak                Jan-Dec02       USD/MWh</t>
  </si>
  <si>
    <t>VC8715.1</t>
  </si>
  <si>
    <t>VC8716.1</t>
  </si>
  <si>
    <t>VC8717.1</t>
  </si>
  <si>
    <t>VC8718.1</t>
  </si>
  <si>
    <t>VC8720.1</t>
  </si>
  <si>
    <t>VC8721.1</t>
  </si>
  <si>
    <t>VC8722.1</t>
  </si>
  <si>
    <t>VC8723.1</t>
  </si>
  <si>
    <t>VC8724.1</t>
  </si>
  <si>
    <t>VC8725.1</t>
  </si>
  <si>
    <t>roncampb</t>
  </si>
  <si>
    <t>brentcap</t>
  </si>
  <si>
    <t>VC8728.1</t>
  </si>
  <si>
    <t>VC8729.1</t>
  </si>
  <si>
    <t>US Gas Phy       Trunkline WLA           31May01         USD/MM</t>
  </si>
  <si>
    <t>Summit Natural Gas, LLP</t>
  </si>
  <si>
    <t>ADM05645</t>
  </si>
  <si>
    <t>Infinite Energy, Inc.</t>
  </si>
  <si>
    <t>ADM63308</t>
  </si>
  <si>
    <t>US Pwr Phy Firm  TVA Peak                Jan-Feb02       USD/MWh</t>
  </si>
  <si>
    <t>VC8733.1</t>
  </si>
  <si>
    <t>VC8734.1</t>
  </si>
  <si>
    <t>AQUILA1014</t>
  </si>
  <si>
    <t>VC8735.1</t>
  </si>
  <si>
    <t>VC8739.1</t>
  </si>
  <si>
    <t>cbarnett</t>
  </si>
  <si>
    <t>US Gas Phy       Waha                    31May01         USD/MM</t>
  </si>
  <si>
    <t>VC8740.1</t>
  </si>
  <si>
    <t>TMVCRV01</t>
  </si>
  <si>
    <t>VC8741.1</t>
  </si>
  <si>
    <t>US Pwr Phy CAISO SP15 OffPk              Sep01           USD/MWh</t>
  </si>
  <si>
    <t>VC8743.1</t>
  </si>
  <si>
    <t>VC8745.1</t>
  </si>
  <si>
    <t>US Gas Daily     Mich Con                Jun01           USD/MM</t>
  </si>
  <si>
    <t>VC8748.1</t>
  </si>
  <si>
    <t>lafrance</t>
  </si>
  <si>
    <t>VC8753.1</t>
  </si>
  <si>
    <t>US Gas Phy       NGPL NIPSCO             31May01         USD/MM</t>
  </si>
  <si>
    <t>US Gas Phy       HPL/AguaD               31May01         USD/MM</t>
  </si>
  <si>
    <t>BRHUNTER</t>
  </si>
  <si>
    <t>VC8754.1</t>
  </si>
  <si>
    <t>VC8756.1</t>
  </si>
  <si>
    <t>giordano</t>
  </si>
  <si>
    <t>VC8757.1</t>
  </si>
  <si>
    <t>POWELLCO</t>
  </si>
  <si>
    <t>Trammo Gas, a Division of Transammonia, Inc.</t>
  </si>
  <si>
    <t>US Prop Swap     OPIS MB TET             Jul-Sep01       c/Gl-b</t>
  </si>
  <si>
    <t>ADM26672</t>
  </si>
  <si>
    <t>US Gas Basis     Waha                    Jul-Oct01       USD/MM</t>
  </si>
  <si>
    <t>VC8761.1</t>
  </si>
  <si>
    <t>VC8763.1</t>
  </si>
  <si>
    <t>robsommerf</t>
  </si>
  <si>
    <t>VC8765.1</t>
  </si>
  <si>
    <t>VC8768.1</t>
  </si>
  <si>
    <t>sunshine1</t>
  </si>
  <si>
    <t>NOVERO777</t>
  </si>
  <si>
    <t>VC8774.1</t>
  </si>
  <si>
    <t>VC8775.1</t>
  </si>
  <si>
    <t>VC8776.1</t>
  </si>
  <si>
    <t>Lewellyn</t>
  </si>
  <si>
    <t>klambert</t>
  </si>
  <si>
    <t>VC8780.1</t>
  </si>
  <si>
    <t>VC8781.1</t>
  </si>
  <si>
    <t>VC8782.1</t>
  </si>
  <si>
    <t>US Gas Daily     Trunkline ELA           Jun01           USD/MM</t>
  </si>
  <si>
    <t>VC8785.1</t>
  </si>
  <si>
    <t>VC8787.1</t>
  </si>
  <si>
    <t>CAN Gas Phy      Parkway                 31May01         USD/MM</t>
  </si>
  <si>
    <t>Helmerich &amp; Payne Energy Services, Inc.</t>
  </si>
  <si>
    <t>US Gas Phy       NGPL Midcont            Jun01           USD/MM</t>
  </si>
  <si>
    <t>ADM99771</t>
  </si>
  <si>
    <t>VC8788.1</t>
  </si>
  <si>
    <t>VC8789.1</t>
  </si>
  <si>
    <t>VC8791.1</t>
  </si>
  <si>
    <t>VC8792.1</t>
  </si>
  <si>
    <t>VC8793.1</t>
  </si>
  <si>
    <t>VC8795.1</t>
  </si>
  <si>
    <t>CAN Gas Phy      Hntgdn                  31May01         USD/MM</t>
  </si>
  <si>
    <t>VC8798.1</t>
  </si>
  <si>
    <t>VC8799.1</t>
  </si>
  <si>
    <t>VC8801.1</t>
  </si>
  <si>
    <t>VC8804.1</t>
  </si>
  <si>
    <t>VC8805.1</t>
  </si>
  <si>
    <t>VC8809.1</t>
  </si>
  <si>
    <t>VC8811.1</t>
  </si>
  <si>
    <t>LESLIE01</t>
  </si>
  <si>
    <t>VC8812.1</t>
  </si>
  <si>
    <t>VC8815.1</t>
  </si>
  <si>
    <t>VC8818.1</t>
  </si>
  <si>
    <t>VC8819.1</t>
  </si>
  <si>
    <t>ADM28225</t>
  </si>
  <si>
    <t>VC8821.1</t>
  </si>
  <si>
    <t>VC8824.1</t>
  </si>
  <si>
    <t>VC8826.1</t>
  </si>
  <si>
    <t>VC8829.1</t>
  </si>
  <si>
    <t>VC8827.1</t>
  </si>
  <si>
    <t>VC8830.1</t>
  </si>
  <si>
    <t>VC8831.1</t>
  </si>
  <si>
    <t>VC8833.1</t>
  </si>
  <si>
    <t>VC8839.1</t>
  </si>
  <si>
    <t>US Pwr Phy Firm  COB N/S OffPk           31May01         USD/MWh</t>
  </si>
  <si>
    <t>VC8843.1</t>
  </si>
  <si>
    <t>VC8844.1</t>
  </si>
  <si>
    <t>VC8845.1</t>
  </si>
  <si>
    <t>VC8847.1</t>
  </si>
  <si>
    <t>US Gas Basis     NGI Chicago             Jul01           USD/MM</t>
  </si>
  <si>
    <t>VC8846.1</t>
  </si>
  <si>
    <t>aepsvc121</t>
  </si>
  <si>
    <t>VC8849.1</t>
  </si>
  <si>
    <t>VC8850.1</t>
  </si>
  <si>
    <t>CAN Gas Phy      Sumas                   31May01         USD/MM</t>
  </si>
  <si>
    <t>CAN Gas PhyBasis Dawn                    Jul01           USD/MM</t>
  </si>
  <si>
    <t>HACKSTER</t>
  </si>
  <si>
    <t>VC8851.1 / 817396</t>
  </si>
  <si>
    <t>VC8854.1</t>
  </si>
  <si>
    <t>VC8855.1</t>
  </si>
  <si>
    <t>VC8859.1</t>
  </si>
  <si>
    <t>VC8858.1</t>
  </si>
  <si>
    <t>VC8860.1</t>
  </si>
  <si>
    <t>VC8861.1</t>
  </si>
  <si>
    <t>VC8863.1</t>
  </si>
  <si>
    <t>VC8864.1</t>
  </si>
  <si>
    <t>VC8865.1</t>
  </si>
  <si>
    <t>VC8866.1</t>
  </si>
  <si>
    <t>VC8867.1</t>
  </si>
  <si>
    <t>VC8868.1</t>
  </si>
  <si>
    <t>VC8870.1</t>
  </si>
  <si>
    <t>VC8872.1</t>
  </si>
  <si>
    <t>VC8873.1</t>
  </si>
  <si>
    <t>VC8874.1</t>
  </si>
  <si>
    <t>VC8875.1</t>
  </si>
  <si>
    <t>VC8876.1</t>
  </si>
  <si>
    <t>VC8877.1</t>
  </si>
  <si>
    <t>VC8879.1</t>
  </si>
  <si>
    <t>Schlenkerc</t>
  </si>
  <si>
    <t>VC8881.1</t>
  </si>
  <si>
    <t>VC8880.1</t>
  </si>
  <si>
    <t>VC8882.1</t>
  </si>
  <si>
    <t>VC8884.1</t>
  </si>
  <si>
    <t>VC8886.1</t>
  </si>
  <si>
    <t>VC8888.1</t>
  </si>
  <si>
    <t>VC8890.1</t>
  </si>
  <si>
    <t>VC8891.1</t>
  </si>
  <si>
    <t>VC8892.1</t>
  </si>
  <si>
    <t>VC8893.1</t>
  </si>
  <si>
    <t>txuetcje</t>
  </si>
  <si>
    <t>VC8894.1</t>
  </si>
  <si>
    <t>VC8895.1</t>
  </si>
  <si>
    <t>VC8896.1</t>
  </si>
  <si>
    <t>VC8897.1</t>
  </si>
  <si>
    <t>VC8899.1</t>
  </si>
  <si>
    <t>VC8903.1</t>
  </si>
  <si>
    <t>VC8904.1</t>
  </si>
  <si>
    <t>NALEAF11</t>
  </si>
  <si>
    <t>VC8906.1</t>
  </si>
  <si>
    <t>US Gas Phy       TETCO ELA               Jun01           USD/MM</t>
  </si>
  <si>
    <t>VC8911.1</t>
  </si>
  <si>
    <t>VC8912.1</t>
  </si>
  <si>
    <t>VC8913.1</t>
  </si>
  <si>
    <t>VC8914.1</t>
  </si>
  <si>
    <t>VC8915.1</t>
  </si>
  <si>
    <t>VC8917.1</t>
  </si>
  <si>
    <t>VC8918.1</t>
  </si>
  <si>
    <t>MFLEMING</t>
  </si>
  <si>
    <t>dealjunkie</t>
  </si>
  <si>
    <t>VC8923.1</t>
  </si>
  <si>
    <t>VC8925.1</t>
  </si>
  <si>
    <t>VC8926.1</t>
  </si>
  <si>
    <t>VC8929.1</t>
  </si>
  <si>
    <t>Louis Dreyfus Plastics LLC</t>
  </si>
  <si>
    <t>US UNL Gasoline Fin Spread</t>
  </si>
  <si>
    <t>US UNL Gasoline  GC Crack Spread         Q4 2001         USD/bl/m</t>
  </si>
  <si>
    <t>DEANCRAIG1</t>
  </si>
  <si>
    <t>VC8932.1</t>
  </si>
  <si>
    <t>VC8936.1</t>
  </si>
  <si>
    <t>raclark1</t>
  </si>
  <si>
    <t>VC8942.1</t>
  </si>
  <si>
    <t>VC8944.1</t>
  </si>
  <si>
    <t>VC8945.1</t>
  </si>
  <si>
    <t>VC8949.1</t>
  </si>
  <si>
    <t>VC8953.1</t>
  </si>
  <si>
    <t>VC8952.1</t>
  </si>
  <si>
    <t>CHRUMKA1</t>
  </si>
  <si>
    <t>VC8956.1</t>
  </si>
  <si>
    <t>TC2SHANDY</t>
  </si>
  <si>
    <t>VC8958.1</t>
  </si>
  <si>
    <t>CAN Gas Phy      Iroquois, TCPL          31May01         USD/MM</t>
  </si>
  <si>
    <t>VC8961.1</t>
  </si>
  <si>
    <t>VC8962.1</t>
  </si>
  <si>
    <t>US Gas Basis     EP Permian              Jul-Oct01       USD/MM</t>
  </si>
  <si>
    <t>VC8965.1</t>
  </si>
  <si>
    <t>VC8966.1</t>
  </si>
  <si>
    <t>lesliehyne</t>
  </si>
  <si>
    <t>VC8969.1</t>
  </si>
  <si>
    <t>US Gas Daily     Chicago                 Jun01           USD/MM</t>
  </si>
  <si>
    <t>VC8971.1</t>
  </si>
  <si>
    <t>UK Brent Swap</t>
  </si>
  <si>
    <t>UK Brent Swap    IPE                     Jul-Sep01       USD/bl/m</t>
  </si>
  <si>
    <t>jwalker1</t>
  </si>
  <si>
    <t>VC8974.1</t>
  </si>
  <si>
    <t>US PLCapNNG Frm  Demarc29-Jnsvl R+C      31May01         USD/MM</t>
  </si>
  <si>
    <t>VC8976.1</t>
  </si>
  <si>
    <t>US PLCapNNG Frm  Demarc29-EDubq R+C      31May01         USD/MM</t>
  </si>
  <si>
    <t>VC8978.1</t>
  </si>
  <si>
    <t>BEICHTEN</t>
  </si>
  <si>
    <t>ADM67150</t>
  </si>
  <si>
    <t>VC8980.1</t>
  </si>
  <si>
    <t>VC8988.1</t>
  </si>
  <si>
    <t>Entex Gas Resources Corp.</t>
  </si>
  <si>
    <t>Bramanti</t>
  </si>
  <si>
    <t>POSEJPALI2</t>
  </si>
  <si>
    <t>VC8994.1</t>
  </si>
  <si>
    <t>VC8995.1</t>
  </si>
  <si>
    <t>VC8998.1</t>
  </si>
  <si>
    <t>VC8997.1</t>
  </si>
  <si>
    <t>VC8999.1</t>
  </si>
  <si>
    <t>VC9000.1</t>
  </si>
  <si>
    <t>VC9002.1</t>
  </si>
  <si>
    <t>VC9003.1</t>
  </si>
  <si>
    <t>CAN Gas Phy      NIT                     31May01         CAD/GJ</t>
  </si>
  <si>
    <t>VC9005.1</t>
  </si>
  <si>
    <t>US Gas Basis     TGT Z-SL                Jul-Oct01       USD/MM</t>
  </si>
  <si>
    <t>VC9006.1</t>
  </si>
  <si>
    <t>VC9008.1</t>
  </si>
  <si>
    <t>VC9009.1</t>
  </si>
  <si>
    <t>VC9010.1</t>
  </si>
  <si>
    <t>VC9013.1</t>
  </si>
  <si>
    <t>VC9014.1</t>
  </si>
  <si>
    <t>VC9015.1</t>
  </si>
  <si>
    <t>VC9016.1</t>
  </si>
  <si>
    <t>EPowerJC</t>
  </si>
  <si>
    <t>VC9019.1</t>
  </si>
  <si>
    <t>VC9022.1</t>
  </si>
  <si>
    <t>VC9023.1</t>
  </si>
  <si>
    <t>VC9024.1</t>
  </si>
  <si>
    <t>VC9025.1</t>
  </si>
  <si>
    <t>VC9028.1</t>
  </si>
  <si>
    <t>RLFELSKE</t>
  </si>
  <si>
    <t>VC9030.1</t>
  </si>
  <si>
    <t>US Gas Phy       NBPL/ANR WillCo         31May01         USD/MM</t>
  </si>
  <si>
    <t>VC9033.1</t>
  </si>
  <si>
    <t>US Gas Phy       OGT                     31May01         USD/MM</t>
  </si>
  <si>
    <t>VC9035.1</t>
  </si>
  <si>
    <t>VC9037.1</t>
  </si>
  <si>
    <t>VC9039.1</t>
  </si>
  <si>
    <t>VC9040.1</t>
  </si>
  <si>
    <t>VC9044.1</t>
  </si>
  <si>
    <t>EPRIME27</t>
  </si>
  <si>
    <t>VC9046.1</t>
  </si>
  <si>
    <t>VC9048.1</t>
  </si>
  <si>
    <t>VC9047.1</t>
  </si>
  <si>
    <t>VC9050.1</t>
  </si>
  <si>
    <t>VC9051.1</t>
  </si>
  <si>
    <t>VC9054.1</t>
  </si>
  <si>
    <t>VC9058.1</t>
  </si>
  <si>
    <t>VC9057.1</t>
  </si>
  <si>
    <t>VC9059.1</t>
  </si>
  <si>
    <t>VC9064.1</t>
  </si>
  <si>
    <t>VC9065.1</t>
  </si>
  <si>
    <t>DLCATMAN</t>
  </si>
  <si>
    <t>VC9066.1</t>
  </si>
  <si>
    <t>VC9069.1</t>
  </si>
  <si>
    <t>VC9070.1</t>
  </si>
  <si>
    <t>CAN Gas Phy      Niagara, TCPL           31May01         USD/MM</t>
  </si>
  <si>
    <t>CAN Gas Phy      Station 2               31May01         CAD/GJ</t>
  </si>
  <si>
    <t>JIMMCGHEE</t>
  </si>
  <si>
    <t>CHADALEX</t>
  </si>
  <si>
    <t>VC9074.1</t>
  </si>
  <si>
    <t>VC9075.1</t>
  </si>
  <si>
    <t>US Pwr Phy Firm  Entergy Peak            Jul-Aug01       USD/MWh</t>
  </si>
  <si>
    <t>VC9076.1</t>
  </si>
  <si>
    <t>VC9080.1</t>
  </si>
  <si>
    <t>VC9079.1</t>
  </si>
  <si>
    <t>Pacific Forest Resources, Inc.</t>
  </si>
  <si>
    <t>ClickPaper.com, L.L.Cces, Inc.</t>
  </si>
  <si>
    <t>Exchange</t>
  </si>
  <si>
    <t>Paper</t>
  </si>
  <si>
    <t>US Recycled ONP Phy</t>
  </si>
  <si>
    <t>US Recyc ONP Phy #7 FAS Port Eliz        30May01         USD/ST</t>
  </si>
  <si>
    <t>Short Tons (+/- 5%)</t>
  </si>
  <si>
    <t>ADM81953</t>
  </si>
  <si>
    <t>SRAY2</t>
  </si>
  <si>
    <t>PAPER-CONSOL</t>
  </si>
  <si>
    <t>VD3498</t>
  </si>
  <si>
    <t>VC9085.1</t>
  </si>
  <si>
    <t>VC9087.1</t>
  </si>
  <si>
    <t>US Gas Basis     EP Permian              Jan-Dec02       USD/MM</t>
  </si>
  <si>
    <t>VC9088.1</t>
  </si>
  <si>
    <t>ANNBURKE</t>
  </si>
  <si>
    <t>VC9090.1</t>
  </si>
  <si>
    <t>Trafigura Derivatives Limited</t>
  </si>
  <si>
    <t>UK Propane FOB Financial Swap</t>
  </si>
  <si>
    <t>Propane FOB Swap Saudi CP                Jul01           USD/mt</t>
  </si>
  <si>
    <t>CHRISMUL</t>
  </si>
  <si>
    <t>UK - ECTRIC - European Propane</t>
  </si>
  <si>
    <t>VC9092.1</t>
  </si>
  <si>
    <t>VC9094.1</t>
  </si>
  <si>
    <t>VC9096.1</t>
  </si>
  <si>
    <t>Azienda Elettrica Ticinese</t>
  </si>
  <si>
    <t>CH Pwr Phy FF    NAT BASE HV             04-10Jun01      EUR/MWh</t>
  </si>
  <si>
    <t>RIVERATI</t>
  </si>
  <si>
    <t>VC9097.1</t>
  </si>
  <si>
    <t>DREWCHESS</t>
  </si>
  <si>
    <t>VC9101.1</t>
  </si>
  <si>
    <t>Equitable Gas Company</t>
  </si>
  <si>
    <t>ADM89359</t>
  </si>
  <si>
    <t>VC9104.1</t>
  </si>
  <si>
    <t>VC9105.1</t>
  </si>
  <si>
    <t>VC9107.1</t>
  </si>
  <si>
    <t>VC9106.1</t>
  </si>
  <si>
    <t>VC9108.1</t>
  </si>
  <si>
    <t>VC9109.1</t>
  </si>
  <si>
    <t>VC9110.1</t>
  </si>
  <si>
    <t>VC9111.1</t>
  </si>
  <si>
    <t>VC9113.1</t>
  </si>
  <si>
    <t>VC9117.1</t>
  </si>
  <si>
    <t>VC9118.1</t>
  </si>
  <si>
    <t>VC9120.1</t>
  </si>
  <si>
    <t>VC9121.1</t>
  </si>
  <si>
    <t>VC9124.1</t>
  </si>
  <si>
    <t>VC9122.1</t>
  </si>
  <si>
    <t>VC9123.1</t>
  </si>
  <si>
    <t>VC9127.1</t>
  </si>
  <si>
    <t>VC9131.1</t>
  </si>
  <si>
    <t>VC9133.1</t>
  </si>
  <si>
    <t>VC9134.1</t>
  </si>
  <si>
    <t>VC9135.1</t>
  </si>
  <si>
    <t>VC9136.1</t>
  </si>
  <si>
    <t>VC9137.1</t>
  </si>
  <si>
    <t>VC9138.1</t>
  </si>
  <si>
    <t>VC9140.1</t>
  </si>
  <si>
    <t>VC9142.1</t>
  </si>
  <si>
    <t>KRISTINKK</t>
  </si>
  <si>
    <t>VC9145.1</t>
  </si>
  <si>
    <t>US Pwr Phy Firm  Mid-C Peak              Jul-Sep01       USD/MWh</t>
  </si>
  <si>
    <t>US Pwr Phy Firm  COB N/S Peak            Jul-Sep01       USD/MWh</t>
  </si>
  <si>
    <t>VC9147.1</t>
  </si>
  <si>
    <t>VC9151.1</t>
  </si>
  <si>
    <t>VC9154.1</t>
  </si>
  <si>
    <t>VC9153.1</t>
  </si>
  <si>
    <t>US Pwr Phy Firm  Entergy OffPk           Jun01           USD/MWh</t>
  </si>
  <si>
    <t>VC9157.1</t>
  </si>
  <si>
    <t>VC9156.1</t>
  </si>
  <si>
    <t>VC9158.1</t>
  </si>
  <si>
    <t>VC9161.1</t>
  </si>
  <si>
    <t>VC9163.1</t>
  </si>
  <si>
    <t>VC9165.1</t>
  </si>
  <si>
    <t>VC9164.1</t>
  </si>
  <si>
    <t>VC9167.1</t>
  </si>
  <si>
    <t>VC9169.1</t>
  </si>
  <si>
    <t>WESTDESK9</t>
  </si>
  <si>
    <t>VC9170.1</t>
  </si>
  <si>
    <t>VC9171.1</t>
  </si>
  <si>
    <t>VC9175.1</t>
  </si>
  <si>
    <t>VC9176.1</t>
  </si>
  <si>
    <t>VC9177.1</t>
  </si>
  <si>
    <t>VC9178.1</t>
  </si>
  <si>
    <t>VC9181.1</t>
  </si>
  <si>
    <t>VC9185.1</t>
  </si>
  <si>
    <t>ROBPLATT2</t>
  </si>
  <si>
    <t>VC9190.1</t>
  </si>
  <si>
    <t>VC9191.1</t>
  </si>
  <si>
    <t>VC9193.1</t>
  </si>
  <si>
    <t>VC9194.1</t>
  </si>
  <si>
    <t>VC9197.1</t>
  </si>
  <si>
    <t>VC9195.1</t>
  </si>
  <si>
    <t>VC9196.1</t>
  </si>
  <si>
    <t>VC9199.1</t>
  </si>
  <si>
    <t>VC9198.1</t>
  </si>
  <si>
    <t>VC9200.1</t>
  </si>
  <si>
    <t>VC9201.1</t>
  </si>
  <si>
    <t>susjones</t>
  </si>
  <si>
    <t>VC9202.1</t>
  </si>
  <si>
    <t>VC9204.1</t>
  </si>
  <si>
    <t>VC9205.1</t>
  </si>
  <si>
    <t>JONESTG1</t>
  </si>
  <si>
    <t>VC9207.1</t>
  </si>
  <si>
    <t>blfrench</t>
  </si>
  <si>
    <t>VC9212.1</t>
  </si>
  <si>
    <t>VC9213.1</t>
  </si>
  <si>
    <t>VC9216.1</t>
  </si>
  <si>
    <t>VC9217.1</t>
  </si>
  <si>
    <t>VC9221.1</t>
  </si>
  <si>
    <t>US Gas Basis     TETCO ELA               Jul01           USD/MM</t>
  </si>
  <si>
    <t>VC9222.1</t>
  </si>
  <si>
    <t>VC9223.1</t>
  </si>
  <si>
    <t>VC9225.1</t>
  </si>
  <si>
    <t>VC9226.1</t>
  </si>
  <si>
    <t>johngrosso</t>
  </si>
  <si>
    <t>Kinder Morgan Texas Pipeline, L.P.</t>
  </si>
  <si>
    <t>ADM25824</t>
  </si>
  <si>
    <t>EPMELPcmb</t>
  </si>
  <si>
    <t>VC9229.1</t>
  </si>
  <si>
    <t>EPMELPar</t>
  </si>
  <si>
    <t>VC9230.1</t>
  </si>
  <si>
    <t>VC9231.1</t>
  </si>
  <si>
    <t>VC9232.1</t>
  </si>
  <si>
    <t>VC9233.1</t>
  </si>
  <si>
    <t>VC9234.1</t>
  </si>
  <si>
    <t>VC9235.1</t>
  </si>
  <si>
    <t>VC9236.1</t>
  </si>
  <si>
    <t>VC9240.1</t>
  </si>
  <si>
    <t>VC9243.1</t>
  </si>
  <si>
    <t>VC9245.1</t>
  </si>
  <si>
    <t>VC9247.1</t>
  </si>
  <si>
    <t>VC9251.1</t>
  </si>
  <si>
    <t>VC9248.1</t>
  </si>
  <si>
    <t>VC9252.1</t>
  </si>
  <si>
    <t>VC9253.1</t>
  </si>
  <si>
    <t>VC9256.1</t>
  </si>
  <si>
    <t>VC9255.1</t>
  </si>
  <si>
    <t>US Pwr Phy Firm  Cinergy OffPk           Jun01           USD/MWh</t>
  </si>
  <si>
    <t>VC9258.1</t>
  </si>
  <si>
    <t>VC9260.1</t>
  </si>
  <si>
    <t>VC9262.1</t>
  </si>
  <si>
    <t>VC9264.1</t>
  </si>
  <si>
    <t>VC9265.1</t>
  </si>
  <si>
    <t>CH Pwr Phy FF    NAT BASE HV             01Jun01         EUR/MWh</t>
  </si>
  <si>
    <t>VC9266.1</t>
  </si>
  <si>
    <t>VC9268.1</t>
  </si>
  <si>
    <t>VC9270.1</t>
  </si>
  <si>
    <t>VC9273.1</t>
  </si>
  <si>
    <t>VC9274.1</t>
  </si>
  <si>
    <t>VC9275.1</t>
  </si>
  <si>
    <t>VC9278.1</t>
  </si>
  <si>
    <t>VC9281.1</t>
  </si>
  <si>
    <t>VC9284.1</t>
  </si>
  <si>
    <t>VC9286.1</t>
  </si>
  <si>
    <t>VC9287.1</t>
  </si>
  <si>
    <t>VC9288.1</t>
  </si>
  <si>
    <t>VC9291.1</t>
  </si>
  <si>
    <t>VC9290.1</t>
  </si>
  <si>
    <t>VC9292.1</t>
  </si>
  <si>
    <t>VC9294.1</t>
  </si>
  <si>
    <t>US Pwr Phy Firm  Entergy Peak            Mar-Apr02       USD/MWh</t>
  </si>
  <si>
    <t>VC9295.1</t>
  </si>
  <si>
    <t>VC9297.1</t>
  </si>
  <si>
    <t>VC9301.1</t>
  </si>
  <si>
    <t>VC9302.1</t>
  </si>
  <si>
    <t>VC9304.1</t>
  </si>
  <si>
    <t>VC9306.1</t>
  </si>
  <si>
    <t>VC9309.1</t>
  </si>
  <si>
    <t>robdecard</t>
  </si>
  <si>
    <t>VC9312.1</t>
  </si>
  <si>
    <t>VC9313.1</t>
  </si>
  <si>
    <t>VC9314.1</t>
  </si>
  <si>
    <t>VC9315.1</t>
  </si>
  <si>
    <t>VC9316.1</t>
  </si>
  <si>
    <t>VC9319.1</t>
  </si>
  <si>
    <t>MIKEFRIEND</t>
  </si>
  <si>
    <t>VC9324.1</t>
  </si>
  <si>
    <t>US Pwr Phy Firm  SOCO Peak               Mar-Apr02       USD/MWh</t>
  </si>
  <si>
    <t>VC9325.1</t>
  </si>
  <si>
    <t>VC9326.1</t>
  </si>
  <si>
    <t>VC9327.1</t>
  </si>
  <si>
    <t>VC9328.1</t>
  </si>
  <si>
    <t>US Pwr Phy Firm  PJM-W OffPk             Jan-Dec02       USD/MWh</t>
  </si>
  <si>
    <t>VC9329.1</t>
  </si>
  <si>
    <t>VC9330.1</t>
  </si>
  <si>
    <t>US Gas Fin Opt   NYMEX        EP3.0      Jul01           USD/MM-L</t>
  </si>
  <si>
    <t>VC9332.1</t>
  </si>
  <si>
    <t>VC9334.1</t>
  </si>
  <si>
    <t>brentrookp</t>
  </si>
  <si>
    <t>VC9361.1</t>
  </si>
  <si>
    <t>VC9362.1</t>
  </si>
  <si>
    <t>VALENCIA</t>
  </si>
  <si>
    <t>VC9363.1</t>
  </si>
  <si>
    <t>VC9364.1</t>
  </si>
  <si>
    <t>VC9365.1</t>
  </si>
  <si>
    <t>VC9366.1</t>
  </si>
  <si>
    <t>US Gas Basis     NWPL RkyMtn             Jul01           USD/MM</t>
  </si>
  <si>
    <t>VC9368.1</t>
  </si>
  <si>
    <t>VC9371.1</t>
  </si>
  <si>
    <t>VC9369.1</t>
  </si>
  <si>
    <t>CARMSTRO</t>
  </si>
  <si>
    <t>VC9374.1</t>
  </si>
  <si>
    <t>VC9375.1</t>
  </si>
  <si>
    <t>VC9376.1</t>
  </si>
  <si>
    <t>VC9377.1</t>
  </si>
  <si>
    <t>VC9378.1</t>
  </si>
  <si>
    <t>VC9379.1</t>
  </si>
  <si>
    <t>VC9382.1</t>
  </si>
  <si>
    <t>VC9388.1</t>
  </si>
  <si>
    <t>VC9386.1</t>
  </si>
  <si>
    <t>VC9389.1</t>
  </si>
  <si>
    <t>VC9390.1</t>
  </si>
  <si>
    <t>VC9399.1</t>
  </si>
  <si>
    <t>ADM36335</t>
  </si>
  <si>
    <t>VC9409.1</t>
  </si>
  <si>
    <t>VC9410.1</t>
  </si>
  <si>
    <t>VC9415.1</t>
  </si>
  <si>
    <t>VC9416.1</t>
  </si>
  <si>
    <t>VC9417.1</t>
  </si>
  <si>
    <t>VC9419.1</t>
  </si>
  <si>
    <t>VC9423.1</t>
  </si>
  <si>
    <t>VC9425.1</t>
  </si>
  <si>
    <t>KBENJAMIN1</t>
  </si>
  <si>
    <t>VC9426.1</t>
  </si>
  <si>
    <t>VC9430.1</t>
  </si>
  <si>
    <t>VC9431.1</t>
  </si>
  <si>
    <t>VC9432.1</t>
  </si>
  <si>
    <t>VC9434.1</t>
  </si>
  <si>
    <t>VC9436.1</t>
  </si>
  <si>
    <t>VC9438.1</t>
  </si>
  <si>
    <t>VC9439.1</t>
  </si>
  <si>
    <t>VC9441.1</t>
  </si>
  <si>
    <t>VC9444.1</t>
  </si>
  <si>
    <t>VC9445.1</t>
  </si>
  <si>
    <t>Prior Energy Corporation</t>
  </si>
  <si>
    <t>msbprior</t>
  </si>
  <si>
    <t>VC9448.1</t>
  </si>
  <si>
    <t>US Gas Basis     CIG Rky Mtn             Oct01           USD/MM</t>
  </si>
  <si>
    <t>VC9450.1</t>
  </si>
  <si>
    <t>VC9451.1</t>
  </si>
  <si>
    <t>VC9454.1</t>
  </si>
  <si>
    <t>VC9456.1</t>
  </si>
  <si>
    <t>VC9459.1</t>
  </si>
  <si>
    <t>VC9461.1</t>
  </si>
  <si>
    <t>VC9464.1</t>
  </si>
  <si>
    <t>BILLBALSA</t>
  </si>
  <si>
    <t>CAN Gas Basis    Sumas                   Apr-Oct02       USD/MM</t>
  </si>
  <si>
    <t>conoverc</t>
  </si>
  <si>
    <t>VC9468.1</t>
  </si>
  <si>
    <t>VC9470.1</t>
  </si>
  <si>
    <t>GER Pwr Phy FF   Ger Grd BASE HV         Oct-Dec01       EUR/MWh</t>
  </si>
  <si>
    <t>VC9483.1</t>
  </si>
  <si>
    <t>JEANHALL</t>
  </si>
  <si>
    <t>GER Pwr Phy FF   Ger Grd BASE HV         01Jun01         EUR/MWh</t>
  </si>
  <si>
    <t>VC9486.1</t>
  </si>
  <si>
    <t>VC9489.1</t>
  </si>
  <si>
    <t>VC9490.1</t>
  </si>
  <si>
    <t>VC9492.1</t>
  </si>
  <si>
    <t>US Gas Basis     PEPL                    Jul-Oct01       USD/MM</t>
  </si>
  <si>
    <t>VC9501.1</t>
  </si>
  <si>
    <t>VC9503.1</t>
  </si>
  <si>
    <t>VC9505.1</t>
  </si>
  <si>
    <t>VC9511.1</t>
  </si>
  <si>
    <t>VC9513.1</t>
  </si>
  <si>
    <t>VC9512.1</t>
  </si>
  <si>
    <t>VC9514.1</t>
  </si>
  <si>
    <t>VC9515.1</t>
  </si>
  <si>
    <t>VC9519.1</t>
  </si>
  <si>
    <t>VC9521.1</t>
  </si>
  <si>
    <t>VC9522.1</t>
  </si>
  <si>
    <t>German Power Physical Put Option</t>
  </si>
  <si>
    <t xml:space="preserve">Ger Pwr Phy Opt  Ger Grd BASE HV EP23.0     Jan-Dec02       EUR/MWh </t>
  </si>
  <si>
    <t>robertkapp</t>
  </si>
  <si>
    <t>ULFEK</t>
  </si>
  <si>
    <t>VC9530.1</t>
  </si>
  <si>
    <t>VC9531.1</t>
  </si>
  <si>
    <t>VC9532.1</t>
  </si>
  <si>
    <t>VC9536.1</t>
  </si>
  <si>
    <t>VC9538.1</t>
  </si>
  <si>
    <t>VC9539.1</t>
  </si>
  <si>
    <t>VC9540.1</t>
  </si>
  <si>
    <t>jfroome1</t>
  </si>
  <si>
    <t>VC9542.1</t>
  </si>
  <si>
    <t>BEL Gas Phy      ZEE IZT ENT             31May01         p/th</t>
  </si>
  <si>
    <t>VC9549.1</t>
  </si>
  <si>
    <t>VC9550.1 / 818554</t>
  </si>
  <si>
    <t>VC9551.1</t>
  </si>
  <si>
    <t>VC9552.1</t>
  </si>
  <si>
    <t>VC9553.1</t>
  </si>
  <si>
    <t>GINOGINO</t>
  </si>
  <si>
    <t>VC9555.1</t>
  </si>
  <si>
    <t>VC9556.1</t>
  </si>
  <si>
    <t>US Gas Daily     PG&amp;E CtyGate            Jun01           USD/MM</t>
  </si>
  <si>
    <t>VC9592.1</t>
  </si>
  <si>
    <t>VC9594.1 / 818561</t>
  </si>
  <si>
    <t>VC9599.1 / 818565</t>
  </si>
  <si>
    <t>Griffith</t>
  </si>
  <si>
    <t>US Gas Basis     NGI Chicago             Apr-Oct02       USD/MM</t>
  </si>
  <si>
    <t>VC9602.1</t>
  </si>
  <si>
    <t>VC9605.1</t>
  </si>
  <si>
    <t>VC9606.1</t>
  </si>
  <si>
    <t>ADM69799</t>
  </si>
  <si>
    <t>ADM74761</t>
  </si>
  <si>
    <t>VC9632.1</t>
  </si>
  <si>
    <t>VC9635.1</t>
  </si>
  <si>
    <t>VC9636.1</t>
  </si>
  <si>
    <t>VC9638.1</t>
  </si>
  <si>
    <t>VC9640.1</t>
  </si>
  <si>
    <t>VC9644.1</t>
  </si>
  <si>
    <t>VC9646.1</t>
  </si>
  <si>
    <t>VC9647.1</t>
  </si>
  <si>
    <t>VC9648.1</t>
  </si>
  <si>
    <t>VC9649.1</t>
  </si>
  <si>
    <t>VC9650.1</t>
  </si>
  <si>
    <t>VC9652.1</t>
  </si>
  <si>
    <t>VC9655.1</t>
  </si>
  <si>
    <t>VC9662.1</t>
  </si>
  <si>
    <t>VC9664.1</t>
  </si>
  <si>
    <t>VC9672.1</t>
  </si>
  <si>
    <t>VC9673.1</t>
  </si>
  <si>
    <t>VC9674.1</t>
  </si>
  <si>
    <t>VC9676.1</t>
  </si>
  <si>
    <t>VC9678.1</t>
  </si>
  <si>
    <t>VC9679.1</t>
  </si>
  <si>
    <t>VC9680.1</t>
  </si>
  <si>
    <t>VC9681.1</t>
  </si>
  <si>
    <t>VC9684.1</t>
  </si>
  <si>
    <t>VC9720.1</t>
  </si>
  <si>
    <t>CUPCAKE1</t>
  </si>
  <si>
    <t>VC9723.1</t>
  </si>
  <si>
    <t>VC9725.1</t>
  </si>
  <si>
    <t>VC9727.1</t>
  </si>
  <si>
    <t>VC9728.1</t>
  </si>
  <si>
    <t>VC9732.1</t>
  </si>
  <si>
    <t>VC9734.1</t>
  </si>
  <si>
    <t>VC9738.1</t>
  </si>
  <si>
    <t>VC9741.1</t>
  </si>
  <si>
    <t>VC9742.1</t>
  </si>
  <si>
    <t>VC9760.1</t>
  </si>
  <si>
    <t>VC9766.1</t>
  </si>
  <si>
    <t>VC9769.1</t>
  </si>
  <si>
    <t>VC9770.1</t>
  </si>
  <si>
    <t>US Gas Daily     NGI GD/D Chi            Jul01           USD/MM</t>
  </si>
  <si>
    <t>VC9776.1</t>
  </si>
  <si>
    <t>VC9786.1</t>
  </si>
  <si>
    <t>VC9788.1</t>
  </si>
  <si>
    <t>VC9787.1</t>
  </si>
  <si>
    <t>VC9790.1</t>
  </si>
  <si>
    <t>VC9793.1</t>
  </si>
  <si>
    <t>SUNGDORA</t>
  </si>
  <si>
    <t>VC9795.1</t>
  </si>
  <si>
    <t>VC9796.1</t>
  </si>
  <si>
    <t>VC9800.1</t>
  </si>
  <si>
    <t>VC9802.1</t>
  </si>
  <si>
    <t>US Gas Basis     NGI SoCal               Jan-Dec02       USD/MM</t>
  </si>
  <si>
    <t>VC9806.1</t>
  </si>
  <si>
    <t>VC9807.1</t>
  </si>
  <si>
    <t>VC9809.1</t>
  </si>
  <si>
    <t>VC9813.1</t>
  </si>
  <si>
    <t>VC9820.1</t>
  </si>
  <si>
    <t>US Crude Fin Opt NYMEX WTI    EP29.0     Jul01           USD/bl/m</t>
  </si>
  <si>
    <t>VC9821.1</t>
  </si>
  <si>
    <t>VC9822.1</t>
  </si>
  <si>
    <t>VC9826.1</t>
  </si>
  <si>
    <t>VC9827.1</t>
  </si>
  <si>
    <t>US Gas Daily     Malin                   Jun01           USD/MM</t>
  </si>
  <si>
    <t>VC9834.1</t>
  </si>
  <si>
    <t>VC9835.1</t>
  </si>
  <si>
    <t>VC9837.1</t>
  </si>
  <si>
    <t>VC9838.1</t>
  </si>
  <si>
    <t>VC9839.1</t>
  </si>
  <si>
    <t>VC9841.1</t>
  </si>
  <si>
    <t>VC9843.1</t>
  </si>
  <si>
    <t>US Gas Basis     NGI PGE CtyGate         Jul01           USD/MM</t>
  </si>
  <si>
    <t>VC9842.1</t>
  </si>
  <si>
    <t>US Gas Basis     NGI SoCal               Apr-Oct02       USD/MM</t>
  </si>
  <si>
    <t>VC9846.1</t>
  </si>
  <si>
    <t>ADM83160</t>
  </si>
  <si>
    <t>VC9849.1</t>
  </si>
  <si>
    <t>VC9852.1</t>
  </si>
  <si>
    <t>VC9855.1</t>
  </si>
  <si>
    <t>VC9856.1</t>
  </si>
  <si>
    <t>VC9857.1</t>
  </si>
  <si>
    <t>VC9858.1</t>
  </si>
  <si>
    <t>VC9861.1</t>
  </si>
  <si>
    <t>VC9866.1</t>
  </si>
  <si>
    <t>VC9867.1</t>
  </si>
  <si>
    <t>VC9870.1</t>
  </si>
  <si>
    <t>VC9872.1</t>
  </si>
  <si>
    <t>VC9873.1</t>
  </si>
  <si>
    <t>VC9874.1</t>
  </si>
  <si>
    <t>VC9878.1</t>
  </si>
  <si>
    <t>VC9884.1</t>
  </si>
  <si>
    <t>VC9885.1</t>
  </si>
  <si>
    <t>VC9887.1</t>
  </si>
  <si>
    <t>VC9889.1</t>
  </si>
  <si>
    <t>VC9890.1</t>
  </si>
  <si>
    <t>VC9891.1</t>
  </si>
  <si>
    <t>US Gas Swap      Nymex                   Sep01           USD/MM-L</t>
  </si>
  <si>
    <t>VC9895.1</t>
  </si>
  <si>
    <t>VC9894.1</t>
  </si>
  <si>
    <t>VC9904.1</t>
  </si>
  <si>
    <t>VC9907.1</t>
  </si>
  <si>
    <t>VC9911.1</t>
  </si>
  <si>
    <t>VC9914.1</t>
  </si>
  <si>
    <t>VC9915.1</t>
  </si>
  <si>
    <t>US Gas Daily     SoCal                   Jun01           USD/MM</t>
  </si>
  <si>
    <t>VC9917.1</t>
  </si>
  <si>
    <t>VC9918.1</t>
  </si>
  <si>
    <t>US Pwr Fin Swap  PJM W IntC HE13-23 EPT  30May01         USD/MWh</t>
  </si>
  <si>
    <t>VC9920.1</t>
  </si>
  <si>
    <t>VC9922.1</t>
  </si>
  <si>
    <t>VC9923.1</t>
  </si>
  <si>
    <t>VC9927.1</t>
  </si>
  <si>
    <t>US Gas Daily     Kern River/Opal         Jun01           USD/MM</t>
  </si>
  <si>
    <t>VC9929.1</t>
  </si>
  <si>
    <t>VC9931.1</t>
  </si>
  <si>
    <t>VC9932.1</t>
  </si>
  <si>
    <t>VC9934.1</t>
  </si>
  <si>
    <t>VC9937.1</t>
  </si>
  <si>
    <t>VC9943.1</t>
  </si>
  <si>
    <t>VC9945.1</t>
  </si>
  <si>
    <t>VC9944.1</t>
  </si>
  <si>
    <t>VC9948.1</t>
  </si>
  <si>
    <t>VC9949.1</t>
  </si>
  <si>
    <t>VC9947.1</t>
  </si>
  <si>
    <t>jasontudor</t>
  </si>
  <si>
    <t>AQUILA1041</t>
  </si>
  <si>
    <t>VC9950.1</t>
  </si>
  <si>
    <t>VC9951.1</t>
  </si>
  <si>
    <t>VC9953.1</t>
  </si>
  <si>
    <t>VC9955.1</t>
  </si>
  <si>
    <t>VC9959.1</t>
  </si>
  <si>
    <t>VC9960.1</t>
  </si>
  <si>
    <t>VC9962.1</t>
  </si>
  <si>
    <t>VC9961.1</t>
  </si>
  <si>
    <t>VC9963.1</t>
  </si>
  <si>
    <t>VC9964.1</t>
  </si>
  <si>
    <t>VC9968.1</t>
  </si>
  <si>
    <t>VC9969.1</t>
  </si>
  <si>
    <t>VC9970.1</t>
  </si>
  <si>
    <t>VC9972.1</t>
  </si>
  <si>
    <t>VC9974.1</t>
  </si>
  <si>
    <t>VC9975.1</t>
  </si>
  <si>
    <t>VC9976.1</t>
  </si>
  <si>
    <t>US Pwr Phy Firm  SOCO Peak               04-08Jun01      USD/MWh</t>
  </si>
  <si>
    <t>US Pwr Phy Firm  PJM-W Peak              11-15Jun01      USD/MWh</t>
  </si>
  <si>
    <t>VC9977.1</t>
  </si>
  <si>
    <t>US Gas Daily     IF GD/D NGPL LA         Jul-Oct01       USD/MM</t>
  </si>
  <si>
    <t>VC9979.1</t>
  </si>
  <si>
    <t>VC9980.1</t>
  </si>
  <si>
    <t>VC9981.1</t>
  </si>
  <si>
    <t>VC9987.1</t>
  </si>
  <si>
    <t>VC9988.1</t>
  </si>
  <si>
    <t>VC9989.1</t>
  </si>
  <si>
    <t>VC9992.1</t>
  </si>
  <si>
    <t>US Gas Basis     NGPL TXOK               Nov01-Mar02     USD/MM</t>
  </si>
  <si>
    <t>VC9997.1</t>
  </si>
  <si>
    <t>VC9999.1</t>
  </si>
  <si>
    <t>US Gas Basis     EP Permian              Nov01-Mar02     USD/MM</t>
  </si>
  <si>
    <t>VD0001.1</t>
  </si>
  <si>
    <t>US Gas Basis     NGPL LA                 Nov01-Mar02     USD/MM</t>
  </si>
  <si>
    <t>VD0002.1</t>
  </si>
  <si>
    <t>VD0003.1</t>
  </si>
  <si>
    <t>VD0004.1</t>
  </si>
  <si>
    <t>VD0005.1</t>
  </si>
  <si>
    <t>CAN Gas Fin Swap East</t>
  </si>
  <si>
    <t>CAN Gas Swap     GD/D Dawn               Jun01           USD/MM</t>
  </si>
  <si>
    <t>VD3606.1</t>
  </si>
  <si>
    <t>VD0009.1</t>
  </si>
  <si>
    <t>VD0031.1</t>
  </si>
  <si>
    <t>VD0033.1</t>
  </si>
  <si>
    <t>VD0035.1</t>
  </si>
  <si>
    <t>VD0040.1</t>
  </si>
  <si>
    <t>VD0041.1</t>
  </si>
  <si>
    <t>VD0043.1</t>
  </si>
  <si>
    <t>VD0048.1</t>
  </si>
  <si>
    <t>dschneider</t>
  </si>
  <si>
    <t>VD0053.1</t>
  </si>
  <si>
    <t>VD0057.1</t>
  </si>
  <si>
    <t>VD0059.1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</si>
  <si>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</si>
  <si>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</si>
  <si>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</si>
  <si>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</si>
  <si>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</si>
  <si>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</si>
  <si>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VD0063.1</t>
  </si>
  <si>
    <t>VD0066.1</t>
  </si>
  <si>
    <t>VD0068.1</t>
  </si>
  <si>
    <t>BEL Gas Phy      ZEE IZT ENT             04-08Jun01      p/th</t>
  </si>
  <si>
    <t>bartrie1</t>
  </si>
  <si>
    <t>VD0074.1</t>
  </si>
  <si>
    <t>VD0076.1</t>
  </si>
  <si>
    <t>VD0080.1</t>
  </si>
  <si>
    <t>VD0085.1</t>
  </si>
  <si>
    <t>VD0084.1</t>
  </si>
  <si>
    <t>VD0086.1</t>
  </si>
  <si>
    <t>VD0087.1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</si>
  <si>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</si>
  <si>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</si>
  <si>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</si>
  <si>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</si>
  <si>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</si>
  <si>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</si>
  <si>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</si>
  <si>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</si>
  <si>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</si>
  <si>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</si>
  <si>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</si>
  <si>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</si>
  <si>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</si>
  <si>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</si>
  <si>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</si>
  <si>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</si>
  <si>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</si>
  <si>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</si>
  <si>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</si>
  <si>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</si>
  <si>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</si>
  <si>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</si>
  <si>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</si>
  <si>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</si>
  <si>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</si>
  <si>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</si>
  <si>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</si>
  <si>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</si>
  <si>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</si>
  <si>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</si>
  <si>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</si>
  <si>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</si>
  <si>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</si>
  <si>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</si>
  <si>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</si>
  <si>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</si>
  <si>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</si>
  <si>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</si>
  <si>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</si>
  <si>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</si>
  <si>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</si>
  <si>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</si>
  <si>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</si>
  <si>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</si>
  <si>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</si>
  <si>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</si>
  <si>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</si>
  <si>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</si>
  <si>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</si>
  <si>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</si>
  <si>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</si>
  <si>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</si>
  <si>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</si>
  <si>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</si>
  <si>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</si>
  <si>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</si>
  <si>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</si>
  <si>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</si>
  <si>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</si>
  <si>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</si>
  <si>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</si>
  <si>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</si>
  <si>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</si>
  <si>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</si>
  <si>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</si>
  <si>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</si>
  <si>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</si>
  <si>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</si>
  <si>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</si>
  <si>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</si>
  <si>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</si>
  <si>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</si>
  <si>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</si>
  <si>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</si>
  <si>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MCCORMICK1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</si>
  <si>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</si>
  <si>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</si>
  <si>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</si>
  <si>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</si>
  <si>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</si>
  <si>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</si>
  <si>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</si>
  <si>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</si>
  <si>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</si>
  <si>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</si>
  <si>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</si>
  <si>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</si>
  <si>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</si>
  <si>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</si>
  <si>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</si>
  <si>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</si>
  <si>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</si>
  <si>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</si>
  <si>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</si>
  <si>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</si>
  <si>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</si>
  <si>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</si>
  <si>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</si>
  <si>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</si>
  <si>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</si>
  <si>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</si>
  <si>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</si>
  <si>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</si>
  <si>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</si>
  <si>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</si>
  <si>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</si>
  <si>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luchetti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</si>
  <si>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</si>
  <si>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</si>
  <si>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</si>
  <si>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</si>
  <si>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</si>
  <si>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</si>
  <si>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</si>
  <si>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</si>
  <si>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</si>
  <si>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</si>
  <si>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</si>
  <si>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</si>
  <si>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</si>
  <si>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</si>
  <si>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</si>
  <si>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bryangins</t>
  </si>
  <si>
    <t>CAN Gas Basis    Sumas                   Jul-Sep01       USD/MM</t>
  </si>
  <si>
    <t>JSTANTON</t>
  </si>
  <si>
    <t>mccallto</t>
  </si>
  <si>
    <t>ADM80098</t>
  </si>
  <si>
    <t>BRADCLAUSE</t>
  </si>
  <si>
    <t>jaysurles</t>
  </si>
  <si>
    <t>ADM01791</t>
  </si>
  <si>
    <t>MARKGRAM01</t>
  </si>
  <si>
    <t>US PurityEthane Fin Swap</t>
  </si>
  <si>
    <t>C2</t>
  </si>
  <si>
    <t>US Gas Phy       Carthage                Jun01           USD/MM</t>
  </si>
  <si>
    <t>TotalFinaElf Gas &amp; Power North America, Inc.</t>
  </si>
  <si>
    <t>kiethbourg</t>
  </si>
  <si>
    <t>BTRAYERS</t>
  </si>
  <si>
    <t>DAVEGRAHAM</t>
  </si>
  <si>
    <t>fredallan</t>
  </si>
  <si>
    <t>ADM50248</t>
  </si>
  <si>
    <t>ADM59980</t>
  </si>
  <si>
    <t>US Gas Phy       CIG Mainline            Jun01           USD/MM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</si>
  <si>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</si>
  <si>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</si>
  <si>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</si>
  <si>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</si>
  <si>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</si>
  <si>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</si>
  <si>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</si>
  <si>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</si>
  <si>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</si>
  <si>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</si>
  <si>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</si>
  <si>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</si>
  <si>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</si>
  <si>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</si>
  <si>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</si>
  <si>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</si>
  <si>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</si>
  <si>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</si>
  <si>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</si>
  <si>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</si>
  <si>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</si>
  <si>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</si>
  <si>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</si>
  <si>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</si>
  <si>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</si>
  <si>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</si>
  <si>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</si>
  <si>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</si>
  <si>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</si>
  <si>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</si>
  <si>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</si>
  <si>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</si>
  <si>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</si>
  <si>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</si>
  <si>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</si>
  <si>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</si>
  <si>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</si>
  <si>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</si>
  <si>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</si>
  <si>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</si>
  <si>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</si>
  <si>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</si>
  <si>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</si>
  <si>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</si>
  <si>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</si>
  <si>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</si>
  <si>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</si>
  <si>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</si>
  <si>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</si>
  <si>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</si>
  <si>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</si>
  <si>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</si>
  <si>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</si>
  <si>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</si>
  <si>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</si>
  <si>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</si>
  <si>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</si>
  <si>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</si>
  <si>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</si>
  <si>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</si>
  <si>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</si>
  <si>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</si>
  <si>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</si>
  <si>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</si>
  <si>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</si>
  <si>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</si>
  <si>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</si>
  <si>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</si>
  <si>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</si>
  <si>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</si>
  <si>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</si>
  <si>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</si>
  <si>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</si>
  <si>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</si>
  <si>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</si>
  <si>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</si>
  <si>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</si>
  <si>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</si>
  <si>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</si>
  <si>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</si>
  <si>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</si>
  <si>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</si>
  <si>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</si>
  <si>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</si>
  <si>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</si>
  <si>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</si>
  <si>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</si>
  <si>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</si>
  <si>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</si>
  <si>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</si>
  <si>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</si>
  <si>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</si>
  <si>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</si>
  <si>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</si>
  <si>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</si>
  <si>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</si>
  <si>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</si>
  <si>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</si>
  <si>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</si>
  <si>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</si>
  <si>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</si>
  <si>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</si>
  <si>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</si>
  <si>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</si>
  <si>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</si>
  <si>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</si>
  <si>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</si>
  <si>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</si>
  <si>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</si>
  <si>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charlie1</t>
  </si>
  <si>
    <t>BP Corporation North America Inc.</t>
  </si>
  <si>
    <t>bmason0001</t>
  </si>
  <si>
    <t>HQ Energy Services (U.S.) Inc.</t>
  </si>
  <si>
    <t>US Pwr Phy Firm  NEPOOL Peak             Jul-Aug01       USD/MWh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</si>
  <si>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</si>
  <si>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</si>
  <si>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</si>
  <si>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</si>
  <si>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</si>
  <si>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</si>
  <si>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</si>
  <si>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</si>
  <si>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</si>
  <si>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</si>
  <si>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</si>
  <si>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</si>
  <si>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</si>
  <si>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</si>
  <si>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</si>
  <si>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</si>
  <si>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</si>
  <si>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</si>
  <si>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</si>
  <si>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</si>
  <si>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</si>
  <si>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</si>
  <si>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</si>
  <si>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</si>
  <si>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</si>
  <si>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</si>
  <si>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</si>
  <si>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</si>
  <si>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</si>
  <si>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</si>
  <si>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</si>
  <si>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</si>
  <si>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</si>
  <si>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</si>
  <si>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</si>
  <si>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</si>
  <si>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</si>
  <si>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</si>
  <si>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</si>
  <si>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</si>
  <si>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</si>
  <si>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</si>
  <si>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</si>
  <si>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</si>
  <si>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</si>
  <si>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</si>
  <si>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</si>
  <si>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</si>
  <si>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</si>
  <si>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</si>
  <si>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</si>
  <si>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</si>
  <si>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</si>
  <si>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</si>
  <si>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</si>
  <si>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</si>
  <si>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</si>
  <si>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</si>
  <si>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</si>
  <si>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</si>
  <si>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</si>
  <si>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</si>
  <si>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</si>
  <si>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</si>
  <si>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</si>
  <si>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</si>
  <si>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</si>
  <si>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</si>
  <si>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</si>
  <si>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</si>
  <si>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</si>
  <si>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</si>
  <si>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</si>
  <si>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</si>
  <si>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</si>
  <si>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</si>
  <si>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</si>
  <si>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</si>
  <si>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</si>
  <si>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</si>
  <si>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</si>
  <si>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</si>
  <si>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</si>
  <si>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</si>
  <si>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</si>
  <si>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</si>
  <si>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</si>
  <si>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</si>
  <si>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</si>
  <si>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</si>
  <si>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</si>
  <si>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</si>
  <si>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</si>
  <si>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</si>
  <si>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</si>
  <si>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</si>
  <si>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</si>
  <si>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</si>
  <si>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</si>
  <si>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</si>
  <si>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</si>
  <si>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</si>
  <si>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</si>
  <si>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</si>
  <si>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</si>
  <si>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</si>
  <si>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</si>
  <si>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</si>
  <si>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</si>
  <si>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</si>
  <si>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</si>
  <si>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</si>
  <si>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</si>
  <si>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</si>
  <si>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</si>
  <si>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</si>
  <si>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</si>
  <si>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</si>
  <si>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</si>
  <si>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</si>
  <si>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</si>
  <si>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</si>
  <si>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</si>
  <si>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</si>
  <si>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</si>
  <si>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</si>
  <si>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</si>
  <si>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</si>
  <si>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</si>
  <si>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</si>
  <si>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</si>
  <si>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</si>
  <si>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</si>
  <si>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</si>
  <si>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</si>
  <si>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</si>
  <si>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</si>
  <si>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</si>
  <si>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</si>
  <si>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</si>
  <si>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</si>
  <si>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</si>
  <si>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</si>
  <si>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</si>
  <si>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</si>
  <si>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</si>
  <si>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</si>
  <si>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</si>
  <si>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</si>
  <si>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</si>
  <si>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</si>
  <si>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</si>
  <si>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</si>
  <si>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</si>
  <si>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</si>
  <si>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</si>
  <si>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</si>
  <si>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</si>
  <si>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</si>
  <si>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</si>
  <si>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</si>
  <si>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</si>
  <si>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</si>
  <si>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</si>
  <si>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</si>
  <si>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</si>
  <si>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</si>
  <si>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</si>
  <si>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</si>
  <si>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</si>
  <si>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</si>
  <si>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</si>
  <si>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</si>
  <si>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</si>
  <si>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</si>
  <si>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</si>
  <si>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</si>
  <si>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</si>
  <si>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</si>
  <si>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</si>
  <si>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</si>
  <si>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</si>
  <si>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</si>
  <si>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</si>
  <si>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</si>
  <si>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</si>
  <si>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</si>
  <si>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</si>
  <si>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</si>
  <si>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</si>
  <si>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</si>
  <si>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</si>
  <si>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</si>
  <si>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</si>
  <si>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</si>
  <si>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</si>
  <si>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</si>
  <si>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</si>
  <si>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</si>
  <si>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</si>
  <si>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</si>
  <si>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</si>
  <si>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</si>
  <si>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</si>
  <si>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</si>
  <si>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</si>
  <si>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</si>
  <si>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</si>
  <si>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</si>
  <si>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</si>
  <si>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</si>
  <si>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</si>
  <si>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</si>
  <si>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</si>
  <si>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</si>
  <si>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</si>
  <si>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</si>
  <si>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</si>
  <si>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</si>
  <si>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</si>
  <si>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</si>
  <si>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</si>
  <si>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</si>
  <si>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</si>
  <si>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</si>
  <si>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</si>
  <si>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Northstar Energy</t>
  </si>
  <si>
    <t>SMITHJAY</t>
  </si>
  <si>
    <t>US Gas Phy       TCO Pool                Jun01           USD/MM</t>
  </si>
  <si>
    <t>CAN Gas Phy Basis Firm East &gt;1Mo&lt;1Yr</t>
  </si>
  <si>
    <t>bhofman99</t>
  </si>
  <si>
    <t>ENA - IM Katy</t>
  </si>
  <si>
    <t>kempjones</t>
  </si>
  <si>
    <t>ADM73094</t>
  </si>
  <si>
    <t>aepes203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</si>
  <si>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</si>
  <si>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</si>
  <si>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</si>
  <si>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</si>
  <si>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</si>
  <si>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</si>
  <si>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</si>
  <si>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</si>
  <si>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</si>
  <si>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</si>
  <si>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</si>
  <si>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</si>
  <si>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CLN39740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</si>
  <si>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</si>
  <si>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</si>
  <si>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</si>
  <si>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</si>
  <si>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</si>
  <si>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</si>
  <si>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</si>
  <si>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</si>
  <si>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</si>
  <si>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CLECO Marketing and Trading, LLC</t>
  </si>
  <si>
    <t>US Pwr Phy Firm  SOCO Peak               Jul-Aug01       USD/MWh</t>
  </si>
  <si>
    <t>TIMLARRY</t>
  </si>
  <si>
    <t>AQUILA1060</t>
  </si>
  <si>
    <t>CSOUTH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</si>
  <si>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</si>
  <si>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</si>
  <si>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</si>
  <si>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</si>
  <si>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</si>
  <si>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</si>
  <si>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</si>
  <si>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</si>
  <si>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</si>
  <si>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</si>
  <si>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</si>
  <si>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</si>
  <si>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</si>
  <si>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</si>
  <si>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</si>
  <si>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</si>
  <si>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</si>
  <si>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</si>
  <si>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</si>
  <si>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</si>
  <si>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</si>
  <si>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</si>
  <si>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</si>
  <si>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</si>
  <si>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</si>
  <si>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Midland Cogeneration Venture Limited Partnership</t>
  </si>
  <si>
    <t>ADM26117</t>
  </si>
  <si>
    <t>US Pwr Phy Firm  Cinergy Peak            Jan-Dec02       USD/MWh</t>
  </si>
  <si>
    <t>MALINOWSKI</t>
  </si>
  <si>
    <t>elsajohnst</t>
  </si>
  <si>
    <t>terrenced</t>
  </si>
  <si>
    <t>TSPURLIN</t>
  </si>
  <si>
    <t>anadarko12</t>
  </si>
  <si>
    <t>US Pwr Fin Swap  ISO NY Z-J Peak         Sep01           USD/MWh</t>
  </si>
  <si>
    <t>ADM18948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</si>
  <si>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</si>
  <si>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</si>
  <si>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</si>
  <si>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</si>
  <si>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</si>
  <si>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</t>
  </si>
  <si>
    <t>Eur Al Phy Index Whs Rdm CIS Ing         Jun01           USD/mt-L</t>
  </si>
  <si>
    <t>physical metals</t>
  </si>
  <si>
    <t>VD0090.1</t>
  </si>
  <si>
    <t>VD0091.1</t>
  </si>
  <si>
    <t>VD0092.1</t>
  </si>
  <si>
    <t>VD0094.1</t>
  </si>
  <si>
    <t>VD0095.1</t>
  </si>
  <si>
    <t>US Pwr Phy Firm  Cinergy Peak            Sep02           USD/MWh</t>
  </si>
  <si>
    <t>VD0100.1</t>
  </si>
  <si>
    <t>US Gas Basis     HHub                    Jul-Oct01       USD/MM</t>
  </si>
  <si>
    <t>VD0103.1</t>
  </si>
  <si>
    <t>VD0105.1</t>
  </si>
  <si>
    <t>VD0108.1</t>
  </si>
  <si>
    <t>VD0111.1</t>
  </si>
  <si>
    <t>VD0110.1</t>
  </si>
  <si>
    <t>VD0113.1</t>
  </si>
  <si>
    <t>VD0114.1</t>
  </si>
  <si>
    <t>VD0115.1</t>
  </si>
  <si>
    <t>VD0116.1</t>
  </si>
  <si>
    <t>US Gas Basis     NGI Chicago             Nov01-Mar02     USD/MM</t>
  </si>
  <si>
    <t>VD0117.1</t>
  </si>
  <si>
    <t>VD0120.1</t>
  </si>
  <si>
    <t>VD0122.1</t>
  </si>
  <si>
    <t>VD0123.1</t>
  </si>
  <si>
    <t>VD0124.1</t>
  </si>
  <si>
    <t>VD0125.1</t>
  </si>
  <si>
    <t>VD0127.1</t>
  </si>
  <si>
    <t>CSTANLEY</t>
  </si>
  <si>
    <t>VD0137.1</t>
  </si>
  <si>
    <t>VD0138.1</t>
  </si>
  <si>
    <t>US Gas Basis     HHub                    Jul01           USD/MM</t>
  </si>
  <si>
    <t>VD0140.1</t>
  </si>
  <si>
    <t>VD0141.1</t>
  </si>
  <si>
    <t>VD0142.1</t>
  </si>
  <si>
    <t>US Pwr Fin Swap  PJM W IntC HE14-23 EPT  30May01         USD/MWh</t>
  </si>
  <si>
    <t>VD0151.1</t>
  </si>
  <si>
    <t>VD0153.1</t>
  </si>
  <si>
    <t>VD0154.1</t>
  </si>
  <si>
    <t>VD0156.1</t>
  </si>
  <si>
    <t>VD0157.1</t>
  </si>
  <si>
    <t>VD0160.1</t>
  </si>
  <si>
    <t>VD0162.1</t>
  </si>
  <si>
    <t>VD0163.1</t>
  </si>
  <si>
    <t>VD0165.1</t>
  </si>
  <si>
    <t>VD0166.1</t>
  </si>
  <si>
    <t>VD0167.1</t>
  </si>
  <si>
    <t>VD0171.1</t>
  </si>
  <si>
    <t>VD0172.1</t>
  </si>
  <si>
    <t>VD0173.1</t>
  </si>
  <si>
    <t>VD0176.1</t>
  </si>
  <si>
    <t>VD0177.1</t>
  </si>
  <si>
    <t>VD0179.1</t>
  </si>
  <si>
    <t>VD0181.1</t>
  </si>
  <si>
    <t>US Gas Basis     NGI Malin               Jul01           USD/MM</t>
  </si>
  <si>
    <t>VD0184.1</t>
  </si>
  <si>
    <t>Petredec Limited</t>
  </si>
  <si>
    <t>ADM21507</t>
  </si>
  <si>
    <t>VD0188.1</t>
  </si>
  <si>
    <t>US Gas Basis     HSC                     Aug01           USD/MM</t>
  </si>
  <si>
    <t>VD0189.1</t>
  </si>
  <si>
    <t>US Gas Basis     HSC                     Sep01           USD/MM</t>
  </si>
  <si>
    <t>VD0191.1</t>
  </si>
  <si>
    <t>VD0193.1</t>
  </si>
  <si>
    <t>VD0194.1</t>
  </si>
  <si>
    <t>Noble Americas Corp.</t>
  </si>
  <si>
    <t>ADM88961</t>
  </si>
  <si>
    <t>Empire District Electric Company</t>
  </si>
  <si>
    <t>ADM05523</t>
  </si>
  <si>
    <t>VD0197.1</t>
  </si>
  <si>
    <t>VD0202.1</t>
  </si>
  <si>
    <t>VD0203.1</t>
  </si>
  <si>
    <t>VD0205.1</t>
  </si>
  <si>
    <t>VD0208.1</t>
  </si>
  <si>
    <t>VD0207.1</t>
  </si>
  <si>
    <t>VD0216.1</t>
  </si>
  <si>
    <t>VD0217.1</t>
  </si>
  <si>
    <t>VD0218.1</t>
  </si>
  <si>
    <t>VD0220.1</t>
  </si>
  <si>
    <t>VD0219.1</t>
  </si>
  <si>
    <t>VD0221.1</t>
  </si>
  <si>
    <t>VD0223.1</t>
  </si>
  <si>
    <t>VD0225.1</t>
  </si>
  <si>
    <t>VD0227.1</t>
  </si>
  <si>
    <t>VD0230.1</t>
  </si>
  <si>
    <t>VD0231.1</t>
  </si>
  <si>
    <t>VD0232.1</t>
  </si>
  <si>
    <t>VD0238.1</t>
  </si>
  <si>
    <t>e0006612</t>
  </si>
  <si>
    <t>ALANHUDSON</t>
  </si>
  <si>
    <t>US Gas Fin Opt   NYMEX        EP3.5      Aug01           USD/MM-L</t>
  </si>
  <si>
    <t>VD0245.1</t>
  </si>
  <si>
    <t>US Pwr Phy CAISO NP15 Peak               Jul-Sep02       USD/MWh</t>
  </si>
  <si>
    <t>VD0254.1</t>
  </si>
  <si>
    <t>VD0255.1</t>
  </si>
  <si>
    <t>VD0258.1</t>
  </si>
  <si>
    <t>VD0260.1</t>
  </si>
  <si>
    <t>VD0262.1</t>
  </si>
  <si>
    <t>VD0266.1</t>
  </si>
  <si>
    <t>VD0268.1</t>
  </si>
  <si>
    <t>georgerada</t>
  </si>
  <si>
    <t>jimmchugh1</t>
  </si>
  <si>
    <t>rush1234</t>
  </si>
  <si>
    <t>VD0276.1</t>
  </si>
  <si>
    <t>VD0280.1</t>
  </si>
  <si>
    <t>US Wthr CDD Swap ORD 100/20K             04-08Jun01      USD/CDD</t>
  </si>
  <si>
    <t>EPMELPrci</t>
  </si>
  <si>
    <t>VD0281.1</t>
  </si>
  <si>
    <t>VD0283.1</t>
  </si>
  <si>
    <t>US Pwr Phy CAISO NP15 Peak               Apr-Jun02       USD/MWh</t>
  </si>
  <si>
    <t>VD0285.1</t>
  </si>
  <si>
    <t>VD0286.1</t>
  </si>
  <si>
    <t>VD0288.1</t>
  </si>
  <si>
    <t>VD0294.1</t>
  </si>
  <si>
    <t>VD0295.1</t>
  </si>
  <si>
    <t>VD0296.1</t>
  </si>
  <si>
    <t>VD0297.1</t>
  </si>
  <si>
    <t>VD0299.1</t>
  </si>
  <si>
    <t>VD0301.1</t>
  </si>
  <si>
    <t>VD0302.1</t>
  </si>
  <si>
    <t>VD0303.1</t>
  </si>
  <si>
    <t>VD0304.1</t>
  </si>
  <si>
    <t>VD0305.1 / 818966</t>
  </si>
  <si>
    <t>VD0307.1</t>
  </si>
  <si>
    <t>VD0310.1</t>
  </si>
  <si>
    <t>VD0311.1</t>
  </si>
  <si>
    <t>VD0314.1</t>
  </si>
  <si>
    <t>CAN Gas PhyBasis Dawn                    Apr-Oct02       USD/MM</t>
  </si>
  <si>
    <t>VD0321.1 / 818970</t>
  </si>
  <si>
    <t>rbrowne1</t>
  </si>
  <si>
    <t>VD0327.1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</si>
  <si>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</si>
  <si>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</si>
  <si>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</si>
  <si>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</si>
  <si>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</si>
  <si>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</si>
  <si>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VD0331.1</t>
  </si>
  <si>
    <t>VD0334.1</t>
  </si>
  <si>
    <t>US Gas Daily     KatyPltTailgate         Jun01           USD/MM</t>
  </si>
  <si>
    <t>FT-KATY</t>
  </si>
  <si>
    <t>VD0335.1</t>
  </si>
  <si>
    <t>VD0337.1</t>
  </si>
  <si>
    <t>VD0338.1</t>
  </si>
  <si>
    <t>VD0339.1</t>
  </si>
  <si>
    <t>VD0341.1</t>
  </si>
  <si>
    <t>US Gas Phy Index GD/D TrnscoZ6NY         Jun01           USD/MM</t>
  </si>
  <si>
    <t>FISHBOYS</t>
  </si>
  <si>
    <t>VD0348.1</t>
  </si>
  <si>
    <t>VD0349.1</t>
  </si>
  <si>
    <t>VD0350.1</t>
  </si>
  <si>
    <t>VD0351.1</t>
  </si>
  <si>
    <t>VD0353.1</t>
  </si>
  <si>
    <t>VD0354.1</t>
  </si>
  <si>
    <t>bkamel00</t>
  </si>
  <si>
    <t>VD0358.1</t>
  </si>
  <si>
    <t>VD0360.1</t>
  </si>
  <si>
    <t>VD0362.1</t>
  </si>
  <si>
    <t>VD0366.1</t>
  </si>
  <si>
    <t>VD0369.1</t>
  </si>
  <si>
    <t>VD0371.1</t>
  </si>
  <si>
    <t>VD0373.1</t>
  </si>
  <si>
    <t>VD0374.1</t>
  </si>
  <si>
    <t>VD0375.1</t>
  </si>
  <si>
    <t>VD0377.1</t>
  </si>
  <si>
    <t>VD0384.1</t>
  </si>
  <si>
    <t>US Pwr Fin Swap  PJM W IntC HE15-23 EPT  30May01         USD/MWh</t>
  </si>
  <si>
    <t>VD0386.1 / 818986</t>
  </si>
  <si>
    <t>VD0387.1</t>
  </si>
  <si>
    <t>VD0388.1</t>
  </si>
  <si>
    <t>VD0390.1</t>
  </si>
  <si>
    <t>VD0392.1</t>
  </si>
  <si>
    <t>VD0394.1</t>
  </si>
  <si>
    <t>VD0396.1</t>
  </si>
  <si>
    <t>VD0397.1</t>
  </si>
  <si>
    <t>US Pwr Fin Swap  PJM W IntC Peak         11-15Jun01      USD/MWh</t>
  </si>
  <si>
    <t>VD0400.1</t>
  </si>
  <si>
    <t>VD0401.1</t>
  </si>
  <si>
    <t>VD0402.1</t>
  </si>
  <si>
    <t>VD0403.1</t>
  </si>
  <si>
    <t>VD0406.1</t>
  </si>
  <si>
    <t>VD0407.1</t>
  </si>
  <si>
    <t>VD0410.1</t>
  </si>
  <si>
    <t>US Pwr Phy Firm  PALVE Peak              01-02Jun01      USD/MWh</t>
  </si>
  <si>
    <t>mdehaven</t>
  </si>
  <si>
    <t>VD0417.1</t>
  </si>
  <si>
    <t>US Pwr Phy CAISO SP15 Peak               Jan-Dec03       USD/MWh</t>
  </si>
  <si>
    <t>SARNSBY1</t>
  </si>
  <si>
    <t>VD0419.1</t>
  </si>
  <si>
    <t>VD0420.1</t>
  </si>
  <si>
    <t>US Gas Daily     NNG Demarc              Jun01           USD/MM</t>
  </si>
  <si>
    <t>VD0422.1</t>
  </si>
  <si>
    <t>VD0429.1</t>
  </si>
  <si>
    <t>VD0433.1</t>
  </si>
  <si>
    <t>VD0434.1</t>
  </si>
  <si>
    <t>VD0443.1</t>
  </si>
  <si>
    <t>VD0445.1</t>
  </si>
  <si>
    <t>VD0449.1</t>
  </si>
  <si>
    <t>VD0450.1</t>
  </si>
  <si>
    <t>US Pwr Phy Firm  NEPOOL Off-Peak         Jan-Dec02       USD/MWh</t>
  </si>
  <si>
    <t>VD0452.1</t>
  </si>
  <si>
    <t>VD0453.1</t>
  </si>
  <si>
    <t>VD0457.1</t>
  </si>
  <si>
    <t>VD0456.1</t>
  </si>
  <si>
    <t>VD0460.1</t>
  </si>
  <si>
    <t>VD0463.1</t>
  </si>
  <si>
    <t>VD0464.1</t>
  </si>
  <si>
    <t>VD0465.1</t>
  </si>
  <si>
    <t>VD0466.1</t>
  </si>
  <si>
    <t>TMVDNS01</t>
  </si>
  <si>
    <t>VD0467.1</t>
  </si>
  <si>
    <t>VD0468.1</t>
  </si>
  <si>
    <t>VD0470.1</t>
  </si>
  <si>
    <t>US Gas Daily     TCO Pool                Jun01           USD/MM</t>
  </si>
  <si>
    <t>East-MKTEAST</t>
  </si>
  <si>
    <t>VD0474.1</t>
  </si>
  <si>
    <t>VD0478.1</t>
  </si>
  <si>
    <t>VD0480.1</t>
  </si>
  <si>
    <t>aepes225</t>
  </si>
  <si>
    <t>VD0487.1</t>
  </si>
  <si>
    <t>VD0489.1</t>
  </si>
  <si>
    <t>VD0490.1</t>
  </si>
  <si>
    <t>VD0491.1 / 819034</t>
  </si>
  <si>
    <t>GOZBOB12</t>
  </si>
  <si>
    <t>VD0493.1</t>
  </si>
  <si>
    <t>VD0495.1</t>
  </si>
  <si>
    <t>VD0500.1</t>
  </si>
  <si>
    <t>VD0504.1</t>
  </si>
  <si>
    <t>VD0505.1</t>
  </si>
  <si>
    <t>VD0513.1</t>
  </si>
  <si>
    <t>VD0516.1</t>
  </si>
  <si>
    <t>VD0521.1</t>
  </si>
  <si>
    <t>VD0526.1</t>
  </si>
  <si>
    <t>VD0527.1</t>
  </si>
  <si>
    <t>VD0528.1</t>
  </si>
  <si>
    <t>VD0530.1</t>
  </si>
  <si>
    <t>VD0529.1</t>
  </si>
  <si>
    <t>VD0532.1</t>
  </si>
  <si>
    <t>VD0536.1</t>
  </si>
  <si>
    <t>VD0537.1</t>
  </si>
  <si>
    <t>Citibank, N.A.</t>
  </si>
  <si>
    <t>dbecker1</t>
  </si>
  <si>
    <t>VD0538.1</t>
  </si>
  <si>
    <t>VD0542.1</t>
  </si>
  <si>
    <t>VD0540.1</t>
  </si>
  <si>
    <t>VD0563.1</t>
  </si>
  <si>
    <t>VD0570.1 / 819055</t>
  </si>
  <si>
    <t>CMSTCT4940</t>
  </si>
  <si>
    <t>VD0579.1</t>
  </si>
  <si>
    <t>VD0586.1</t>
  </si>
  <si>
    <t>VD0598.1</t>
  </si>
  <si>
    <t>VD0606.1</t>
  </si>
  <si>
    <t>US Gas Phy       NNG Demarc              Jun01           USD/MM</t>
  </si>
  <si>
    <t>VD0611.1</t>
  </si>
  <si>
    <t>VD0614.1</t>
  </si>
  <si>
    <t>VD0616.1</t>
  </si>
  <si>
    <t>VD0615.1</t>
  </si>
  <si>
    <t>frankie1</t>
  </si>
  <si>
    <t>VD0621.1</t>
  </si>
  <si>
    <t>VD0623.1</t>
  </si>
  <si>
    <t>VD0626.1</t>
  </si>
  <si>
    <t>VD0630.1</t>
  </si>
  <si>
    <t>VD0632.1</t>
  </si>
  <si>
    <t>VD0637.1</t>
  </si>
  <si>
    <t>VD0643.1</t>
  </si>
  <si>
    <t>VD0644.1</t>
  </si>
  <si>
    <t>VD0647.1</t>
  </si>
  <si>
    <t>VD0649.1</t>
  </si>
  <si>
    <t>VD0650.1</t>
  </si>
  <si>
    <t>VD0651.1</t>
  </si>
  <si>
    <t>VD0654.1</t>
  </si>
  <si>
    <t>VD0655.1</t>
  </si>
  <si>
    <t>DANSOCCER</t>
  </si>
  <si>
    <t>VD0660.1</t>
  </si>
  <si>
    <t>VD0662.1</t>
  </si>
  <si>
    <t>VD0664.1</t>
  </si>
  <si>
    <t>VD0663.1</t>
  </si>
  <si>
    <t>VD0670.1</t>
  </si>
  <si>
    <t>VD0669.1</t>
  </si>
  <si>
    <t>VD0671.1</t>
  </si>
  <si>
    <t>VD0673.1</t>
  </si>
  <si>
    <t>VD0676.1</t>
  </si>
  <si>
    <t>RSTROBEL</t>
  </si>
  <si>
    <t>FPL Energy Power Marketing, Inc.</t>
  </si>
  <si>
    <t>RAJLALL1</t>
  </si>
  <si>
    <t>VD0679.1</t>
  </si>
  <si>
    <t>VD0682.1</t>
  </si>
  <si>
    <t>VD0684.1</t>
  </si>
  <si>
    <t>VD0685.1</t>
  </si>
  <si>
    <t>VD0689.1</t>
  </si>
  <si>
    <t>VD0693.1</t>
  </si>
  <si>
    <t>VD0694.1</t>
  </si>
  <si>
    <t>VD0696.1</t>
  </si>
  <si>
    <t>VD0701.1</t>
  </si>
  <si>
    <t>VD0702.1</t>
  </si>
  <si>
    <t>VD0703.1</t>
  </si>
  <si>
    <t>VD0705.1</t>
  </si>
  <si>
    <t>US Pwr Phy Firm  TVA OffPk               Jan-Dec02       USD/MWh</t>
  </si>
  <si>
    <t>VD0708.1</t>
  </si>
  <si>
    <t>US Gas Phy Index Firm non-TX &gt;1Mo&lt;1Yr</t>
  </si>
  <si>
    <t>US Gas Phy Index Consumers NL1           Jul-Oct01       USD/MM</t>
  </si>
  <si>
    <t>VD0712.1 / 819076</t>
  </si>
  <si>
    <t>VD0715.1</t>
  </si>
  <si>
    <t>VD0718.1</t>
  </si>
  <si>
    <t>ADM14794</t>
  </si>
  <si>
    <t>VD0719.1</t>
  </si>
  <si>
    <t>VD0724.1</t>
  </si>
  <si>
    <t>VD0725.1</t>
  </si>
  <si>
    <t>AQUILA1037</t>
  </si>
  <si>
    <t>VD0728.1</t>
  </si>
  <si>
    <t>VD0729.1</t>
  </si>
  <si>
    <t>VD0730.1</t>
  </si>
  <si>
    <t>VD0733.1</t>
  </si>
  <si>
    <t>VD0734.1</t>
  </si>
  <si>
    <t>VD0738.1</t>
  </si>
  <si>
    <t>VD0739.1</t>
  </si>
  <si>
    <t>VD0741.1</t>
  </si>
  <si>
    <t>VD0743.1</t>
  </si>
  <si>
    <t>LHALGREN</t>
  </si>
  <si>
    <t>VD0746.1</t>
  </si>
  <si>
    <t>VD0748.1</t>
  </si>
  <si>
    <t>VD0750.1</t>
  </si>
  <si>
    <t>VD0751.1</t>
  </si>
  <si>
    <t>VD0755.1</t>
  </si>
  <si>
    <t>VD0756.1</t>
  </si>
  <si>
    <t>VD0760.1</t>
  </si>
  <si>
    <t>VD0758.1</t>
  </si>
  <si>
    <t>VD0761.1</t>
  </si>
  <si>
    <t>US Pwr Fin Swap  Cin MWD Peak            Jul-Aug01       USD/MWh</t>
  </si>
  <si>
    <t>VD0762.1</t>
  </si>
  <si>
    <t>VD0766.1</t>
  </si>
  <si>
    <t>VD0767.1</t>
  </si>
  <si>
    <t>VD0770.1</t>
  </si>
  <si>
    <t>VD0777.1</t>
  </si>
  <si>
    <t>VD0779.1</t>
  </si>
  <si>
    <t>johndarm</t>
  </si>
  <si>
    <t>VD0782.1</t>
  </si>
  <si>
    <t>VD0784.1</t>
  </si>
  <si>
    <t>VD0786.1</t>
  </si>
  <si>
    <t>VD0789.1</t>
  </si>
  <si>
    <t>VD0788.1</t>
  </si>
  <si>
    <t>VD0793.1</t>
  </si>
  <si>
    <t>aepes213</t>
  </si>
  <si>
    <t>VD0794.1</t>
  </si>
  <si>
    <t>VD0797.1</t>
  </si>
  <si>
    <t>VD0798.1</t>
  </si>
  <si>
    <t>VD0799.1</t>
  </si>
  <si>
    <t>VD0800.1</t>
  </si>
  <si>
    <t>VD0803.1</t>
  </si>
  <si>
    <t>VD0804.1</t>
  </si>
  <si>
    <t>VD0805.1</t>
  </si>
  <si>
    <t>VD0806.1</t>
  </si>
  <si>
    <t>VD0810.1</t>
  </si>
  <si>
    <t>VD0811.1</t>
  </si>
  <si>
    <t>VD0813.1</t>
  </si>
  <si>
    <t>VD0814.1</t>
  </si>
  <si>
    <t>VD0820.1</t>
  </si>
  <si>
    <t>VD0822.1</t>
  </si>
  <si>
    <t>VD0829.1</t>
  </si>
  <si>
    <t>artleyjim</t>
  </si>
  <si>
    <t>VD0832.1</t>
  </si>
  <si>
    <t>VD0831.1</t>
  </si>
  <si>
    <t>varghese</t>
  </si>
  <si>
    <t>VD0833.1</t>
  </si>
  <si>
    <t>VD0834.1</t>
  </si>
  <si>
    <t>Southern Company Services, Inc.</t>
  </si>
  <si>
    <t>SDOB1234</t>
  </si>
  <si>
    <t>VD0836.1</t>
  </si>
  <si>
    <t>VD0839.1</t>
  </si>
  <si>
    <t>johnwest</t>
  </si>
  <si>
    <t>VD0837.1</t>
  </si>
  <si>
    <t>VD0841.1</t>
  </si>
  <si>
    <t>VD0844.1</t>
  </si>
  <si>
    <t>VD0843.1</t>
  </si>
  <si>
    <t>jpellegrin</t>
  </si>
  <si>
    <t>VD0848.1</t>
  </si>
  <si>
    <t>VD0847.1</t>
  </si>
  <si>
    <t>VD0849.1</t>
  </si>
  <si>
    <t>VD0852.1</t>
  </si>
  <si>
    <t>US Jet Kero Fin Spread</t>
  </si>
  <si>
    <t>US Jet Kero Swap GC vs NYMEX HO          Q1 2002         c/Gl-b</t>
  </si>
  <si>
    <t>richseto</t>
  </si>
  <si>
    <t>DLOOSLEY</t>
  </si>
  <si>
    <t>KERO</t>
  </si>
  <si>
    <t>VD0851.1</t>
  </si>
  <si>
    <t>VD0854.1</t>
  </si>
  <si>
    <t>VD0856.1</t>
  </si>
  <si>
    <t>VD0859.1</t>
  </si>
  <si>
    <t>VD0861.1</t>
  </si>
  <si>
    <t>VD0864.1</t>
  </si>
  <si>
    <t>VD0866.1</t>
  </si>
  <si>
    <t>VD0867.1</t>
  </si>
  <si>
    <t>VD0869.1</t>
  </si>
  <si>
    <t>VD0873.1</t>
  </si>
  <si>
    <t>VD0875.1</t>
  </si>
  <si>
    <t>VD0877.1</t>
  </si>
  <si>
    <t>VD0879.1</t>
  </si>
  <si>
    <t>VD0880.1</t>
  </si>
  <si>
    <t>VD0882.1</t>
  </si>
  <si>
    <t>VD0883.1</t>
  </si>
  <si>
    <t>VD0885.1</t>
  </si>
  <si>
    <t>VD0886.1</t>
  </si>
  <si>
    <t>VD0889.1</t>
  </si>
  <si>
    <t>VD0888.1</t>
  </si>
  <si>
    <t>VD0890.1</t>
  </si>
  <si>
    <t>VD0893.1 / 819091</t>
  </si>
  <si>
    <t>VD0894.1</t>
  </si>
  <si>
    <t>VD0900.1</t>
  </si>
  <si>
    <t>VD0901.1</t>
  </si>
  <si>
    <t>VD0903.1</t>
  </si>
  <si>
    <t>VD0904.1</t>
  </si>
  <si>
    <t>patinjef</t>
  </si>
  <si>
    <t>VD0910.1</t>
  </si>
  <si>
    <t>VD0913.1</t>
  </si>
  <si>
    <t>VD0919.1</t>
  </si>
  <si>
    <t>VD0918.1</t>
  </si>
  <si>
    <t>aepsvc137</t>
  </si>
  <si>
    <t>VD0920.1</t>
  </si>
  <si>
    <t>VD0921.1</t>
  </si>
  <si>
    <t>VD0923.1</t>
  </si>
  <si>
    <t>VD0924.1</t>
  </si>
  <si>
    <t>VD0928.1</t>
  </si>
  <si>
    <t>VD0930.1</t>
  </si>
  <si>
    <t>VD0931.1</t>
  </si>
  <si>
    <t>VD0932.1</t>
  </si>
  <si>
    <t>VD0933.1</t>
  </si>
  <si>
    <t>VD0937.1</t>
  </si>
  <si>
    <t>VD0945.1</t>
  </si>
  <si>
    <t>VD0946.1</t>
  </si>
  <si>
    <t>VD0948.1</t>
  </si>
  <si>
    <t>VD0947.1</t>
  </si>
  <si>
    <t>VD0950.1</t>
  </si>
  <si>
    <t>VD0949.1</t>
  </si>
  <si>
    <t>VD0955.1</t>
  </si>
  <si>
    <t>VD0951.1</t>
  </si>
  <si>
    <t>VD0952.1</t>
  </si>
  <si>
    <t>VD0953.1</t>
  </si>
  <si>
    <t>VD0957.1</t>
  </si>
  <si>
    <t>VD0959.1</t>
  </si>
  <si>
    <t>VD0962.1</t>
  </si>
  <si>
    <t>VD0963.1</t>
  </si>
  <si>
    <t>VD0965.1</t>
  </si>
  <si>
    <t>VD0967.1</t>
  </si>
  <si>
    <t>VD0971.1</t>
  </si>
  <si>
    <t>VD0969.1</t>
  </si>
  <si>
    <t>VD0976.1</t>
  </si>
  <si>
    <t>VD0977.1</t>
  </si>
  <si>
    <t>VD0975.1</t>
  </si>
  <si>
    <t>johnswatek</t>
  </si>
  <si>
    <t>VD0979.1</t>
  </si>
  <si>
    <t>VD0980.1</t>
  </si>
  <si>
    <t>pcesbobs</t>
  </si>
  <si>
    <t>VD0983.1</t>
  </si>
  <si>
    <t>VD0984.1</t>
  </si>
  <si>
    <t>VD0986.1</t>
  </si>
  <si>
    <t>davidwest</t>
  </si>
  <si>
    <t>VD0987.1</t>
  </si>
  <si>
    <t>VD0989.1</t>
  </si>
  <si>
    <t>blkwerner</t>
  </si>
  <si>
    <t>VD0994.1</t>
  </si>
  <si>
    <t>VD0995.1</t>
  </si>
  <si>
    <t>VD1000.1</t>
  </si>
  <si>
    <t>btidland</t>
  </si>
  <si>
    <t>VD0998.1</t>
  </si>
  <si>
    <t>VD1003.1</t>
  </si>
  <si>
    <t>VD1004.1</t>
  </si>
  <si>
    <t>VD1008.1</t>
  </si>
  <si>
    <t>VD1007.1</t>
  </si>
  <si>
    <t>VD1009.1</t>
  </si>
  <si>
    <t>VD1010.1</t>
  </si>
  <si>
    <t>VD1011.1</t>
  </si>
  <si>
    <t>VD1013.1</t>
  </si>
  <si>
    <t>VD1017.1</t>
  </si>
  <si>
    <t>VD1018.1</t>
  </si>
  <si>
    <t>VD1019.1</t>
  </si>
  <si>
    <t>VD1022.1</t>
  </si>
  <si>
    <t>VD1020.1</t>
  </si>
  <si>
    <t>VD1021.1</t>
  </si>
  <si>
    <t>VD1023.1</t>
  </si>
  <si>
    <t>VD1025.1</t>
  </si>
  <si>
    <t>VD1029.1</t>
  </si>
  <si>
    <t>VD1028.1</t>
  </si>
  <si>
    <t>VD1033.1</t>
  </si>
  <si>
    <t>VD1032.1</t>
  </si>
  <si>
    <t>VD1035.1</t>
  </si>
  <si>
    <t>VD1037.1</t>
  </si>
  <si>
    <t>VD1039.1</t>
  </si>
  <si>
    <t>VD1038.1</t>
  </si>
  <si>
    <t>HOGANMAT</t>
  </si>
  <si>
    <t>VD1040.1</t>
  </si>
  <si>
    <t>VD1042.1</t>
  </si>
  <si>
    <t>EPMELPgs</t>
  </si>
  <si>
    <t>VD1043.1</t>
  </si>
  <si>
    <t>VD1044.1</t>
  </si>
  <si>
    <t>VD1048.1</t>
  </si>
  <si>
    <t>VD1054.1</t>
  </si>
  <si>
    <t>VD1055.1</t>
  </si>
  <si>
    <t>VD1056.1</t>
  </si>
  <si>
    <t>VD1057.1</t>
  </si>
  <si>
    <t>VD1058.1</t>
  </si>
  <si>
    <t>VD1067.1</t>
  </si>
  <si>
    <t>VD1066.1</t>
  </si>
  <si>
    <t>VD1069.1</t>
  </si>
  <si>
    <t>VD1071.1</t>
  </si>
  <si>
    <t>CAN Gas Basis    Sumas                   Nov01-Mar02     USD/MM</t>
  </si>
  <si>
    <t>VD1076.1</t>
  </si>
  <si>
    <t>VD1079.1</t>
  </si>
  <si>
    <t>VD1080.1</t>
  </si>
  <si>
    <t>VD1082.1</t>
  </si>
  <si>
    <t>VD1083.1</t>
  </si>
  <si>
    <t>VD1085.1</t>
  </si>
  <si>
    <t>VD1088.1</t>
  </si>
  <si>
    <t>VD1089.1</t>
  </si>
  <si>
    <t>VD1090.1</t>
  </si>
  <si>
    <t>VD1092.1</t>
  </si>
  <si>
    <t>VD1093.1</t>
  </si>
  <si>
    <t>VD1094.1</t>
  </si>
  <si>
    <t>VD1095.1</t>
  </si>
  <si>
    <t>US Gas Basis     TETCO STX               Nov01-Mar02     USD/MM</t>
  </si>
  <si>
    <t>VD1096.1</t>
  </si>
  <si>
    <t>VD1099.1</t>
  </si>
  <si>
    <t>VD1098.1</t>
  </si>
  <si>
    <t>VD1097.1</t>
  </si>
  <si>
    <t>VD1100.1</t>
  </si>
  <si>
    <t>VD1103.1</t>
  </si>
  <si>
    <t>VD1105.1</t>
  </si>
  <si>
    <t>VD1104.1</t>
  </si>
  <si>
    <t>VD1106.1</t>
  </si>
  <si>
    <t>VD1107.1</t>
  </si>
  <si>
    <t>VD1109.1</t>
  </si>
  <si>
    <t>VD1110.1</t>
  </si>
  <si>
    <t>VD1112.1</t>
  </si>
  <si>
    <t>VD1115.1</t>
  </si>
  <si>
    <t>US Gas Phy       HeHub                   01Jun01         USD/MM</t>
  </si>
  <si>
    <t>VD1121.1</t>
  </si>
  <si>
    <t>VD1124.1</t>
  </si>
  <si>
    <t>VD1123.1</t>
  </si>
  <si>
    <t>VD1127.1</t>
  </si>
  <si>
    <t>VD1128.1</t>
  </si>
  <si>
    <t>ADM56374</t>
  </si>
  <si>
    <t>VD1129.1</t>
  </si>
  <si>
    <t>VD1130.1</t>
  </si>
  <si>
    <t>VD1135.1</t>
  </si>
  <si>
    <t>VD1137.1</t>
  </si>
  <si>
    <t>VD1138.1</t>
  </si>
  <si>
    <t>scotperry1</t>
  </si>
  <si>
    <t>VD1141.1</t>
  </si>
  <si>
    <t>VD1140.1</t>
  </si>
  <si>
    <t>VD1144.1</t>
  </si>
  <si>
    <t>VD1143.1</t>
  </si>
  <si>
    <t>VD1149.1</t>
  </si>
  <si>
    <t>VD1151.1</t>
  </si>
  <si>
    <t>VD1156.1</t>
  </si>
  <si>
    <t>VD1162.1</t>
  </si>
  <si>
    <t>VD1163.1</t>
  </si>
  <si>
    <t>VD1166.1</t>
  </si>
  <si>
    <t>VD1165.1</t>
  </si>
  <si>
    <t>VD1167.1</t>
  </si>
  <si>
    <t>US Gas Phy       NNG Ventura             Jun01           USD/MM</t>
  </si>
  <si>
    <t>VD1170.1</t>
  </si>
  <si>
    <t>VD1183.1</t>
  </si>
  <si>
    <t>VD1191.1</t>
  </si>
  <si>
    <t>VD1194.1</t>
  </si>
  <si>
    <t>VD1193.1</t>
  </si>
  <si>
    <t>VD1196.1</t>
  </si>
  <si>
    <t>US Gas Daily     NGPL LA                 Jun01           USD/MM</t>
  </si>
  <si>
    <t>VD1197.1</t>
  </si>
  <si>
    <t>VD1203.1</t>
  </si>
  <si>
    <t>VD1208.1</t>
  </si>
  <si>
    <t>US Gas Phy Index Consumers NL1           Nov01-Mar02     USD/MM</t>
  </si>
  <si>
    <t>VD1211.1 / 819131</t>
  </si>
  <si>
    <t>VD1215.1</t>
  </si>
  <si>
    <t>VD1217.1</t>
  </si>
  <si>
    <t>VD1219.1</t>
  </si>
  <si>
    <t>VD1220.1</t>
  </si>
  <si>
    <t>VD1221.1</t>
  </si>
  <si>
    <t>VD1222.1</t>
  </si>
  <si>
    <t>VD1223.1</t>
  </si>
  <si>
    <t>VD1225.1</t>
  </si>
  <si>
    <t>VD1227.1</t>
  </si>
  <si>
    <t>VD1233.1</t>
  </si>
  <si>
    <t>VD1234.1</t>
  </si>
  <si>
    <t>VD1239.1</t>
  </si>
  <si>
    <t>VD1238.1</t>
  </si>
  <si>
    <t>VD1240.1</t>
  </si>
  <si>
    <t>VD1242.1</t>
  </si>
  <si>
    <t>VD1243.1</t>
  </si>
  <si>
    <t>VD1244.1</t>
  </si>
  <si>
    <t>VD1245.1</t>
  </si>
  <si>
    <t>VD1246.1</t>
  </si>
  <si>
    <t>VD1249.1</t>
  </si>
  <si>
    <t>VD1250.1</t>
  </si>
  <si>
    <t>VD1251.1</t>
  </si>
  <si>
    <t>US Gas Basis     HSC                     Oct01           USD/MM</t>
  </si>
  <si>
    <t>VD1252.1</t>
  </si>
  <si>
    <t>VD1253.1</t>
  </si>
  <si>
    <t>VD1254.1</t>
  </si>
  <si>
    <t>VD1257.1</t>
  </si>
  <si>
    <t>VD1258.1</t>
  </si>
  <si>
    <t>VD1259.1</t>
  </si>
  <si>
    <t>VD1260.1</t>
  </si>
  <si>
    <t>VD1261.1</t>
  </si>
  <si>
    <t>VD1269.1</t>
  </si>
  <si>
    <t>VD1263.1</t>
  </si>
  <si>
    <t>VD1265.1</t>
  </si>
  <si>
    <t>VD1266.1</t>
  </si>
  <si>
    <t>VD1270.1</t>
  </si>
  <si>
    <t>VD1272.1</t>
  </si>
  <si>
    <t>VD1271.1</t>
  </si>
  <si>
    <t>VD1273.1</t>
  </si>
  <si>
    <t>VD1274.1</t>
  </si>
  <si>
    <t>VD1276.1</t>
  </si>
  <si>
    <t>VD1280.1</t>
  </si>
  <si>
    <t>VD1278.1</t>
  </si>
  <si>
    <t>VD1279.1</t>
  </si>
  <si>
    <t>JHHANSEY</t>
  </si>
  <si>
    <t>VD1281.1</t>
  </si>
  <si>
    <t>VD1282.1</t>
  </si>
  <si>
    <t>VD1283.1</t>
  </si>
  <si>
    <t>VD1284.1</t>
  </si>
  <si>
    <t>VD1286.1</t>
  </si>
  <si>
    <t>VD1288.1</t>
  </si>
  <si>
    <t>VD1291.1</t>
  </si>
  <si>
    <t>VD1293.1</t>
  </si>
  <si>
    <t>VD1299.1</t>
  </si>
  <si>
    <t>VD1303.1</t>
  </si>
  <si>
    <t>VD1304.1</t>
  </si>
  <si>
    <t>VD1305.1</t>
  </si>
  <si>
    <t>VD1306.1</t>
  </si>
  <si>
    <t>VD1307.1</t>
  </si>
  <si>
    <t>VD1310.1</t>
  </si>
  <si>
    <t>VD1312.1</t>
  </si>
  <si>
    <t>VD1314.1</t>
  </si>
  <si>
    <t>VD1318.1</t>
  </si>
  <si>
    <t>VD1320.1</t>
  </si>
  <si>
    <t>VD1321.1</t>
  </si>
  <si>
    <t>VD1322.1</t>
  </si>
  <si>
    <t>VD1326.1</t>
  </si>
  <si>
    <t>VD1329.1</t>
  </si>
  <si>
    <t>VD1332.1</t>
  </si>
  <si>
    <t>VD1334.1</t>
  </si>
  <si>
    <t>VD1335.1</t>
  </si>
  <si>
    <t>VD1337.1</t>
  </si>
  <si>
    <t>VD1338.1</t>
  </si>
  <si>
    <t>US Gas Daily     EP SanJuan              Jun01           USD/MM</t>
  </si>
  <si>
    <t>WOODBYKEN</t>
  </si>
  <si>
    <t>VD1340.1</t>
  </si>
  <si>
    <t>VD1341.1</t>
  </si>
  <si>
    <t>VD1342.1</t>
  </si>
  <si>
    <t>VD1343.1</t>
  </si>
  <si>
    <t>VD1344.1</t>
  </si>
  <si>
    <t>VD1346.1</t>
  </si>
  <si>
    <t>VD1347.1</t>
  </si>
  <si>
    <t>VD1348.1</t>
  </si>
  <si>
    <t>VD1351.1</t>
  </si>
  <si>
    <t>VD1352.1</t>
  </si>
  <si>
    <t>VD1354.1</t>
  </si>
  <si>
    <t>VD1353.1</t>
  </si>
  <si>
    <t>VD1355.1</t>
  </si>
  <si>
    <t>VD1357.1</t>
  </si>
  <si>
    <t>VD1358.1</t>
  </si>
  <si>
    <t>VD1359.1</t>
  </si>
  <si>
    <t>VD1364.1</t>
  </si>
  <si>
    <t>VD1367.1</t>
  </si>
  <si>
    <t>VD1368.1</t>
  </si>
  <si>
    <t>Barnhartnf</t>
  </si>
  <si>
    <t>VD1377.1</t>
  </si>
  <si>
    <t>VD1378.1</t>
  </si>
  <si>
    <t>VD1380.1</t>
  </si>
  <si>
    <t>VD1382.1</t>
  </si>
  <si>
    <t>VD1385.1</t>
  </si>
  <si>
    <t>VD1384.1</t>
  </si>
  <si>
    <t>Utilicorp United Inc.</t>
  </si>
  <si>
    <t>apederso</t>
  </si>
  <si>
    <t>VD1386.1</t>
  </si>
  <si>
    <t>VD1388.1</t>
  </si>
  <si>
    <t>VD1389.1</t>
  </si>
  <si>
    <t>VD1391.1</t>
  </si>
  <si>
    <t>VD1392.1</t>
  </si>
  <si>
    <t>VD1395.1</t>
  </si>
  <si>
    <t>VD1396.1</t>
  </si>
  <si>
    <t>VD1399.1</t>
  </si>
  <si>
    <t>US Gas Daily Opt GD/D HHub - IF HHub EP  Nov01-Mar02     USD/MM</t>
  </si>
  <si>
    <t>VD1398.1</t>
  </si>
  <si>
    <t>US Pwr Phy Firm  COMED Peak              01Jun01         USD/MWh</t>
  </si>
  <si>
    <t>VD1401.1</t>
  </si>
  <si>
    <t>US Pwr Phy Firm  TVA Peak                01Jun01         USD/MWh</t>
  </si>
  <si>
    <t>US Pwr Phy Unp B ERCOT Peak              Oct-Dec02       USD/MWh</t>
  </si>
  <si>
    <t>VD1408.1</t>
  </si>
  <si>
    <t>VD1410.1</t>
  </si>
  <si>
    <t>VD1413.1</t>
  </si>
  <si>
    <t>VD1415.1</t>
  </si>
  <si>
    <t>VD1414.1</t>
  </si>
  <si>
    <t>VD1419.1</t>
  </si>
  <si>
    <t>US Gas Daily     Waha                    Jun01           USD/MM</t>
  </si>
  <si>
    <t>VD1420.1</t>
  </si>
  <si>
    <t>VD1421.1</t>
  </si>
  <si>
    <t>VD1427.1</t>
  </si>
  <si>
    <t>VD1429.1</t>
  </si>
  <si>
    <t>VD1434.1</t>
  </si>
  <si>
    <t>VD1440.1</t>
  </si>
  <si>
    <t>VD1441.1</t>
  </si>
  <si>
    <t>VD1443.1</t>
  </si>
  <si>
    <t>VD1445.1</t>
  </si>
  <si>
    <t>VD1448.1</t>
  </si>
  <si>
    <t>VD1447.1</t>
  </si>
  <si>
    <t>VD1450.1</t>
  </si>
  <si>
    <t>VD1449.1</t>
  </si>
  <si>
    <t>US Gas Fin Opt   NYMEX        EC4.0      Aug01           USD/MM-L</t>
  </si>
  <si>
    <t>DALEWONG</t>
  </si>
  <si>
    <t>VD1451.1</t>
  </si>
  <si>
    <t>VD1455.1</t>
  </si>
  <si>
    <t>VD1454.1</t>
  </si>
  <si>
    <t>VD1459.1</t>
  </si>
  <si>
    <t>VD1461.1</t>
  </si>
  <si>
    <t>VD1463.1</t>
  </si>
  <si>
    <t>Florida Power &amp; Light Company</t>
  </si>
  <si>
    <t>rajlall2</t>
  </si>
  <si>
    <t>VD1465.1</t>
  </si>
  <si>
    <t>VD1466.1</t>
  </si>
  <si>
    <t>VD1470.1</t>
  </si>
  <si>
    <t>VD1467.1</t>
  </si>
  <si>
    <t>VD1468.1</t>
  </si>
  <si>
    <t>VD1471.1</t>
  </si>
  <si>
    <t>VD1472.1</t>
  </si>
  <si>
    <t>VD1476.1</t>
  </si>
  <si>
    <t>VD1479.1</t>
  </si>
  <si>
    <t>VD1481.1</t>
  </si>
  <si>
    <t>VD1483.1</t>
  </si>
  <si>
    <t>VD1482.1</t>
  </si>
  <si>
    <t>VD1488.1</t>
  </si>
  <si>
    <t>COREYAYERS</t>
  </si>
  <si>
    <t>VD1493.1</t>
  </si>
  <si>
    <t>VD1495.1</t>
  </si>
  <si>
    <t>VD1492.1</t>
  </si>
  <si>
    <t>VD1498.1</t>
  </si>
  <si>
    <t>VD1497.1</t>
  </si>
  <si>
    <t>VD1499.1</t>
  </si>
  <si>
    <t>VD1502.1</t>
  </si>
  <si>
    <t>VD1513.1</t>
  </si>
  <si>
    <t>VD1516.1</t>
  </si>
  <si>
    <t>VD1518.1</t>
  </si>
  <si>
    <t>VD1517.1</t>
  </si>
  <si>
    <t>VD3265.1</t>
  </si>
  <si>
    <t>VD3258.1</t>
  </si>
  <si>
    <t>VD3284.1</t>
  </si>
  <si>
    <t>VD3274.1</t>
  </si>
  <si>
    <t>VD3286.1</t>
  </si>
  <si>
    <t>VD3273.1</t>
  </si>
  <si>
    <t>VD3275.1</t>
  </si>
  <si>
    <t>VD3276.1</t>
  </si>
  <si>
    <t>VD3277.1</t>
  </si>
  <si>
    <t>VD3278.1</t>
  </si>
  <si>
    <t>VD3279.1</t>
  </si>
  <si>
    <t>VD3269.1</t>
  </si>
  <si>
    <t>VD3264.1</t>
  </si>
  <si>
    <t>VD3262.1</t>
  </si>
  <si>
    <t>VD3260.1</t>
  </si>
  <si>
    <t>VD3252.1</t>
  </si>
  <si>
    <t>VD3250.1</t>
  </si>
  <si>
    <t>VD3253.1</t>
  </si>
  <si>
    <t>VD3249.1</t>
  </si>
  <si>
    <t>VD3247.1</t>
  </si>
  <si>
    <t>VD3248.1</t>
  </si>
  <si>
    <t>VD3244.1</t>
  </si>
  <si>
    <t>VD3245.1</t>
  </si>
  <si>
    <t>VD3240.1</t>
  </si>
  <si>
    <t>VD3241.1</t>
  </si>
  <si>
    <t>VD3243.1</t>
  </si>
  <si>
    <t>VD3238.1</t>
  </si>
  <si>
    <t>VD3229.1</t>
  </si>
  <si>
    <t>VD3223.1</t>
  </si>
  <si>
    <t>VD3222.1</t>
  </si>
  <si>
    <t>VD3209.1</t>
  </si>
  <si>
    <t>VD3210.1</t>
  </si>
  <si>
    <t>VD3217.1</t>
  </si>
  <si>
    <t>VD3211.1</t>
  </si>
  <si>
    <t>VD3199.1</t>
  </si>
  <si>
    <t>VD3206.1</t>
  </si>
  <si>
    <t>VD3194.1</t>
  </si>
  <si>
    <t>VD3185.1</t>
  </si>
  <si>
    <t>VD3173.1</t>
  </si>
  <si>
    <t>VD3181.1</t>
  </si>
  <si>
    <t>VD3155.1</t>
  </si>
  <si>
    <t>VD3158.1</t>
  </si>
  <si>
    <t>US Gas Fin Opt   NYMEX        EP3.5      Sep01           USD/MM-L</t>
  </si>
  <si>
    <t>VD2802.1</t>
  </si>
  <si>
    <t>VD2782.1</t>
  </si>
  <si>
    <t>VD2754.1</t>
  </si>
  <si>
    <t>VD2717.1</t>
  </si>
  <si>
    <t>VD3055.1</t>
  </si>
  <si>
    <t>VD3060.1</t>
  </si>
  <si>
    <t>VD3056.1</t>
  </si>
  <si>
    <t>VD3046.1</t>
  </si>
  <si>
    <t>aepes209</t>
  </si>
  <si>
    <t>VD3040.1</t>
  </si>
  <si>
    <t>VD3029.1</t>
  </si>
  <si>
    <t>VD3022.1</t>
  </si>
  <si>
    <t>Cornerstone Propane, L.P.</t>
  </si>
  <si>
    <t>kaadmire</t>
  </si>
  <si>
    <t>VD3014.1</t>
  </si>
  <si>
    <t>VD3009.1</t>
  </si>
  <si>
    <t>VD3006.1</t>
  </si>
  <si>
    <t>VD3518</t>
  </si>
  <si>
    <t>VD2996.1</t>
  </si>
  <si>
    <t>VD2992.1</t>
  </si>
  <si>
    <t xml:space="preserve"> VD2524.1</t>
  </si>
  <si>
    <t>VD3224.1</t>
  </si>
  <si>
    <t>Jnesser1</t>
  </si>
  <si>
    <t>VD3205.1</t>
  </si>
  <si>
    <t>VD3214.1</t>
  </si>
  <si>
    <t>VD3219.1</t>
  </si>
  <si>
    <t>VD3189.1</t>
  </si>
  <si>
    <t>VD3207.1</t>
  </si>
  <si>
    <t>VD3200.1</t>
  </si>
  <si>
    <t>VD3196.1</t>
  </si>
  <si>
    <t>Coastal States Trading Inc.</t>
  </si>
  <si>
    <t>ADM04460</t>
  </si>
  <si>
    <t>VD3553</t>
  </si>
  <si>
    <t>VD3180.1</t>
  </si>
  <si>
    <t>VD3187.1</t>
  </si>
  <si>
    <t>VD3183.1</t>
  </si>
  <si>
    <t>VD3563</t>
  </si>
  <si>
    <t>VD3174.1</t>
  </si>
  <si>
    <t>VD3166.1</t>
  </si>
  <si>
    <t>VD3175.1</t>
  </si>
  <si>
    <t>VD3172.1</t>
  </si>
  <si>
    <t>VD3170.1</t>
  </si>
  <si>
    <t>VD3156.1</t>
  </si>
  <si>
    <t>VD3169.1</t>
  </si>
  <si>
    <t>VD3167.1</t>
  </si>
  <si>
    <t>VD3165.1</t>
  </si>
  <si>
    <t>VD3152.1</t>
  </si>
  <si>
    <t>VD3162.1</t>
  </si>
  <si>
    <t>VD3149.1</t>
  </si>
  <si>
    <t>US Pwr Phy Firm  SOCO Peak               Jan-Feb02       USD/MWh</t>
  </si>
  <si>
    <t>VD2800.1</t>
  </si>
  <si>
    <t>VD3148.1</t>
  </si>
  <si>
    <t>VD2796.1</t>
  </si>
  <si>
    <t>VD3145.1</t>
  </si>
  <si>
    <t>VD2781.1</t>
  </si>
  <si>
    <t>VD3141.1</t>
  </si>
  <si>
    <t>VD2799.1</t>
  </si>
  <si>
    <t>VD2804.1</t>
  </si>
  <si>
    <t>VD2767.1</t>
  </si>
  <si>
    <t>VD2788.1</t>
  </si>
  <si>
    <t>VD2786.1</t>
  </si>
  <si>
    <t>VD2768.1</t>
  </si>
  <si>
    <t>VD2758.1</t>
  </si>
  <si>
    <t>VD2735.1</t>
  </si>
  <si>
    <t>VD2747.1</t>
  </si>
  <si>
    <t>VD2742.1</t>
  </si>
  <si>
    <t>VD2722.1</t>
  </si>
  <si>
    <t>VD2738.1</t>
  </si>
  <si>
    <t>VD2733.1</t>
  </si>
  <si>
    <t>VD2730.1</t>
  </si>
  <si>
    <t>VD2743.1</t>
  </si>
  <si>
    <t>US Pwr Phy Firm  Entergy Peak            May02           USD/MWh</t>
  </si>
  <si>
    <t>VD2729.1</t>
  </si>
  <si>
    <t>VD2716.1</t>
  </si>
  <si>
    <t>VD3066.1</t>
  </si>
  <si>
    <t>DMKIBLER</t>
  </si>
  <si>
    <t>VD3074.1</t>
  </si>
  <si>
    <t>VD3063.1</t>
  </si>
  <si>
    <t>VD3075.1</t>
  </si>
  <si>
    <t>VD3071.1</t>
  </si>
  <si>
    <t>VD3054.1</t>
  </si>
  <si>
    <t>VD3067.1</t>
  </si>
  <si>
    <t>VD3061.1</t>
  </si>
  <si>
    <t>US HeatOil2 Swap GC Crack Spread         Q4 2001         USD/bl/m</t>
  </si>
  <si>
    <t>VD3927.1</t>
  </si>
  <si>
    <t>VD3053.1</t>
  </si>
  <si>
    <t>VD3047.1</t>
  </si>
  <si>
    <t>VD3051.1</t>
  </si>
  <si>
    <t>VD3039.1</t>
  </si>
  <si>
    <t>VD3036.1</t>
  </si>
  <si>
    <t>VD3031.1</t>
  </si>
  <si>
    <t>VD3038.1</t>
  </si>
  <si>
    <t>VD3027.1</t>
  </si>
  <si>
    <t>VD3037.1</t>
  </si>
  <si>
    <t>VD3026.1</t>
  </si>
  <si>
    <t>VD3030.1</t>
  </si>
  <si>
    <t>VD3021.1</t>
  </si>
  <si>
    <t>US HeatOil2 Swap GC Crack Spread         Q3 2001         USD/bl/m</t>
  </si>
  <si>
    <t>VD3926.1</t>
  </si>
  <si>
    <t>VD3013.1</t>
  </si>
  <si>
    <t>VD3020.1</t>
  </si>
  <si>
    <t>US Gas Phy       Transco St.65           01Jun01         USD/MM</t>
  </si>
  <si>
    <t>VD3005.1</t>
  </si>
  <si>
    <t>VD3008.1</t>
  </si>
  <si>
    <t>VD3003.1</t>
  </si>
  <si>
    <t>VD3007.1</t>
  </si>
  <si>
    <t>DJDRALEX</t>
  </si>
  <si>
    <t>VD3002.1</t>
  </si>
  <si>
    <t>VD2997.1</t>
  </si>
  <si>
    <t>VD2993.1</t>
  </si>
  <si>
    <t>herbpetr</t>
  </si>
  <si>
    <t>VD2994.1</t>
  </si>
  <si>
    <t>VD2990.1</t>
  </si>
  <si>
    <t>VD2995.1</t>
  </si>
  <si>
    <t>VD2999.1</t>
  </si>
  <si>
    <t>VD2989.1</t>
  </si>
  <si>
    <t>VD2986.1</t>
  </si>
  <si>
    <t>VD2984.1</t>
  </si>
  <si>
    <t>VD2988.1</t>
  </si>
  <si>
    <t>VD2987.1</t>
  </si>
  <si>
    <t>VD2977.1</t>
  </si>
  <si>
    <t>VD2983.1</t>
  </si>
  <si>
    <t>VD2981.1</t>
  </si>
  <si>
    <t>VD2978.1</t>
  </si>
  <si>
    <t>VD2971.1</t>
  </si>
  <si>
    <t>VD2953.1</t>
  </si>
  <si>
    <t>VD2963.1</t>
  </si>
  <si>
    <t>VD2951.1</t>
  </si>
  <si>
    <t>VD2945.1</t>
  </si>
  <si>
    <t>VD2974.1</t>
  </si>
  <si>
    <t>VD2932.1</t>
  </si>
  <si>
    <t>VD2927.1</t>
  </si>
  <si>
    <t>VD2920.1</t>
  </si>
  <si>
    <t>VD2929.1</t>
  </si>
  <si>
    <t>VD2899.1</t>
  </si>
  <si>
    <t>VD2878.1</t>
  </si>
  <si>
    <t>VD2938.1</t>
  </si>
  <si>
    <t>VD2874.1</t>
  </si>
  <si>
    <t>TAYLOR01</t>
  </si>
  <si>
    <t>VD2869.1</t>
  </si>
  <si>
    <t>VD2854.1</t>
  </si>
  <si>
    <t>VD2846.1</t>
  </si>
  <si>
    <t>VD2834.1</t>
  </si>
  <si>
    <t>VD2830.1</t>
  </si>
  <si>
    <t>NUITBOHREN</t>
  </si>
  <si>
    <t>VD2828.1</t>
  </si>
  <si>
    <t>VD2819.1</t>
  </si>
  <si>
    <t>VD2809.1</t>
  </si>
  <si>
    <t>VD2807.1</t>
  </si>
  <si>
    <t>VD2778.1</t>
  </si>
  <si>
    <t>VD2773.1</t>
  </si>
  <si>
    <t>VD2775.1</t>
  </si>
  <si>
    <t>VD2766.1</t>
  </si>
  <si>
    <t>VD2757.1</t>
  </si>
  <si>
    <t>VD2752.1</t>
  </si>
  <si>
    <t>US Pwr Phy Firm  Entergy Peak            Jan-Dec02       USD/MWh</t>
  </si>
  <si>
    <t>VD2744.1</t>
  </si>
  <si>
    <t>VD2972.1</t>
  </si>
  <si>
    <t>VD2973.1</t>
  </si>
  <si>
    <t>VD2975.1</t>
  </si>
  <si>
    <t>VD2969.1</t>
  </si>
  <si>
    <t>VD2970.1</t>
  </si>
  <si>
    <t>VD2967.1</t>
  </si>
  <si>
    <t>VD2964.1</t>
  </si>
  <si>
    <t>VD2961.1</t>
  </si>
  <si>
    <t>VD2958.1</t>
  </si>
  <si>
    <t>VD2956.1</t>
  </si>
  <si>
    <t>VD2954.1</t>
  </si>
  <si>
    <t>VD2957.1</t>
  </si>
  <si>
    <t>VD2952.1</t>
  </si>
  <si>
    <t>VD2949.1</t>
  </si>
  <si>
    <t>VD2948.1</t>
  </si>
  <si>
    <t>VD2943.1</t>
  </si>
  <si>
    <t>VD2944.1</t>
  </si>
  <si>
    <t>VD2942.1</t>
  </si>
  <si>
    <t>VD2947.1</t>
  </si>
  <si>
    <t>VD2946.1</t>
  </si>
  <si>
    <t>VD2940.1</t>
  </si>
  <si>
    <t>VD2934.1</t>
  </si>
  <si>
    <t>VD2937.1</t>
  </si>
  <si>
    <t>VD2935.1</t>
  </si>
  <si>
    <t>VD2933.1</t>
  </si>
  <si>
    <t>VD2930.1</t>
  </si>
  <si>
    <t>VD2928.1</t>
  </si>
  <si>
    <t>VD2924.1</t>
  </si>
  <si>
    <t>CEASARSEYM</t>
  </si>
  <si>
    <t>VD2926.1</t>
  </si>
  <si>
    <t>VD2918.1</t>
  </si>
  <si>
    <t>jacques200</t>
  </si>
  <si>
    <t>VD2922.1</t>
  </si>
  <si>
    <t>Washington Gas Energy Services, Inc.</t>
  </si>
  <si>
    <t>jameskent</t>
  </si>
  <si>
    <t>VD2905.1</t>
  </si>
  <si>
    <t>VD2907.1</t>
  </si>
  <si>
    <t>SCOTTK01</t>
  </si>
  <si>
    <t>VD2904.1</t>
  </si>
  <si>
    <t>VD2900.1</t>
  </si>
  <si>
    <t>VD2903.1</t>
  </si>
  <si>
    <t>VD2897.1</t>
  </si>
  <si>
    <t>VD2901.1</t>
  </si>
  <si>
    <t>VD2888.1</t>
  </si>
  <si>
    <t>VD2896.1</t>
  </si>
  <si>
    <t>US Gas Daily     CIG(N.syst)             Jun01           USD/MM</t>
  </si>
  <si>
    <t>VD2876.1</t>
  </si>
  <si>
    <t>VD2893.1</t>
  </si>
  <si>
    <t>VD2889.1</t>
  </si>
  <si>
    <t>VD2877.1 / 819488</t>
  </si>
  <si>
    <t>VD2886.1</t>
  </si>
  <si>
    <t>VD2867.1</t>
  </si>
  <si>
    <t>VD2875.1 / 819490</t>
  </si>
  <si>
    <t>VD2866.1</t>
  </si>
  <si>
    <t>VD2862.1</t>
  </si>
  <si>
    <t>VD2858.1</t>
  </si>
  <si>
    <t>VD2864.1</t>
  </si>
  <si>
    <t>VD2856.1</t>
  </si>
  <si>
    <t>VD2855.1</t>
  </si>
  <si>
    <t>VD2857.1</t>
  </si>
  <si>
    <t>VD2845.1</t>
  </si>
  <si>
    <t>US PuEthane Swap OPIS MB PurEth          Jul-Sep01       c/Gl-b</t>
  </si>
  <si>
    <t>VD2842.1</t>
  </si>
  <si>
    <t>VD2836.1</t>
  </si>
  <si>
    <t>VD2832.1</t>
  </si>
  <si>
    <t>VD2835.1</t>
  </si>
  <si>
    <t>VD2826.1</t>
  </si>
  <si>
    <t>VD2823.1</t>
  </si>
  <si>
    <t>VD2824.1</t>
  </si>
  <si>
    <t>VD2813.1</t>
  </si>
  <si>
    <t>VD2817.1</t>
  </si>
  <si>
    <t>VD2810.1</t>
  </si>
  <si>
    <t>VD2806.1</t>
  </si>
  <si>
    <t>VD2808.1</t>
  </si>
  <si>
    <t>VD2811.1</t>
  </si>
  <si>
    <t>VD2795.1</t>
  </si>
  <si>
    <t>VD2805.1</t>
  </si>
  <si>
    <t>VD2790.1</t>
  </si>
  <si>
    <t>VD2780.1</t>
  </si>
  <si>
    <t>VD2791.1</t>
  </si>
  <si>
    <t>VD2777.1</t>
  </si>
  <si>
    <t>VD2789.1</t>
  </si>
  <si>
    <t>VD2774.1</t>
  </si>
  <si>
    <t>VD2761.1</t>
  </si>
  <si>
    <t>US Gas Phy       ANR SW Pool             Jun01           USD/MM</t>
  </si>
  <si>
    <t>gcagnoli</t>
  </si>
  <si>
    <t>VD2748.1</t>
  </si>
  <si>
    <t>VD2739.1</t>
  </si>
  <si>
    <t>VD2731.1</t>
  </si>
  <si>
    <t>VD2727.1</t>
  </si>
  <si>
    <t>VD2711.1</t>
  </si>
  <si>
    <t>VD2732.1</t>
  </si>
  <si>
    <t>VD2726.1</t>
  </si>
  <si>
    <t>VD2720.1</t>
  </si>
  <si>
    <t>VD2701.1</t>
  </si>
  <si>
    <t>VD2700.1</t>
  </si>
  <si>
    <t>VD2697.1</t>
  </si>
  <si>
    <t>VD2695.1</t>
  </si>
  <si>
    <t>VD2698.1</t>
  </si>
  <si>
    <t>VD2696.1</t>
  </si>
  <si>
    <t>VD2694.1</t>
  </si>
  <si>
    <t>VD2691.1</t>
  </si>
  <si>
    <t>VD2690.1</t>
  </si>
  <si>
    <t>VD2692.1</t>
  </si>
  <si>
    <t>VD2687.1</t>
  </si>
  <si>
    <t>VD2674.1</t>
  </si>
  <si>
    <t>US Gas Basis     NGPL LA                 Jul-Oct01       USD/MM</t>
  </si>
  <si>
    <t>VD2668.1</t>
  </si>
  <si>
    <t>VD2669.1</t>
  </si>
  <si>
    <t>VD2666.1</t>
  </si>
  <si>
    <t>VD2670.1</t>
  </si>
  <si>
    <t>VD2665.1</t>
  </si>
  <si>
    <t>VD2662.1</t>
  </si>
  <si>
    <t>VD2657.1</t>
  </si>
  <si>
    <t>VD2656.1</t>
  </si>
  <si>
    <t>VD2651.1</t>
  </si>
  <si>
    <t>VD2654.1</t>
  </si>
  <si>
    <t>VD2648.1</t>
  </si>
  <si>
    <t>VD2652.1</t>
  </si>
  <si>
    <t>VD2640.1</t>
  </si>
  <si>
    <t>VD2637.1</t>
  </si>
  <si>
    <t>VD2632.1</t>
  </si>
  <si>
    <t>quinnejc</t>
  </si>
  <si>
    <t>VD2624.1</t>
  </si>
  <si>
    <t>VD2634.1</t>
  </si>
  <si>
    <t>VD2630.1</t>
  </si>
  <si>
    <t>VD2625.1</t>
  </si>
  <si>
    <t>VD2626.1</t>
  </si>
  <si>
    <t>VD2617.1</t>
  </si>
  <si>
    <t>VD2620.1</t>
  </si>
  <si>
    <t>VD2613.1</t>
  </si>
  <si>
    <t>VD2601.1</t>
  </si>
  <si>
    <t>VD2606.1</t>
  </si>
  <si>
    <t>VD2599.1</t>
  </si>
  <si>
    <t>VD2597.1</t>
  </si>
  <si>
    <t>VD2598.1</t>
  </si>
  <si>
    <t>iradavid</t>
  </si>
  <si>
    <t>VD2596.1</t>
  </si>
  <si>
    <t>EPMELPjck</t>
  </si>
  <si>
    <t>VD2592.1</t>
  </si>
  <si>
    <t>VD2562.1</t>
  </si>
  <si>
    <t>VD2557.1</t>
  </si>
  <si>
    <t>VD2558.1</t>
  </si>
  <si>
    <t>VD2556.1</t>
  </si>
  <si>
    <t>VD2555.1</t>
  </si>
  <si>
    <t>VD2552.1</t>
  </si>
  <si>
    <t>COWELLRON</t>
  </si>
  <si>
    <t>VD2554.1</t>
  </si>
  <si>
    <t>VD2551.1</t>
  </si>
  <si>
    <t>US Pwr Phy Firm  PJM-W Peak              Jan-Dec03       USD/MWh</t>
  </si>
  <si>
    <t>VD2547.1</t>
  </si>
  <si>
    <t>VD2545.1</t>
  </si>
  <si>
    <t>VD2544.1</t>
  </si>
  <si>
    <t>VD2543.1</t>
  </si>
  <si>
    <t>VD2537.1</t>
  </si>
  <si>
    <t>VD2610.1</t>
  </si>
  <si>
    <t>VD2609.1</t>
  </si>
  <si>
    <t>VD2611.1</t>
  </si>
  <si>
    <t>VD2608.1</t>
  </si>
  <si>
    <t>VD2605.1</t>
  </si>
  <si>
    <t>VD2583.1</t>
  </si>
  <si>
    <t>VD2580.1</t>
  </si>
  <si>
    <t>VD2581.1</t>
  </si>
  <si>
    <t>VD2514.1</t>
  </si>
  <si>
    <t>VD2526.1</t>
  </si>
  <si>
    <t>VD2528.1</t>
  </si>
  <si>
    <t>VD2541.1</t>
  </si>
  <si>
    <t>VD2574.1</t>
  </si>
  <si>
    <t>VD2642.1</t>
  </si>
  <si>
    <t>TIMJURCO</t>
  </si>
  <si>
    <t>Torch Energy Marketing Inc.</t>
  </si>
  <si>
    <t>torchrech</t>
  </si>
  <si>
    <t>VD2939.1</t>
  </si>
  <si>
    <t>englund1</t>
  </si>
  <si>
    <t>VD3285.1</t>
  </si>
  <si>
    <t>VD3293.1</t>
  </si>
  <si>
    <t>VD3291.1</t>
  </si>
  <si>
    <t>csanders01</t>
  </si>
  <si>
    <t>VD3292.1</t>
  </si>
  <si>
    <t>VD3295.1</t>
  </si>
  <si>
    <t>VD3290.1</t>
  </si>
  <si>
    <t>VD3294.1</t>
  </si>
  <si>
    <t>VD3296.1</t>
  </si>
  <si>
    <t>VD3154.1</t>
  </si>
  <si>
    <t>VD3303.1</t>
  </si>
  <si>
    <t>VD3251.1</t>
  </si>
  <si>
    <t>VD3313.1</t>
  </si>
  <si>
    <t>TMVMAM01</t>
  </si>
  <si>
    <t>VD3329.1</t>
  </si>
  <si>
    <t>VD3361.1</t>
  </si>
  <si>
    <t>VD3365.1</t>
  </si>
  <si>
    <t>VD3368.1</t>
  </si>
  <si>
    <t>US Gas Phy       TCO Pool                01Jun01         USD/MM</t>
  </si>
  <si>
    <t>VD3406.1</t>
  </si>
  <si>
    <t>VD3427.1</t>
  </si>
  <si>
    <t>VD3430.1</t>
  </si>
  <si>
    <t>VD3432.1</t>
  </si>
  <si>
    <t>VD3436.1</t>
  </si>
  <si>
    <t>ADM44050</t>
  </si>
  <si>
    <t>VD3440.1</t>
  </si>
  <si>
    <t>VD3456.1</t>
  </si>
  <si>
    <t>VD3461.1</t>
  </si>
  <si>
    <t>VD3459.1</t>
  </si>
  <si>
    <t>VD3467.1</t>
  </si>
  <si>
    <t>VD3470.1</t>
  </si>
  <si>
    <t>VD3474.1</t>
  </si>
  <si>
    <t>VD3473.1</t>
  </si>
  <si>
    <t>VD3472.1</t>
  </si>
  <si>
    <t>VD3486.1</t>
  </si>
  <si>
    <t>VD3488.1</t>
  </si>
  <si>
    <t>VD3491.1</t>
  </si>
  <si>
    <t>VD3499.1</t>
  </si>
  <si>
    <t>VD3508.1</t>
  </si>
  <si>
    <t>VD3510.1</t>
  </si>
  <si>
    <t>ADM07561</t>
  </si>
  <si>
    <t>VD3522.1</t>
  </si>
  <si>
    <t>VD3523.1</t>
  </si>
  <si>
    <t>VD3527.1</t>
  </si>
  <si>
    <t>VD3528.1</t>
  </si>
  <si>
    <t>VD3531.1</t>
  </si>
  <si>
    <t>VD3554.1</t>
  </si>
  <si>
    <t>VD3564.1</t>
  </si>
  <si>
    <t>tknittig</t>
  </si>
  <si>
    <t>VD3925.1</t>
  </si>
  <si>
    <t>VD3924.1</t>
  </si>
  <si>
    <t>Natural Gas Liquids Total</t>
  </si>
  <si>
    <t>Firm-LD Peak Total</t>
  </si>
  <si>
    <t>    NG Firm Phys, ID, GDD - Transco Z-6 (NY) - Next Day Gas</t>
  </si>
  <si>
    <t>    NG Fin BS, LD1 for IF - TCO - Jul01-Oct01</t>
  </si>
  <si>
    <t>    NG Fin BS, LD1 for IF - NW-Rockies - Jul01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</si>
  <si>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</si>
  <si>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</si>
  <si>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</si>
  <si>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</si>
  <si>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</si>
  <si>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</si>
  <si>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</si>
  <si>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</si>
  <si>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</si>
  <si>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</si>
  <si>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</si>
  <si>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</si>
  <si>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</si>
  <si>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</si>
  <si>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</si>
  <si>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</si>
  <si>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</si>
  <si>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</si>
  <si>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</si>
  <si>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</si>
  <si>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</si>
  <si>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</si>
  <si>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</si>
  <si>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</si>
  <si>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Transco Z6 (NY)</t>
  </si>
  <si>
    <t>Aquila Risk Management Corp.</t>
  </si>
  <si>
    <t>Duke Energy Trading and Marketing LLC</t>
  </si>
  <si>
    <t>May-31-01</t>
  </si>
  <si>
    <t>Aquila Energy Marketing Corp</t>
  </si>
  <si>
    <t>Coral Power, LLC</t>
  </si>
  <si>
    <t>Herndon, R</t>
  </si>
  <si>
    <t>Aug-31-01</t>
  </si>
  <si>
    <t>Dominion Metals &amp; Refining Works Ltd</t>
  </si>
  <si>
    <t>ADM29820</t>
  </si>
  <si>
    <t>pcornish</t>
  </si>
  <si>
    <t>CH Pwr Phy FF    NAT 00-06 HV            31May01         EUR/MWh</t>
  </si>
  <si>
    <t>CLIVEWARD</t>
  </si>
  <si>
    <t>CH Pwr Phy FF    NAT WDPK HV             31May01         EUR/MWh</t>
  </si>
  <si>
    <t>AUT Pwr Phy FF   AUT WDPK HV             31May01         EUR/MWh</t>
  </si>
  <si>
    <t>HenrikLind</t>
  </si>
  <si>
    <t>Osterreichische Bundesbahnen</t>
  </si>
  <si>
    <t>ULLRICH01</t>
  </si>
  <si>
    <t>CH Pwr Phy FF    NAT BASE HV             31May01         EUR/MWh</t>
  </si>
  <si>
    <t>SONNEJAC</t>
  </si>
  <si>
    <t>AUT Pwr Phy FF   AUT BASE HV             31May01         EUR/MWh</t>
  </si>
  <si>
    <t>FR Pwr Phy FF    Fr Grd WDPK             31May01         EUR/MWh</t>
  </si>
  <si>
    <t>nordictg</t>
  </si>
  <si>
    <t>FR Pwr Phy FF    Fr Grd BASE             31May01         EUR/MWh</t>
  </si>
  <si>
    <t>JMAUMONT</t>
  </si>
  <si>
    <t>ADM72382</t>
  </si>
  <si>
    <t>ADM03777</t>
  </si>
  <si>
    <t>CHADWALLS</t>
  </si>
  <si>
    <t>AUT Pwr Phy FF   AUT 00-06 HV            31May01         EUR/MWh</t>
  </si>
  <si>
    <t>houtzmelit</t>
  </si>
  <si>
    <t>JWALSH02</t>
  </si>
  <si>
    <t>ADM66058</t>
  </si>
  <si>
    <t>CH Pwr Phy FF    NAT 00-06 HV            04-08Jun01      EUR/MWh</t>
  </si>
  <si>
    <t>BRUMSTEVE</t>
  </si>
  <si>
    <t>1JANBECK1</t>
  </si>
  <si>
    <t>TOMEARL1</t>
  </si>
  <si>
    <t>Graninge Trading AB</t>
  </si>
  <si>
    <t>trader21</t>
  </si>
  <si>
    <t>UK Gas Phy       NBP                     Oct-Dec03       p/th</t>
  </si>
  <si>
    <t>Sucden (UK) Ltd.</t>
  </si>
  <si>
    <t>LMEDESK1</t>
  </si>
  <si>
    <t>Al LME Reg.      Contract                01Jun01         USD/mt-L</t>
  </si>
  <si>
    <t>ABB Financial Energy AB</t>
  </si>
  <si>
    <t>daniel00</t>
  </si>
  <si>
    <t>nickelman</t>
  </si>
  <si>
    <t>cordimoore</t>
  </si>
  <si>
    <t>UK Pwr Phy       445 Trans Inc BASE      Sum 02          GBP/MWh</t>
  </si>
  <si>
    <t>UK Pwr Phy       445 Trans Inc BASE      Sum 03          GBP/MWh</t>
  </si>
  <si>
    <t>sammurray</t>
  </si>
  <si>
    <t>BEL Gas Phy      ZEE IZT ENT             02-03Jun01      p/th</t>
  </si>
  <si>
    <t>GER Pwr Phy FF   Ger Grd WDPK HV         Jan-Dec02       EUR/MWh</t>
  </si>
  <si>
    <t>just1bewag</t>
  </si>
  <si>
    <t>RWEFK002</t>
  </si>
  <si>
    <t>Axia Energie GmbH</t>
  </si>
  <si>
    <t>ungermany</t>
  </si>
  <si>
    <t>Walsin Lihwa Corp.</t>
  </si>
  <si>
    <t>ADM86089</t>
  </si>
  <si>
    <t>LEEMDRAGE</t>
  </si>
  <si>
    <t>Fyrstad Kraft AB</t>
  </si>
  <si>
    <t>ADM30600</t>
  </si>
  <si>
    <t>Essent Energy Trading B.V.</t>
  </si>
  <si>
    <t>franktenv2</t>
  </si>
  <si>
    <t>nsaperia</t>
  </si>
  <si>
    <t>UK Gas Phy       NBP                     31May01         p/th</t>
  </si>
  <si>
    <t>Agip (UK) Limited</t>
  </si>
  <si>
    <t>ADM42088</t>
  </si>
  <si>
    <t>BP Gas Marketing Limited</t>
  </si>
  <si>
    <t>campbellm</t>
  </si>
  <si>
    <t>ianthomas1</t>
  </si>
  <si>
    <t>younghel</t>
  </si>
  <si>
    <t>VC8277.1</t>
  </si>
  <si>
    <t>UK Pwr Phy       445 Trans Inc BASE      Jul01           GBP/MWh</t>
  </si>
  <si>
    <t>ROBINLONG</t>
  </si>
  <si>
    <t>VC8278.1</t>
  </si>
  <si>
    <t>UK Pwr Phy       445 Trans Inc BASE      Feb02           GBP/MWh</t>
  </si>
  <si>
    <t>ADM37670</t>
  </si>
  <si>
    <t>ABB Treasury Center (Sweden) AB</t>
  </si>
  <si>
    <t>ADM82741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</si>
  <si>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</si>
  <si>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</si>
  <si>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</si>
  <si>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</si>
  <si>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</si>
  <si>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</si>
  <si>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UK Gas Phy       NBP                     31May-01Jun     p/th</t>
  </si>
  <si>
    <t>tolladur</t>
  </si>
  <si>
    <t>BEL Gas Phy      ZEE HUB                 31May01         p/th</t>
  </si>
  <si>
    <t>fatbelly</t>
  </si>
  <si>
    <t>BEL Gas Phy      ZEE HUB                 31May-01Jun      p/th</t>
  </si>
  <si>
    <t>dogturds</t>
  </si>
  <si>
    <t>AGREAVES</t>
  </si>
  <si>
    <t>RICHARDR</t>
  </si>
  <si>
    <t>BEL Gas Phy      ZEE IZT ENT             31May-01Jun     p/th</t>
  </si>
  <si>
    <t>einarjan</t>
  </si>
  <si>
    <t>doncastur</t>
  </si>
  <si>
    <t>Koch Metals as Agent and on behalf of Koch Hydrocarbons  Co.</t>
  </si>
  <si>
    <t>Propane CIF Swap Argus ARA (lg)          Q4 2001         USD/mt/m</t>
  </si>
  <si>
    <t>metric tonnes/month</t>
  </si>
  <si>
    <t>ADM88717</t>
  </si>
  <si>
    <t>US Pwr Fin Swap  ISO NE HE09-23 EPT      30May01         USD/MWh</t>
  </si>
  <si>
    <t>VC8342.1</t>
  </si>
  <si>
    <t>US Pwr Fin Swap  PJM W IntC HE09-23 EPT  30May01         USD/MWh</t>
  </si>
  <si>
    <t>VC8344.1</t>
  </si>
  <si>
    <t>VC8345.1</t>
  </si>
  <si>
    <t>VC8347.1</t>
  </si>
  <si>
    <t>RGULHATI</t>
  </si>
  <si>
    <t>US Pwr Phy Firm  COMED Off-Peak          31May01         USD/MWh</t>
  </si>
  <si>
    <t>wsullivan5</t>
  </si>
  <si>
    <t>VC8351.1</t>
  </si>
  <si>
    <t>VC8352.1</t>
  </si>
  <si>
    <t>US Pwr Phy Firm  Entergy Peak            31May01         USD/MWh</t>
  </si>
  <si>
    <t>US Pwr Phy Firm  NEPOOL Peak             Jul-Aug02       USD/MWh</t>
  </si>
  <si>
    <t>US Pwr Phy Firm  PJM-W OffPk             31May01         USD/MWh</t>
  </si>
  <si>
    <t>US Pwr Phy Firm  COMED Peak              31May01         USD/MWh</t>
  </si>
  <si>
    <t>skilpat1</t>
  </si>
  <si>
    <t>US Pwr Phy Firm  Cinergy Peak            31May01         USD/MWh</t>
  </si>
  <si>
    <t>VC8355.1</t>
  </si>
  <si>
    <t>CH Pwr Phy FF    NAT WDPK HV             Sep01           EUR/MWh</t>
  </si>
  <si>
    <t>VC8362.1</t>
  </si>
  <si>
    <t>VC8363.1</t>
  </si>
  <si>
    <t>US Pwr Fin Swap  ISO NY Z-G Peak         Jul-Aug01       USD/MWh</t>
  </si>
  <si>
    <t>VC8364.1</t>
  </si>
  <si>
    <t>pplhourly2</t>
  </si>
  <si>
    <t>MILLARDHAY</t>
  </si>
  <si>
    <t>US Pwr Phy Firm  Cinergy OffPk           31May01         USD/MWh</t>
  </si>
  <si>
    <t>VC8366.1</t>
  </si>
  <si>
    <t>US Pwr Fin Swap  PJM W IntC Peak         31May01         USD/MWh</t>
  </si>
  <si>
    <t>US Pwr Phy Firm  Entergy OffPk           31May01         USD/MWh</t>
  </si>
  <si>
    <t>blicejeff</t>
  </si>
  <si>
    <t>LPODURG2</t>
  </si>
  <si>
    <t>markbeck</t>
  </si>
  <si>
    <t>VC8367.1</t>
  </si>
  <si>
    <t>TRAVERSE99</t>
  </si>
  <si>
    <t>VC8368.1</t>
  </si>
  <si>
    <t>gfilomena</t>
  </si>
  <si>
    <t>US Pwr Phy Firm  TVA Peak                31May01         USD/MWh</t>
  </si>
  <si>
    <t>VC8369.1</t>
  </si>
  <si>
    <t>Coxclay1</t>
  </si>
  <si>
    <t>VC8371.1</t>
  </si>
  <si>
    <t>VC8372.1</t>
  </si>
  <si>
    <t>US Pwr Phy Firm  PJM-W Peak              Jul-Aug02       USD/MWh</t>
  </si>
  <si>
    <t>VC8373.1</t>
  </si>
  <si>
    <t>VC8374.1</t>
  </si>
  <si>
    <t>Florida Power Corporation</t>
  </si>
  <si>
    <t>US Pwr Phy Firm  Entergy Peak            Jul-Aug02       USD/MWh</t>
  </si>
  <si>
    <t>KENWHITE</t>
  </si>
  <si>
    <t>jjohnson</t>
  </si>
  <si>
    <t>US Pwr Fin Swap  ISO NY Z-A Peak         Sep01           USD/MWh</t>
  </si>
  <si>
    <t>txuetcbe</t>
  </si>
  <si>
    <t>US Pwr Fin Swap  ISO NY Z-J Peak         31May01         USD/MWh</t>
  </si>
  <si>
    <t>AROSENBERG</t>
  </si>
  <si>
    <t>toddbrown</t>
  </si>
  <si>
    <t>US Pwr Fin Swap  ISO NY Z-J Peak         01Jun01         USD/MWh</t>
  </si>
  <si>
    <t>LEGENDS1</t>
  </si>
  <si>
    <t>US Pwr Fin Swap  ISO NY Z-A Peak         Jul-Aug01       USD/MWh</t>
  </si>
  <si>
    <t>llbloom1</t>
  </si>
  <si>
    <t>US Pwr Phy Firm  PJM-W Peak              Jun02           USD/MWh</t>
  </si>
  <si>
    <t>shipmanp</t>
  </si>
  <si>
    <t>VC8382.1</t>
  </si>
  <si>
    <t>VJDACIMO</t>
  </si>
  <si>
    <t>EHENRICK2</t>
  </si>
  <si>
    <t>anilshah</t>
  </si>
  <si>
    <t>GER Pwr Phy FF   Ger Grd WDPK HV         01Jun01         EUR/MWh</t>
  </si>
  <si>
    <t>bekkering</t>
  </si>
  <si>
    <t>US Pwr Fin Swap  PJM W IntC HE10-23 EPT  30May01         USD/MWh</t>
  </si>
  <si>
    <t>briankrall</t>
  </si>
  <si>
    <t>dhaes123</t>
  </si>
  <si>
    <t>VC8384.1</t>
  </si>
  <si>
    <t>VC8385.1</t>
  </si>
  <si>
    <t>VC8386.1</t>
  </si>
  <si>
    <t>VC8388.1</t>
  </si>
  <si>
    <t>Emily456</t>
  </si>
  <si>
    <t>VC8389.1</t>
  </si>
  <si>
    <t>VC8391.1</t>
  </si>
  <si>
    <t>New York State Electric &amp; Gas Corporation</t>
  </si>
  <si>
    <t>djkimiecik</t>
  </si>
  <si>
    <t>US Pwr Fin Swap  ISO NY Z-A Peak         31May01         USD/MWh</t>
  </si>
  <si>
    <t>talderfer</t>
  </si>
  <si>
    <t>VC8398.1</t>
  </si>
  <si>
    <t>US Pwr Phy Unp B ERCOT Peak              31May01         USD/MWh</t>
  </si>
  <si>
    <t>VC8400.1</t>
  </si>
  <si>
    <t>Bitsky123</t>
  </si>
  <si>
    <t>VC8402.1</t>
  </si>
  <si>
    <t>AlisaRich</t>
  </si>
  <si>
    <t>Baumgartl</t>
  </si>
  <si>
    <t>VC8404.1</t>
  </si>
  <si>
    <t>US Pwr Phy Firm  SOCO Peak               Sep02           USD/MWh</t>
  </si>
  <si>
    <t>US Pwr Phy Firm  Entergy Peak            Sep02           USD/MWh</t>
  </si>
  <si>
    <t>ONEOK Power Marketing Company</t>
  </si>
  <si>
    <t>RACHELHALL</t>
  </si>
  <si>
    <t>codered91</t>
  </si>
  <si>
    <t>US Gas Phy       NGPL NICOR              31May01         USD/MM</t>
  </si>
  <si>
    <t>VC8407.1</t>
  </si>
  <si>
    <t>VC8408.1</t>
  </si>
  <si>
    <t>Akershus Kraft A/S</t>
  </si>
  <si>
    <t>ADM24258</t>
  </si>
  <si>
    <t>OTCDESK7</t>
  </si>
  <si>
    <t>VC8412.1</t>
  </si>
  <si>
    <t>VC8414.1</t>
  </si>
  <si>
    <t>VC8415.1</t>
  </si>
  <si>
    <t>VC8418.1</t>
  </si>
  <si>
    <t>CH Pwr Phy FF    NAT WDPK HV             04-08Jun01      EUR/MWh</t>
  </si>
  <si>
    <t>VC8420.1</t>
  </si>
  <si>
    <t>djaes321</t>
  </si>
  <si>
    <t>VC8421.1</t>
  </si>
  <si>
    <t>US Gas Basis     Dom APP                 Nov01-Mar02     USD/MM</t>
  </si>
  <si>
    <t>ADM08578</t>
  </si>
  <si>
    <t>VC8426.1</t>
  </si>
  <si>
    <t>VC8427.1</t>
  </si>
  <si>
    <t>US Gas Phy Index IF Transco Z6NY         Jun01           USD/MM</t>
  </si>
  <si>
    <t>VINNYSCALI</t>
  </si>
  <si>
    <t>VC8428.1</t>
  </si>
  <si>
    <t>VC8430.1</t>
  </si>
  <si>
    <t>VC8431.1</t>
  </si>
  <si>
    <t>CAN Gas Phy      Dawn                    31May01         USD/MM</t>
  </si>
  <si>
    <t>US Gas Basis     Transco Z6 NY           Jul01           USD/MM</t>
  </si>
  <si>
    <t>VC8433.1</t>
  </si>
  <si>
    <t>US Gas Basis     Transco Z6 NY           Jul-Sep01       USD/MM</t>
  </si>
  <si>
    <t>cschaffer</t>
  </si>
  <si>
    <t>VC8435.1</t>
  </si>
  <si>
    <t>VC8437.1</t>
  </si>
  <si>
    <t>VC8441.1</t>
  </si>
  <si>
    <t>VC8445.1</t>
  </si>
  <si>
    <t>VC8446.1</t>
  </si>
  <si>
    <t>VC8447.1</t>
  </si>
  <si>
    <t>US Gas Phy       Mich Con                31May01         USD/MM</t>
  </si>
  <si>
    <t>VC8451.1</t>
  </si>
  <si>
    <t>VC8453.1</t>
  </si>
  <si>
    <t>US Gas Phy       Consumers Pwr           31May01         USD/MM</t>
  </si>
  <si>
    <t>VC8455.1</t>
  </si>
  <si>
    <t>VC8458.1</t>
  </si>
  <si>
    <t>VC8459.1</t>
  </si>
  <si>
    <t>VC8460.1</t>
  </si>
  <si>
    <t>US Pwr Phy Firm  PJM-W OffPk             Jun01           USD/MWh</t>
  </si>
  <si>
    <t>VC8464.1</t>
  </si>
  <si>
    <t>VC8465.1</t>
  </si>
  <si>
    <t>VC8466.1</t>
  </si>
  <si>
    <t>US Gas Phy       NGPL Midcont            31May01         USD/MM</t>
  </si>
  <si>
    <t>VC8467.1</t>
  </si>
  <si>
    <t>US Gas Phy       NNG Demarc              31May01         USD/MM</t>
  </si>
  <si>
    <t>VC8468.1</t>
  </si>
  <si>
    <t>US Gas Phy       NNG Ventura             31May01         USD/MM</t>
  </si>
  <si>
    <t>hour1234</t>
  </si>
  <si>
    <t>HERNDON1</t>
  </si>
  <si>
    <t>VC8469.1</t>
  </si>
  <si>
    <t>US Pwr Phy Firm  Entergy Peak            Oct-Dec01       USD/MWh</t>
  </si>
  <si>
    <t>VC8470.1</t>
  </si>
  <si>
    <t>VC8472.1</t>
  </si>
  <si>
    <t>US Gas Basis     Dom APP                 Jul01           USD/MM</t>
  </si>
  <si>
    <t>VC8473.1</t>
  </si>
  <si>
    <t>US Gas Phy       Dom SP TT               31May01         USD/MM</t>
  </si>
  <si>
    <t>VC8476.1</t>
  </si>
  <si>
    <t>VC8478.1</t>
  </si>
  <si>
    <t>US Gas Fin Opt   NYMEX        EC4.0      Jul01           USD/MM-L</t>
  </si>
  <si>
    <t>VC8480.1</t>
  </si>
  <si>
    <t>ANITASKJON</t>
  </si>
  <si>
    <t>VC8482.1</t>
  </si>
  <si>
    <t>VC8483.1</t>
  </si>
  <si>
    <t>US Gas Phy       ANR SW Pool             31May01         USD/MM</t>
  </si>
  <si>
    <t>VC8484.1</t>
  </si>
  <si>
    <t>VC8485.1</t>
  </si>
  <si>
    <t>VC8486.1</t>
  </si>
  <si>
    <t>VC8487.1</t>
  </si>
  <si>
    <t>VC8488.1</t>
  </si>
  <si>
    <t>VC8490.1</t>
  </si>
  <si>
    <t>VC8491.1</t>
  </si>
  <si>
    <t>VC8492.1</t>
  </si>
  <si>
    <t>US Gas Phy       PEPL Pool               31May01         USD/MM</t>
  </si>
  <si>
    <t>ZUBEL001</t>
  </si>
  <si>
    <t>VC8493.1</t>
  </si>
  <si>
    <t>VC8494.1</t>
  </si>
  <si>
    <t>VC8495.1</t>
  </si>
  <si>
    <t>US Gas Phy       Opal                    31May01         USD/MM</t>
  </si>
  <si>
    <t>cmaes123</t>
  </si>
  <si>
    <t>ADM48147</t>
  </si>
  <si>
    <t>VC8496.1</t>
  </si>
  <si>
    <t>VC8497.1</t>
  </si>
  <si>
    <t>VC8498.1</t>
  </si>
  <si>
    <t>VC8499.1</t>
  </si>
  <si>
    <t>VC8500.1</t>
  </si>
  <si>
    <t>US Gas Phy       EPNG Keystone           31May01         USD/MM</t>
  </si>
  <si>
    <t>US Gas Phy       CIG Mainline            31May01         USD/MM</t>
  </si>
  <si>
    <t>US Gas Phy       Cheyenne Hub            31May01         USD/MM</t>
  </si>
  <si>
    <t>TMVCKF01</t>
  </si>
  <si>
    <t>JCARROLLC</t>
  </si>
  <si>
    <t>VC8503.1</t>
  </si>
  <si>
    <t>US Gas Phy       PG&amp;E CtyGte             31May01         USD/MM</t>
  </si>
  <si>
    <t>US Gas Phy       TENN 500                31May01         USD/MM</t>
  </si>
  <si>
    <t>ZHWF0S01</t>
  </si>
  <si>
    <t>eontrdhoo</t>
  </si>
  <si>
    <t>VC8504.1</t>
  </si>
  <si>
    <t>US Gas Phy       TranscoZ6NNY            31May01         USD/MM</t>
  </si>
  <si>
    <t>US Gas Phy       NBPL/Nicor              31May01         USD/MM</t>
  </si>
  <si>
    <t>VC8505.1</t>
  </si>
  <si>
    <t>VC8507.1</t>
  </si>
  <si>
    <t>VC8509.1</t>
  </si>
  <si>
    <t>US Gas Phy       Trunkline ELA           31May01         USD/MM</t>
  </si>
  <si>
    <t>greggdavis</t>
  </si>
  <si>
    <t>VC8511.1</t>
  </si>
  <si>
    <t>US Gas Phy       TCO Pool                31May01         USD/MM</t>
  </si>
  <si>
    <t>jerryfutch</t>
  </si>
  <si>
    <t>VC8513.1</t>
  </si>
  <si>
    <t>US Gas Basis     Dom APP                 Jul-Sep01       USD/MM</t>
  </si>
  <si>
    <t>VC8514.1</t>
  </si>
  <si>
    <t>US Gas Basis     Dom APP                 Oct01           USD/MM</t>
  </si>
  <si>
    <t>VC8516.1</t>
  </si>
  <si>
    <t>US Gas Phy       ANR SE Trans            31May01         USD/MM</t>
  </si>
  <si>
    <t>US Gas Fin Opt   NYMEX        EP3.75     Aug01           USD/MM-L</t>
  </si>
  <si>
    <t>VC8517.1</t>
  </si>
  <si>
    <t>US Gas Daily     TX E M3                 Jun01           USD/MM</t>
  </si>
  <si>
    <t>VC8519.1</t>
  </si>
  <si>
    <t>US Gas Phy       TETCO M3                31May01         USD/MM</t>
  </si>
  <si>
    <t>US Pwr Phy Firm  PALVE OffPk             31May01         USD/MWh</t>
  </si>
  <si>
    <t>US Pwr Phy CAISO NP15 Peak               31May01         USD/MWh</t>
  </si>
  <si>
    <t>Scana Energy Marketing, Inc.</t>
  </si>
  <si>
    <t>SEMIMICHOF</t>
  </si>
  <si>
    <t>US Pwr Phy CAISO SP15 Peak               31May01         USD/MWh</t>
  </si>
  <si>
    <t>VC8523.1</t>
  </si>
  <si>
    <t>ADM67446</t>
  </si>
  <si>
    <t>US Gas Phy       Transco St.65           31May01         USD/MM</t>
  </si>
  <si>
    <t>US Pwr Phy Firm  Mid-C Peak              31May01         USD/MWh</t>
  </si>
  <si>
    <t>US Pwr Phy CAISO NP15 OffPk              31May01         USD/MWh</t>
  </si>
  <si>
    <t>US Gas Phy       PGT Malin               31May01         USD/MM</t>
  </si>
  <si>
    <t>VC8525.1</t>
  </si>
  <si>
    <t>US Gas Phy       NGPL STX                31May01         USD/MM</t>
  </si>
  <si>
    <t>US Pwr Phy Firm  COB N/S Peak            31May01         USD/MWh</t>
  </si>
  <si>
    <t>kimsargent</t>
  </si>
  <si>
    <t>aepsvc134</t>
  </si>
  <si>
    <t>mkprime1</t>
  </si>
  <si>
    <t>VC8527.1</t>
  </si>
  <si>
    <t>kcaes123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</si>
</sst>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3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A-4422-A80F-A55BFB4BD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514984"/>
        <c:axId val="1"/>
      </c:barChart>
      <c:dateAx>
        <c:axId val="2075149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5149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F-4F1A-A990-AA9FEEEA8EB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F-4F1A-A990-AA9FEEEA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94912"/>
        <c:axId val="1"/>
      </c:barChart>
      <c:dateAx>
        <c:axId val="2075949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5949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128815663197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40520980233467"/>
          <c:w val="0.78611137766905992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D-42DA-8B23-28BC9C96B055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D-42DA-8B23-28BC9C96B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31832"/>
        <c:axId val="1"/>
      </c:barChart>
      <c:dateAx>
        <c:axId val="2076318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6318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37497037578531"/>
          <c:w val="0.26111119964979373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1288156631979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40520980233467"/>
          <c:w val="0.80191403932905903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6-423D-B889-F606DACA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45920"/>
        <c:axId val="1"/>
      </c:barChart>
      <c:dateAx>
        <c:axId val="2077459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7459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37497037578531"/>
          <c:w val="0.38388048560726679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3.366033680555" createdVersion="1" recordCount="8">
  <cacheSource type="worksheet">
    <worksheetSource ref="A15:T23" sheet="ICE-ENA"/>
  </cacheSource>
  <cacheFields count="20">
    <cacheField name="Trade Date " numFmtId="0">
      <sharedItems count="1">
        <s v="May-31-01"/>
      </sharedItems>
    </cacheField>
    <cacheField name="Deal ID " numFmtId="0">
      <sharedItems containsSemiMixedTypes="0" containsString="0" containsNumber="1" containsInteger="1" minValue="124786060" maxValue="966851395" count="8">
        <n v="151138237"/>
        <n v="178556869"/>
        <n v="363199534"/>
        <n v="433755766"/>
        <n v="966851395"/>
        <n v="124786060"/>
        <n v="169228916"/>
        <n v="170840966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5">
        <s v="NG Firm Phys, ID, GDD"/>
        <s v="NG Firm Phys, FP"/>
        <s v="NG Fin BS, LD1 for IF"/>
        <s v="NG Fin, FP for LD1"/>
        <s v="NG Fin BS, LD1 for NGI"/>
      </sharedItems>
    </cacheField>
    <cacheField name="Hub " numFmtId="0">
      <sharedItems count="7">
        <s v="Transco Z-6 (NY)"/>
        <s v="Tenn-Z0"/>
        <s v="Transco Z6 (NY)"/>
        <s v="CNG-SP"/>
        <s v="Henry"/>
        <s v="TCO"/>
        <s v="Chicago"/>
      </sharedItems>
    </cacheField>
    <cacheField name="Strip " numFmtId="0">
      <sharedItems containsDate="1" containsMixedTypes="1" minDate="2001-10-01T00:00:00" maxDate="2001-10-02T00:00:00" count="5">
        <s v="Next Day Gas"/>
        <s v="Nov01-Mar02"/>
        <s v="Cal 02"/>
        <s v="Cal 03"/>
        <d v="2001-10-01T00:00:00"/>
      </sharedItems>
    </cacheField>
    <cacheField name="START" numFmtId="0">
      <sharedItems count="5">
        <s v="Jun-01-01"/>
        <s v="Nov-01-01"/>
        <s v="Jan-01-02"/>
        <s v="Jan-01-03"/>
        <s v="Oct-01-01"/>
      </sharedItems>
    </cacheField>
    <cacheField name="END" numFmtId="0">
      <sharedItems count="5">
        <s v="Jun-01-01"/>
        <s v="Mar-31-02"/>
        <s v="Dec-31-02"/>
        <s v="Dec-31-03"/>
        <s v="Oct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EP Energy Services, Inc."/>
        <s v="Aquila Energy Marketing Corp"/>
        <s v="CMS Marketing, Services &amp; Trading"/>
        <s v="NJR Energy Services Company"/>
        <s v="Duke Energy Trading and Marketing LLC"/>
        <s v="Aquila Risk Management Corp."/>
      </sharedItems>
    </cacheField>
    <cacheField name="Price " numFmtId="0">
      <sharedItems containsSemiMixedTypes="0" containsString="0" containsNumber="1" minValue="0" maxValue="3.9" count="8">
        <n v="0"/>
        <n v="3.63"/>
        <n v="1.35"/>
        <n v="3.8650000000000002"/>
        <n v="3.9"/>
        <n v="3.83"/>
        <n v="0.17499999999999999"/>
        <n v="0.17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25000"/>
        <n v="5000"/>
        <n v="1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825000" count="6">
        <n v="25000"/>
        <n v="5000"/>
        <n v="755000"/>
        <n v="15000"/>
        <n v="1825000"/>
        <n v="155000"/>
      </sharedItems>
    </cacheField>
    <cacheField name="Qty Units " numFmtId="0">
      <sharedItems count="1">
        <s v="MMBtus"/>
      </sharedItems>
    </cacheField>
    <cacheField name="Trader " numFmtId="0">
      <sharedItems count="5">
        <s v="Pimenov, V"/>
        <s v="Goodell, S"/>
        <s v="Storey, G"/>
        <s v="Arnold, J"/>
        <s v="Mckay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2.380912499997" createdVersion="1" recordCount="1">
  <cacheSource type="worksheet">
    <worksheetSource ref="A9:Y10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ne 2001"/>
      </sharedItems>
    </cacheField>
    <cacheField name="Term Start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erm End Date " numFmtId="0">
      <sharedItems containsSemiMixedTypes="0" containsNonDate="0" containsDate="1" containsString="0" minDate="2001-06-30T00:00:00" maxDate="2001-07-01T00:00:00" count="1"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">
        <s v="09:1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9625000000000002" maxValue="0.49625000000000002" count="1">
        <n v="0.49625000000000002"/>
      </sharedItems>
    </cacheField>
    <cacheField name="Deal Number " numFmtId="0">
      <sharedItems containsSemiMixedTypes="0" containsString="0" containsNumber="1" containsInteger="1" minValue="33674" maxValue="33674" count="1">
        <n v="336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3.353072569444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6">
        <n v="1"/>
        <n v="93"/>
        <n v="5"/>
        <n v="121"/>
        <n v="2"/>
        <n v="8"/>
        <n v="30"/>
        <n v="90"/>
        <n v="92"/>
        <n v="91"/>
        <n v="31"/>
        <n v="183"/>
        <n v="182"/>
        <n v="29"/>
        <n v="365"/>
        <n v="28"/>
        <n v="3"/>
        <n v="35"/>
        <n v="62"/>
        <n v="61"/>
        <n v="151"/>
        <n v="59"/>
        <n v="123"/>
        <n v="214"/>
        <n v="7"/>
        <e v="#N/A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07481" maxValue="1315416"/>
    </cacheField>
    <cacheField name="Transaction Time" numFmtId="0">
      <sharedItems containsDate="1" containsString="0" containsBlank="1" minDate="2001-05-29T20:07:40" maxDate="2001-05-30T22:52:31"/>
    </cacheField>
    <cacheField name="Counterparty Name" numFmtId="0">
      <sharedItems containsBlank="1"/>
    </cacheField>
    <cacheField name="External Party" numFmtId="0">
      <sharedItems containsBlank="1" count="5">
        <m/>
        <s v="APB Energy, Inc."/>
        <s v="Amerex Power, Ltd."/>
        <s v="ClickPaper.com, L.L.Cces, Inc."/>
        <s v="Natsource LLC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3" maxValue="183" count="2">
        <m/>
        <n v="183"/>
      </sharedItems>
    </cacheField>
    <cacheField name="Commodity Group" numFmtId="0">
      <sharedItems containsBlank="1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1">
        <s v="LME Registered 25 mt Lot"/>
        <s v="MWh"/>
        <s v="LME Registered 6 mt Lot"/>
        <s v="LME Registered 20 mt LOT"/>
        <s v="therm"/>
        <s v="Barrel per month"/>
        <s v="Barrel"/>
        <s v="LME Registered 5 mt LOT"/>
        <s v="IPE Barrels"/>
        <s v="metric tonnes/month"/>
        <s v="MMBtu"/>
        <s v="MMBtu/Lots (Options)"/>
        <s v="MWh (Canada)"/>
        <s v="Gallon"/>
        <s v="GJ"/>
        <s v="Short Tons (+/- 5%)"/>
        <s v="mt"/>
        <s v="Barrel per day"/>
        <s v="IPE mt"/>
        <s v="Emission allowance"/>
        <s v="European Alum 25 mt Lot"/>
        <s v="Cooling Degree Day"/>
        <s v="COMEX Physical Copper Lots"/>
        <m/>
        <s v="Jpn Alum Phy 250 mt Lot" u="1"/>
        <s v="Sea Freight Lots" u="1"/>
        <s v="SECA Contract - Metric Tonnes" u="1"/>
        <s v="Thousand Board Feet" u="1"/>
        <s v="Sea Freight 9.2 Dys BPI Av 4 TC" u="1"/>
        <s v="COAL-Tons/Barges/Mnth" u="1"/>
        <s v="Crack bl/m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31" maxValue="71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GasDesk"/>
        <s v="Powerdesk UK"/>
        <s v="BOND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"/>
        <s v="Enron North America Corp."/>
        <s v="Enron Capital &amp; Trade Resources International Corp. Singapore Branch"/>
        <s v="Enron Power Marketing, Inc."/>
        <s v="Enron Canada Corp."/>
        <s v="Houston Pipe Line Company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13" maxValue="2159767"/>
    </cacheField>
    <cacheField name="Begin Date" numFmtId="0">
      <sharedItems containsDate="1" containsString="0" containsBlank="1" minDate="2001-05-30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3.365530671297" createdVersion="1" recordCount="9">
  <cacheSource type="worksheet">
    <worksheetSource ref="A10:Y19" sheet="DD-ENA"/>
  </cacheSource>
  <cacheFields count="25">
    <cacheField name="Enron Trader" numFmtId="0">
      <sharedItems count="16">
        <s v="Chris Germany"/>
        <s v="John Arnold"/>
        <s v="Susan Pereira"/>
        <s v="Kelli Stevens"/>
        <s v="Dan Junek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1" count="2">
        <n v="1"/>
        <n v="31"/>
      </sharedItems>
    </cacheField>
    <cacheField name="Total Volume" numFmtId="0">
      <sharedItems containsSemiMixedTypes="0" containsString="0" containsNumber="1" containsInteger="1" minValue="5000" maxValue="620000" count="2">
        <n v="5000"/>
        <n v="62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4">
        <s v="ENECGERMANY"/>
        <s v="ENEJARNO"/>
        <s v="ENEPEREI"/>
        <s v="ENEkelli"/>
      </sharedItems>
    </cacheField>
    <cacheField name="Dynegy User Name " numFmtId="0">
      <sharedItems count="3">
        <s v="DYNCMCG"/>
        <s v="DYNBWHI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2">
        <s v="ng-pwr.Firm"/>
        <s v="ng.Not Applicable"/>
      </sharedItems>
    </cacheField>
    <cacheField name="Deal Type " numFmtId="0">
      <sharedItems count="2">
        <s v="Physical"/>
        <s v="ng.Basis Swap"/>
      </sharedItems>
    </cacheField>
    <cacheField name="Location " numFmtId="0">
      <sharedItems count="3">
        <s v="ng.TETCO ELA"/>
        <s v="ng.MichCon City Gate"/>
        <s v="ng.Panhandle (PEPL)"/>
      </sharedItems>
    </cacheField>
    <cacheField name="Pricing Mechanism " numFmtId="0">
      <sharedItems count="2">
        <s v="ng-pwr.Fixed Price"/>
        <s v="ng.NYMEX Last Day Settlement"/>
      </sharedItems>
    </cacheField>
    <cacheField name="Settlement Type " numFmtId="0">
      <sharedItems containsBlank="1" count="2">
        <m/>
        <s v="ng.Gas Daily Monthly Mich Con City Gate"/>
      </sharedItems>
    </cacheField>
    <cacheField name="Term " numFmtId="0">
      <sharedItems count="2">
        <s v="ng.Next Day"/>
        <s v="ng.Prompt Month - Financial"/>
      </sharedItems>
    </cacheField>
    <cacheField name="Term Start Date " numFmtId="0">
      <sharedItems containsSemiMixedTypes="0" containsNonDate="0" containsDate="1" containsString="0" minDate="2001-06-01T00:00:00" maxDate="2001-07-02T00:00:00" count="2">
        <d v="2001-06-01T00:00:00"/>
        <d v="2001-07-01T00:00:00"/>
      </sharedItems>
    </cacheField>
    <cacheField name="Term End Date " numFmtId="0">
      <sharedItems containsSemiMixedTypes="0" containsNonDate="0" containsDate="1" containsString="0" minDate="2001-06-01T00:00:00" maxDate="2001-08-01T00:00:00" count="2">
        <d v="2001-06-01T00:00:00"/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ransaction Time " numFmtId="0">
      <sharedItems count="8">
        <s v="09:17 A.M."/>
        <s v="09:27 A.M."/>
        <s v="11:16 A.M."/>
        <s v="11:22 A.M."/>
        <s v="08:53 A.M."/>
        <s v="09:05 A.M."/>
        <s v="08:42 A.M."/>
        <s v="08:4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20000" count="2">
        <n v="5000"/>
        <n v="20000"/>
      </sharedItems>
    </cacheField>
    <cacheField name="Price " numFmtId="0">
      <sharedItems containsSemiMixedTypes="0" containsString="0" containsNumber="1" minValue="0.14499999999999999" maxValue="3.67" count="8">
        <n v="3.585"/>
        <n v="3.59"/>
        <n v="0.14499999999999999"/>
        <n v="0.14749999999999999"/>
        <n v="3.5950000000000002"/>
        <n v="3.57"/>
        <n v="3.6675"/>
        <n v="3.67"/>
      </sharedItems>
    </cacheField>
    <cacheField name="Deal Number " numFmtId="0">
      <sharedItems containsSemiMixedTypes="0" containsString="0" containsNumber="1" containsInteger="1" minValue="33950" maxValue="34143" count="9">
        <n v="34048"/>
        <n v="34070"/>
        <n v="34141"/>
        <n v="34143"/>
        <n v="33986"/>
        <n v="34025"/>
        <n v="33950"/>
        <n v="33953"/>
        <n v="339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3.366488888889" createdVersion="1" recordCount="23">
  <cacheSource type="worksheet">
    <worksheetSource ref="A15:T38" sheet="ICE-EPM"/>
  </cacheSource>
  <cacheFields count="20">
    <cacheField name="Trade Date " numFmtId="0">
      <sharedItems count="1">
        <s v="May-31-01"/>
      </sharedItems>
    </cacheField>
    <cacheField name="Deal ID " numFmtId="0">
      <sharedItems containsSemiMixedTypes="0" containsString="0" containsNumber="1" containsInteger="1" minValue="111625052" maxValue="41589291573" count="23">
        <n v="201409318"/>
        <n v="121754529"/>
        <n v="188870765"/>
        <n v="125701934"/>
        <n v="907721236"/>
        <n v="678554481"/>
        <n v="371538580"/>
        <n v="455194912"/>
        <n v="544246405"/>
        <n v="673893807"/>
        <n v="111625052"/>
        <n v="40962810250"/>
        <n v="41134241036"/>
        <n v="41311346137"/>
        <n v="678405372"/>
        <n v="41324222277"/>
        <n v="41574992550"/>
        <n v="202729455"/>
        <n v="41589291573"/>
        <n v="112260548"/>
        <n v="120549975"/>
        <n v="200558168"/>
        <n v="13531534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Cin"/>
        <s v="Ent"/>
        <s v="TVA"/>
        <s v="PJM-W"/>
        <s v="Comed"/>
        <s v="Palo"/>
        <s v="Nepool"/>
      </sharedItems>
    </cacheField>
    <cacheField name="Strip " numFmtId="0">
      <sharedItems containsDate="1" containsMixedTypes="1" minDate="2001-09-01T00:00:00" maxDate="2001-09-02T00:00:00" count="5">
        <s v="Next Week"/>
        <s v="Next Day"/>
        <s v="Jul01-Aug01"/>
        <d v="2001-09-01T00:00:00"/>
        <s v="Bal Month"/>
      </sharedItems>
    </cacheField>
    <cacheField name="START" numFmtId="0">
      <sharedItems count="4">
        <s v="Jun-04-01"/>
        <s v="Jun-01-01"/>
        <s v="Jul-01-01"/>
        <s v="Sep-01-01"/>
      </sharedItems>
    </cacheField>
    <cacheField name="END" numFmtId="0">
      <sharedItems count="5">
        <s v="Jun-08-01"/>
        <s v="Jun-01-01"/>
        <s v="Aug-31-01"/>
        <s v="Sep-30-01"/>
        <s v="Jun-30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7">
        <s v="Coral Power, LLC"/>
        <s v="American Electric Power Service Corp."/>
        <s v="Reliant Energy Services, Inc."/>
        <s v="Aquila Energy Marketing Corp"/>
        <s v="Axia Energy, LP"/>
        <s v="Morgan Stanley Capital Group, Inc."/>
        <s v="Mirant Americas Energy Marketing, LP"/>
      </sharedItems>
    </cacheField>
    <cacheField name="Price " numFmtId="0">
      <sharedItems containsSemiMixedTypes="0" containsString="0" containsNumber="1" minValue="19.75" maxValue="243" count="13">
        <n v="24"/>
        <n v="23.75"/>
        <n v="27.15"/>
        <n v="27.2"/>
        <n v="27.25"/>
        <n v="27.1"/>
        <n v="19.75"/>
        <n v="74.75"/>
        <n v="33.5"/>
        <n v="184"/>
        <n v="232"/>
        <n v="243"/>
        <n v="74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5200" count="5">
        <n v="4000"/>
        <n v="800"/>
        <n v="35200"/>
        <n v="15200"/>
        <n v="96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Stalford, R"/>
        <s v="Herndon, R"/>
        <s v="Motley, M"/>
        <s v="Fischer, M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3.365425115742" createdVersion="1" recordCount="3">
  <cacheSource type="worksheet">
    <worksheetSource ref="A9:AA12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26" count="2">
        <n v="26"/>
        <n v="1"/>
      </sharedItems>
    </cacheField>
    <cacheField name="Total Volume" numFmtId="0">
      <sharedItems containsSemiMixedTypes="0" containsString="0" containsNumber="1" containsInteger="1" minValue="800" maxValue="20800" count="2">
        <n v="20800"/>
        <n v="800"/>
      </sharedItems>
    </cacheField>
    <cacheField name="Notional Value" numFmtId="0">
      <sharedItems containsSemiMixedTypes="0" containsString="0" containsNumber="1" containsInteger="1" minValue="29600" maxValue="878800" count="3">
        <n v="878800"/>
        <n v="868400"/>
        <n v="29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Balance of Month Power"/>
        <s v="pwr.East Coast Spot Power"/>
      </sharedItems>
    </cacheField>
    <cacheField name="Term Start Date " numFmtId="0">
      <sharedItems containsSemiMixedTypes="0" containsNonDate="0" containsDate="1" containsString="0" minDate="2001-06-01T00:00:00" maxDate="2001-06-05T00:00:00" count="2">
        <d v="2001-06-04T00:00:00"/>
        <d v="2001-06-01T00:00:00"/>
      </sharedItems>
    </cacheField>
    <cacheField name="Term End Date " numFmtId="0">
      <sharedItems containsSemiMixedTypes="0" containsNonDate="0" containsDate="1" containsString="0" minDate="2001-06-01T00:00:00" maxDate="2001-06-30T00:00:00" count="2">
        <d v="2001-06-29T00:00:00"/>
        <d v="2001-06-01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ransaction Time " numFmtId="0">
      <sharedItems count="3">
        <s v="08:06 A.M."/>
        <s v="08:13 A.M."/>
        <s v="07:1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7" maxValue="42.25" count="3">
        <n v="42.25"/>
        <n v="41.75"/>
        <n v="37"/>
      </sharedItems>
    </cacheField>
    <cacheField name="Deal Number " numFmtId="0">
      <sharedItems containsSemiMixedTypes="0" containsString="0" containsNumber="1" containsInteger="1" minValue="33865" maxValue="33883" count="3">
        <n v="33875"/>
        <n v="33883"/>
        <n v="338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1"/>
    <x v="1"/>
    <x v="1"/>
    <x v="0"/>
    <x v="0"/>
    <x v="0"/>
    <x v="2"/>
    <x v="2"/>
    <x v="0"/>
    <x v="1"/>
    <x v="0"/>
    <x v="2"/>
    <x v="0"/>
    <x v="2"/>
  </r>
  <r>
    <x v="0"/>
    <x v="3"/>
    <x v="0"/>
    <x v="1"/>
    <x v="1"/>
    <x v="3"/>
    <x v="0"/>
    <x v="0"/>
    <x v="0"/>
    <x v="0"/>
    <x v="0"/>
    <x v="0"/>
    <x v="3"/>
    <x v="3"/>
    <x v="0"/>
    <x v="2"/>
    <x v="0"/>
    <x v="3"/>
    <x v="0"/>
    <x v="1"/>
  </r>
  <r>
    <x v="0"/>
    <x v="4"/>
    <x v="0"/>
    <x v="0"/>
    <x v="3"/>
    <x v="4"/>
    <x v="2"/>
    <x v="2"/>
    <x v="2"/>
    <x v="0"/>
    <x v="0"/>
    <x v="0"/>
    <x v="4"/>
    <x v="4"/>
    <x v="0"/>
    <x v="1"/>
    <x v="0"/>
    <x v="4"/>
    <x v="0"/>
    <x v="3"/>
  </r>
  <r>
    <x v="0"/>
    <x v="5"/>
    <x v="0"/>
    <x v="0"/>
    <x v="3"/>
    <x v="4"/>
    <x v="3"/>
    <x v="3"/>
    <x v="3"/>
    <x v="0"/>
    <x v="0"/>
    <x v="0"/>
    <x v="0"/>
    <x v="5"/>
    <x v="0"/>
    <x v="1"/>
    <x v="0"/>
    <x v="4"/>
    <x v="0"/>
    <x v="3"/>
  </r>
  <r>
    <x v="0"/>
    <x v="6"/>
    <x v="0"/>
    <x v="1"/>
    <x v="2"/>
    <x v="5"/>
    <x v="4"/>
    <x v="4"/>
    <x v="4"/>
    <x v="0"/>
    <x v="0"/>
    <x v="0"/>
    <x v="5"/>
    <x v="6"/>
    <x v="0"/>
    <x v="1"/>
    <x v="0"/>
    <x v="5"/>
    <x v="0"/>
    <x v="2"/>
  </r>
  <r>
    <x v="0"/>
    <x v="7"/>
    <x v="0"/>
    <x v="1"/>
    <x v="4"/>
    <x v="6"/>
    <x v="1"/>
    <x v="1"/>
    <x v="1"/>
    <x v="0"/>
    <x v="0"/>
    <x v="0"/>
    <x v="4"/>
    <x v="7"/>
    <x v="0"/>
    <x v="1"/>
    <x v="0"/>
    <x v="2"/>
    <x v="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07481"/>
    <d v="2001-05-29T20:07:40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ADM01803"/>
    <s v="TCHENG"/>
    <s v="Enron Metals Trading System"/>
    <x v="0"/>
    <x v="0"/>
    <n v="2156316"/>
    <m/>
  </r>
  <r>
    <x v="0"/>
    <x v="0"/>
    <x v="0"/>
    <x v="0"/>
    <n v="20"/>
    <n v="1307494"/>
    <d v="2001-05-29T21:06:23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2993"/>
    <s v="TCHENG"/>
    <s v="Enron Metals Trading System"/>
    <x v="0"/>
    <x v="0"/>
    <n v="2156314"/>
    <m/>
  </r>
  <r>
    <x v="0"/>
    <x v="0"/>
    <x v="0"/>
    <x v="0"/>
    <n v="20"/>
    <n v="1307497"/>
    <d v="2001-05-29T21:21:50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01803"/>
    <s v="TCHENG"/>
    <s v="Enron Metals Trading System"/>
    <x v="0"/>
    <x v="0"/>
    <n v="2156312"/>
    <m/>
  </r>
  <r>
    <x v="0"/>
    <x v="0"/>
    <x v="0"/>
    <x v="0"/>
    <n v="20"/>
    <n v="1307515"/>
    <d v="2001-05-29T23:28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29820"/>
    <s v="TCHENG"/>
    <s v="Enron Metals Trading System"/>
    <x v="0"/>
    <x v="0"/>
    <n v="2156310"/>
    <m/>
  </r>
  <r>
    <x v="0"/>
    <x v="0"/>
    <x v="0"/>
    <x v="0"/>
    <n v="20"/>
    <n v="1307517"/>
    <d v="2001-05-30T00:3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cornish"/>
    <s v="TCHENG"/>
    <s v="Enron Metals Trading System"/>
    <x v="0"/>
    <x v="0"/>
    <n v="2156308"/>
    <m/>
  </r>
  <r>
    <x v="0"/>
    <x v="0"/>
    <x v="0"/>
    <x v="0"/>
    <n v="10"/>
    <n v="1307518"/>
    <d v="2001-05-30T00:37:39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TCHENG"/>
    <s v="Enron Metals Trading System"/>
    <x v="0"/>
    <x v="0"/>
    <n v="2156306"/>
    <m/>
  </r>
  <r>
    <x v="0"/>
    <x v="0"/>
    <x v="0"/>
    <x v="0"/>
    <n v="20"/>
    <n v="1307519"/>
    <d v="2001-05-30T00:49:54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01803"/>
    <s v="TCHENG"/>
    <s v="Enron Metals Trading System"/>
    <x v="0"/>
    <x v="0"/>
    <n v="2156304"/>
    <m/>
  </r>
  <r>
    <x v="0"/>
    <x v="0"/>
    <x v="0"/>
    <x v="0"/>
    <n v="10"/>
    <n v="1307520"/>
    <d v="2001-05-30T00:51:30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698.5"/>
    <s v="ADM29820"/>
    <s v="TCHENG"/>
    <s v="Enron Metals Trading System"/>
    <x v="0"/>
    <x v="0"/>
    <n v="2156302"/>
    <m/>
  </r>
  <r>
    <x v="0"/>
    <x v="1"/>
    <x v="0"/>
    <x v="1"/>
    <n v="930"/>
    <n v="1307521"/>
    <d v="2001-05-30T00:55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307521"/>
    <d v="2001-10-01T00:00:00"/>
  </r>
  <r>
    <x v="0"/>
    <x v="0"/>
    <x v="0"/>
    <x v="0"/>
    <n v="10"/>
    <n v="1307522"/>
    <d v="2001-05-30T01:00:2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300"/>
    <m/>
  </r>
  <r>
    <x v="0"/>
    <x v="1"/>
    <x v="1"/>
    <x v="0"/>
    <n v="25"/>
    <n v="1307523"/>
    <d v="2001-05-30T01:00:51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0.5"/>
    <s v="jamieclark"/>
    <s v="MHELLERM"/>
    <s v="UK - ECTRL - Continental Power Book"/>
    <x v="2"/>
    <x v="2"/>
    <n v="107966.1"/>
    <d v="2001-05-31T21:00:00"/>
  </r>
  <r>
    <x v="0"/>
    <x v="1"/>
    <x v="1"/>
    <x v="0"/>
    <n v="25"/>
    <n v="1307524"/>
    <d v="2001-05-30T01:01:11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"/>
    <s v="stefbewag"/>
    <s v="MHELLERM"/>
    <s v="UK - ECTRL - Continental Power Book"/>
    <x v="2"/>
    <x v="2"/>
    <n v="107967.1"/>
    <d v="2001-05-31T21:00:00"/>
  </r>
  <r>
    <x v="0"/>
    <x v="1"/>
    <x v="1"/>
    <x v="0"/>
    <n v="25"/>
    <n v="1307525"/>
    <d v="2001-05-30T01:01:25"/>
    <s v="Kom-Strom AG"/>
    <x v="0"/>
    <x v="0"/>
    <x v="0"/>
    <x v="1"/>
    <s v="GER Power Phy Fwd Ffrm"/>
    <s v="GER Pwr Phy FF   Ger Grd BASE HV         31May01         EUR/MWh"/>
    <m/>
    <n v="25"/>
    <x v="0"/>
    <x v="1"/>
    <x v="2"/>
    <n v="23.5"/>
    <s v="ADM39033"/>
    <s v="MHELLERM"/>
    <s v="UK - ECTRL - Continental Power Book"/>
    <x v="2"/>
    <x v="2"/>
    <n v="107968.1"/>
    <d v="2001-05-31T21:00:00"/>
  </r>
  <r>
    <x v="0"/>
    <x v="0"/>
    <x v="0"/>
    <x v="0"/>
    <n v="20"/>
    <n v="1307526"/>
    <d v="2001-05-30T01:01:3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56298"/>
    <m/>
  </r>
  <r>
    <x v="0"/>
    <x v="1"/>
    <x v="1"/>
    <x v="0"/>
    <n v="25"/>
    <n v="1307527"/>
    <d v="2001-05-30T01:02:21"/>
    <s v="Entrade GmbH"/>
    <x v="0"/>
    <x v="0"/>
    <x v="0"/>
    <x v="1"/>
    <s v="GER Power Phy Fwd Ffrm"/>
    <s v="GER Pwr Phy FF   Ger Grd WDPK HV         31May01         EUR/MWh"/>
    <n v="25"/>
    <m/>
    <x v="0"/>
    <x v="1"/>
    <x v="2"/>
    <n v="30.5"/>
    <s v="ADM73836"/>
    <s v="MHELLERM"/>
    <s v="UK - ECTRL - Continental Power Book"/>
    <x v="2"/>
    <x v="2"/>
    <n v="107969.1"/>
    <d v="2001-05-31T21:00:00"/>
  </r>
  <r>
    <x v="0"/>
    <x v="1"/>
    <x v="1"/>
    <x v="0"/>
    <n v="25"/>
    <n v="1307528"/>
    <d v="2001-05-30T01:04:24"/>
    <s v="Elektrizitatswerk der Stadt Bern"/>
    <x v="0"/>
    <x v="0"/>
    <x v="0"/>
    <x v="1"/>
    <s v="CH Power Phy Fwd Firm"/>
    <s v="CH Pwr Phy FF    NAT 00-06 HV            31May01         EUR/MWh"/>
    <m/>
    <n v="25"/>
    <x v="0"/>
    <x v="1"/>
    <x v="2"/>
    <n v="11.15"/>
    <s v="ADM86965"/>
    <s v="EHOKMARK"/>
    <s v="UK - ECTRL - Continental Power Book"/>
    <x v="2"/>
    <x v="2"/>
    <n v="107970.1"/>
    <d v="2001-05-31T21:00:00"/>
  </r>
  <r>
    <x v="0"/>
    <x v="1"/>
    <x v="1"/>
    <x v="0"/>
    <n v="25"/>
    <n v="1307529"/>
    <d v="2001-05-30T01:0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"/>
    <s v="jamieclark"/>
    <s v="MHELLERM"/>
    <s v="UK - ECTRL - Continental Power Book"/>
    <x v="2"/>
    <x v="2"/>
    <n v="107971.1"/>
    <d v="2001-05-31T21:00:00"/>
  </r>
  <r>
    <x v="0"/>
    <x v="1"/>
    <x v="1"/>
    <x v="0"/>
    <n v="10"/>
    <n v="1307530"/>
    <d v="2001-05-30T01:05:33"/>
    <s v="EDF Trading Limited"/>
    <x v="0"/>
    <x v="0"/>
    <x v="0"/>
    <x v="1"/>
    <s v="GER Power Phy Fwd Ffrm"/>
    <s v="GER Pwr Phy FF   Ger Grd BASE HV         31May01         EUR/MWh"/>
    <m/>
    <n v="10"/>
    <x v="0"/>
    <x v="1"/>
    <x v="2"/>
    <n v="23.75"/>
    <s v="CLIVEWARD"/>
    <s v="MHELLERM"/>
    <s v="UK - ECTRL - Continental Power Book"/>
    <x v="2"/>
    <x v="2"/>
    <n v="107972.1"/>
    <d v="2001-05-31T21:00:00"/>
  </r>
  <r>
    <x v="0"/>
    <x v="1"/>
    <x v="1"/>
    <x v="0"/>
    <n v="25"/>
    <n v="1307531"/>
    <d v="2001-05-30T01:05:37"/>
    <s v="Elektrizitatswerk der Stadt Bern"/>
    <x v="0"/>
    <x v="0"/>
    <x v="0"/>
    <x v="1"/>
    <s v="CH Power Phy Fwd Firm"/>
    <s v="CH Pwr Phy FF    NAT WDPK HV             31May01         EUR/MWh"/>
    <n v="25"/>
    <m/>
    <x v="0"/>
    <x v="1"/>
    <x v="2"/>
    <n v="30.85"/>
    <s v="ADM86965"/>
    <s v="EHOKMARK"/>
    <s v="UK - ECTRL - Continental Power Book"/>
    <x v="2"/>
    <x v="2"/>
    <n v="107973.1"/>
    <d v="2001-05-31T21:00:00"/>
  </r>
  <r>
    <x v="0"/>
    <x v="1"/>
    <x v="1"/>
    <x v="0"/>
    <n v="25"/>
    <n v="1307532"/>
    <d v="2001-05-30T01:05:53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3"/>
    <s v="kleinpat"/>
    <s v="GTUHY"/>
    <s v="UK - ECTRL - Continental Power Book"/>
    <x v="2"/>
    <x v="2"/>
    <n v="107974.1"/>
    <d v="2001-05-31T21:00:00"/>
  </r>
  <r>
    <x v="0"/>
    <x v="1"/>
    <x v="1"/>
    <x v="0"/>
    <n v="25"/>
    <n v="1307533"/>
    <d v="2001-05-30T01:06:28"/>
    <s v="Disam AS"/>
    <x v="0"/>
    <x v="0"/>
    <x v="0"/>
    <x v="1"/>
    <s v="GER Power Phy Fwd Ffrm"/>
    <s v="GER Pwr Phy FF   Ger Grd WDPK HV         31May01         EUR/MWh"/>
    <n v="25"/>
    <m/>
    <x v="0"/>
    <x v="1"/>
    <x v="2"/>
    <n v="31"/>
    <s v="HenrikLind"/>
    <s v="MHELLERM"/>
    <s v="UK - ECTRL - Continental Power Book"/>
    <x v="2"/>
    <x v="2"/>
    <n v="107975.1"/>
    <d v="2001-05-31T21:00:00"/>
  </r>
  <r>
    <x v="0"/>
    <x v="1"/>
    <x v="1"/>
    <x v="0"/>
    <n v="25"/>
    <n v="1307534"/>
    <d v="2001-05-30T01:07:00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25"/>
    <s v="jankeller"/>
    <s v="MHELLERM"/>
    <s v="UK - ECTRL - Continental Power Book"/>
    <x v="2"/>
    <x v="2"/>
    <n v="107976.1"/>
    <d v="2001-05-31T21:00:00"/>
  </r>
  <r>
    <x v="0"/>
    <x v="1"/>
    <x v="1"/>
    <x v="0"/>
    <n v="25"/>
    <n v="1307535"/>
    <d v="2001-05-30T01:07:15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5"/>
    <s v="jamieclark"/>
    <s v="MHELLERM"/>
    <s v="UK - ECTRL - Continental Power Book"/>
    <x v="2"/>
    <x v="2"/>
    <n v="107977.1"/>
    <d v="2001-05-31T21:00:00"/>
  </r>
  <r>
    <x v="0"/>
    <x v="1"/>
    <x v="1"/>
    <x v="0"/>
    <n v="25"/>
    <n v="1307536"/>
    <d v="2001-05-30T01:07:21"/>
    <s v="Osterreichische Bundesbahnen"/>
    <x v="0"/>
    <x v="0"/>
    <x v="0"/>
    <x v="1"/>
    <s v="AUT Power Phy Fwd Firm"/>
    <s v="AUT Pwr Phy FF   AUT WDPK HV             31May01         EUR/MWh"/>
    <n v="25"/>
    <m/>
    <x v="0"/>
    <x v="1"/>
    <x v="2"/>
    <n v="30.7"/>
    <s v="ULLRICH01"/>
    <s v="GTUHY"/>
    <s v="UK - ECTRL - Continental Power Book"/>
    <x v="2"/>
    <x v="2"/>
    <n v="107978.1"/>
    <d v="2001-05-31T21:00:00"/>
  </r>
  <r>
    <x v="0"/>
    <x v="1"/>
    <x v="1"/>
    <x v="0"/>
    <n v="15"/>
    <n v="1307537"/>
    <d v="2001-05-30T01:07:55"/>
    <s v="Stadtwerke Leipzig GmbH"/>
    <x v="0"/>
    <x v="0"/>
    <x v="0"/>
    <x v="1"/>
    <s v="GER Power Phy Fwd Ffrm"/>
    <s v="GER Pwr Phy FF   Ger Grd WDPK HV         31May01         EUR/MWh"/>
    <n v="15"/>
    <m/>
    <x v="0"/>
    <x v="1"/>
    <x v="2"/>
    <n v="31.25"/>
    <s v="schmerler"/>
    <s v="MHELLERM"/>
    <s v="UK - ECTRL - Continental Power Book"/>
    <x v="2"/>
    <x v="2"/>
    <n v="107979.1"/>
    <d v="2001-05-31T21:00:00"/>
  </r>
  <r>
    <x v="0"/>
    <x v="1"/>
    <x v="1"/>
    <x v="0"/>
    <n v="10"/>
    <n v="1307538"/>
    <d v="2001-05-30T01:08:37"/>
    <s v="Elektrizitatswerk der Stadt Bern"/>
    <x v="0"/>
    <x v="0"/>
    <x v="0"/>
    <x v="1"/>
    <s v="CH Power Phy Fwd Firm"/>
    <s v="CH Pwr Phy FF    NAT BASE HV             31May01         EUR/MWh"/>
    <n v="10"/>
    <m/>
    <x v="0"/>
    <x v="1"/>
    <x v="2"/>
    <n v="23.5"/>
    <s v="ADM86965"/>
    <s v="EHOKMARK"/>
    <s v="UK - ECTRL - Continental Power Book"/>
    <x v="2"/>
    <x v="2"/>
    <n v="107980.1"/>
    <d v="2001-05-31T21:00:00"/>
  </r>
  <r>
    <x v="0"/>
    <x v="0"/>
    <x v="0"/>
    <x v="0"/>
    <n v="20"/>
    <n v="1307539"/>
    <d v="2001-05-30T01:10:37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6"/>
    <m/>
  </r>
  <r>
    <x v="0"/>
    <x v="1"/>
    <x v="1"/>
    <x v="0"/>
    <n v="25"/>
    <n v="1307540"/>
    <d v="2001-05-30T01:10:54"/>
    <s v="Reliant Energy Trading &amp; Marketing B.V."/>
    <x v="0"/>
    <x v="0"/>
    <x v="0"/>
    <x v="1"/>
    <s v="GER Power Phy Fwd Ffrm"/>
    <s v="GER Pwr Phy FF   Ger Grd WDPK HV         31May01         EUR/MWh"/>
    <n v="25"/>
    <m/>
    <x v="0"/>
    <x v="1"/>
    <x v="2"/>
    <n v="31.4"/>
    <s v="ADM07776"/>
    <s v="MHELLERM"/>
    <s v="UK - ECTRL - Continental Power Book"/>
    <x v="2"/>
    <x v="2"/>
    <n v="107981.1"/>
    <d v="2001-05-31T21:00:00"/>
  </r>
  <r>
    <x v="0"/>
    <x v="0"/>
    <x v="0"/>
    <x v="0"/>
    <n v="20"/>
    <n v="1307541"/>
    <d v="2001-05-30T01:11:2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4"/>
    <m/>
  </r>
  <r>
    <x v="0"/>
    <x v="0"/>
    <x v="0"/>
    <x v="0"/>
    <n v="20"/>
    <n v="1307542"/>
    <d v="2001-05-30T01:11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92"/>
    <m/>
  </r>
  <r>
    <x v="0"/>
    <x v="1"/>
    <x v="1"/>
    <x v="0"/>
    <n v="25"/>
    <n v="1307543"/>
    <d v="2001-05-30T01:11:32"/>
    <s v="EDF Trading Limited"/>
    <x v="0"/>
    <x v="0"/>
    <x v="0"/>
    <x v="1"/>
    <s v="GER Power Phy Fwd Ffrm"/>
    <s v="GER Pwr Phy FF   Ger Grd WDPK HV         31May01         EUR/MWh"/>
    <m/>
    <n v="25"/>
    <x v="0"/>
    <x v="1"/>
    <x v="2"/>
    <n v="31.6"/>
    <s v="PALLANCY"/>
    <s v="MHELLERM"/>
    <s v="UK - ECTRL - Continental Power Book"/>
    <x v="2"/>
    <x v="2"/>
    <n v="107982.1"/>
    <d v="2001-05-31T21:00:00"/>
  </r>
  <r>
    <x v="0"/>
    <x v="0"/>
    <x v="0"/>
    <x v="0"/>
    <n v="10"/>
    <n v="1307544"/>
    <d v="2001-05-30T01:12:18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90"/>
    <m/>
  </r>
  <r>
    <x v="0"/>
    <x v="1"/>
    <x v="1"/>
    <x v="0"/>
    <n v="25"/>
    <n v="1307545"/>
    <d v="2001-05-30T01:12:29"/>
    <s v="Bewag AG"/>
    <x v="0"/>
    <x v="0"/>
    <x v="0"/>
    <x v="1"/>
    <s v="GER Power Phy Fwd Ffrm"/>
    <s v="GER Pwr Phy FF   Ger Grd BASE HV         31May01         EUR/MWh"/>
    <n v="25"/>
    <m/>
    <x v="0"/>
    <x v="1"/>
    <x v="2"/>
    <n v="23.6"/>
    <s v="stefbewag"/>
    <s v="MHELLERM"/>
    <s v="UK - ECTRL - Continental Power Book"/>
    <x v="2"/>
    <x v="2"/>
    <n v="107983.1"/>
    <d v="2001-05-31T21:00:00"/>
  </r>
  <r>
    <x v="0"/>
    <x v="1"/>
    <x v="1"/>
    <x v="0"/>
    <n v="25"/>
    <n v="1307546"/>
    <d v="2001-05-30T01:13:04"/>
    <s v="Kom-Strom AG"/>
    <x v="0"/>
    <x v="0"/>
    <x v="0"/>
    <x v="1"/>
    <s v="GER Power Phy Fwd Ffrm"/>
    <s v="GER Pwr Phy FF   Ger Grd WDPK HV         31May01         EUR/MWh"/>
    <n v="25"/>
    <m/>
    <x v="0"/>
    <x v="1"/>
    <x v="2"/>
    <n v="31.4"/>
    <s v="ADM39033"/>
    <s v="MHELLERM"/>
    <s v="UK - ECTRL - Continental Power Book"/>
    <x v="2"/>
    <x v="2"/>
    <n v="107984.1"/>
    <d v="2001-05-31T21:00:00"/>
  </r>
  <r>
    <x v="0"/>
    <x v="1"/>
    <x v="1"/>
    <x v="0"/>
    <n v="25"/>
    <n v="1307547"/>
    <d v="2001-05-30T01:13:14"/>
    <s v="EDF Trading Limited"/>
    <x v="0"/>
    <x v="0"/>
    <x v="0"/>
    <x v="1"/>
    <s v="GER Power Phy Fwd Ffrm"/>
    <s v="GER Pwr Phy FF   Ger Grd BASE HV         31May01         EUR/MWh"/>
    <n v="25"/>
    <m/>
    <x v="0"/>
    <x v="1"/>
    <x v="2"/>
    <n v="23.4"/>
    <s v="SONNEJAC"/>
    <s v="MHELLERM"/>
    <s v="UK - ECTRL - Continental Power Book"/>
    <x v="2"/>
    <x v="2"/>
    <n v="107985.1"/>
    <d v="2001-05-31T21:00:00"/>
  </r>
  <r>
    <x v="0"/>
    <x v="1"/>
    <x v="1"/>
    <x v="0"/>
    <n v="25"/>
    <n v="1307548"/>
    <d v="2001-05-30T01:13:28"/>
    <s v="Nuon Energy Trade &amp; Wholesale NV"/>
    <x v="0"/>
    <x v="0"/>
    <x v="0"/>
    <x v="1"/>
    <s v="GER Power Phy Fwd Ffrm"/>
    <s v="GER Pwr Phy FF   Ger Grd WDPK HV         31May01         EUR/MWh"/>
    <n v="25"/>
    <m/>
    <x v="0"/>
    <x v="1"/>
    <x v="2"/>
    <n v="31.2"/>
    <s v="vincent01"/>
    <s v="MHELLERM"/>
    <s v="UK - ECTRL - Continental Power Book"/>
    <x v="2"/>
    <x v="2"/>
    <n v="107986.1"/>
    <d v="2001-05-31T21:00:00"/>
  </r>
  <r>
    <x v="0"/>
    <x v="1"/>
    <x v="1"/>
    <x v="0"/>
    <n v="25"/>
    <n v="1307549"/>
    <d v="2001-05-30T01:13:33"/>
    <s v="Osterreichische Elektrizitats Wirtschaft AG"/>
    <x v="0"/>
    <x v="0"/>
    <x v="0"/>
    <x v="1"/>
    <s v="AUT Power Phy Fwd Firm"/>
    <s v="AUT Pwr Phy FF   AUT BASE HV             31May01         EUR/MWh"/>
    <n v="25"/>
    <m/>
    <x v="0"/>
    <x v="1"/>
    <x v="2"/>
    <n v="23.5"/>
    <s v="knablmanfr"/>
    <s v="GTUHY"/>
    <s v="UK - ECTRL - Continental Power Book"/>
    <x v="2"/>
    <x v="2"/>
    <n v="107987.1"/>
    <d v="2001-05-31T21:00:00"/>
  </r>
  <r>
    <x v="0"/>
    <x v="0"/>
    <x v="0"/>
    <x v="0"/>
    <n v="10"/>
    <n v="1307550"/>
    <d v="2001-05-30T01:13:40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88"/>
    <m/>
  </r>
  <r>
    <x v="0"/>
    <x v="0"/>
    <x v="0"/>
    <x v="0"/>
    <n v="20"/>
    <n v="1307551"/>
    <d v="2001-05-30T01:14:0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6"/>
    <m/>
  </r>
  <r>
    <x v="0"/>
    <x v="0"/>
    <x v="0"/>
    <x v="0"/>
    <n v="20"/>
    <n v="1307552"/>
    <d v="2001-05-30T01:14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84"/>
    <m/>
  </r>
  <r>
    <x v="0"/>
    <x v="0"/>
    <x v="0"/>
    <x v="0"/>
    <n v="20"/>
    <n v="1307553"/>
    <d v="2001-05-30T01:14:14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2"/>
    <m/>
  </r>
  <r>
    <x v="0"/>
    <x v="1"/>
    <x v="1"/>
    <x v="0"/>
    <n v="25"/>
    <n v="1307554"/>
    <d v="2001-05-30T01:14:46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25"/>
    <s v="kleinpat"/>
    <s v="GTUHY"/>
    <s v="UK - ECTRL - Continental Power Book"/>
    <x v="2"/>
    <x v="2"/>
    <n v="107988.1"/>
    <d v="2001-05-31T21:00:00"/>
  </r>
  <r>
    <x v="0"/>
    <x v="1"/>
    <x v="1"/>
    <x v="0"/>
    <n v="25"/>
    <n v="1307555"/>
    <d v="2001-05-30T01:14:51"/>
    <s v="Mirant Europe BV"/>
    <x v="0"/>
    <x v="0"/>
    <x v="0"/>
    <x v="1"/>
    <s v="GER Power Phy Fwd Ffrm"/>
    <s v="GER Pwr Phy FF   Ger Grd WDPK HV         31May01         EUR/MWh"/>
    <n v="25"/>
    <m/>
    <x v="0"/>
    <x v="1"/>
    <x v="2"/>
    <n v="31.1"/>
    <s v="patrickfh"/>
    <s v="MHELLERM"/>
    <s v="UK - ECTRL - Continental Power Book"/>
    <x v="2"/>
    <x v="2"/>
    <n v="107989.1"/>
    <d v="2001-05-31T21:00:00"/>
  </r>
  <r>
    <x v="0"/>
    <x v="1"/>
    <x v="1"/>
    <x v="0"/>
    <n v="25"/>
    <n v="1307556"/>
    <d v="2001-05-30T01:15:03"/>
    <s v="AEP Energy Services Ltd"/>
    <x v="0"/>
    <x v="0"/>
    <x v="0"/>
    <x v="1"/>
    <s v="FR Pwr Phy FF"/>
    <s v="FR Pwr Phy FF    Fr Grd WDPK             31May01         EUR/MWh"/>
    <n v="25"/>
    <m/>
    <x v="0"/>
    <x v="1"/>
    <x v="2"/>
    <n v="31.45"/>
    <s v="jamieclark"/>
    <s v="SBROD"/>
    <s v="UK - ECTRL - Continental Power Book"/>
    <x v="2"/>
    <x v="2"/>
    <n v="107990.1"/>
    <d v="2001-05-31T21:00:00"/>
  </r>
  <r>
    <x v="0"/>
    <x v="1"/>
    <x v="1"/>
    <x v="0"/>
    <n v="25"/>
    <n v="1307557"/>
    <d v="2001-05-30T01:15:11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2"/>
    <s v="nordicel"/>
    <s v="MHELLERM"/>
    <s v="UK - ECTRL - Continental Power Book"/>
    <x v="2"/>
    <x v="2"/>
    <n v="107991.1"/>
    <d v="2001-05-31T21:00:00"/>
  </r>
  <r>
    <x v="0"/>
    <x v="1"/>
    <x v="1"/>
    <x v="0"/>
    <n v="50"/>
    <n v="1307558"/>
    <d v="2001-05-30T01:15:15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4"/>
    <s v="cfreiburg"/>
    <s v="EHOKMARK"/>
    <s v="UK - ECTRL - Continental Power Book"/>
    <x v="2"/>
    <x v="2"/>
    <n v="107992.1"/>
    <d v="2001-05-31T21:00:00"/>
  </r>
  <r>
    <x v="0"/>
    <x v="1"/>
    <x v="1"/>
    <x v="0"/>
    <n v="25"/>
    <n v="1307559"/>
    <d v="2001-05-30T01:15:16"/>
    <s v="Hamburgische Electricitats-Werke AG"/>
    <x v="0"/>
    <x v="0"/>
    <x v="0"/>
    <x v="1"/>
    <s v="AUT Power Phy Fwd Firm"/>
    <s v="AUT Pwr Phy FF   AUT WDPK HV             31May01         EUR/MWh"/>
    <m/>
    <n v="25"/>
    <x v="0"/>
    <x v="1"/>
    <x v="2"/>
    <n v="31.45"/>
    <s v="nordictg"/>
    <s v="GTUHY"/>
    <s v="UK - ECTRL - Continental Power Book"/>
    <x v="2"/>
    <x v="2"/>
    <n v="107993.1"/>
    <d v="2001-05-31T21:00:00"/>
  </r>
  <r>
    <x v="0"/>
    <x v="1"/>
    <x v="1"/>
    <x v="0"/>
    <n v="25"/>
    <n v="1307560"/>
    <d v="2001-05-30T01:16:20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.5"/>
    <s v="stefbewag"/>
    <s v="MHELLERM"/>
    <s v="UK - ECTRL - Continental Power Book"/>
    <x v="2"/>
    <x v="2"/>
    <n v="107994.1"/>
    <d v="2001-05-31T21:00:00"/>
  </r>
  <r>
    <x v="0"/>
    <x v="1"/>
    <x v="1"/>
    <x v="0"/>
    <n v="15"/>
    <n v="1307561"/>
    <d v="2001-05-30T01:16:26"/>
    <s v="Kraftuebertragungswerke Rheinfelden AG"/>
    <x v="0"/>
    <x v="0"/>
    <x v="0"/>
    <x v="1"/>
    <s v="GER Power Phy Fwd Ffrm"/>
    <s v="GER Pwr Phy FF   Ger Grd BASE HV         31May01         EUR/MWh"/>
    <n v="15"/>
    <m/>
    <x v="0"/>
    <x v="1"/>
    <x v="2"/>
    <n v="23.2"/>
    <s v="ADM63720"/>
    <s v="MHELLERM"/>
    <s v="UK - ECTRL - Continental Power Book"/>
    <x v="2"/>
    <x v="2"/>
    <n v="107995.1"/>
    <d v="2001-05-31T21:00:00"/>
  </r>
  <r>
    <x v="0"/>
    <x v="1"/>
    <x v="1"/>
    <x v="0"/>
    <n v="25"/>
    <n v="1307562"/>
    <d v="2001-05-30T01:16:35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5"/>
    <s v="JMAUMONT"/>
    <s v="SBROD"/>
    <s v="UK - ECTRL - Continental Power Book"/>
    <x v="2"/>
    <x v="2"/>
    <n v="107996.1"/>
    <d v="2001-05-31T21:00:00"/>
  </r>
  <r>
    <x v="0"/>
    <x v="1"/>
    <x v="1"/>
    <x v="0"/>
    <n v="25"/>
    <n v="1307563"/>
    <d v="2001-05-30T01:16:45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5"/>
    <s v="nordicel"/>
    <s v="MHELLERM"/>
    <s v="UK - ECTRL - Continental Power Book"/>
    <x v="2"/>
    <x v="2"/>
    <n v="107997.1"/>
    <d v="2001-05-31T21:00:00"/>
  </r>
  <r>
    <x v="0"/>
    <x v="1"/>
    <x v="1"/>
    <x v="0"/>
    <n v="5"/>
    <n v="1307564"/>
    <d v="2001-05-30T01:16:59"/>
    <s v="Entrade GmbH"/>
    <x v="0"/>
    <x v="0"/>
    <x v="0"/>
    <x v="1"/>
    <s v="GER Power Phy Fwd Ffrm"/>
    <s v="GER Pwr Phy FF   Ger Grd WDPK HV         31May01         EUR/MWh"/>
    <n v="5"/>
    <m/>
    <x v="0"/>
    <x v="1"/>
    <x v="2"/>
    <n v="31.5"/>
    <s v="ADM73836"/>
    <s v="MHELLERM"/>
    <s v="UK - ECTRL - Continental Power Book"/>
    <x v="2"/>
    <x v="2"/>
    <n v="107998.1"/>
    <d v="2001-05-31T21:00:00"/>
  </r>
  <r>
    <x v="0"/>
    <x v="1"/>
    <x v="1"/>
    <x v="0"/>
    <n v="25"/>
    <n v="1307565"/>
    <d v="2001-05-30T01:17:04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6"/>
    <s v="nordicel"/>
    <s v="MHELLERM"/>
    <s v="UK - ECTRL - Continental Power Book"/>
    <x v="2"/>
    <x v="2"/>
    <n v="107999.1"/>
    <d v="2001-05-31T21:00:00"/>
  </r>
  <r>
    <x v="0"/>
    <x v="1"/>
    <x v="0"/>
    <x v="1"/>
    <n v="930"/>
    <n v="1307566"/>
    <d v="2001-05-30T01:17:19"/>
    <s v="Vattenfall AB"/>
    <x v="0"/>
    <x v="0"/>
    <x v="0"/>
    <x v="1"/>
    <s v="Nordic Power Financial Swap"/>
    <s v="Nordic Pwr Swap  SYS BASE                Win2 01         NOK/MWh"/>
    <m/>
    <n v="10"/>
    <x v="0"/>
    <x v="1"/>
    <x v="1"/>
    <n v="220.25"/>
    <s v="ADM72382"/>
    <s v="FFROSE"/>
    <s v="ENE- Nordic Power Book"/>
    <x v="1"/>
    <x v="1"/>
    <n v="1307566"/>
    <d v="2001-10-01T00:00:00"/>
  </r>
  <r>
    <x v="0"/>
    <x v="1"/>
    <x v="1"/>
    <x v="0"/>
    <n v="50"/>
    <n v="1307567"/>
    <d v="2001-05-30T01:18:32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5"/>
    <s v="cfreiburg"/>
    <s v="EHOKMARK"/>
    <s v="UK - ECTRL - Continental Power Book"/>
    <x v="2"/>
    <x v="2"/>
    <n v="108000.1"/>
    <d v="2001-05-31T21:00:00"/>
  </r>
  <r>
    <x v="0"/>
    <x v="1"/>
    <x v="1"/>
    <x v="0"/>
    <n v="25"/>
    <n v="1307568"/>
    <d v="2001-05-30T01:19:18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7"/>
    <s v="nordicel"/>
    <s v="MHELLERM"/>
    <s v="UK - ECTRL - Continental Power Book"/>
    <x v="2"/>
    <x v="2"/>
    <n v="108001.1"/>
    <d v="2001-05-31T21:00:00"/>
  </r>
  <r>
    <x v="0"/>
    <x v="0"/>
    <x v="0"/>
    <x v="0"/>
    <n v="20"/>
    <n v="1307569"/>
    <d v="2001-05-30T01:19:20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280"/>
    <m/>
  </r>
  <r>
    <x v="0"/>
    <x v="1"/>
    <x v="1"/>
    <x v="0"/>
    <n v="15"/>
    <n v="1307570"/>
    <d v="2001-05-30T01:20:05"/>
    <s v="Kraftuebertragungswerke Rheinfelden AG"/>
    <x v="0"/>
    <x v="0"/>
    <x v="0"/>
    <x v="1"/>
    <s v="GER Power Phy Fwd Ffrm"/>
    <s v="GER Pwr Phy FF   Ger Grd WDPK HV         31May01         EUR/MWh"/>
    <n v="15"/>
    <m/>
    <x v="0"/>
    <x v="1"/>
    <x v="2"/>
    <n v="31.5"/>
    <s v="ADM63720"/>
    <s v="MHELLERM"/>
    <s v="UK - ECTRL - Continental Power Book"/>
    <x v="2"/>
    <x v="2"/>
    <n v="108002.1"/>
    <d v="2001-05-31T21:00:00"/>
  </r>
  <r>
    <x v="0"/>
    <x v="0"/>
    <x v="0"/>
    <x v="0"/>
    <n v="20"/>
    <n v="1307571"/>
    <d v="2001-05-30T01:20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278"/>
    <m/>
  </r>
  <r>
    <x v="0"/>
    <x v="1"/>
    <x v="1"/>
    <x v="0"/>
    <n v="25"/>
    <n v="1307572"/>
    <d v="2001-05-30T01:20:34"/>
    <s v="AEP Energy Services Ltd"/>
    <x v="0"/>
    <x v="0"/>
    <x v="0"/>
    <x v="1"/>
    <s v="FR Pwr Phy FF"/>
    <s v="FR Pwr Phy FF    Fr Grd BASE             31May01         EUR/MWh"/>
    <n v="25"/>
    <m/>
    <x v="0"/>
    <x v="1"/>
    <x v="2"/>
    <n v="23.5"/>
    <s v="jamieclark"/>
    <s v="SBROD"/>
    <s v="UK - ECTRL - Continental Power Book"/>
    <x v="2"/>
    <x v="2"/>
    <n v="108003.1"/>
    <d v="2001-05-31T21:00:00"/>
  </r>
  <r>
    <x v="0"/>
    <x v="1"/>
    <x v="1"/>
    <x v="0"/>
    <n v="30"/>
    <n v="1307573"/>
    <d v="2001-05-30T01:21:48"/>
    <s v="Centralschweizerische Kraftwerke"/>
    <x v="0"/>
    <x v="0"/>
    <x v="0"/>
    <x v="1"/>
    <s v="CH Power Phy Fwd Firm"/>
    <s v="CH Pwr Phy FF    NAT BASE HV             31May01         EUR/MWh"/>
    <n v="30"/>
    <m/>
    <x v="0"/>
    <x v="1"/>
    <x v="2"/>
    <n v="23.35"/>
    <s v="mgassmann"/>
    <s v="EHOKMARK"/>
    <s v="UK - ECTRL - Continental Power Book"/>
    <x v="2"/>
    <x v="2"/>
    <n v="108004.1"/>
    <d v="2001-05-31T21:00:00"/>
  </r>
  <r>
    <x v="0"/>
    <x v="0"/>
    <x v="0"/>
    <x v="0"/>
    <n v="20"/>
    <n v="1307574"/>
    <d v="2001-05-30T01:22:0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01803"/>
    <s v="BMARCHAN"/>
    <s v="Enron Metals Trading System"/>
    <x v="0"/>
    <x v="0"/>
    <n v="2156276"/>
    <m/>
  </r>
  <r>
    <x v="0"/>
    <x v="0"/>
    <x v="0"/>
    <x v="0"/>
    <n v="20"/>
    <n v="1307575"/>
    <d v="2001-05-30T01:22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4"/>
    <m/>
  </r>
  <r>
    <x v="0"/>
    <x v="1"/>
    <x v="1"/>
    <x v="0"/>
    <n v="25"/>
    <n v="1307576"/>
    <d v="2001-05-30T01:23:25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7"/>
    <s v="jankeller"/>
    <s v="MHELLERM"/>
    <s v="UK - ECTRL - Continental Power Book"/>
    <x v="2"/>
    <x v="2"/>
    <n v="108005.1"/>
    <d v="2001-05-31T21:00:00"/>
  </r>
  <r>
    <x v="0"/>
    <x v="1"/>
    <x v="1"/>
    <x v="0"/>
    <n v="25"/>
    <n v="1307577"/>
    <d v="2001-05-30T01:2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9"/>
    <s v="jamieclark"/>
    <s v="MHELLERM"/>
    <s v="UK - ECTRL - Continental Power Book"/>
    <x v="2"/>
    <x v="2"/>
    <n v="108007.1"/>
    <d v="2001-05-31T21:00:00"/>
  </r>
  <r>
    <x v="0"/>
    <x v="1"/>
    <x v="1"/>
    <x v="0"/>
    <n v="45"/>
    <n v="1307578"/>
    <d v="2001-05-30T01:25:10"/>
    <s v="Schweizerische Bundesbahnen SBB AG"/>
    <x v="0"/>
    <x v="0"/>
    <x v="0"/>
    <x v="1"/>
    <s v="CH Power Phy Fwd Firm"/>
    <s v="CH Pwr Phy FF    NAT BASE HV             31May01         EUR/MWh"/>
    <n v="45"/>
    <m/>
    <x v="0"/>
    <x v="1"/>
    <x v="2"/>
    <n v="23.25"/>
    <s v="149594kb"/>
    <s v="EHOKMARK"/>
    <s v="UK - ECTRL - Continental Power Book"/>
    <x v="2"/>
    <x v="2"/>
    <n v="108008.1"/>
    <d v="2001-05-31T21:00:00"/>
  </r>
  <r>
    <x v="0"/>
    <x v="0"/>
    <x v="0"/>
    <x v="0"/>
    <n v="15"/>
    <n v="1307579"/>
    <d v="2001-05-30T01:25:20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17"/>
    <s v="ADM01803"/>
    <s v="BMARCHAN"/>
    <s v="Enron Metals Trading System"/>
    <x v="0"/>
    <x v="0"/>
    <n v="2156272"/>
    <m/>
  </r>
  <r>
    <x v="0"/>
    <x v="0"/>
    <x v="0"/>
    <x v="0"/>
    <n v="20"/>
    <n v="1307580"/>
    <d v="2001-05-30T01:25:4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0"/>
    <m/>
  </r>
  <r>
    <x v="0"/>
    <x v="0"/>
    <x v="0"/>
    <x v="0"/>
    <n v="5"/>
    <n v="1307581"/>
    <d v="2001-05-30T01:25:54"/>
    <s v="Refco Overseas Ltd"/>
    <x v="0"/>
    <x v="0"/>
    <x v="0"/>
    <x v="0"/>
    <s v="Nickel LME Registered Contract"/>
    <s v="Ni LME Reg.      Contract                3 Month         USD/mt-L"/>
    <n v="5"/>
    <m/>
    <x v="0"/>
    <x v="2"/>
    <x v="0"/>
    <n v="7100"/>
    <s v="ADM03777"/>
    <s v="ATURNER"/>
    <s v="Enron Metals Trading System"/>
    <x v="0"/>
    <x v="0"/>
    <n v="2156268"/>
    <m/>
  </r>
  <r>
    <x v="0"/>
    <x v="1"/>
    <x v="1"/>
    <x v="0"/>
    <n v="25"/>
    <n v="1307582"/>
    <d v="2001-05-30T01:25:57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8"/>
    <s v="JMAUMONT"/>
    <s v="SBROD"/>
    <s v="UK - ECTRL - Continental Power Book"/>
    <x v="2"/>
    <x v="2"/>
    <n v="108011.1"/>
    <d v="2001-05-31T21:00:00"/>
  </r>
  <r>
    <x v="0"/>
    <x v="0"/>
    <x v="0"/>
    <x v="0"/>
    <n v="25"/>
    <n v="1307583"/>
    <d v="2001-05-30T01:29:29"/>
    <s v="J. Aron &amp; Company"/>
    <x v="0"/>
    <x v="0"/>
    <x v="0"/>
    <x v="0"/>
    <s v="Aluminum LME Registered Contract"/>
    <s v="Al LME Reg.      Contract                3 Month         USD/mt-L"/>
    <n v="25"/>
    <m/>
    <x v="0"/>
    <x v="0"/>
    <x v="0"/>
    <n v="1517"/>
    <s v="VANDESBO"/>
    <s v="BMARCHAN"/>
    <s v="Enron Metals Trading System"/>
    <x v="0"/>
    <x v="0"/>
    <n v="2156266"/>
    <m/>
  </r>
  <r>
    <x v="0"/>
    <x v="1"/>
    <x v="1"/>
    <x v="0"/>
    <n v="25"/>
    <n v="1307584"/>
    <d v="2001-05-30T01:29:35"/>
    <s v="Schweizerische Bundesbahnen SBB AG"/>
    <x v="0"/>
    <x v="0"/>
    <x v="0"/>
    <x v="1"/>
    <s v="CH Power Phy Fwd Firm"/>
    <s v="CH Pwr Phy FF    NAT WDPK HV             31May01         EUR/MWh"/>
    <n v="25"/>
    <m/>
    <x v="0"/>
    <x v="1"/>
    <x v="2"/>
    <n v="31.85"/>
    <s v="149594kb"/>
    <s v="EHOKMARK"/>
    <s v="UK - ECTRL - Continental Power Book"/>
    <x v="2"/>
    <x v="2"/>
    <n v="108014.1"/>
    <d v="2001-05-31T21:00:00"/>
  </r>
  <r>
    <x v="0"/>
    <x v="1"/>
    <x v="1"/>
    <x v="0"/>
    <n v="10"/>
    <n v="1307585"/>
    <d v="2001-05-30T01:30:43"/>
    <s v="Centralschweizerische Kraftwerke"/>
    <x v="0"/>
    <x v="0"/>
    <x v="0"/>
    <x v="1"/>
    <s v="CH Power Phy Fwd Firm"/>
    <s v="CH Pwr Phy FF    NAT WDPK HV             31May01         EUR/MWh"/>
    <n v="10"/>
    <m/>
    <x v="0"/>
    <x v="1"/>
    <x v="2"/>
    <n v="31.75"/>
    <s v="mgassmann"/>
    <s v="EHOKMARK"/>
    <s v="UK - ECTRL - Continental Power Book"/>
    <x v="2"/>
    <x v="2"/>
    <n v="108015.1"/>
    <d v="2001-05-31T21:00:00"/>
  </r>
  <r>
    <x v="0"/>
    <x v="1"/>
    <x v="1"/>
    <x v="0"/>
    <n v="55"/>
    <n v="1307586"/>
    <d v="2001-05-30T01:33:11"/>
    <s v="Centralschweizerische Kraftwerke"/>
    <x v="0"/>
    <x v="0"/>
    <x v="0"/>
    <x v="1"/>
    <s v="CH Power Phy Fwd Firm"/>
    <s v="CH Pwr Phy FF    NAT 00-06 HV            31May01         EUR/MWh"/>
    <n v="55"/>
    <m/>
    <x v="0"/>
    <x v="1"/>
    <x v="2"/>
    <n v="10.9"/>
    <s v="mgassmann"/>
    <s v="EHOKMARK"/>
    <s v="UK - ECTRL - Continental Power Book"/>
    <x v="2"/>
    <x v="2"/>
    <n v="108016.1"/>
    <d v="2001-05-31T21:00:00"/>
  </r>
  <r>
    <x v="0"/>
    <x v="0"/>
    <x v="0"/>
    <x v="0"/>
    <n v="20"/>
    <n v="1307587"/>
    <d v="2001-05-30T01:34:5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64"/>
    <m/>
  </r>
  <r>
    <x v="0"/>
    <x v="0"/>
    <x v="0"/>
    <x v="0"/>
    <n v="20"/>
    <n v="1307588"/>
    <d v="2001-05-30T01:35:01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DWALLS"/>
    <s v="BMARCHAN"/>
    <s v="Enron Metals Trading System"/>
    <x v="0"/>
    <x v="0"/>
    <n v="2156259"/>
    <m/>
  </r>
  <r>
    <x v="0"/>
    <x v="1"/>
    <x v="1"/>
    <x v="0"/>
    <n v="25"/>
    <n v="1307589"/>
    <d v="2001-05-30T01:35:29"/>
    <s v="Osterreichische Elektrizitats Wirtschaft AG"/>
    <x v="0"/>
    <x v="0"/>
    <x v="0"/>
    <x v="1"/>
    <s v="AUT Power Phy Fwd Firm"/>
    <s v="AUT Pwr Phy FF   AUT 00-06 HV            31May01         EUR/MWh"/>
    <n v="25"/>
    <m/>
    <x v="0"/>
    <x v="1"/>
    <x v="2"/>
    <n v="10.9"/>
    <s v="houtzmelit"/>
    <s v="GTUHY"/>
    <s v="UK - ECTRL - Continental Power Book"/>
    <x v="2"/>
    <x v="2"/>
    <n v="108017.1"/>
    <d v="2001-05-31T21:00:00"/>
  </r>
  <r>
    <x v="0"/>
    <x v="0"/>
    <x v="0"/>
    <x v="0"/>
    <n v="20"/>
    <n v="1307590"/>
    <d v="2001-05-30T01:35:3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258"/>
    <m/>
  </r>
  <r>
    <x v="0"/>
    <x v="1"/>
    <x v="1"/>
    <x v="0"/>
    <n v="15"/>
    <n v="1307591"/>
    <d v="2001-05-30T01:35:39"/>
    <s v="E&amp;T Energie Handelsgesellschaft m.b.H."/>
    <x v="0"/>
    <x v="0"/>
    <x v="0"/>
    <x v="1"/>
    <s v="AUT Power Phy Fwd Firm"/>
    <s v="AUT Pwr Phy FF   AUT WDPK HV             31May01         EUR/MWh"/>
    <m/>
    <n v="15"/>
    <x v="0"/>
    <x v="1"/>
    <x v="2"/>
    <n v="32.549999999999997"/>
    <s v="kleinpat"/>
    <s v="GTUHY"/>
    <s v="UK - ECTRL - Continental Power Book"/>
    <x v="2"/>
    <x v="2"/>
    <n v="108018.1"/>
    <d v="2001-05-31T21:00:00"/>
  </r>
  <r>
    <x v="0"/>
    <x v="1"/>
    <x v="1"/>
    <x v="0"/>
    <n v="50"/>
    <n v="1307592"/>
    <d v="2001-05-30T01:36:49"/>
    <s v="Energie Ouest Suisse"/>
    <x v="0"/>
    <x v="0"/>
    <x v="0"/>
    <x v="1"/>
    <s v="CH Power Phy Fwd Firm"/>
    <s v="CH Pwr Phy FF    NAT 00-06 HV            31May01         EUR/MWh"/>
    <m/>
    <n v="50"/>
    <x v="0"/>
    <x v="1"/>
    <x v="2"/>
    <n v="10.95"/>
    <s v="Norbert131"/>
    <s v="EHOKMARK"/>
    <s v="UK - ECTRL - Continental Power Book"/>
    <x v="2"/>
    <x v="2"/>
    <n v="108019.1"/>
    <d v="2001-05-31T21:00:00"/>
  </r>
  <r>
    <x v="0"/>
    <x v="0"/>
    <x v="0"/>
    <x v="0"/>
    <n v="5"/>
    <n v="1307593"/>
    <d v="2001-05-30T01:37:04"/>
    <s v="J. Aron &amp; Company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VANDESBO"/>
    <s v="ATURNER"/>
    <s v="Enron Metals Trading System"/>
    <x v="0"/>
    <x v="0"/>
    <n v="2156256"/>
    <m/>
  </r>
  <r>
    <x v="0"/>
    <x v="0"/>
    <x v="0"/>
    <x v="0"/>
    <n v="3"/>
    <n v="1307594"/>
    <d v="2001-05-30T01:38:29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7"/>
    <s v="slattery"/>
    <s v="BMARCHAN"/>
    <s v="Enron Metals Trading System"/>
    <x v="0"/>
    <x v="0"/>
    <n v="2156254"/>
    <m/>
  </r>
  <r>
    <x v="0"/>
    <x v="0"/>
    <x v="0"/>
    <x v="0"/>
    <n v="8"/>
    <n v="1307595"/>
    <d v="2001-05-30T01:38:38"/>
    <s v="Sumitomo Corp."/>
    <x v="0"/>
    <x v="0"/>
    <x v="0"/>
    <x v="0"/>
    <s v="Aluminum LME Registered Contract"/>
    <s v="Al LME Reg.      Contract                3 Month         USD/mt-L"/>
    <n v="8"/>
    <m/>
    <x v="0"/>
    <x v="0"/>
    <x v="0"/>
    <n v="1517"/>
    <s v="SUMFAKAS"/>
    <s v="BMARCHAN"/>
    <s v="Enron Metals Trading System"/>
    <x v="0"/>
    <x v="0"/>
    <n v="2156252"/>
    <m/>
  </r>
  <r>
    <x v="0"/>
    <x v="0"/>
    <x v="0"/>
    <x v="0"/>
    <n v="20"/>
    <n v="1307596"/>
    <d v="2001-05-30T01:39:0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jtompkins"/>
    <s v="BMARCHAN"/>
    <s v="Enron Metals Trading System"/>
    <x v="0"/>
    <x v="0"/>
    <n v="2156250"/>
    <m/>
  </r>
  <r>
    <x v="0"/>
    <x v="1"/>
    <x v="1"/>
    <x v="0"/>
    <n v="25"/>
    <n v="1307597"/>
    <d v="2001-05-30T01:40:01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65"/>
    <s v="braunsdor1"/>
    <s v="GTUHY"/>
    <s v="UK - ECTRL - Continental Power Book"/>
    <x v="2"/>
    <x v="2"/>
    <n v="108022.1"/>
    <d v="2001-05-31T21:00:00"/>
  </r>
  <r>
    <x v="0"/>
    <x v="0"/>
    <x v="0"/>
    <x v="0"/>
    <n v="9"/>
    <n v="1307598"/>
    <d v="2001-05-30T01:40:04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17"/>
    <s v="JWALSH02"/>
    <s v="BMARCHAN"/>
    <s v="Enron Metals Trading System"/>
    <x v="0"/>
    <x v="0"/>
    <n v="2156248"/>
    <m/>
  </r>
  <r>
    <x v="0"/>
    <x v="0"/>
    <x v="0"/>
    <x v="0"/>
    <n v="20"/>
    <n v="1307599"/>
    <d v="2001-05-30T01:40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46"/>
    <m/>
  </r>
  <r>
    <x v="0"/>
    <x v="0"/>
    <x v="0"/>
    <x v="0"/>
    <n v="20"/>
    <n v="1307600"/>
    <d v="2001-05-30T01:40:2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29820"/>
    <s v="BMARCHAN"/>
    <s v="Enron Metals Trading System"/>
    <x v="0"/>
    <x v="0"/>
    <n v="2156242"/>
    <m/>
  </r>
  <r>
    <x v="0"/>
    <x v="0"/>
    <x v="0"/>
    <x v="0"/>
    <n v="20"/>
    <n v="1307601"/>
    <d v="2001-05-30T01:43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6240"/>
    <m/>
  </r>
  <r>
    <x v="0"/>
    <x v="0"/>
    <x v="0"/>
    <x v="0"/>
    <n v="1"/>
    <n v="1307602"/>
    <d v="2001-05-30T01:44:14"/>
    <s v="ADM Investor Services International Limited"/>
    <x v="0"/>
    <x v="0"/>
    <x v="0"/>
    <x v="0"/>
    <s v="Zinc LME Registered Contract"/>
    <s v="Zinc LME Reg.    Contract                3 Month         USD/mt-L"/>
    <n v="1"/>
    <m/>
    <x v="0"/>
    <x v="0"/>
    <x v="0"/>
    <n v="938"/>
    <s v="ALANZIEPE"/>
    <s v="ATURNER"/>
    <s v="Enron Metals Trading System"/>
    <x v="0"/>
    <x v="0"/>
    <n v="2156238"/>
    <m/>
  </r>
  <r>
    <x v="0"/>
    <x v="0"/>
    <x v="0"/>
    <x v="0"/>
    <n v="20"/>
    <n v="1307603"/>
    <d v="2001-05-30T01:45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56236"/>
    <m/>
  </r>
  <r>
    <x v="0"/>
    <x v="0"/>
    <x v="0"/>
    <x v="0"/>
    <n v="7"/>
    <n v="1307604"/>
    <d v="2001-05-30T01:45:59"/>
    <s v="Dominion Metals &amp; Refining Works Ltd"/>
    <x v="0"/>
    <x v="0"/>
    <x v="0"/>
    <x v="0"/>
    <s v="Aluminum LME Registered Contract"/>
    <s v="Al LME Reg.      Contract                3 Month         USD/mt-L"/>
    <m/>
    <n v="7"/>
    <x v="0"/>
    <x v="0"/>
    <x v="0"/>
    <n v="1520"/>
    <s v="ADM29820"/>
    <s v="BMARCHAN"/>
    <s v="Enron Metals Trading System"/>
    <x v="0"/>
    <x v="0"/>
    <n v="2156234"/>
    <m/>
  </r>
  <r>
    <x v="0"/>
    <x v="1"/>
    <x v="1"/>
    <x v="0"/>
    <n v="25"/>
    <n v="1307605"/>
    <d v="2001-05-30T01:47:00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3.049999999999997"/>
    <s v="jamieclark"/>
    <s v="MHELLERM"/>
    <s v="UK - ECTRL - Continental Power Book"/>
    <x v="2"/>
    <x v="2"/>
    <n v="108023.1"/>
    <d v="2001-05-31T21:00:00"/>
  </r>
  <r>
    <x v="0"/>
    <x v="1"/>
    <x v="1"/>
    <x v="2"/>
    <n v="125"/>
    <n v="1307606"/>
    <d v="2001-05-30T01:49:10"/>
    <s v="Energieunion Aktiengesellschaft"/>
    <x v="0"/>
    <x v="0"/>
    <x v="0"/>
    <x v="1"/>
    <s v="GER Power Phy Fwd Ffrm"/>
    <s v="GER Pwr Phy FF   Ger Grd WDPK HV         04-08Jun01      EUR/MWh"/>
    <m/>
    <n v="25"/>
    <x v="0"/>
    <x v="1"/>
    <x v="2"/>
    <n v="27.6"/>
    <s v="EUTrading5"/>
    <s v="MHELLERM"/>
    <s v="UK - ECTRL - Continental Power Book"/>
    <x v="2"/>
    <x v="2"/>
    <n v="108024.1"/>
    <d v="2001-06-04T21:00:00"/>
  </r>
  <r>
    <x v="0"/>
    <x v="1"/>
    <x v="1"/>
    <x v="0"/>
    <n v="25"/>
    <n v="1307607"/>
    <d v="2001-05-30T01:50:24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950000000000003"/>
    <s v="braunsdor1"/>
    <s v="GTUHY"/>
    <s v="UK - ECTRL - Continental Power Book"/>
    <x v="2"/>
    <x v="2"/>
    <n v="108025.1"/>
    <d v="2001-05-31T21:00:00"/>
  </r>
  <r>
    <x v="0"/>
    <x v="1"/>
    <x v="0"/>
    <x v="3"/>
    <n v="1210"/>
    <n v="1307608"/>
    <d v="2001-05-30T01:52:32"/>
    <s v="Electrabel Nordic AS"/>
    <x v="0"/>
    <x v="0"/>
    <x v="0"/>
    <x v="1"/>
    <s v="Nordic Power Financial Swap"/>
    <s v="Nordic Pwr Swap  SYS BASE                Win1 02         NOK/MWh"/>
    <n v="10"/>
    <m/>
    <x v="0"/>
    <x v="1"/>
    <x v="1"/>
    <n v="221.25"/>
    <s v="oslotrad01"/>
    <s v="FFROSE"/>
    <s v="ENE- Nordic Power Book"/>
    <x v="1"/>
    <x v="1"/>
    <n v="1307608"/>
    <d v="2002-01-01T00:00:00"/>
  </r>
  <r>
    <x v="0"/>
    <x v="0"/>
    <x v="0"/>
    <x v="0"/>
    <n v="20"/>
    <n v="1307609"/>
    <d v="2001-05-30T01:52:35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pridielrp"/>
    <s v="BMARCHAN"/>
    <s v="Enron Metals Trading System"/>
    <x v="0"/>
    <x v="0"/>
    <n v="2156232"/>
    <m/>
  </r>
  <r>
    <x v="0"/>
    <x v="1"/>
    <x v="0"/>
    <x v="1"/>
    <n v="930"/>
    <n v="1307610"/>
    <d v="2001-05-30T01:52:38"/>
    <s v="Electrabel Nordic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oslotrad01"/>
    <s v="FFROSE"/>
    <s v="ENE- Nordic Power Book"/>
    <x v="1"/>
    <x v="1"/>
    <n v="1307610"/>
    <d v="2001-10-01T00:00:00"/>
  </r>
  <r>
    <x v="0"/>
    <x v="0"/>
    <x v="0"/>
    <x v="0"/>
    <n v="5"/>
    <n v="1307611"/>
    <d v="2001-05-30T01:53:41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97"/>
    <s v="msquires"/>
    <s v="BMARCHAN"/>
    <s v="Enron Metals Trading System"/>
    <x v="0"/>
    <x v="0"/>
    <n v="2156230"/>
    <m/>
  </r>
  <r>
    <x v="0"/>
    <x v="1"/>
    <x v="1"/>
    <x v="4"/>
    <n v="50"/>
    <n v="1307612"/>
    <d v="2001-05-30T01:59:17"/>
    <s v="Energieunion Aktiengesellschaft"/>
    <x v="0"/>
    <x v="0"/>
    <x v="0"/>
    <x v="1"/>
    <s v="GER Power Phy Fwd Ffrm"/>
    <s v="GER Pwr Phy FF   Ger Grd BASE HV         02-03Jun01      EUR/MWh"/>
    <n v="25"/>
    <m/>
    <x v="0"/>
    <x v="1"/>
    <x v="2"/>
    <n v="14.5"/>
    <s v="EUTrading5"/>
    <s v="MHELLERM"/>
    <s v="UK - ECTRL - Continental Power Book"/>
    <x v="2"/>
    <x v="2"/>
    <n v="108027.1"/>
    <d v="2001-06-02T21:00:00"/>
  </r>
  <r>
    <x v="0"/>
    <x v="0"/>
    <x v="0"/>
    <x v="0"/>
    <n v="20"/>
    <n v="1307613"/>
    <d v="2001-05-30T02:00:4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56227"/>
    <m/>
  </r>
  <r>
    <x v="0"/>
    <x v="1"/>
    <x v="1"/>
    <x v="0"/>
    <n v="80"/>
    <n v="1307614"/>
    <d v="2001-05-30T02:00:55"/>
    <s v="Elektrizitatswerke der Stadt Zurich"/>
    <x v="0"/>
    <x v="0"/>
    <x v="0"/>
    <x v="1"/>
    <s v="CH Power Phy Fwd Firm"/>
    <s v="CH Pwr Phy FF    NAT WDPK HV             31May01         EUR/MWh"/>
    <n v="80"/>
    <m/>
    <x v="0"/>
    <x v="1"/>
    <x v="2"/>
    <n v="32.1"/>
    <s v="fennerdona"/>
    <s v="EHOKMARK"/>
    <s v="UK - ECTRL - Continental Power Book"/>
    <x v="2"/>
    <x v="2"/>
    <n v="108028.1"/>
    <d v="2001-05-31T21:00:00"/>
  </r>
  <r>
    <x v="0"/>
    <x v="0"/>
    <x v="0"/>
    <x v="0"/>
    <n v="2"/>
    <n v="1307615"/>
    <d v="2001-05-30T02:02:5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98"/>
    <s v="ADM59084"/>
    <s v="BMARCHAN"/>
    <s v="Enron Metals Trading System"/>
    <x v="0"/>
    <x v="0"/>
    <n v="2156226"/>
    <m/>
  </r>
  <r>
    <x v="0"/>
    <x v="0"/>
    <x v="0"/>
    <x v="0"/>
    <n v="20"/>
    <n v="1307616"/>
    <d v="2001-05-30T02:03:00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4"/>
    <m/>
  </r>
  <r>
    <x v="0"/>
    <x v="0"/>
    <x v="0"/>
    <x v="0"/>
    <n v="13"/>
    <n v="1307617"/>
    <d v="2001-05-30T02:03:08"/>
    <s v="Dominion Metals &amp; Refining Works Ltd"/>
    <x v="0"/>
    <x v="0"/>
    <x v="0"/>
    <x v="0"/>
    <s v="Aluminum LME Registered Contract"/>
    <s v="Al LME Reg.      Contract                3 Month         USD/mt-L"/>
    <m/>
    <n v="13"/>
    <x v="0"/>
    <x v="0"/>
    <x v="0"/>
    <n v="1518"/>
    <s v="ADM29820"/>
    <s v="BMARCHAN"/>
    <s v="Enron Metals Trading System"/>
    <x v="0"/>
    <x v="0"/>
    <n v="2156222"/>
    <m/>
  </r>
  <r>
    <x v="0"/>
    <x v="0"/>
    <x v="0"/>
    <x v="0"/>
    <n v="20"/>
    <n v="1307618"/>
    <d v="2001-05-30T02:03:1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0"/>
    <m/>
  </r>
  <r>
    <x v="0"/>
    <x v="0"/>
    <x v="0"/>
    <x v="0"/>
    <n v="20"/>
    <n v="1307619"/>
    <d v="2001-05-30T02:03:35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0"/>
    <m/>
  </r>
  <r>
    <x v="0"/>
    <x v="0"/>
    <x v="0"/>
    <x v="0"/>
    <n v="20"/>
    <n v="1307620"/>
    <d v="2001-05-30T02:03:5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IMONEVANS"/>
    <s v="BMARCHAN"/>
    <s v="Enron Metals Trading System"/>
    <x v="0"/>
    <x v="0"/>
    <n v="2156602"/>
    <m/>
  </r>
  <r>
    <x v="0"/>
    <x v="0"/>
    <x v="0"/>
    <x v="0"/>
    <n v="18"/>
    <n v="1307621"/>
    <d v="2001-05-30T02:04:02"/>
    <s v="Dominion Metals &amp; Refining Works Ltd"/>
    <x v="0"/>
    <x v="0"/>
    <x v="0"/>
    <x v="0"/>
    <s v="Copper LME Registered Contract"/>
    <s v="Cu LME Reg.      Contract                3 Month         USD/mt-L"/>
    <m/>
    <n v="18"/>
    <x v="0"/>
    <x v="0"/>
    <x v="0"/>
    <n v="1698"/>
    <s v="ADM29820"/>
    <s v="BMARCHAN"/>
    <s v="Enron Metals Trading System"/>
    <x v="0"/>
    <x v="0"/>
    <n v="2156606"/>
    <m/>
  </r>
  <r>
    <x v="0"/>
    <x v="0"/>
    <x v="0"/>
    <x v="0"/>
    <n v="20"/>
    <n v="1307622"/>
    <d v="2001-05-30T02:04:0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4"/>
    <m/>
  </r>
  <r>
    <x v="0"/>
    <x v="0"/>
    <x v="0"/>
    <x v="0"/>
    <n v="9"/>
    <n v="1307623"/>
    <d v="2001-05-30T02:04:48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697"/>
    <s v="JWALSH02"/>
    <s v="BMARCHAN"/>
    <s v="Enron Metals Trading System"/>
    <x v="0"/>
    <x v="0"/>
    <n v="2156244"/>
    <m/>
  </r>
  <r>
    <x v="0"/>
    <x v="0"/>
    <x v="0"/>
    <x v="0"/>
    <n v="20"/>
    <n v="1307624"/>
    <d v="2001-05-30T02:05:2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262"/>
    <m/>
  </r>
  <r>
    <x v="0"/>
    <x v="1"/>
    <x v="1"/>
    <x v="4"/>
    <n v="50"/>
    <n v="1307625"/>
    <d v="2001-05-30T02:07:01"/>
    <s v="E.ON Trading GmbH (Munich)"/>
    <x v="0"/>
    <x v="0"/>
    <x v="0"/>
    <x v="1"/>
    <s v="GER Power Phy Fwd Ffrm"/>
    <s v="GER Pwr Phy FF   Ger Grd BASE HV         02-03Jun01      EUR/MWh"/>
    <n v="25"/>
    <m/>
    <x v="0"/>
    <x v="1"/>
    <x v="2"/>
    <n v="14.3"/>
    <s v="eontrdneu"/>
    <s v="MHELLERM"/>
    <s v="UK - ECTRL - Continental Power Book"/>
    <x v="2"/>
    <x v="2"/>
    <n v="108036.1"/>
    <d v="2001-06-02T21:00:00"/>
  </r>
  <r>
    <x v="0"/>
    <x v="0"/>
    <x v="0"/>
    <x v="0"/>
    <n v="20"/>
    <n v="1307626"/>
    <d v="2001-05-30T02:07:1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90670"/>
    <s v="BMARCHAN"/>
    <s v="Enron Metals Trading System"/>
    <x v="0"/>
    <x v="0"/>
    <n v="2156318"/>
    <m/>
  </r>
  <r>
    <x v="0"/>
    <x v="1"/>
    <x v="1"/>
    <x v="4"/>
    <n v="50"/>
    <n v="1307627"/>
    <d v="2001-05-30T02:07:35"/>
    <s v="MVV Energie AG"/>
    <x v="0"/>
    <x v="0"/>
    <x v="0"/>
    <x v="1"/>
    <s v="GER Power Phy Fwd Ffrm"/>
    <s v="GER Pwr Phy FF   Ger Grd BASE HV         02-03Jun01      EUR/MWh"/>
    <n v="25"/>
    <m/>
    <x v="0"/>
    <x v="1"/>
    <x v="2"/>
    <n v="14"/>
    <s v="MVVTRADER6"/>
    <s v="MHELLERM"/>
    <s v="UK - ECTRL - Continental Power Book"/>
    <x v="2"/>
    <x v="2"/>
    <n v="108037.1"/>
    <d v="2001-06-02T21:00:00"/>
  </r>
  <r>
    <x v="0"/>
    <x v="0"/>
    <x v="0"/>
    <x v="0"/>
    <n v="20"/>
    <n v="1307628"/>
    <d v="2001-05-30T02:08:38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90670"/>
    <s v="BMARCHAN"/>
    <s v="Enron Metals Trading System"/>
    <x v="0"/>
    <x v="0"/>
    <n v="2156384"/>
    <m/>
  </r>
  <r>
    <x v="0"/>
    <x v="0"/>
    <x v="0"/>
    <x v="0"/>
    <n v="20"/>
    <n v="1307629"/>
    <d v="2001-05-30T02:08:4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394"/>
    <m/>
  </r>
  <r>
    <x v="0"/>
    <x v="1"/>
    <x v="1"/>
    <x v="2"/>
    <n v="200"/>
    <n v="1307631"/>
    <d v="2001-05-30T02:09:46"/>
    <s v="Elektrizitatswerke der Stadt Zurich"/>
    <x v="0"/>
    <x v="0"/>
    <x v="0"/>
    <x v="1"/>
    <s v="CH Power Phy Fwd Firm"/>
    <s v="CH Pwr Phy FF    NAT 00-06 HV            04-08Jun01      EUR/MWh"/>
    <n v="40"/>
    <m/>
    <x v="0"/>
    <x v="1"/>
    <x v="2"/>
    <n v="11.6"/>
    <s v="fennerdona"/>
    <s v="EHOKMARK"/>
    <s v="UK - ECTRL - Continental Power Book"/>
    <x v="2"/>
    <x v="2"/>
    <n v="108038.1"/>
    <d v="2001-06-04T21:00:00"/>
  </r>
  <r>
    <x v="0"/>
    <x v="0"/>
    <x v="0"/>
    <x v="0"/>
    <n v="20"/>
    <n v="1307632"/>
    <d v="2001-05-30T02:09:56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pridielrp"/>
    <s v="BMARCHAN"/>
    <s v="Enron Metals Trading System"/>
    <x v="0"/>
    <x v="0"/>
    <n v="2156462"/>
    <m/>
  </r>
  <r>
    <x v="0"/>
    <x v="0"/>
    <x v="0"/>
    <x v="0"/>
    <n v="20"/>
    <n v="1307633"/>
    <d v="2001-05-30T02:11:06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59084"/>
    <s v="BMARCHAN"/>
    <s v="Enron Metals Trading System"/>
    <x v="0"/>
    <x v="0"/>
    <n v="2156522"/>
    <m/>
  </r>
  <r>
    <x v="0"/>
    <x v="0"/>
    <x v="0"/>
    <x v="0"/>
    <n v="20"/>
    <n v="1307634"/>
    <d v="2001-05-30T02:13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08"/>
    <m/>
  </r>
  <r>
    <x v="0"/>
    <x v="0"/>
    <x v="0"/>
    <x v="0"/>
    <n v="16"/>
    <n v="1307635"/>
    <d v="2001-05-30T02:13:52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97"/>
    <s v="WAHFAGGOT"/>
    <s v="BMARCHAN"/>
    <s v="Enron Metals Trading System"/>
    <x v="0"/>
    <x v="0"/>
    <n v="2156610"/>
    <m/>
  </r>
  <r>
    <x v="0"/>
    <x v="1"/>
    <x v="1"/>
    <x v="0"/>
    <n v="40"/>
    <n v="1307636"/>
    <d v="2001-05-30T02:14:39"/>
    <s v="Elektrizitatswerke der Stadt Zurich"/>
    <x v="0"/>
    <x v="0"/>
    <x v="0"/>
    <x v="1"/>
    <s v="CH Power Phy Fwd Firm"/>
    <s v="CH Pwr Phy FF    NAT 00-06 HV            31May01         EUR/MWh"/>
    <n v="40"/>
    <m/>
    <x v="0"/>
    <x v="1"/>
    <x v="2"/>
    <n v="10.8"/>
    <s v="fennerdona"/>
    <s v="EHOKMARK"/>
    <s v="UK - ECTRL - Continental Power Book"/>
    <x v="2"/>
    <x v="2"/>
    <n v="108045.1"/>
    <d v="2001-05-31T21:00:00"/>
  </r>
  <r>
    <x v="0"/>
    <x v="0"/>
    <x v="0"/>
    <x v="0"/>
    <n v="20"/>
    <n v="1307637"/>
    <d v="2001-05-30T02:14:56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2"/>
    <m/>
  </r>
  <r>
    <x v="0"/>
    <x v="0"/>
    <x v="0"/>
    <x v="0"/>
    <n v="20"/>
    <n v="1307638"/>
    <d v="2001-05-30T02:15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14"/>
    <m/>
  </r>
  <r>
    <x v="0"/>
    <x v="0"/>
    <x v="0"/>
    <x v="0"/>
    <n v="4"/>
    <n v="1307639"/>
    <d v="2001-05-30T02:16:08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6616"/>
    <m/>
  </r>
  <r>
    <x v="0"/>
    <x v="0"/>
    <x v="0"/>
    <x v="0"/>
    <n v="20"/>
    <n v="1307640"/>
    <d v="2001-05-30T02:17:29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8"/>
    <m/>
  </r>
  <r>
    <x v="0"/>
    <x v="1"/>
    <x v="1"/>
    <x v="0"/>
    <n v="70"/>
    <n v="1307641"/>
    <d v="2001-05-30T02:18:34"/>
    <s v="BKW-FMB Energie AG"/>
    <x v="0"/>
    <x v="0"/>
    <x v="0"/>
    <x v="1"/>
    <s v="CH Power Phy Fwd Firm"/>
    <s v="CH Pwr Phy FF    NAT BASE HV             31May01         EUR/MWh"/>
    <n v="70"/>
    <m/>
    <x v="0"/>
    <x v="1"/>
    <x v="2"/>
    <n v="23.2"/>
    <s v="cfreiburg"/>
    <s v="EHOKMARK"/>
    <s v="UK - ECTRL - Continental Power Book"/>
    <x v="2"/>
    <x v="2"/>
    <n v="108047.1"/>
    <d v="2001-05-31T21:00:00"/>
  </r>
  <r>
    <x v="0"/>
    <x v="1"/>
    <x v="0"/>
    <x v="5"/>
    <n v="400"/>
    <n v="1307642"/>
    <d v="2001-05-30T02:22:32"/>
    <s v="Disam AS"/>
    <x v="0"/>
    <x v="0"/>
    <x v="0"/>
    <x v="1"/>
    <s v="Nordic Power Financial Swap"/>
    <s v="Nordic Pwr Swap  SYS BASE                GU25 2001       NOK/MWh"/>
    <n v="50"/>
    <m/>
    <x v="0"/>
    <x v="1"/>
    <x v="1"/>
    <n v="203.5"/>
    <s v="1JANBECK1"/>
    <s v="ESEIDEL"/>
    <s v="ENE- Nordic Power Book"/>
    <x v="1"/>
    <x v="1"/>
    <n v="1307642"/>
    <d v="2001-06-18T00:00:00"/>
  </r>
  <r>
    <x v="0"/>
    <x v="0"/>
    <x v="0"/>
    <x v="0"/>
    <n v="20"/>
    <n v="1307643"/>
    <d v="2001-05-30T02:23:1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620"/>
    <m/>
  </r>
  <r>
    <x v="0"/>
    <x v="0"/>
    <x v="0"/>
    <x v="0"/>
    <n v="2"/>
    <n v="1307644"/>
    <d v="2001-05-30T02:24:52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96"/>
    <s v="BRUMSTEVE"/>
    <s v="BMARCHAN"/>
    <s v="Enron Metals Trading System"/>
    <x v="0"/>
    <x v="0"/>
    <n v="2156622"/>
    <m/>
  </r>
  <r>
    <x v="0"/>
    <x v="0"/>
    <x v="0"/>
    <x v="0"/>
    <n v="10"/>
    <n v="1307645"/>
    <d v="2001-05-30T02:25:2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6624"/>
    <m/>
  </r>
  <r>
    <x v="0"/>
    <x v="1"/>
    <x v="1"/>
    <x v="0"/>
    <n v="25"/>
    <n v="1307646"/>
    <d v="2001-05-30T02:26:51"/>
    <s v="BKW-FMB Energie AG"/>
    <x v="0"/>
    <x v="0"/>
    <x v="0"/>
    <x v="1"/>
    <s v="FR Pwr Phy FF"/>
    <s v="FR Pwr Phy FF    Fr Grd BASE             31May01         EUR/MWh"/>
    <n v="25"/>
    <m/>
    <x v="0"/>
    <x v="1"/>
    <x v="2"/>
    <n v="23.55"/>
    <s v="cfreiburg"/>
    <s v="SBROD"/>
    <s v="UK - ECTRL - Continental Power Book"/>
    <x v="2"/>
    <x v="2"/>
    <n v="108050.1"/>
    <d v="2001-05-31T21:00:00"/>
  </r>
  <r>
    <x v="0"/>
    <x v="0"/>
    <x v="0"/>
    <x v="0"/>
    <n v="10"/>
    <n v="1307647"/>
    <d v="2001-05-30T02:27:05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BMARCHAN"/>
    <s v="Enron Metals Trading System"/>
    <x v="0"/>
    <x v="0"/>
    <n v="2156626"/>
    <m/>
  </r>
  <r>
    <x v="0"/>
    <x v="0"/>
    <x v="0"/>
    <x v="0"/>
    <n v="2"/>
    <n v="1307648"/>
    <d v="2001-05-30T02:30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marknunn1"/>
    <s v="BMARCHAN"/>
    <s v="Enron Metals Trading System"/>
    <x v="0"/>
    <x v="0"/>
    <n v="2156636"/>
    <m/>
  </r>
  <r>
    <x v="0"/>
    <x v="2"/>
    <x v="1"/>
    <x v="6"/>
    <n v="750000"/>
    <n v="1307649"/>
    <d v="2001-05-30T02:32:45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"/>
    <s v="DSTHOMAS1"/>
    <s v="AFAIRLE"/>
    <s v="Non Affiliate Gas Book"/>
    <x v="3"/>
    <x v="2"/>
    <n v="105321"/>
    <d v="2001-06-01T21:00:00"/>
  </r>
  <r>
    <x v="0"/>
    <x v="2"/>
    <x v="1"/>
    <x v="6"/>
    <n v="750000"/>
    <n v="1307650"/>
    <d v="2001-05-30T02:32:49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5"/>
    <s v="DSTHOMAS1"/>
    <s v="AFAIRLE"/>
    <s v="Non Affiliate Gas Book"/>
    <x v="3"/>
    <x v="2"/>
    <n v="105322"/>
    <d v="2001-06-01T21:00:00"/>
  </r>
  <r>
    <x v="0"/>
    <x v="2"/>
    <x v="1"/>
    <x v="7"/>
    <n v="2250000"/>
    <n v="1307651"/>
    <d v="2001-05-30T02:32:51"/>
    <s v="Axia Energy Europe Limited"/>
    <x v="0"/>
    <x v="0"/>
    <x v="0"/>
    <x v="2"/>
    <s v="UK Gas Phy Fwd NBP"/>
    <s v="UK Gas Phy       NBP                     Jan-Mar02       p/th"/>
    <m/>
    <n v="25000"/>
    <x v="0"/>
    <x v="4"/>
    <x v="3"/>
    <n v="26.65"/>
    <s v="paulcoode"/>
    <s v="AFAIRLE"/>
    <s v="Non Affiliate Gas Book"/>
    <x v="3"/>
    <x v="2"/>
    <n v="105323"/>
    <d v="2002-01-01T00:00:00"/>
  </r>
  <r>
    <x v="0"/>
    <x v="2"/>
    <x v="1"/>
    <x v="8"/>
    <n v="2300000"/>
    <n v="1307652"/>
    <d v="2001-05-30T02:32:58"/>
    <s v="TotalFinaElf Gas and Power Limited"/>
    <x v="0"/>
    <x v="0"/>
    <x v="0"/>
    <x v="2"/>
    <s v="UK Gas Phy Fwd NBP"/>
    <s v="UK Gas Phy       NBP                     Oct-Dec01       p/th"/>
    <m/>
    <n v="25000"/>
    <x v="0"/>
    <x v="4"/>
    <x v="3"/>
    <n v="24.75"/>
    <s v="TOMEARL1"/>
    <s v="AFAIRLE"/>
    <s v="Non Affiliate Gas Book"/>
    <x v="3"/>
    <x v="2"/>
    <n v="105324"/>
    <d v="2001-10-01T00:00:00"/>
  </r>
  <r>
    <x v="0"/>
    <x v="2"/>
    <x v="1"/>
    <x v="6"/>
    <n v="750000"/>
    <n v="1307653"/>
    <d v="2001-05-30T02:33:00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6"/>
    <s v="DSTHOMAS1"/>
    <s v="AFAIRLE"/>
    <s v="Non Affiliate Gas Book"/>
    <x v="3"/>
    <x v="2"/>
    <n v="105325"/>
    <d v="2001-06-01T21:00:00"/>
  </r>
  <r>
    <x v="0"/>
    <x v="2"/>
    <x v="1"/>
    <x v="7"/>
    <n v="2250000"/>
    <n v="1307654"/>
    <d v="2001-05-30T02:33:01"/>
    <s v="Axia Energy Europe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paulcoode"/>
    <s v="AFAIRLE"/>
    <s v="Non Affiliate Gas Book"/>
    <x v="3"/>
    <x v="2"/>
    <n v="105326"/>
    <d v="2003-01-01T00:00:00"/>
  </r>
  <r>
    <x v="0"/>
    <x v="1"/>
    <x v="0"/>
    <x v="5"/>
    <n v="160"/>
    <n v="1307655"/>
    <d v="2001-05-30T02:33:28"/>
    <s v="Graninge Trading AB"/>
    <x v="0"/>
    <x v="0"/>
    <x v="0"/>
    <x v="1"/>
    <s v="Nordic Power Financial Swap"/>
    <s v="Nordic Pwr Swap  SYS BASE                GU25 2001       NOK/MWh"/>
    <n v="20"/>
    <m/>
    <x v="0"/>
    <x v="1"/>
    <x v="1"/>
    <n v="202.5"/>
    <s v="trader21"/>
    <s v="ESEIDEL"/>
    <s v="ENE- Nordic Power Book"/>
    <x v="1"/>
    <x v="1"/>
    <n v="1307655"/>
    <d v="2001-06-18T00:00:00"/>
  </r>
  <r>
    <x v="0"/>
    <x v="0"/>
    <x v="0"/>
    <x v="0"/>
    <n v="16"/>
    <n v="1307656"/>
    <d v="2001-05-30T02:33:58"/>
    <s v="Refco Overseas Ltd"/>
    <x v="0"/>
    <x v="0"/>
    <x v="0"/>
    <x v="0"/>
    <s v="Copper LME Registered Contract"/>
    <s v="Cu LME Reg.      Contract                3 Month         USD/mt-L"/>
    <m/>
    <n v="16"/>
    <x v="0"/>
    <x v="0"/>
    <x v="0"/>
    <n v="1698"/>
    <s v="scochrane"/>
    <s v="BMARCHAN"/>
    <s v="Enron Metals Trading System"/>
    <x v="0"/>
    <x v="0"/>
    <n v="2156646"/>
    <m/>
  </r>
  <r>
    <x v="0"/>
    <x v="2"/>
    <x v="1"/>
    <x v="9"/>
    <n v="2275000"/>
    <n v="1307657"/>
    <d v="2001-05-30T02:34:04"/>
    <s v="RWE Trading GmbH"/>
    <x v="0"/>
    <x v="0"/>
    <x v="0"/>
    <x v="2"/>
    <s v="UK Gas Phy Fwd NBP"/>
    <s v="UK Gas Phy       NBP                     Jan-Mar04       p/th"/>
    <m/>
    <n v="25000"/>
    <x v="0"/>
    <x v="4"/>
    <x v="3"/>
    <n v="23.25"/>
    <s v="bahram11"/>
    <s v="AFAIRLE"/>
    <s v="Non Affiliate Gas Book"/>
    <x v="3"/>
    <x v="2"/>
    <n v="105327"/>
    <d v="2004-01-01T00:00:00"/>
  </r>
  <r>
    <x v="0"/>
    <x v="2"/>
    <x v="1"/>
    <x v="8"/>
    <n v="2300000"/>
    <n v="1307658"/>
    <d v="2001-05-30T02:34:11"/>
    <s v="RWE Trading GmbH"/>
    <x v="0"/>
    <x v="0"/>
    <x v="0"/>
    <x v="2"/>
    <s v="UK Gas Phy Fwd NBP"/>
    <s v="UK Gas Phy       NBP                     Oct-Dec03       p/th"/>
    <m/>
    <n v="25000"/>
    <x v="0"/>
    <x v="4"/>
    <x v="3"/>
    <n v="22.15"/>
    <s v="bahram11"/>
    <s v="AFAIRLE"/>
    <s v="Non Affiliate Gas Book"/>
    <x v="3"/>
    <x v="2"/>
    <n v="105328"/>
    <d v="2003-10-01T00:00:00"/>
  </r>
  <r>
    <x v="0"/>
    <x v="0"/>
    <x v="0"/>
    <x v="0"/>
    <n v="16"/>
    <n v="1307659"/>
    <d v="2001-05-30T02:34:57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18"/>
    <s v="ADM66058"/>
    <s v="BMARCHAN"/>
    <s v="Enron Metals Trading System"/>
    <x v="0"/>
    <x v="0"/>
    <n v="2156651"/>
    <m/>
  </r>
  <r>
    <x v="0"/>
    <x v="0"/>
    <x v="0"/>
    <x v="0"/>
    <n v="2"/>
    <n v="1307661"/>
    <d v="2001-05-30T02:35:25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BRUMSTEVE"/>
    <s v="BMARCHAN"/>
    <s v="Enron Metals Trading System"/>
    <x v="0"/>
    <x v="0"/>
    <n v="2156656"/>
    <m/>
  </r>
  <r>
    <x v="0"/>
    <x v="0"/>
    <x v="0"/>
    <x v="0"/>
    <n v="10"/>
    <n v="1307662"/>
    <d v="2001-05-30T02:35:54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659"/>
    <m/>
  </r>
  <r>
    <x v="0"/>
    <x v="1"/>
    <x v="1"/>
    <x v="10"/>
    <n v="775"/>
    <n v="1307663"/>
    <d v="2001-05-30T02:35:55"/>
    <s v="Aare-Tessin AG fur Elektrizitat"/>
    <x v="0"/>
    <x v="0"/>
    <x v="0"/>
    <x v="1"/>
    <s v="GER Power Phy Fwd Ffrm"/>
    <s v="GER Pwr Phy FF   Ger Grd BASE HV         Aug01           EUR/MWh"/>
    <n v="25"/>
    <m/>
    <x v="0"/>
    <x v="1"/>
    <x v="2"/>
    <n v="19.3"/>
    <s v="christop"/>
    <s v="MHELLERM"/>
    <s v="UK - ECTRL - Continental Power Book"/>
    <x v="2"/>
    <x v="2"/>
    <n v="108056.1"/>
    <d v="2001-08-01T00:00:00"/>
  </r>
  <r>
    <x v="0"/>
    <x v="1"/>
    <x v="1"/>
    <x v="2"/>
    <n v="125"/>
    <n v="1307664"/>
    <d v="2001-05-30T02:37:40"/>
    <s v="Energieunion Aktiengesellschaft"/>
    <x v="0"/>
    <x v="0"/>
    <x v="0"/>
    <x v="1"/>
    <s v="GER Power Phy Fwd Ffrm"/>
    <s v="GER Pwr Phy FF   Ger Grd WDPK HV         04-08Jun01      EUR/MWh"/>
    <n v="25"/>
    <m/>
    <x v="0"/>
    <x v="1"/>
    <x v="2"/>
    <n v="27.5"/>
    <s v="EUTrading5"/>
    <s v="MHELLERM"/>
    <s v="UK - ECTRL - Continental Power Book"/>
    <x v="2"/>
    <x v="2"/>
    <n v="108058.1"/>
    <d v="2001-06-04T21:00:00"/>
  </r>
  <r>
    <x v="0"/>
    <x v="0"/>
    <x v="0"/>
    <x v="0"/>
    <n v="10"/>
    <n v="1307665"/>
    <d v="2001-05-30T02:37:4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1"/>
    <m/>
  </r>
  <r>
    <x v="0"/>
    <x v="0"/>
    <x v="0"/>
    <x v="0"/>
    <n v="20"/>
    <n v="1307666"/>
    <d v="2001-05-30T02:38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664"/>
    <m/>
  </r>
  <r>
    <x v="0"/>
    <x v="0"/>
    <x v="0"/>
    <x v="0"/>
    <n v="10"/>
    <n v="1307667"/>
    <d v="2001-05-30T02:38:2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6"/>
    <m/>
  </r>
  <r>
    <x v="0"/>
    <x v="0"/>
    <x v="0"/>
    <x v="0"/>
    <n v="2"/>
    <n v="1307670"/>
    <d v="2001-05-30T02:39:51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05"/>
    <s v="marknunn1"/>
    <s v="ATURNER"/>
    <s v="Enron Metals Trading System"/>
    <x v="0"/>
    <x v="0"/>
    <n v="2156675"/>
    <m/>
  </r>
  <r>
    <x v="0"/>
    <x v="0"/>
    <x v="0"/>
    <x v="0"/>
    <n v="8"/>
    <n v="1307671"/>
    <d v="2001-05-30T02:40:43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085"/>
    <s v="BRUMSTEVE"/>
    <s v="ATURNER"/>
    <s v="Enron Metals Trading System"/>
    <x v="0"/>
    <x v="0"/>
    <n v="2156679"/>
    <m/>
  </r>
  <r>
    <x v="0"/>
    <x v="0"/>
    <x v="0"/>
    <x v="0"/>
    <n v="20"/>
    <n v="1307672"/>
    <d v="2001-05-30T02:41:0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681"/>
    <m/>
  </r>
  <r>
    <x v="0"/>
    <x v="0"/>
    <x v="0"/>
    <x v="0"/>
    <n v="2"/>
    <n v="1307673"/>
    <d v="2001-05-30T02:41:01"/>
    <s v="Prudential Bache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BARRYGERSH"/>
    <s v="ATURNER"/>
    <s v="Enron Metals Trading System"/>
    <x v="0"/>
    <x v="0"/>
    <n v="2156683"/>
    <m/>
  </r>
  <r>
    <x v="0"/>
    <x v="0"/>
    <x v="0"/>
    <x v="0"/>
    <n v="10"/>
    <n v="1307674"/>
    <d v="2001-05-30T02:42:0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marknunn1"/>
    <s v="BMARCHAN"/>
    <s v="Enron Metals Trading System"/>
    <x v="0"/>
    <x v="0"/>
    <n v="2156685"/>
    <m/>
  </r>
  <r>
    <x v="0"/>
    <x v="0"/>
    <x v="0"/>
    <x v="0"/>
    <n v="18"/>
    <n v="1307675"/>
    <d v="2001-05-30T02:42:33"/>
    <s v="Sucden (UK) Ltd."/>
    <x v="0"/>
    <x v="0"/>
    <x v="0"/>
    <x v="0"/>
    <s v="Copper LME Registered Contract"/>
    <s v="Cu LME Reg.      Contract                3 Month         USD/mt-L"/>
    <n v="18"/>
    <m/>
    <x v="0"/>
    <x v="0"/>
    <x v="0"/>
    <n v="1697"/>
    <s v="LMEDESK1"/>
    <s v="BMARCHAN"/>
    <s v="Enron Metals Trading System"/>
    <x v="0"/>
    <x v="0"/>
    <n v="2156687"/>
    <m/>
  </r>
  <r>
    <x v="0"/>
    <x v="0"/>
    <x v="0"/>
    <x v="0"/>
    <n v="20"/>
    <n v="1307676"/>
    <d v="2001-05-30T02:42:48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689"/>
    <m/>
  </r>
  <r>
    <x v="0"/>
    <x v="0"/>
    <x v="0"/>
    <x v="0"/>
    <n v="4"/>
    <n v="1307677"/>
    <d v="2001-05-30T02:42:55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97"/>
    <s v="ADM59084"/>
    <s v="BMARCHAN"/>
    <s v="Enron Metals Trading System"/>
    <x v="0"/>
    <x v="0"/>
    <n v="2156693"/>
    <m/>
  </r>
  <r>
    <x v="0"/>
    <x v="0"/>
    <x v="0"/>
    <x v="0"/>
    <n v="10"/>
    <n v="1307678"/>
    <d v="2001-05-30T02:42:5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5"/>
    <s v="aarongiles"/>
    <s v="ATURNER"/>
    <s v="Enron Metals Trading System"/>
    <x v="0"/>
    <x v="0"/>
    <n v="2156691"/>
    <m/>
  </r>
  <r>
    <x v="0"/>
    <x v="0"/>
    <x v="0"/>
    <x v="0"/>
    <n v="8"/>
    <n v="1307679"/>
    <d v="2001-05-30T02:43:10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60"/>
    <s v="MACDONAJ"/>
    <s v="ATURNER"/>
    <s v="Enron Metals Trading System"/>
    <x v="0"/>
    <x v="0"/>
    <n v="2156695"/>
    <m/>
  </r>
  <r>
    <x v="0"/>
    <x v="0"/>
    <x v="0"/>
    <x v="0"/>
    <n v="14"/>
    <n v="1307680"/>
    <d v="2001-05-30T02:43:20"/>
    <s v="Investec Bank (UK) Limited"/>
    <x v="0"/>
    <x v="0"/>
    <x v="0"/>
    <x v="0"/>
    <s v="Copper LME Registered Contract"/>
    <s v="Cu LME Reg.      Contract                3 Month         USD/mt-L"/>
    <m/>
    <n v="14"/>
    <x v="0"/>
    <x v="0"/>
    <x v="0"/>
    <n v="1697"/>
    <s v="CHADWALLS"/>
    <s v="BMARCHAN"/>
    <s v="Enron Metals Trading System"/>
    <x v="0"/>
    <x v="0"/>
    <n v="2156697"/>
    <m/>
  </r>
  <r>
    <x v="0"/>
    <x v="0"/>
    <x v="0"/>
    <x v="0"/>
    <n v="4"/>
    <n v="1307681"/>
    <d v="2001-05-30T02:43:45"/>
    <s v="Alusuisse Trading AG"/>
    <x v="0"/>
    <x v="0"/>
    <x v="0"/>
    <x v="0"/>
    <s v="Aluminum LME Registered Contract"/>
    <s v="Al LME Reg.      Contract                01Jun01         USD/mt-L"/>
    <m/>
    <n v="4"/>
    <x v="0"/>
    <x v="0"/>
    <x v="0"/>
    <n v="1501.5"/>
    <s v="ADM11909"/>
    <s v="BMARCHAN"/>
    <s v="Enron Metals Trading System"/>
    <x v="0"/>
    <x v="0"/>
    <n v="2156699"/>
    <d v="2001-06-01T21:00:00"/>
  </r>
  <r>
    <x v="0"/>
    <x v="0"/>
    <x v="0"/>
    <x v="0"/>
    <n v="2"/>
    <n v="1307682"/>
    <d v="2001-05-30T02:43:48"/>
    <s v="Dominion Metals &amp; Refining Works Ltd"/>
    <x v="0"/>
    <x v="0"/>
    <x v="0"/>
    <x v="0"/>
    <s v="Copper LME Registered Contract"/>
    <s v="Cu LME Reg.      Contract                3 Month         USD/mt-L"/>
    <m/>
    <n v="2"/>
    <x v="0"/>
    <x v="0"/>
    <x v="0"/>
    <n v="1697"/>
    <s v="ADM29820"/>
    <s v="BMARCHAN"/>
    <s v="Enron Metals Trading System"/>
    <x v="0"/>
    <x v="0"/>
    <n v="2156701"/>
    <m/>
  </r>
  <r>
    <x v="0"/>
    <x v="2"/>
    <x v="1"/>
    <x v="6"/>
    <n v="750000"/>
    <n v="1307683"/>
    <d v="2001-05-30T02:43:53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"/>
    <s v="andygard"/>
    <s v="AFAIRLE"/>
    <s v="Non Affiliate Gas Book"/>
    <x v="3"/>
    <x v="2"/>
    <n v="105329"/>
    <d v="2001-06-01T21:00:00"/>
  </r>
  <r>
    <x v="0"/>
    <x v="0"/>
    <x v="0"/>
    <x v="0"/>
    <n v="10"/>
    <n v="1307684"/>
    <d v="2001-05-30T02:44:0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HILLIPSM"/>
    <s v="BMARCHAN"/>
    <s v="Enron Metals Trading System"/>
    <x v="0"/>
    <x v="0"/>
    <n v="2156703"/>
    <m/>
  </r>
  <r>
    <x v="0"/>
    <x v="1"/>
    <x v="0"/>
    <x v="1"/>
    <n v="930"/>
    <n v="1307685"/>
    <d v="2001-05-30T02:44:22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daniel00"/>
    <s v="FFROSE"/>
    <s v="ENE- Nordic Power Book"/>
    <x v="1"/>
    <x v="1"/>
    <n v="1307685"/>
    <d v="2001-10-01T00:00:00"/>
  </r>
  <r>
    <x v="0"/>
    <x v="0"/>
    <x v="0"/>
    <x v="0"/>
    <n v="2"/>
    <n v="1307686"/>
    <d v="2001-05-30T02:45:43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70"/>
    <s v="BRUMSTEVE"/>
    <s v="ATURNER"/>
    <s v="Enron Metals Trading System"/>
    <x v="0"/>
    <x v="0"/>
    <n v="2156705"/>
    <m/>
  </r>
  <r>
    <x v="0"/>
    <x v="0"/>
    <x v="0"/>
    <x v="0"/>
    <n v="10"/>
    <n v="1307687"/>
    <d v="2001-05-30T02:45:4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scochrane"/>
    <s v="BMARCHAN"/>
    <s v="Enron Metals Trading System"/>
    <x v="0"/>
    <x v="0"/>
    <n v="2156707"/>
    <m/>
  </r>
  <r>
    <x v="0"/>
    <x v="0"/>
    <x v="0"/>
    <x v="0"/>
    <n v="5"/>
    <n v="1307688"/>
    <d v="2001-05-30T02:45:58"/>
    <s v="AIG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070"/>
    <s v="DANP1202"/>
    <s v="ATURNER"/>
    <s v="Enron Metals Trading System"/>
    <x v="0"/>
    <x v="0"/>
    <n v="2156709"/>
    <m/>
  </r>
  <r>
    <x v="0"/>
    <x v="0"/>
    <x v="0"/>
    <x v="0"/>
    <n v="3"/>
    <n v="1307689"/>
    <d v="2001-05-30T02:46:06"/>
    <s v="Koch Metals Trading Limited"/>
    <x v="0"/>
    <x v="0"/>
    <x v="0"/>
    <x v="0"/>
    <s v="Nickel LME Registered Contract"/>
    <s v="Ni LME Reg.      Contract                3 Month         USD/mt-L"/>
    <m/>
    <n v="3"/>
    <x v="0"/>
    <x v="2"/>
    <x v="0"/>
    <n v="7070"/>
    <s v="LONDON2001"/>
    <s v="ATURNER"/>
    <s v="Enron Metals Trading System"/>
    <x v="0"/>
    <x v="0"/>
    <n v="2156711"/>
    <m/>
  </r>
  <r>
    <x v="0"/>
    <x v="2"/>
    <x v="1"/>
    <x v="11"/>
    <n v="4575000"/>
    <n v="1307690"/>
    <d v="2001-05-30T02:46:25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330"/>
    <d v="2002-04-01T00:00:00"/>
  </r>
  <r>
    <x v="0"/>
    <x v="0"/>
    <x v="0"/>
    <x v="0"/>
    <n v="20"/>
    <n v="1307691"/>
    <d v="2001-05-30T02:46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715"/>
    <m/>
  </r>
  <r>
    <x v="0"/>
    <x v="0"/>
    <x v="0"/>
    <x v="0"/>
    <n v="5"/>
    <n v="1307692"/>
    <d v="2001-05-30T02:46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5"/>
    <s v="nickelman"/>
    <s v="ATURNER"/>
    <s v="Enron Metals Trading System"/>
    <x v="0"/>
    <x v="0"/>
    <n v="2156713"/>
    <m/>
  </r>
  <r>
    <x v="0"/>
    <x v="0"/>
    <x v="0"/>
    <x v="0"/>
    <n v="16"/>
    <n v="1307693"/>
    <d v="2001-05-30T02:48:43"/>
    <s v="Triland Metal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7"/>
    <s v="ADM06610"/>
    <s v="BMARCHAN"/>
    <s v="Enron Metals Trading System"/>
    <x v="0"/>
    <x v="0"/>
    <n v="2156718"/>
    <m/>
  </r>
  <r>
    <x v="0"/>
    <x v="2"/>
    <x v="1"/>
    <x v="11"/>
    <n v="4575000"/>
    <n v="1307694"/>
    <d v="2001-05-30T02:49:12"/>
    <s v="Accord Energy Ltd."/>
    <x v="0"/>
    <x v="0"/>
    <x v="0"/>
    <x v="2"/>
    <s v="UK Gas Phy Fwd NBP"/>
    <s v="UK Gas Phy       NBP                     Apr-Sep02       p/th"/>
    <m/>
    <n v="25000"/>
    <x v="0"/>
    <x v="4"/>
    <x v="3"/>
    <n v="22.05"/>
    <s v="cordimoore"/>
    <s v="AFAIRLE"/>
    <s v="Non Affiliate Gas Book"/>
    <x v="3"/>
    <x v="2"/>
    <n v="105331"/>
    <d v="2002-04-01T00:00:00"/>
  </r>
  <r>
    <x v="0"/>
    <x v="2"/>
    <x v="1"/>
    <x v="7"/>
    <n v="2250000"/>
    <n v="1307695"/>
    <d v="2001-05-30T02:49:27"/>
    <s v="Accord Energy Ltd."/>
    <x v="0"/>
    <x v="0"/>
    <x v="0"/>
    <x v="2"/>
    <s v="UK Gas Phy Fwd NBP"/>
    <s v="UK Gas Phy       NBP                     Jan-Mar02       p/th"/>
    <m/>
    <n v="25000"/>
    <x v="0"/>
    <x v="4"/>
    <x v="3"/>
    <n v="26.65"/>
    <s v="cordimoore"/>
    <s v="AFAIRLE"/>
    <s v="Non Affiliate Gas Book"/>
    <x v="3"/>
    <x v="2"/>
    <n v="105332"/>
    <d v="2002-01-01T00:00:00"/>
  </r>
  <r>
    <x v="0"/>
    <x v="0"/>
    <x v="0"/>
    <x v="0"/>
    <n v="20"/>
    <n v="1307696"/>
    <d v="2001-05-30T02:49:3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TRD11002"/>
    <s v="BMARCHAN"/>
    <s v="Enron Metals Trading System"/>
    <x v="0"/>
    <x v="0"/>
    <n v="2156720"/>
    <m/>
  </r>
  <r>
    <x v="0"/>
    <x v="2"/>
    <x v="1"/>
    <x v="8"/>
    <n v="2300000"/>
    <n v="1307697"/>
    <d v="2001-05-30T02:50:13"/>
    <s v="Fortum Gas Ltd."/>
    <x v="0"/>
    <x v="0"/>
    <x v="0"/>
    <x v="2"/>
    <s v="UK Gas Phy Fwd NBP"/>
    <s v="UK Gas Phy       NBP                     Oct-Dec01       p/th"/>
    <m/>
    <n v="25000"/>
    <x v="0"/>
    <x v="4"/>
    <x v="3"/>
    <n v="24.75"/>
    <s v="ahhavvas"/>
    <s v="AFAIRLE"/>
    <s v="Non Affiliate Gas Book"/>
    <x v="3"/>
    <x v="2"/>
    <n v="105333"/>
    <d v="2001-10-01T00:00:00"/>
  </r>
  <r>
    <x v="0"/>
    <x v="2"/>
    <x v="1"/>
    <x v="8"/>
    <n v="2300000"/>
    <n v="1307698"/>
    <d v="2001-05-30T02:50:19"/>
    <s v="Accord Energy Ltd."/>
    <x v="0"/>
    <x v="0"/>
    <x v="0"/>
    <x v="2"/>
    <s v="UK Gas Phy Fwd NBP"/>
    <s v="UK Gas Phy       NBP                     Oct-Dec01       p/th"/>
    <m/>
    <n v="25000"/>
    <x v="0"/>
    <x v="4"/>
    <x v="3"/>
    <n v="24.8"/>
    <s v="cordimoore"/>
    <s v="AFAIRLE"/>
    <s v="Non Affiliate Gas Book"/>
    <x v="3"/>
    <x v="2"/>
    <n v="105334"/>
    <d v="2001-10-01T00:00:00"/>
  </r>
  <r>
    <x v="0"/>
    <x v="1"/>
    <x v="1"/>
    <x v="12"/>
    <n v="3640"/>
    <n v="1307699"/>
    <d v="2001-05-30T02:50:29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4"/>
    <x v="3"/>
    <n v="108074.1"/>
    <d v="2001-10-01T00:00:00"/>
  </r>
  <r>
    <x v="0"/>
    <x v="0"/>
    <x v="0"/>
    <x v="0"/>
    <n v="10"/>
    <n v="1307700"/>
    <d v="2001-05-30T02:50:45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DIGITDEEP"/>
    <s v="BMARCHAN"/>
    <s v="Enron Metals Trading System"/>
    <x v="0"/>
    <x v="0"/>
    <n v="2156722"/>
    <m/>
  </r>
  <r>
    <x v="0"/>
    <x v="2"/>
    <x v="1"/>
    <x v="11"/>
    <n v="4575000"/>
    <n v="1307701"/>
    <d v="2001-05-30T02:51:12"/>
    <s v="RWE Trading GmbH"/>
    <x v="0"/>
    <x v="0"/>
    <x v="0"/>
    <x v="2"/>
    <s v="UK Gas Phy Fwd NBP"/>
    <s v="UK Gas Phy       NBP                     Apr-Sep03       p/th"/>
    <m/>
    <n v="25000"/>
    <x v="0"/>
    <x v="4"/>
    <x v="3"/>
    <n v="20.05"/>
    <s v="bahram11"/>
    <s v="AFAIRLE"/>
    <s v="Non Affiliate Gas Book"/>
    <x v="3"/>
    <x v="2"/>
    <n v="105335"/>
    <d v="2003-04-01T00:00:00"/>
  </r>
  <r>
    <x v="0"/>
    <x v="0"/>
    <x v="0"/>
    <x v="0"/>
    <n v="50"/>
    <n v="1307703"/>
    <d v="2001-05-30T02:51:51"/>
    <s v="ED &amp; F Man International Limited"/>
    <x v="0"/>
    <x v="0"/>
    <x v="0"/>
    <x v="0"/>
    <s v="Copper LME Registered Contract"/>
    <s v="Cu LME Reg.      Contract                20Jun01         USD/mt-L"/>
    <m/>
    <n v="50"/>
    <x v="0"/>
    <x v="0"/>
    <x v="0"/>
    <n v="1690.5"/>
    <s v="BRUMSTEVE"/>
    <s v="GRANKINE"/>
    <s v="Enron Metals Trading System"/>
    <x v="0"/>
    <x v="0"/>
    <n v="2156725"/>
    <d v="2001-06-20T15:32:00"/>
  </r>
  <r>
    <x v="0"/>
    <x v="0"/>
    <x v="0"/>
    <x v="0"/>
    <n v="50"/>
    <n v="1307704"/>
    <d v="2001-05-30T02:51:51"/>
    <s v="ED &amp; F Man International Limited"/>
    <x v="0"/>
    <x v="0"/>
    <x v="0"/>
    <x v="0"/>
    <s v="Copper LME Registered Contract"/>
    <s v="Cu LME Reg.      Contract                18Jul01         USD/mt-L"/>
    <n v="50"/>
    <m/>
    <x v="0"/>
    <x v="0"/>
    <x v="0"/>
    <n v="1700"/>
    <s v="BRUMSTEVE"/>
    <s v="GRANKINE"/>
    <s v="Enron Metals Trading System"/>
    <x v="0"/>
    <x v="0"/>
    <n v="2156727"/>
    <d v="2001-07-18T15:32:00"/>
  </r>
  <r>
    <x v="0"/>
    <x v="1"/>
    <x v="1"/>
    <x v="12"/>
    <n v="3640"/>
    <n v="1307705"/>
    <d v="2001-05-30T02:51:58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9"/>
    <s v="lxk64040"/>
    <s v="NJACKSON"/>
    <s v="UK-Power-Phy-Term-ECTRL-Production"/>
    <x v="4"/>
    <x v="3"/>
    <n v="108076.1"/>
    <d v="2002-04-01T00:00:00"/>
  </r>
  <r>
    <x v="0"/>
    <x v="0"/>
    <x v="0"/>
    <x v="0"/>
    <n v="20"/>
    <n v="1307706"/>
    <d v="2001-05-30T02:52:47"/>
    <s v="Alusuisse Trading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11909"/>
    <s v="BMARCHAN"/>
    <s v="Enron Metals Trading System"/>
    <x v="0"/>
    <x v="0"/>
    <n v="2156732"/>
    <m/>
  </r>
  <r>
    <x v="1"/>
    <x v="3"/>
    <x v="0"/>
    <x v="0"/>
    <n v="50000"/>
    <n v="1307707"/>
    <d v="2001-05-30T02:53:40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93"/>
    <s v="kmckenna"/>
    <s v="GWHALLE"/>
    <s v="WTI-GW-NXC2"/>
    <x v="5"/>
    <x v="4"/>
    <n v="109353"/>
    <d v="2001-07-01T00:00:00"/>
  </r>
  <r>
    <x v="0"/>
    <x v="1"/>
    <x v="1"/>
    <x v="12"/>
    <n v="3640"/>
    <n v="1307708"/>
    <d v="2001-05-30T02:54:13"/>
    <s v="Axia Energy Europe Limited"/>
    <x v="0"/>
    <x v="0"/>
    <x v="0"/>
    <x v="1"/>
    <s v="UK Power Phy Sch 5 Exc"/>
    <s v="UK Pwr Phy       445 Trans Inc BASE      Sum 02          GBP/MWh"/>
    <m/>
    <n v="20"/>
    <x v="0"/>
    <x v="1"/>
    <x v="3"/>
    <n v="18.41"/>
    <s v="rupestanna"/>
    <s v="NJACKSON"/>
    <s v="UK-Power-Phy-Term-ECTRL-Production"/>
    <x v="4"/>
    <x v="3"/>
    <n v="108079.1"/>
    <d v="2002-04-01T00:00:00"/>
  </r>
  <r>
    <x v="0"/>
    <x v="0"/>
    <x v="0"/>
    <x v="0"/>
    <n v="11"/>
    <n v="1307709"/>
    <d v="2001-05-30T02:54:39"/>
    <s v="Triland Metals Limited"/>
    <x v="0"/>
    <x v="0"/>
    <x v="0"/>
    <x v="0"/>
    <s v="Zinc LME Registered Contract"/>
    <s v="Zinc LME Reg.    Contract                3 Month         USD/mt-L"/>
    <m/>
    <n v="11"/>
    <x v="0"/>
    <x v="0"/>
    <x v="0"/>
    <n v="939"/>
    <s v="ADM06610"/>
    <s v="ATURNER"/>
    <s v="Enron Metals Trading System"/>
    <x v="0"/>
    <x v="0"/>
    <n v="2156736"/>
    <m/>
  </r>
  <r>
    <x v="0"/>
    <x v="1"/>
    <x v="1"/>
    <x v="12"/>
    <n v="3640"/>
    <n v="1307710"/>
    <d v="2001-05-30T02:54:4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37"/>
    <s v="rupestanna"/>
    <s v="NJACKSON"/>
    <s v="UK-Power-Phy-Term-ECTRL-Production"/>
    <x v="4"/>
    <x v="3"/>
    <n v="108080.1"/>
    <d v="2003-03-31T00:00:00"/>
  </r>
  <r>
    <x v="0"/>
    <x v="0"/>
    <x v="0"/>
    <x v="0"/>
    <n v="9"/>
    <n v="1307711"/>
    <d v="2001-05-30T02:55:09"/>
    <s v="Chase Manhatt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39"/>
    <s v="holcombe"/>
    <s v="ATURNER"/>
    <s v="Enron Metals Trading System"/>
    <x v="0"/>
    <x v="0"/>
    <n v="2156739"/>
    <m/>
  </r>
  <r>
    <x v="0"/>
    <x v="0"/>
    <x v="0"/>
    <x v="0"/>
    <n v="20"/>
    <n v="1307712"/>
    <d v="2001-05-30T02:55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scochrane"/>
    <s v="BMARCHAN"/>
    <s v="Enron Metals Trading System"/>
    <x v="0"/>
    <x v="0"/>
    <n v="2156741"/>
    <m/>
  </r>
  <r>
    <x v="0"/>
    <x v="0"/>
    <x v="0"/>
    <x v="0"/>
    <n v="20"/>
    <n v="1307713"/>
    <d v="2001-05-30T02:56:04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greenben"/>
    <s v="BMARCHAN"/>
    <s v="Enron Metals Trading System"/>
    <x v="0"/>
    <x v="0"/>
    <n v="2156746"/>
    <m/>
  </r>
  <r>
    <x v="0"/>
    <x v="0"/>
    <x v="0"/>
    <x v="0"/>
    <n v="20"/>
    <n v="1307714"/>
    <d v="2001-05-30T02:56:1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0"/>
    <s v="holcombe"/>
    <s v="BMARCHAN"/>
    <s v="Enron Metals Trading System"/>
    <x v="0"/>
    <x v="0"/>
    <n v="2156748"/>
    <m/>
  </r>
  <r>
    <x v="0"/>
    <x v="0"/>
    <x v="0"/>
    <x v="0"/>
    <n v="10"/>
    <n v="1307715"/>
    <d v="2001-05-30T02:56:40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marknunn1"/>
    <s v="BMARCHAN"/>
    <s v="Enron Metals Trading System"/>
    <x v="0"/>
    <x v="0"/>
    <n v="2156751"/>
    <m/>
  </r>
  <r>
    <x v="0"/>
    <x v="0"/>
    <x v="0"/>
    <x v="0"/>
    <n v="10"/>
    <n v="1307716"/>
    <d v="2001-05-30T02:56:44"/>
    <s v="Chase Manhatt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onerman"/>
    <s v="BMARCHAN"/>
    <s v="Enron Metals Trading System"/>
    <x v="0"/>
    <x v="0"/>
    <n v="2156753"/>
    <m/>
  </r>
  <r>
    <x v="0"/>
    <x v="1"/>
    <x v="1"/>
    <x v="12"/>
    <n v="3640"/>
    <n v="1307717"/>
    <d v="2001-05-30T02:56:59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1"/>
    <s v="rupestanna"/>
    <s v="NJACKSON"/>
    <s v="UK-Power-Phy-Term-ECTRL-Production"/>
    <x v="4"/>
    <x v="3"/>
    <n v="108081.1"/>
    <d v="2001-10-01T00:00:00"/>
  </r>
  <r>
    <x v="0"/>
    <x v="2"/>
    <x v="1"/>
    <x v="8"/>
    <n v="2300000"/>
    <n v="1307718"/>
    <d v="2001-05-30T02:57:04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3"/>
    <s v="RICHARDW"/>
    <s v="AFAIRLE"/>
    <s v="Non Affiliate Gas Book"/>
    <x v="3"/>
    <x v="2"/>
    <n v="105336"/>
    <d v="2002-10-01T00:00:00"/>
  </r>
  <r>
    <x v="0"/>
    <x v="1"/>
    <x v="1"/>
    <x v="12"/>
    <n v="3640"/>
    <n v="1307719"/>
    <d v="2001-05-30T02:57:21"/>
    <s v="Axia Energy Europe Limited"/>
    <x v="0"/>
    <x v="0"/>
    <x v="0"/>
    <x v="1"/>
    <s v="UK Power Phy Sch 5 Exc"/>
    <s v="UK Pwr Phy       445 Trans Inc BASE      Win 02          GBP/MWh"/>
    <m/>
    <n v="20"/>
    <x v="0"/>
    <x v="1"/>
    <x v="3"/>
    <n v="21.39"/>
    <s v="rupestanna"/>
    <s v="NJACKSON"/>
    <s v="UK-Power-Phy-Term-ECTRL-Production"/>
    <x v="4"/>
    <x v="3"/>
    <n v="108083.1"/>
    <d v="2002-09-30T00:00:00"/>
  </r>
  <r>
    <x v="0"/>
    <x v="0"/>
    <x v="0"/>
    <x v="0"/>
    <n v="10"/>
    <n v="1307722"/>
    <d v="2001-05-30T02:59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slattery"/>
    <s v="BMARCHAN"/>
    <s v="Enron Metals Trading System"/>
    <x v="0"/>
    <x v="0"/>
    <n v="2156768"/>
    <m/>
  </r>
  <r>
    <x v="0"/>
    <x v="0"/>
    <x v="0"/>
    <x v="0"/>
    <n v="20"/>
    <n v="1307723"/>
    <d v="2001-05-30T03:00:4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marknunn1"/>
    <s v="BMARCHAN"/>
    <s v="Enron Metals Trading System"/>
    <x v="0"/>
    <x v="0"/>
    <n v="2156772"/>
    <m/>
  </r>
  <r>
    <x v="0"/>
    <x v="0"/>
    <x v="0"/>
    <x v="0"/>
    <n v="20"/>
    <n v="1307724"/>
    <d v="2001-05-30T03:01:0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6776"/>
    <m/>
  </r>
  <r>
    <x v="0"/>
    <x v="0"/>
    <x v="0"/>
    <x v="0"/>
    <n v="1"/>
    <n v="1307725"/>
    <d v="2001-05-30T03:01:3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778"/>
    <m/>
  </r>
  <r>
    <x v="0"/>
    <x v="0"/>
    <x v="0"/>
    <x v="0"/>
    <n v="20"/>
    <n v="1307726"/>
    <d v="2001-05-30T03:01:3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79905"/>
    <s v="BMARCHAN"/>
    <s v="Enron Metals Trading System"/>
    <x v="0"/>
    <x v="0"/>
    <n v="2156780"/>
    <m/>
  </r>
  <r>
    <x v="0"/>
    <x v="0"/>
    <x v="0"/>
    <x v="0"/>
    <n v="4"/>
    <n v="1307727"/>
    <d v="2001-05-30T03:01:47"/>
    <s v="J. Aron &amp; Company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VANDESBO"/>
    <s v="ATURNER"/>
    <s v="Enron Metals Trading System"/>
    <x v="0"/>
    <x v="0"/>
    <n v="2156782"/>
    <m/>
  </r>
  <r>
    <x v="0"/>
    <x v="1"/>
    <x v="1"/>
    <x v="12"/>
    <n v="3640"/>
    <n v="1307728"/>
    <d v="2001-05-30T03:02:01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088.1"/>
    <d v="2001-10-01T00:00:00"/>
  </r>
  <r>
    <x v="0"/>
    <x v="0"/>
    <x v="0"/>
    <x v="0"/>
    <n v="20"/>
    <n v="1307729"/>
    <d v="2001-05-30T03:02:0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56784"/>
    <m/>
  </r>
  <r>
    <x v="0"/>
    <x v="0"/>
    <x v="0"/>
    <x v="0"/>
    <n v="50"/>
    <n v="1307732"/>
    <d v="2001-05-30T03:02:10"/>
    <s v="ED &amp; F Man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506"/>
    <s v="MLEONARD"/>
    <s v="GRANKINE"/>
    <s v="Enron Metals Trading System"/>
    <x v="0"/>
    <x v="0"/>
    <n v="2156788"/>
    <d v="2001-06-20T00:00:00"/>
  </r>
  <r>
    <x v="0"/>
    <x v="0"/>
    <x v="0"/>
    <x v="0"/>
    <n v="50"/>
    <n v="1307731"/>
    <d v="2001-05-30T03:02:10"/>
    <s v="ED &amp; F Man International Limited"/>
    <x v="0"/>
    <x v="0"/>
    <x v="0"/>
    <x v="0"/>
    <s v="Aluminum LME Registered Contract"/>
    <s v="Al LME Reg.      Contract                01Jun01         USD/mt-L"/>
    <n v="50"/>
    <m/>
    <x v="0"/>
    <x v="0"/>
    <x v="0"/>
    <n v="1499.5"/>
    <s v="MLEONARD"/>
    <s v="GRANKINE"/>
    <s v="Enron Metals Trading System"/>
    <x v="0"/>
    <x v="0"/>
    <n v="2156786"/>
    <d v="2001-06-01T21:00:00"/>
  </r>
  <r>
    <x v="0"/>
    <x v="1"/>
    <x v="1"/>
    <x v="12"/>
    <n v="3640"/>
    <n v="1307733"/>
    <d v="2001-05-30T03:02:13"/>
    <s v="El Paso Merchant Energy Europe Ltd"/>
    <x v="0"/>
    <x v="0"/>
    <x v="0"/>
    <x v="1"/>
    <s v="UK Power Phy Sch 5 Exc"/>
    <s v="UK Pwr Phy       445 Trans Inc BASE      Win 01          GBP/MWh"/>
    <m/>
    <n v="20"/>
    <x v="0"/>
    <x v="1"/>
    <x v="3"/>
    <n v="21.52"/>
    <s v="lxk64040"/>
    <s v="NJACKSON"/>
    <s v="UK-Power-Phy-Term-ECTRL-Production"/>
    <x v="4"/>
    <x v="3"/>
    <n v="108089.1"/>
    <d v="2001-10-01T00:00:00"/>
  </r>
  <r>
    <x v="0"/>
    <x v="1"/>
    <x v="1"/>
    <x v="12"/>
    <n v="3640"/>
    <n v="1307734"/>
    <d v="2001-05-30T03:03:08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3"/>
    <s v="sammurray"/>
    <s v="NJACKSON"/>
    <s v="UK-Power-Phy-Term-ECTRL-Production"/>
    <x v="4"/>
    <x v="3"/>
    <n v="108090.1"/>
    <d v="2001-10-01T00:00:00"/>
  </r>
  <r>
    <x v="0"/>
    <x v="0"/>
    <x v="0"/>
    <x v="0"/>
    <n v="10"/>
    <n v="1307735"/>
    <d v="2001-05-30T03:03:14"/>
    <s v="ABN AMRO Futures Limited"/>
    <x v="0"/>
    <x v="0"/>
    <x v="0"/>
    <x v="0"/>
    <s v="Nickel LME Registered Contract"/>
    <s v="Ni LME Reg.      Contract                3 Month         USD/mt-L"/>
    <m/>
    <n v="10"/>
    <x v="0"/>
    <x v="2"/>
    <x v="0"/>
    <n v="7080"/>
    <s v="JWALSH02"/>
    <s v="ATURNER"/>
    <s v="Enron Metals Trading System"/>
    <x v="0"/>
    <x v="0"/>
    <n v="2156792"/>
    <m/>
  </r>
  <r>
    <x v="0"/>
    <x v="0"/>
    <x v="0"/>
    <x v="0"/>
    <n v="10"/>
    <n v="1307736"/>
    <d v="2001-05-30T03:03:19"/>
    <s v="Chase Manhatt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9"/>
    <s v="holcombe"/>
    <s v="BMARCHAN"/>
    <s v="Enron Metals Trading System"/>
    <x v="0"/>
    <x v="0"/>
    <n v="2156794"/>
    <m/>
  </r>
  <r>
    <x v="0"/>
    <x v="0"/>
    <x v="0"/>
    <x v="0"/>
    <n v="20"/>
    <n v="1307737"/>
    <d v="2001-05-30T03:03:3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marknunn1"/>
    <s v="BMARCHAN"/>
    <s v="Enron Metals Trading System"/>
    <x v="0"/>
    <x v="0"/>
    <n v="2156796"/>
    <m/>
  </r>
  <r>
    <x v="0"/>
    <x v="2"/>
    <x v="1"/>
    <x v="4"/>
    <n v="100000"/>
    <n v="1307738"/>
    <d v="2001-05-30T03:03:47"/>
    <s v="Accord Energy Ltd."/>
    <x v="0"/>
    <x v="0"/>
    <x v="0"/>
    <x v="2"/>
    <s v="BEL Gas Phy Fwd Zee IZT Ent"/>
    <s v="BEL Gas Phy      ZEE IZT ENT             02-03Jun01      p/th"/>
    <m/>
    <n v="50000"/>
    <x v="0"/>
    <x v="4"/>
    <x v="3"/>
    <n v="20.05"/>
    <s v="tommacal"/>
    <s v="DFURNER"/>
    <s v="Continental Gas Book"/>
    <x v="3"/>
    <x v="2"/>
    <n v="105337"/>
    <d v="2001-06-02T21:00:00"/>
  </r>
  <r>
    <x v="0"/>
    <x v="1"/>
    <x v="0"/>
    <x v="13"/>
    <n v="725"/>
    <n v="1307739"/>
    <d v="2001-05-30T03:03:53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7"/>
    <s v="ADM56370"/>
    <s v="ESEIDEL"/>
    <s v="ENE- Nordic Power Book"/>
    <x v="1"/>
    <x v="1"/>
    <n v="1307739"/>
    <d v="2001-08-13T00:00:00"/>
  </r>
  <r>
    <x v="0"/>
    <x v="1"/>
    <x v="1"/>
    <x v="14"/>
    <n v="9125"/>
    <n v="1307740"/>
    <d v="2001-05-30T03:04:19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5"/>
    <s v="just1bewag"/>
    <s v="AMANCEBO"/>
    <s v="UK - ECTRL - Continental Power Book"/>
    <x v="2"/>
    <x v="2"/>
    <n v="108091.1"/>
    <d v="2002-01-01T00:00:00"/>
  </r>
  <r>
    <x v="0"/>
    <x v="0"/>
    <x v="0"/>
    <x v="0"/>
    <n v="20"/>
    <n v="1307741"/>
    <d v="2001-05-30T03:04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baileyap"/>
    <s v="BMARCHAN"/>
    <s v="Enron Metals Trading System"/>
    <x v="0"/>
    <x v="0"/>
    <n v="2156798"/>
    <m/>
  </r>
  <r>
    <x v="0"/>
    <x v="0"/>
    <x v="0"/>
    <x v="0"/>
    <n v="2"/>
    <n v="1307742"/>
    <d v="2001-05-30T03:05:24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MELIATSUI"/>
    <s v="BMARCHAN"/>
    <s v="Enron Metals Trading System"/>
    <x v="0"/>
    <x v="0"/>
    <n v="2156804"/>
    <m/>
  </r>
  <r>
    <x v="0"/>
    <x v="0"/>
    <x v="0"/>
    <x v="0"/>
    <n v="9"/>
    <n v="1307743"/>
    <d v="2001-05-30T03:05:45"/>
    <s v="Societe Generale"/>
    <x v="0"/>
    <x v="0"/>
    <x v="0"/>
    <x v="0"/>
    <s v="Aluminum LME Registered Contract"/>
    <s v="Al LME Reg.      Contract                3 Month         USD/mt-L"/>
    <m/>
    <n v="9"/>
    <x v="0"/>
    <x v="0"/>
    <x v="0"/>
    <n v="1517"/>
    <s v="FBEUZELIN"/>
    <s v="BMARCHAN"/>
    <s v="Enron Metals Trading System"/>
    <x v="0"/>
    <x v="0"/>
    <n v="2156808"/>
    <m/>
  </r>
  <r>
    <x v="0"/>
    <x v="1"/>
    <x v="1"/>
    <x v="14"/>
    <n v="9125"/>
    <n v="1307745"/>
    <d v="2001-05-30T03:06:1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35"/>
    <s v="RWEFK002"/>
    <s v="AMANCEBO"/>
    <s v="UK - ECTRL - Continental Power Book"/>
    <x v="2"/>
    <x v="2"/>
    <n v="108093.1"/>
    <d v="2002-01-01T00:00:00"/>
  </r>
  <r>
    <x v="0"/>
    <x v="1"/>
    <x v="1"/>
    <x v="14"/>
    <n v="9125"/>
    <n v="1307746"/>
    <d v="2001-05-30T03:06:53"/>
    <s v="Axia Energie GmbH"/>
    <x v="0"/>
    <x v="0"/>
    <x v="0"/>
    <x v="1"/>
    <s v="GER Power Phy Fwd Ffrm"/>
    <s v="GER Pwr Phy FF   Ger Grd WDPK HV         Jan-Dec02       EUR/MWh"/>
    <m/>
    <n v="25"/>
    <x v="0"/>
    <x v="1"/>
    <x v="2"/>
    <n v="31.35"/>
    <s v="ungermany"/>
    <s v="AMANCEBO"/>
    <s v="UK - ECTRL - Continental Power Book"/>
    <x v="2"/>
    <x v="2"/>
    <n v="108094.1"/>
    <d v="2002-01-01T00:00:00"/>
  </r>
  <r>
    <x v="0"/>
    <x v="0"/>
    <x v="0"/>
    <x v="0"/>
    <n v="18"/>
    <n v="1307747"/>
    <d v="2001-05-30T03:07:01"/>
    <s v="Prudential Bache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00"/>
    <s v="ANDYMARSH"/>
    <s v="BMARCHAN"/>
    <s v="Enron Metals Trading System"/>
    <x v="0"/>
    <x v="0"/>
    <n v="2156813"/>
    <m/>
  </r>
  <r>
    <x v="0"/>
    <x v="0"/>
    <x v="0"/>
    <x v="0"/>
    <n v="20"/>
    <n v="1307748"/>
    <d v="2001-05-30T03:07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56817"/>
    <m/>
  </r>
  <r>
    <x v="0"/>
    <x v="0"/>
    <x v="0"/>
    <x v="0"/>
    <n v="20"/>
    <n v="1307749"/>
    <d v="2001-05-30T03:07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56821"/>
    <m/>
  </r>
  <r>
    <x v="0"/>
    <x v="0"/>
    <x v="0"/>
    <x v="0"/>
    <n v="10"/>
    <n v="1307750"/>
    <d v="2001-05-30T03:08:42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75"/>
    <s v="ADM86089"/>
    <s v="ATURNER"/>
    <s v="Enron Metals Trading System"/>
    <x v="0"/>
    <x v="0"/>
    <n v="2156827"/>
    <m/>
  </r>
  <r>
    <x v="0"/>
    <x v="2"/>
    <x v="1"/>
    <x v="4"/>
    <n v="100000"/>
    <n v="1307751"/>
    <d v="2001-05-30T03:09:24"/>
    <s v="Accord Energy Ltd."/>
    <x v="0"/>
    <x v="0"/>
    <x v="0"/>
    <x v="2"/>
    <s v="UK Gas Phy Fwd NBP"/>
    <s v="UK Gas Phy       NBP                     02-03Jun01      p/th"/>
    <m/>
    <n v="50000"/>
    <x v="0"/>
    <x v="4"/>
    <x v="3"/>
    <n v="20.25"/>
    <s v="tommacal"/>
    <s v="MNICHOLA"/>
    <s v="Non Affiliate Gas Book"/>
    <x v="3"/>
    <x v="2"/>
    <n v="105341"/>
    <d v="2001-06-02T21:00:00"/>
  </r>
  <r>
    <x v="0"/>
    <x v="0"/>
    <x v="0"/>
    <x v="0"/>
    <n v="10"/>
    <n v="1307753"/>
    <d v="2001-05-30T03:10:12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marknunn1"/>
    <s v="BMARCHAN"/>
    <s v="Enron Metals Trading System"/>
    <x v="0"/>
    <x v="0"/>
    <n v="2156837"/>
    <m/>
  </r>
  <r>
    <x v="0"/>
    <x v="1"/>
    <x v="0"/>
    <x v="13"/>
    <n v="725"/>
    <n v="1307756"/>
    <d v="2001-05-30T03:11:26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5.5"/>
    <s v="ADM56390"/>
    <s v="ESEIDEL"/>
    <s v="ENE- Nordic Power Book"/>
    <x v="1"/>
    <x v="1"/>
    <n v="1307756"/>
    <d v="2001-08-13T00:00:00"/>
  </r>
  <r>
    <x v="0"/>
    <x v="0"/>
    <x v="0"/>
    <x v="0"/>
    <n v="10"/>
    <n v="1307757"/>
    <d v="2001-05-30T03:11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EEMDRAGE"/>
    <s v="BMARCHAN"/>
    <s v="Enron Metals Trading System"/>
    <x v="0"/>
    <x v="0"/>
    <n v="2156850"/>
    <m/>
  </r>
  <r>
    <x v="0"/>
    <x v="0"/>
    <x v="0"/>
    <x v="0"/>
    <n v="4"/>
    <n v="1307758"/>
    <d v="2001-05-30T03:14:33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40"/>
    <s v="marknunn1"/>
    <s v="ATURNER"/>
    <s v="Enron Metals Trading System"/>
    <x v="0"/>
    <x v="0"/>
    <n v="2156852"/>
    <m/>
  </r>
  <r>
    <x v="0"/>
    <x v="1"/>
    <x v="1"/>
    <x v="14"/>
    <n v="9125"/>
    <n v="1307759"/>
    <d v="2001-05-30T03:14:39"/>
    <s v="Reliant Energy Trading &amp; Marketing B.V."/>
    <x v="0"/>
    <x v="0"/>
    <x v="0"/>
    <x v="1"/>
    <s v="GER Power Phy Fwd Ffrm"/>
    <s v="GER Pwr Phy FF   Ger Grd WDPK HV         Jan-Dec02       EUR/MWh"/>
    <m/>
    <n v="25"/>
    <x v="0"/>
    <x v="1"/>
    <x v="2"/>
    <n v="31.35"/>
    <s v="ADM07776"/>
    <s v="AMANCEBO"/>
    <s v="UK - ECTRL - Continental Power Book"/>
    <x v="2"/>
    <x v="2"/>
    <n v="108113.1"/>
    <d v="2002-01-01T00:00:00"/>
  </r>
  <r>
    <x v="0"/>
    <x v="1"/>
    <x v="1"/>
    <x v="14"/>
    <n v="9125"/>
    <n v="1307760"/>
    <d v="2001-05-30T03:14:47"/>
    <s v="Reliant Energy Trading &amp; Marketing B.V."/>
    <x v="0"/>
    <x v="0"/>
    <x v="0"/>
    <x v="1"/>
    <s v="GER Power Phy Fwd Ffrm"/>
    <s v="GER Pwr Phy FF   Ger Grd WDPK HV         Jan-Dec02       EUR/MWh"/>
    <n v="25"/>
    <m/>
    <x v="0"/>
    <x v="1"/>
    <x v="2"/>
    <n v="31.35"/>
    <s v="ADM07776"/>
    <s v="AMANCEBO"/>
    <s v="UK - ECTRL - Continental Power Book"/>
    <x v="2"/>
    <x v="2"/>
    <n v="108114.1"/>
    <d v="2002-01-01T00:00:00"/>
  </r>
  <r>
    <x v="0"/>
    <x v="1"/>
    <x v="1"/>
    <x v="14"/>
    <n v="9125"/>
    <n v="1307761"/>
    <d v="2001-05-30T03:15:13"/>
    <s v="Reliant Energy Trading &amp; Marketing B.V."/>
    <x v="0"/>
    <x v="0"/>
    <x v="0"/>
    <x v="1"/>
    <s v="GER Power Phy Fwd Ffrm"/>
    <s v="GER Pwr Phy FF   Ger Grd BASE HV         Jan-Dec02       EUR/MWh"/>
    <m/>
    <n v="25"/>
    <x v="0"/>
    <x v="1"/>
    <x v="2"/>
    <n v="23.2"/>
    <s v="ADM07776"/>
    <s v="AMANCEBO"/>
    <s v="UK - ECTRL - Continental Power Book"/>
    <x v="2"/>
    <x v="2"/>
    <n v="108115.1"/>
    <d v="2002-01-01T00:00:00"/>
  </r>
  <r>
    <x v="0"/>
    <x v="0"/>
    <x v="0"/>
    <x v="0"/>
    <n v="4"/>
    <n v="1307762"/>
    <d v="2001-05-30T03:15:35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refmetal"/>
    <s v="BMARCHAN"/>
    <s v="Enron Metals Trading System"/>
    <x v="0"/>
    <x v="0"/>
    <n v="2156854"/>
    <m/>
  </r>
  <r>
    <x v="0"/>
    <x v="1"/>
    <x v="1"/>
    <x v="14"/>
    <n v="9125"/>
    <n v="1307763"/>
    <d v="2001-05-30T03:15:54"/>
    <s v="Reliant Energy Trading &amp; Marketing B.V."/>
    <x v="0"/>
    <x v="0"/>
    <x v="0"/>
    <x v="1"/>
    <s v="GER Power Phy Fwd Ffrm"/>
    <s v="GER Pwr Phy FF   Ger Grd BASE HV         Jan-Dec02       EUR/MWh"/>
    <n v="25"/>
    <m/>
    <x v="0"/>
    <x v="1"/>
    <x v="2"/>
    <n v="23.2"/>
    <s v="ADM07776"/>
    <s v="AMANCEBO"/>
    <s v="UK - ECTRL - Continental Power Book"/>
    <x v="2"/>
    <x v="2"/>
    <n v="108117.1"/>
    <d v="2002-01-01T00:00:00"/>
  </r>
  <r>
    <x v="0"/>
    <x v="0"/>
    <x v="0"/>
    <x v="0"/>
    <n v="6"/>
    <n v="1307764"/>
    <d v="2001-05-30T03:16:26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02"/>
    <s v="ADM29820"/>
    <s v="BMARCHAN"/>
    <s v="Enron Metals Trading System"/>
    <x v="0"/>
    <x v="0"/>
    <n v="2156856"/>
    <m/>
  </r>
  <r>
    <x v="0"/>
    <x v="0"/>
    <x v="0"/>
    <x v="0"/>
    <n v="20"/>
    <n v="1307765"/>
    <d v="2001-05-30T03:16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pornstar"/>
    <s v="BMARCHAN"/>
    <s v="Enron Metals Trading System"/>
    <x v="0"/>
    <x v="0"/>
    <n v="2156858"/>
    <m/>
  </r>
  <r>
    <x v="0"/>
    <x v="0"/>
    <x v="0"/>
    <x v="0"/>
    <n v="14"/>
    <n v="1307766"/>
    <d v="2001-05-30T03:16:48"/>
    <s v="Triland Metals Limited"/>
    <x v="0"/>
    <x v="0"/>
    <x v="0"/>
    <x v="0"/>
    <s v="Zinc LME Registered Contract"/>
    <s v="Zinc LME Reg.    Contract                3 Month         USD/mt-L"/>
    <m/>
    <n v="14"/>
    <x v="0"/>
    <x v="0"/>
    <x v="0"/>
    <n v="940"/>
    <s v="ADM06610"/>
    <s v="ATURNER"/>
    <s v="Enron Metals Trading System"/>
    <x v="0"/>
    <x v="0"/>
    <n v="2156860"/>
    <m/>
  </r>
  <r>
    <x v="0"/>
    <x v="0"/>
    <x v="0"/>
    <x v="0"/>
    <n v="4"/>
    <n v="1307767"/>
    <d v="2001-05-30T03:17:24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DM59084"/>
    <s v="BMARCHAN"/>
    <s v="Enron Metals Trading System"/>
    <x v="0"/>
    <x v="0"/>
    <n v="2156862"/>
    <m/>
  </r>
  <r>
    <x v="0"/>
    <x v="0"/>
    <x v="0"/>
    <x v="0"/>
    <n v="2"/>
    <n v="1307768"/>
    <d v="2001-05-30T03:17:38"/>
    <s v="Refco Overseas Ltd"/>
    <x v="0"/>
    <x v="0"/>
    <x v="0"/>
    <x v="0"/>
    <s v="Zinc LME Registered Contract"/>
    <s v="Zinc LME Reg.    Contract                3 Month         USD/mt-L"/>
    <m/>
    <n v="2"/>
    <x v="0"/>
    <x v="0"/>
    <x v="0"/>
    <n v="940"/>
    <s v="marknunn1"/>
    <s v="ATURNER"/>
    <s v="Enron Metals Trading System"/>
    <x v="0"/>
    <x v="0"/>
    <n v="2156864"/>
    <m/>
  </r>
  <r>
    <x v="0"/>
    <x v="1"/>
    <x v="0"/>
    <x v="5"/>
    <n v="144"/>
    <n v="1307769"/>
    <d v="2001-05-30T03:17:42"/>
    <s v="Fyrstad Kraft AB"/>
    <x v="0"/>
    <x v="0"/>
    <x v="0"/>
    <x v="1"/>
    <s v="Nordic Power Financial Swap"/>
    <s v="Nordic Pwr Swap  SYS BASE                GU26 2001       NOK/MWh"/>
    <m/>
    <n v="18"/>
    <x v="0"/>
    <x v="1"/>
    <x v="1"/>
    <n v="205"/>
    <s v="ADM30600"/>
    <s v="ESEIDEL"/>
    <s v="ENE- Nordic Power Book"/>
    <x v="1"/>
    <x v="1"/>
    <n v="1307769"/>
    <d v="2001-06-25T00:00:00"/>
  </r>
  <r>
    <x v="0"/>
    <x v="1"/>
    <x v="0"/>
    <x v="5"/>
    <n v="200"/>
    <n v="1307770"/>
    <d v="2001-05-30T03:18:03"/>
    <s v="Fyrstad Kraft AB"/>
    <x v="0"/>
    <x v="0"/>
    <x v="0"/>
    <x v="1"/>
    <s v="Nordic Power Financial Swap"/>
    <s v="Nordic Pwr Swap  SYS BASE                GU27 2001       NOK/MWh"/>
    <m/>
    <n v="25"/>
    <x v="0"/>
    <x v="1"/>
    <x v="1"/>
    <n v="201"/>
    <s v="ADM30600"/>
    <s v="ESEIDEL"/>
    <s v="ENE- Nordic Power Book"/>
    <x v="1"/>
    <x v="1"/>
    <n v="1307770"/>
    <d v="2001-07-02T00:00:00"/>
  </r>
  <r>
    <x v="0"/>
    <x v="0"/>
    <x v="0"/>
    <x v="0"/>
    <n v="20"/>
    <n v="1307771"/>
    <d v="2001-05-30T03:18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868"/>
    <m/>
  </r>
  <r>
    <x v="0"/>
    <x v="0"/>
    <x v="0"/>
    <x v="0"/>
    <n v="20"/>
    <n v="1307772"/>
    <d v="2001-05-30T03:18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6870"/>
    <m/>
  </r>
  <r>
    <x v="0"/>
    <x v="0"/>
    <x v="0"/>
    <x v="0"/>
    <n v="20"/>
    <n v="1307773"/>
    <d v="2001-05-30T03:18:4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ADM08839"/>
    <s v="BMARCHAN"/>
    <s v="Enron Metals Trading System"/>
    <x v="0"/>
    <x v="0"/>
    <n v="2156874"/>
    <m/>
  </r>
  <r>
    <x v="0"/>
    <x v="0"/>
    <x v="0"/>
    <x v="0"/>
    <n v="10"/>
    <n v="1307774"/>
    <d v="2001-05-30T03:19:03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76"/>
    <m/>
  </r>
  <r>
    <x v="0"/>
    <x v="0"/>
    <x v="0"/>
    <x v="0"/>
    <n v="20"/>
    <n v="1307775"/>
    <d v="2001-05-30T03:19:0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jtompkins"/>
    <s v="BMARCHAN"/>
    <s v="Enron Metals Trading System"/>
    <x v="0"/>
    <x v="0"/>
    <n v="2156878"/>
    <m/>
  </r>
  <r>
    <x v="0"/>
    <x v="0"/>
    <x v="0"/>
    <x v="0"/>
    <n v="36"/>
    <n v="1307778"/>
    <d v="2001-05-30T03:19:20"/>
    <s v="Triland Metals Limited"/>
    <x v="0"/>
    <x v="0"/>
    <x v="0"/>
    <x v="0"/>
    <s v="Aluminum LME Registered Contract"/>
    <s v="Al LME Reg.      Contract                3 Month         USD/mt-L"/>
    <n v="36"/>
    <m/>
    <x v="0"/>
    <x v="0"/>
    <x v="0"/>
    <n v="1515"/>
    <s v="ADM06610"/>
    <s v="GRANKINE"/>
    <s v="Enron Metals Trading System"/>
    <x v="0"/>
    <x v="0"/>
    <n v="2156882"/>
    <m/>
  </r>
  <r>
    <x v="0"/>
    <x v="0"/>
    <x v="0"/>
    <x v="0"/>
    <n v="36"/>
    <n v="1307777"/>
    <d v="2001-05-30T03:19:20"/>
    <s v="Triland Metals Limited"/>
    <x v="0"/>
    <x v="0"/>
    <x v="0"/>
    <x v="0"/>
    <s v="Aluminum LME Registered Contract"/>
    <s v="Al LME Reg.      Contract                20Jun01         USD/mt-L"/>
    <m/>
    <n v="36"/>
    <x v="0"/>
    <x v="0"/>
    <x v="0"/>
    <n v="1504.75"/>
    <s v="ADM06610"/>
    <s v="GRANKINE"/>
    <s v="Enron Metals Trading System"/>
    <x v="0"/>
    <x v="0"/>
    <n v="2156880"/>
    <d v="2001-06-20T00:00:00"/>
  </r>
  <r>
    <x v="0"/>
    <x v="2"/>
    <x v="1"/>
    <x v="2"/>
    <n v="250000"/>
    <n v="1307779"/>
    <d v="2001-05-30T03:19:20"/>
    <s v="Aquila Energy Limited"/>
    <x v="0"/>
    <x v="0"/>
    <x v="0"/>
    <x v="2"/>
    <s v="UK Gas Phy Fwd NBP"/>
    <s v="UK Gas Phy       NBP WkD                 04-08Jun01      p/th"/>
    <m/>
    <n v="50000"/>
    <x v="0"/>
    <x v="4"/>
    <x v="3"/>
    <n v="21.25"/>
    <s v="RG3366990"/>
    <s v="MNICHOLA"/>
    <s v="Non Affiliate Gas Book"/>
    <x v="3"/>
    <x v="2"/>
    <n v="105342"/>
    <d v="2001-06-04T21:00:00"/>
  </r>
  <r>
    <x v="0"/>
    <x v="0"/>
    <x v="0"/>
    <x v="0"/>
    <n v="10"/>
    <n v="1307780"/>
    <d v="2001-05-30T03:19:41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84"/>
    <m/>
  </r>
  <r>
    <x v="0"/>
    <x v="0"/>
    <x v="0"/>
    <x v="0"/>
    <n v="20"/>
    <n v="1307781"/>
    <d v="2001-05-30T03:19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6886"/>
    <m/>
  </r>
  <r>
    <x v="0"/>
    <x v="0"/>
    <x v="0"/>
    <x v="0"/>
    <n v="10"/>
    <n v="1307782"/>
    <d v="2001-05-30T03:19:5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4566"/>
    <s v="ATURNER"/>
    <s v="Enron Metals Trading System"/>
    <x v="0"/>
    <x v="0"/>
    <n v="2156888"/>
    <m/>
  </r>
  <r>
    <x v="0"/>
    <x v="0"/>
    <x v="0"/>
    <x v="0"/>
    <n v="1"/>
    <n v="1307783"/>
    <d v="2001-05-30T03:20:04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marknunn1"/>
    <s v="ATURNER"/>
    <s v="Enron Metals Trading System"/>
    <x v="0"/>
    <x v="0"/>
    <n v="2156890"/>
    <m/>
  </r>
  <r>
    <x v="0"/>
    <x v="0"/>
    <x v="0"/>
    <x v="0"/>
    <n v="9"/>
    <n v="1307784"/>
    <d v="2001-05-30T03:20:40"/>
    <s v="The Bank of Nova Scotia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WAHFAGGOT"/>
    <s v="ATURNER"/>
    <s v="Enron Metals Trading System"/>
    <x v="0"/>
    <x v="0"/>
    <n v="2156892"/>
    <m/>
  </r>
  <r>
    <x v="0"/>
    <x v="0"/>
    <x v="0"/>
    <x v="0"/>
    <n v="2"/>
    <n v="1307785"/>
    <d v="2001-05-30T03:20:57"/>
    <s v="Sucden (UK) Ltd."/>
    <x v="0"/>
    <x v="0"/>
    <x v="0"/>
    <x v="0"/>
    <s v="Nickel LME Registered Contract"/>
    <s v="Ni LME Reg.      Contract                3 Month         USD/mt-L"/>
    <m/>
    <n v="2"/>
    <x v="0"/>
    <x v="2"/>
    <x v="0"/>
    <n v="7065"/>
    <s v="LMEDESK1"/>
    <s v="ATURNER"/>
    <s v="Enron Metals Trading System"/>
    <x v="0"/>
    <x v="0"/>
    <n v="2156894"/>
    <m/>
  </r>
  <r>
    <x v="0"/>
    <x v="0"/>
    <x v="0"/>
    <x v="0"/>
    <n v="20"/>
    <n v="1307786"/>
    <d v="2001-05-30T03:21:4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56896"/>
    <m/>
  </r>
  <r>
    <x v="0"/>
    <x v="0"/>
    <x v="0"/>
    <x v="0"/>
    <n v="16"/>
    <n v="1307787"/>
    <d v="2001-05-30T03:23:54"/>
    <s v="Chase Manhattan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9"/>
    <s v="holcombe"/>
    <s v="BMARCHAN"/>
    <s v="Enron Metals Trading System"/>
    <x v="0"/>
    <x v="0"/>
    <n v="2156898"/>
    <m/>
  </r>
  <r>
    <x v="0"/>
    <x v="0"/>
    <x v="0"/>
    <x v="0"/>
    <n v="6"/>
    <n v="1307788"/>
    <d v="2001-05-30T03:24:06"/>
    <s v="Walsin Lihwa Corp."/>
    <x v="0"/>
    <x v="0"/>
    <x v="0"/>
    <x v="0"/>
    <s v="Nickel LME Registered Contract"/>
    <s v="Ni LME Reg.      Contract                3 Month         USD/mt-L"/>
    <n v="6"/>
    <m/>
    <x v="0"/>
    <x v="2"/>
    <x v="0"/>
    <n v="7070"/>
    <s v="ADM86089"/>
    <s v="ATURNER"/>
    <s v="Enron Metals Trading System"/>
    <x v="0"/>
    <x v="0"/>
    <n v="2156900"/>
    <m/>
  </r>
  <r>
    <x v="0"/>
    <x v="0"/>
    <x v="0"/>
    <x v="0"/>
    <n v="10"/>
    <n v="1307789"/>
    <d v="2001-05-30T03:24:54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60"/>
    <s v="ADM86089"/>
    <s v="ATURNER"/>
    <s v="Enron Metals Trading System"/>
    <x v="0"/>
    <x v="0"/>
    <n v="2156902"/>
    <m/>
  </r>
  <r>
    <x v="0"/>
    <x v="1"/>
    <x v="1"/>
    <x v="12"/>
    <n v="3640"/>
    <n v="1307790"/>
    <d v="2001-05-30T03:24:56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34.1"/>
    <d v="2001-10-01T00:00:00"/>
  </r>
  <r>
    <x v="0"/>
    <x v="0"/>
    <x v="0"/>
    <x v="0"/>
    <n v="8"/>
    <n v="1307791"/>
    <d v="2001-05-30T03:25:01"/>
    <s v="Koch Metals Trading Limited"/>
    <x v="0"/>
    <x v="0"/>
    <x v="0"/>
    <x v="0"/>
    <s v="Nickel LME Registered Contract"/>
    <s v="Ni LME Reg.      Contract                3 Month         USD/mt-L"/>
    <m/>
    <n v="8"/>
    <x v="0"/>
    <x v="2"/>
    <x v="0"/>
    <n v="7075"/>
    <s v="LONDON2001"/>
    <s v="ATURNER"/>
    <s v="Enron Metals Trading System"/>
    <x v="0"/>
    <x v="0"/>
    <n v="2156904"/>
    <m/>
  </r>
  <r>
    <x v="0"/>
    <x v="1"/>
    <x v="1"/>
    <x v="12"/>
    <n v="3640"/>
    <n v="1307792"/>
    <d v="2001-05-30T03:25:14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135.1"/>
    <d v="2001-10-01T00:00:00"/>
  </r>
  <r>
    <x v="0"/>
    <x v="2"/>
    <x v="1"/>
    <x v="7"/>
    <n v="2250000"/>
    <n v="1307793"/>
    <d v="2001-05-30T03:25:22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4"/>
    <d v="2003-01-01T00:00:00"/>
  </r>
  <r>
    <x v="0"/>
    <x v="2"/>
    <x v="1"/>
    <x v="6"/>
    <n v="1500000"/>
    <n v="1307794"/>
    <d v="2001-05-30T03:26:44"/>
    <s v="Essent Energy Trading B.V."/>
    <x v="0"/>
    <x v="0"/>
    <x v="0"/>
    <x v="2"/>
    <s v="BEL Gas Phy Fwd Zee HUB"/>
    <s v="BEL Gas Phy      ZEE HUB                 Jun01           p/th"/>
    <m/>
    <n v="50000"/>
    <x v="0"/>
    <x v="4"/>
    <x v="3"/>
    <n v="20.95"/>
    <s v="franktenv2"/>
    <s v="DFURNER"/>
    <s v="Continental Gas Book"/>
    <x v="3"/>
    <x v="2"/>
    <n v="105346"/>
    <d v="2001-06-01T21:00:00"/>
  </r>
  <r>
    <x v="0"/>
    <x v="0"/>
    <x v="0"/>
    <x v="0"/>
    <n v="4"/>
    <n v="1307795"/>
    <d v="2001-05-30T03:27:21"/>
    <s v="Walsin Lihwa Corp.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ADM86089"/>
    <s v="ATURNER"/>
    <s v="Enron Metals Trading System"/>
    <x v="0"/>
    <x v="0"/>
    <n v="2156906"/>
    <m/>
  </r>
  <r>
    <x v="0"/>
    <x v="1"/>
    <x v="1"/>
    <x v="12"/>
    <n v="3640"/>
    <n v="1307796"/>
    <d v="2001-05-30T03:28:27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42.1"/>
    <d v="2001-10-01T00:00:00"/>
  </r>
  <r>
    <x v="0"/>
    <x v="0"/>
    <x v="0"/>
    <x v="0"/>
    <n v="10"/>
    <n v="1307798"/>
    <d v="2001-05-30T03:28:4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refmetal"/>
    <s v="BMARCHAN"/>
    <s v="Enron Metals Trading System"/>
    <x v="0"/>
    <x v="0"/>
    <n v="2156910"/>
    <m/>
  </r>
  <r>
    <x v="1"/>
    <x v="3"/>
    <x v="0"/>
    <x v="0"/>
    <n v="50000"/>
    <n v="1307799"/>
    <d v="2001-05-30T03:28:40"/>
    <s v="Glencore Commodities Limited"/>
    <x v="0"/>
    <x v="0"/>
    <x v="0"/>
    <x v="3"/>
    <s v="US Crude WTI Fin Swap "/>
    <s v="US WTI Swap      Nymex LD                Jul01           USD/bl/m"/>
    <n v="50000"/>
    <m/>
    <x v="0"/>
    <x v="5"/>
    <x v="0"/>
    <n v="28.91"/>
    <s v="nsaperia"/>
    <s v="GWHALLE"/>
    <s v="WTI-GW-NXC1"/>
    <x v="5"/>
    <x v="4"/>
    <n v="109356"/>
    <d v="2001-07-01T00:00:00"/>
  </r>
  <r>
    <x v="0"/>
    <x v="0"/>
    <x v="0"/>
    <x v="0"/>
    <n v="10"/>
    <n v="1307800"/>
    <d v="2001-05-30T03:29:16"/>
    <s v="Refco Investments Services Pte Lt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refmetal"/>
    <s v="BMARCHAN"/>
    <s v="Enron Metals Trading System"/>
    <x v="0"/>
    <x v="0"/>
    <n v="2156912"/>
    <m/>
  </r>
  <r>
    <x v="0"/>
    <x v="0"/>
    <x v="0"/>
    <x v="0"/>
    <n v="20"/>
    <n v="1307801"/>
    <d v="2001-05-30T03:29:26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BARRYGERSH"/>
    <s v="ATURNER"/>
    <s v="Enron Metals Trading System"/>
    <x v="0"/>
    <x v="0"/>
    <n v="2156914"/>
    <m/>
  </r>
  <r>
    <x v="0"/>
    <x v="1"/>
    <x v="1"/>
    <x v="6"/>
    <n v="750"/>
    <n v="1307802"/>
    <d v="2001-05-30T03:30:02"/>
    <s v="Sempra Energy Europe Ltd"/>
    <x v="0"/>
    <x v="0"/>
    <x v="0"/>
    <x v="1"/>
    <s v="GER Power Phy Fwd Ffrm"/>
    <s v="GER Pwr Phy FF   Ger Grd BASE HV         Jun01           EUR/MWh"/>
    <n v="25"/>
    <m/>
    <x v="0"/>
    <x v="1"/>
    <x v="2"/>
    <n v="19.399999999999999"/>
    <s v="ochanini"/>
    <s v="MHELLERM"/>
    <s v="UK - ECTRL - Continental Power Book"/>
    <x v="2"/>
    <x v="2"/>
    <n v="108145.1"/>
    <d v="2001-06-01T00:00:00"/>
  </r>
  <r>
    <x v="0"/>
    <x v="1"/>
    <x v="0"/>
    <x v="5"/>
    <n v="400"/>
    <n v="1307803"/>
    <d v="2001-05-30T03:32:36"/>
    <s v="Elkem ASA Energi"/>
    <x v="0"/>
    <x v="0"/>
    <x v="0"/>
    <x v="1"/>
    <s v="Nordic Power Financial Swap"/>
    <s v="Nordic Pwr Swap  SYS BASE                GU27 2001       NOK/MWh"/>
    <n v="50"/>
    <m/>
    <x v="0"/>
    <x v="1"/>
    <x v="1"/>
    <n v="199"/>
    <s v="ADM97213"/>
    <s v="ESEIDEL"/>
    <s v="ENE- Nordic Power Book"/>
    <x v="1"/>
    <x v="1"/>
    <n v="1307803"/>
    <d v="2001-07-02T00:00:00"/>
  </r>
  <r>
    <x v="0"/>
    <x v="0"/>
    <x v="0"/>
    <x v="0"/>
    <n v="10"/>
    <n v="1307805"/>
    <d v="2001-05-30T03:33:1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VANDESBO"/>
    <s v="BMARCHAN"/>
    <s v="Enron Metals Trading System"/>
    <x v="0"/>
    <x v="0"/>
    <n v="2156918"/>
    <m/>
  </r>
  <r>
    <x v="0"/>
    <x v="2"/>
    <x v="1"/>
    <x v="7"/>
    <n v="2250000"/>
    <n v="1307806"/>
    <d v="2001-05-30T03:33:30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9"/>
    <d v="2003-01-01T00:00:00"/>
  </r>
  <r>
    <x v="0"/>
    <x v="1"/>
    <x v="0"/>
    <x v="5"/>
    <n v="400"/>
    <n v="1307807"/>
    <d v="2001-05-30T03:33:55"/>
    <s v="Elkem ASA Energi"/>
    <x v="0"/>
    <x v="0"/>
    <x v="0"/>
    <x v="1"/>
    <s v="Nordic Power Financial Swap"/>
    <s v="Nordic Pwr Swap  SYS BASE                GU24 2001       NOK/MWh"/>
    <n v="50"/>
    <m/>
    <x v="0"/>
    <x v="1"/>
    <x v="1"/>
    <n v="207"/>
    <s v="ADM97213"/>
    <s v="ESEIDEL"/>
    <s v="ENE- Nordic Power Book"/>
    <x v="1"/>
    <x v="1"/>
    <n v="1307807"/>
    <d v="2001-06-11T00:00:00"/>
  </r>
  <r>
    <x v="0"/>
    <x v="1"/>
    <x v="1"/>
    <x v="12"/>
    <n v="3640"/>
    <n v="1307808"/>
    <d v="2001-05-30T03:33:56"/>
    <s v="Innogy PLC"/>
    <x v="0"/>
    <x v="0"/>
    <x v="0"/>
    <x v="1"/>
    <s v="UK Power Phy Sch 5 Exc"/>
    <s v="UK Pwr Phy       445 Trans Inc BASE      Win 01          GBP/MWh"/>
    <n v="20"/>
    <m/>
    <x v="0"/>
    <x v="1"/>
    <x v="3"/>
    <n v="21.54"/>
    <s v="bowris1x"/>
    <s v="NJACKSON"/>
    <s v="UK-Power-Phy-Term-ECTRL-Production"/>
    <x v="4"/>
    <x v="3"/>
    <n v="108153.1"/>
    <d v="2001-10-01T00:00:00"/>
  </r>
  <r>
    <x v="0"/>
    <x v="1"/>
    <x v="1"/>
    <x v="12"/>
    <n v="3640"/>
    <n v="1307809"/>
    <d v="2001-05-30T03:34:21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4"/>
    <s v="rupestanna"/>
    <s v="NJACKSON"/>
    <s v="UK-Power-Phy-Term-ECTRL-Production"/>
    <x v="4"/>
    <x v="3"/>
    <n v="108154.1"/>
    <d v="2001-10-01T00:00:00"/>
  </r>
  <r>
    <x v="0"/>
    <x v="2"/>
    <x v="1"/>
    <x v="0"/>
    <n v="50000"/>
    <n v="1307810"/>
    <d v="2001-05-30T03:34:48"/>
    <s v="Alliance Gas Limited"/>
    <x v="0"/>
    <x v="0"/>
    <x v="0"/>
    <x v="2"/>
    <s v="UK Gas Phy Fwd NBP"/>
    <s v="UK Gas Phy       NBP                     31May01         p/th"/>
    <m/>
    <n v="50000"/>
    <x v="0"/>
    <x v="4"/>
    <x v="3"/>
    <n v="21.2"/>
    <s v="DAVIDWALK"/>
    <s v="MNICHOLA"/>
    <s v="Non Affiliate Gas Book"/>
    <x v="3"/>
    <x v="2"/>
    <n v="105350"/>
    <d v="2001-05-31T21:00:00"/>
  </r>
  <r>
    <x v="0"/>
    <x v="1"/>
    <x v="1"/>
    <x v="4"/>
    <n v="50"/>
    <n v="1307811"/>
    <d v="2001-05-30T03:35:14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5"/>
    <s v="ADM02151"/>
    <s v="MHELLERM"/>
    <s v="UK - ECTRL - Continental Power Book"/>
    <x v="2"/>
    <x v="2"/>
    <n v="108155.1"/>
    <d v="2001-06-02T21:00:00"/>
  </r>
  <r>
    <x v="0"/>
    <x v="0"/>
    <x v="0"/>
    <x v="0"/>
    <n v="12"/>
    <n v="1307812"/>
    <d v="2001-05-30T03:35:54"/>
    <s v="Engelhard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5"/>
    <s v="ADM62411"/>
    <s v="BMARCHAN"/>
    <s v="Enron Metals Trading System"/>
    <x v="0"/>
    <x v="0"/>
    <n v="2156932"/>
    <m/>
  </r>
  <r>
    <x v="0"/>
    <x v="1"/>
    <x v="1"/>
    <x v="12"/>
    <n v="3640"/>
    <n v="1307813"/>
    <d v="2001-05-30T03:36:14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rupestanna"/>
    <s v="NJACKSON"/>
    <s v="UK-Power-Phy-Term-ECTRL-Production"/>
    <x v="4"/>
    <x v="3"/>
    <n v="108156.1"/>
    <d v="2001-10-01T00:00:00"/>
  </r>
  <r>
    <x v="0"/>
    <x v="2"/>
    <x v="1"/>
    <x v="7"/>
    <n v="2250000"/>
    <n v="1307814"/>
    <d v="2001-05-30T03:39:00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5"/>
    <s v="ADM42088"/>
    <s v="AFAIRLE"/>
    <s v="Non Affiliate Gas Book"/>
    <x v="3"/>
    <x v="2"/>
    <n v="105351"/>
    <d v="2003-01-01T00:00:00"/>
  </r>
  <r>
    <x v="0"/>
    <x v="2"/>
    <x v="1"/>
    <x v="8"/>
    <n v="2300000"/>
    <n v="1307815"/>
    <d v="2001-05-30T03:39:03"/>
    <s v="Agip (UK) Limited"/>
    <x v="0"/>
    <x v="0"/>
    <x v="0"/>
    <x v="2"/>
    <s v="UK Gas Phy Fwd NBP"/>
    <s v="UK Gas Phy       NBP                     Oct-Dec02       p/th"/>
    <m/>
    <n v="25000"/>
    <x v="0"/>
    <x v="4"/>
    <x v="3"/>
    <n v="24.3"/>
    <s v="ADM42088"/>
    <s v="AFAIRLE"/>
    <s v="Non Affiliate Gas Book"/>
    <x v="3"/>
    <x v="2"/>
    <n v="105352"/>
    <d v="2002-10-01T00:00:00"/>
  </r>
  <r>
    <x v="0"/>
    <x v="1"/>
    <x v="1"/>
    <x v="12"/>
    <n v="3640"/>
    <n v="1307816"/>
    <d v="2001-05-30T03:41:5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7"/>
    <s v="rupestanna"/>
    <s v="NJACKSON"/>
    <s v="UK-Power-Phy-Term-ECTRL-Production"/>
    <x v="4"/>
    <x v="3"/>
    <n v="108162.1"/>
    <d v="2001-10-01T00:00:00"/>
  </r>
  <r>
    <x v="0"/>
    <x v="2"/>
    <x v="1"/>
    <x v="7"/>
    <n v="2250000"/>
    <n v="1307817"/>
    <d v="2001-05-30T03:42:57"/>
    <s v="BP Gas Marketing Limited"/>
    <x v="0"/>
    <x v="0"/>
    <x v="0"/>
    <x v="2"/>
    <s v="UK Gas Phy Fwd NBP"/>
    <s v="UK Gas Phy       NBP                     Jan-Mar02       p/th"/>
    <n v="25000"/>
    <m/>
    <x v="0"/>
    <x v="4"/>
    <x v="3"/>
    <n v="26.6"/>
    <s v="campbellm"/>
    <s v="AFAIRLE"/>
    <s v="Non Affiliate Gas Book"/>
    <x v="3"/>
    <x v="2"/>
    <n v="105356"/>
    <d v="2002-01-01T00:00:00"/>
  </r>
  <r>
    <x v="0"/>
    <x v="1"/>
    <x v="1"/>
    <x v="12"/>
    <n v="3640"/>
    <n v="1307818"/>
    <d v="2001-05-30T03:43:39"/>
    <s v="PowerGen UK Plc"/>
    <x v="0"/>
    <x v="0"/>
    <x v="0"/>
    <x v="1"/>
    <s v="UK Power Phy Sch 5 Exc"/>
    <s v="UK Pwr Phy       445 Trans Inc BASE      Win 02          GBP/MWh"/>
    <m/>
    <n v="20"/>
    <x v="0"/>
    <x v="1"/>
    <x v="3"/>
    <n v="21.46"/>
    <s v="ianthomas1"/>
    <s v="NJACKSON"/>
    <s v="UK-Power-Phy-Term-ECTRL-Production"/>
    <x v="4"/>
    <x v="3"/>
    <n v="108164.1"/>
    <d v="2002-09-30T00:00:00"/>
  </r>
  <r>
    <x v="0"/>
    <x v="2"/>
    <x v="1"/>
    <x v="4"/>
    <n v="100000"/>
    <n v="1307819"/>
    <d v="2001-05-30T03:45:36"/>
    <s v="Fortum Gas Ltd."/>
    <x v="0"/>
    <x v="0"/>
    <x v="0"/>
    <x v="2"/>
    <s v="UK Gas Phy Fwd NBP"/>
    <s v="UK Gas Phy       NBP                     02-03Jun01      p/th"/>
    <m/>
    <n v="50000"/>
    <x v="0"/>
    <x v="4"/>
    <x v="3"/>
    <n v="20.55"/>
    <s v="ahhavvas"/>
    <s v="MNICHOLA"/>
    <s v="Non Affiliate Gas Book"/>
    <x v="3"/>
    <x v="2"/>
    <n v="105358"/>
    <d v="2001-06-02T21:00:00"/>
  </r>
  <r>
    <x v="0"/>
    <x v="1"/>
    <x v="1"/>
    <x v="12"/>
    <n v="3640"/>
    <n v="1307820"/>
    <d v="2001-05-30T03:45:41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44"/>
    <s v="younghel"/>
    <s v="NJACKSON"/>
    <s v="UK-Power-Phy-Term-ECTRL-Production"/>
    <x v="4"/>
    <x v="3"/>
    <n v="108167.1"/>
    <d v="2003-09-29T00:00:00"/>
  </r>
  <r>
    <x v="0"/>
    <x v="2"/>
    <x v="1"/>
    <x v="4"/>
    <n v="100000"/>
    <n v="1307821"/>
    <d v="2001-05-30T03:46:13"/>
    <s v="EDF Trading Limited"/>
    <x v="0"/>
    <x v="0"/>
    <x v="0"/>
    <x v="2"/>
    <s v="UK Gas Phy Fwd NBP"/>
    <s v="UK Gas Phy       NBP                     02-03Jun01      p/th"/>
    <m/>
    <n v="50000"/>
    <x v="0"/>
    <x v="4"/>
    <x v="3"/>
    <n v="20.6"/>
    <s v="CALLINAN"/>
    <s v="MNICHOLA"/>
    <s v="Non Affiliate Gas Book"/>
    <x v="3"/>
    <x v="2"/>
    <n v="105359"/>
    <d v="2001-06-02T21:00:00"/>
  </r>
  <r>
    <x v="0"/>
    <x v="3"/>
    <x v="0"/>
    <x v="0"/>
    <n v="100000"/>
    <n v="1307822"/>
    <d v="2001-05-30T03:47:39"/>
    <s v="J. Aron &amp; Company"/>
    <x v="0"/>
    <x v="0"/>
    <x v="0"/>
    <x v="3"/>
    <s v="UK Dtd Brent vs. IPE Frontline"/>
    <s v="DTD Brent vs.    IPE Frontline           Jul01           USD/bbl"/>
    <m/>
    <n v="100000"/>
    <x v="0"/>
    <x v="6"/>
    <x v="0"/>
    <n v="0.03"/>
    <s v="tukechar"/>
    <s v="CGLAAS"/>
    <s v="UK - ECTRIC - Crude Brent"/>
    <x v="6"/>
    <x v="3"/>
    <s v="VC8277.1"/>
    <d v="2001-07-01T00:00:00"/>
  </r>
  <r>
    <x v="0"/>
    <x v="0"/>
    <x v="0"/>
    <x v="0"/>
    <n v="1"/>
    <n v="1307823"/>
    <d v="2001-05-30T03:47:43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msquires"/>
    <s v="BMARCHAN"/>
    <s v="Enron Metals Trading System"/>
    <x v="0"/>
    <x v="0"/>
    <n v="2156963"/>
    <m/>
  </r>
  <r>
    <x v="0"/>
    <x v="0"/>
    <x v="0"/>
    <x v="0"/>
    <n v="8"/>
    <n v="1307824"/>
    <d v="2001-05-30T03:48:37"/>
    <s v="J. Aron &amp; Company"/>
    <x v="0"/>
    <x v="0"/>
    <x v="0"/>
    <x v="0"/>
    <s v="Aluminum LME Registered Contract"/>
    <s v="Al LME Reg.      Contract                3 Month         USD/mt-L"/>
    <n v="8"/>
    <m/>
    <x v="0"/>
    <x v="0"/>
    <x v="0"/>
    <n v="1515"/>
    <s v="VANDESBO"/>
    <s v="BMARCHAN"/>
    <s v="Enron Metals Trading System"/>
    <x v="0"/>
    <x v="0"/>
    <n v="2156965"/>
    <m/>
  </r>
  <r>
    <x v="0"/>
    <x v="1"/>
    <x v="1"/>
    <x v="15"/>
    <n v="560"/>
    <n v="1307825"/>
    <d v="2001-05-30T03:49:36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7.75"/>
    <s v="ROBINLONG"/>
    <s v="NJACKSON"/>
    <s v="UK-Power-Phy-Term-ECTRL-Production"/>
    <x v="4"/>
    <x v="3"/>
    <n v="108172.1"/>
    <d v="2001-07-02T00:00:00"/>
  </r>
  <r>
    <x v="0"/>
    <x v="3"/>
    <x v="0"/>
    <x v="16"/>
    <n v="300000"/>
    <n v="1307826"/>
    <d v="2001-05-30T03:49:54"/>
    <s v="J. Aron &amp; Company"/>
    <x v="0"/>
    <x v="0"/>
    <x v="0"/>
    <x v="3"/>
    <s v="UK Dtd Brent vs. IPE Frontline"/>
    <s v="DTD Brent vs.    IPE Frontline           Q1 2002         USD/bbl"/>
    <m/>
    <n v="100000"/>
    <x v="0"/>
    <x v="6"/>
    <x v="0"/>
    <n v="0.08"/>
    <s v="tukechar"/>
    <s v="CGLAAS"/>
    <s v="UK - ECTRIC - Crude Brent"/>
    <x v="6"/>
    <x v="3"/>
    <s v="VC8278.1"/>
    <d v="2002-01-01T00:00:00"/>
  </r>
  <r>
    <x v="0"/>
    <x v="1"/>
    <x v="1"/>
    <x v="12"/>
    <n v="3640"/>
    <n v="1307827"/>
    <d v="2001-05-30T03:50:40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7"/>
    <s v="rupestanna"/>
    <s v="NJACKSON"/>
    <s v="UK-Power-Phy-Term-ECTRL-Production"/>
    <x v="4"/>
    <x v="3"/>
    <n v="108176.1"/>
    <d v="2001-10-01T00:00:00"/>
  </r>
  <r>
    <x v="0"/>
    <x v="1"/>
    <x v="0"/>
    <x v="1"/>
    <n v="930"/>
    <n v="1307828"/>
    <d v="2001-05-30T03:51:23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90"/>
    <s v="FFROSE"/>
    <s v="ENE- Nordic Power Book"/>
    <x v="1"/>
    <x v="1"/>
    <n v="1307828"/>
    <d v="2001-10-01T00:00:00"/>
  </r>
  <r>
    <x v="0"/>
    <x v="0"/>
    <x v="0"/>
    <x v="0"/>
    <n v="19"/>
    <n v="1307829"/>
    <d v="2001-05-30T03:51:42"/>
    <s v="Amalgamated Metal Trading Limited"/>
    <x v="0"/>
    <x v="0"/>
    <x v="0"/>
    <x v="0"/>
    <s v="Copper LME Registered Contract"/>
    <s v="Cu LME Reg.      Contract                3 Month         USD/mt-L"/>
    <n v="19"/>
    <m/>
    <x v="0"/>
    <x v="0"/>
    <x v="0"/>
    <n v="1698"/>
    <s v="atkinsjs"/>
    <s v="BMARCHAN"/>
    <s v="Enron Metals Trading System"/>
    <x v="0"/>
    <x v="0"/>
    <n v="2156974"/>
    <m/>
  </r>
  <r>
    <x v="0"/>
    <x v="1"/>
    <x v="1"/>
    <x v="15"/>
    <n v="560"/>
    <n v="1307830"/>
    <d v="2001-05-30T03:52:40"/>
    <s v="TotalFinaElf Gas and Power Limited"/>
    <x v="0"/>
    <x v="0"/>
    <x v="0"/>
    <x v="1"/>
    <s v="UK Power Phy Sch 5 Exc"/>
    <s v="UK Pwr Phy       445 Trans Inc BASE      Jul01           GBP/MWh"/>
    <m/>
    <n v="20"/>
    <x v="0"/>
    <x v="1"/>
    <x v="3"/>
    <n v="17.850000000000001"/>
    <s v="ETA44556"/>
    <s v="NJACKSON"/>
    <s v="UK-Power-Phy-Term-ECTRL-Production"/>
    <x v="4"/>
    <x v="3"/>
    <n v="108179.1"/>
    <d v="2001-07-02T00:00:00"/>
  </r>
  <r>
    <x v="0"/>
    <x v="1"/>
    <x v="1"/>
    <x v="17"/>
    <n v="700"/>
    <n v="1307831"/>
    <d v="2001-05-30T03:52:42"/>
    <s v="PowerGen UK Plc"/>
    <x v="0"/>
    <x v="0"/>
    <x v="0"/>
    <x v="1"/>
    <s v="UK Power Phy Sch 5 Exc"/>
    <s v="UK Pwr Phy       445 Trans Inc BASE      Sep01           GBP/MWh"/>
    <m/>
    <n v="20"/>
    <x v="0"/>
    <x v="1"/>
    <x v="3"/>
    <n v="19.95"/>
    <s v="younghel"/>
    <s v="NJACKSON"/>
    <s v="UK-Power-Phy-Term-ECTRL-Production"/>
    <x v="4"/>
    <x v="3"/>
    <n v="108180.1"/>
    <d v="2001-08-27T00:00:00"/>
  </r>
  <r>
    <x v="0"/>
    <x v="1"/>
    <x v="1"/>
    <x v="15"/>
    <n v="560"/>
    <n v="1307832"/>
    <d v="2001-05-30T03:55:41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7"/>
    <s v="rupestanna"/>
    <s v="NJACKSON"/>
    <s v="UK-Power-Phy-Term-ECTRL-Production"/>
    <x v="4"/>
    <x v="3"/>
    <n v="108183.1"/>
    <d v="2002-01-28T00:00:00"/>
  </r>
  <r>
    <x v="0"/>
    <x v="0"/>
    <x v="0"/>
    <x v="0"/>
    <n v="20"/>
    <n v="1307833"/>
    <d v="2001-05-30T03:55:4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6978"/>
    <m/>
  </r>
  <r>
    <x v="0"/>
    <x v="0"/>
    <x v="0"/>
    <x v="0"/>
    <n v="10"/>
    <n v="1307835"/>
    <d v="2001-05-30T03:58:23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FBEUZELIN"/>
    <s v="BMARCHAN"/>
    <s v="Enron Metals Trading System"/>
    <x v="0"/>
    <x v="0"/>
    <n v="2156982"/>
    <m/>
  </r>
  <r>
    <x v="0"/>
    <x v="2"/>
    <x v="1"/>
    <x v="4"/>
    <n v="200000"/>
    <n v="1307836"/>
    <d v="2001-05-30T03:59:47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5"/>
    <s v="ahhavvas"/>
    <s v="MNICHOLA"/>
    <s v="Non Affiliate Gas Book"/>
    <x v="3"/>
    <x v="2"/>
    <n v="105365"/>
    <d v="2001-06-02T21:00:00"/>
  </r>
  <r>
    <x v="0"/>
    <x v="2"/>
    <x v="1"/>
    <x v="4"/>
    <n v="100000"/>
    <n v="1307837"/>
    <d v="2001-05-30T04:00:51"/>
    <s v="Accord Energy Ltd."/>
    <x v="0"/>
    <x v="0"/>
    <x v="0"/>
    <x v="2"/>
    <s v="BEL Gas Phy Fwd Zee HUB"/>
    <s v="BEL Gas Phy      ZEE HUB                 02-03Jun01      p/th"/>
    <n v="50000"/>
    <m/>
    <x v="0"/>
    <x v="4"/>
    <x v="3"/>
    <n v="20.55"/>
    <s v="tommacal"/>
    <s v="DFURNER"/>
    <s v="Continental Gas Book"/>
    <x v="3"/>
    <x v="2"/>
    <n v="105366"/>
    <d v="2001-06-02T21:00:00"/>
  </r>
  <r>
    <x v="0"/>
    <x v="0"/>
    <x v="0"/>
    <x v="0"/>
    <n v="12"/>
    <n v="1307838"/>
    <d v="2001-05-30T04:00:53"/>
    <s v="Simsen Metals Company Limited"/>
    <x v="0"/>
    <x v="0"/>
    <x v="0"/>
    <x v="0"/>
    <s v="Copper LME Registered Contract"/>
    <s v="Cu LME Reg.      Contract                3 Month         USD/mt-L"/>
    <n v="12"/>
    <m/>
    <x v="0"/>
    <x v="0"/>
    <x v="0"/>
    <n v="1695"/>
    <s v="ADM37670"/>
    <s v="BMARCHAN"/>
    <s v="Enron Metals Trading System"/>
    <x v="0"/>
    <x v="0"/>
    <n v="2156984"/>
    <m/>
  </r>
  <r>
    <x v="0"/>
    <x v="2"/>
    <x v="1"/>
    <x v="4"/>
    <n v="200000"/>
    <n v="1307839"/>
    <d v="2001-05-30T04:01:00"/>
    <s v="AEP Energy Services Ltd"/>
    <x v="0"/>
    <x v="0"/>
    <x v="0"/>
    <x v="2"/>
    <s v="UK Gas Phy Fwd NBP"/>
    <s v="UK Gas Phy       NBP                     02-03Jun01      p/th"/>
    <n v="100000"/>
    <m/>
    <x v="0"/>
    <x v="4"/>
    <x v="3"/>
    <n v="20.45"/>
    <s v="psheffield"/>
    <s v="MNICHOLA"/>
    <s v="Non Affiliate Gas Book"/>
    <x v="3"/>
    <x v="2"/>
    <n v="105367"/>
    <d v="2001-06-02T21:00:00"/>
  </r>
  <r>
    <x v="0"/>
    <x v="0"/>
    <x v="0"/>
    <x v="0"/>
    <n v="1"/>
    <n v="1307840"/>
    <d v="2001-05-30T04:01:08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986"/>
    <m/>
  </r>
  <r>
    <x v="0"/>
    <x v="2"/>
    <x v="1"/>
    <x v="6"/>
    <n v="750000"/>
    <n v="1307841"/>
    <d v="2001-05-30T04:02:15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5"/>
    <s v="andygard"/>
    <s v="AFAIRLE"/>
    <s v="Non Affiliate Gas Book"/>
    <x v="3"/>
    <x v="2"/>
    <n v="105411"/>
    <d v="2001-06-01T21:00:00"/>
  </r>
  <r>
    <x v="0"/>
    <x v="0"/>
    <x v="0"/>
    <x v="0"/>
    <n v="8"/>
    <n v="1307842"/>
    <d v="2001-05-30T04:02:22"/>
    <s v="Refco Overseas Ltd"/>
    <x v="0"/>
    <x v="0"/>
    <x v="0"/>
    <x v="0"/>
    <s v="Copper LME Registered Contract"/>
    <s v="Cu LME Reg.      Contract                3 Month         USD/mt-L"/>
    <n v="8"/>
    <m/>
    <x v="0"/>
    <x v="0"/>
    <x v="0"/>
    <n v="1695"/>
    <s v="marknunn1"/>
    <s v="BMARCHAN"/>
    <s v="Enron Metals Trading System"/>
    <x v="0"/>
    <x v="0"/>
    <n v="2156988"/>
    <m/>
  </r>
  <r>
    <x v="0"/>
    <x v="0"/>
    <x v="0"/>
    <x v="0"/>
    <n v="20"/>
    <n v="1307843"/>
    <d v="2001-05-30T04:02:4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IMONEVANS"/>
    <s v="BMARCHAN"/>
    <s v="Enron Metals Trading System"/>
    <x v="0"/>
    <x v="0"/>
    <n v="2156990"/>
    <m/>
  </r>
  <r>
    <x v="0"/>
    <x v="0"/>
    <x v="0"/>
    <x v="0"/>
    <n v="10"/>
    <n v="1307844"/>
    <d v="2001-05-30T04:02:5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5"/>
    <s v="ADM61366"/>
    <s v="BMARCHAN"/>
    <s v="Enron Metals Trading System"/>
    <x v="0"/>
    <x v="0"/>
    <n v="2156992"/>
    <m/>
  </r>
  <r>
    <x v="0"/>
    <x v="0"/>
    <x v="0"/>
    <x v="0"/>
    <n v="20"/>
    <n v="1307845"/>
    <d v="2001-05-30T04:03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HILLIPSM"/>
    <s v="BMARCHAN"/>
    <s v="Enron Metals Trading System"/>
    <x v="0"/>
    <x v="0"/>
    <n v="2156995"/>
    <m/>
  </r>
  <r>
    <x v="0"/>
    <x v="0"/>
    <x v="0"/>
    <x v="0"/>
    <n v="14"/>
    <n v="1307846"/>
    <d v="2001-05-30T04:03:26"/>
    <s v="Credit Lyonnais Rouse Limited"/>
    <x v="0"/>
    <x v="0"/>
    <x v="0"/>
    <x v="0"/>
    <s v="Copper LME Registered Contract"/>
    <s v="Cu LME Reg.      Contract                3 Month         USD/mt-L"/>
    <m/>
    <n v="14"/>
    <x v="0"/>
    <x v="0"/>
    <x v="0"/>
    <n v="1695"/>
    <s v="johnmanfld"/>
    <s v="BMARCHAN"/>
    <s v="Enron Metals Trading System"/>
    <x v="0"/>
    <x v="0"/>
    <n v="2156998"/>
    <m/>
  </r>
  <r>
    <x v="0"/>
    <x v="0"/>
    <x v="0"/>
    <x v="0"/>
    <n v="6"/>
    <n v="1307847"/>
    <d v="2001-05-30T04:03:28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95"/>
    <s v="TRD11002"/>
    <s v="BMARCHAN"/>
    <s v="Enron Metals Trading System"/>
    <x v="0"/>
    <x v="0"/>
    <n v="2157000"/>
    <m/>
  </r>
  <r>
    <x v="0"/>
    <x v="0"/>
    <x v="0"/>
    <x v="0"/>
    <n v="8"/>
    <n v="1307849"/>
    <d v="2001-05-30T04:03:39"/>
    <s v="Naw Co limited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JNAWNEDW"/>
    <s v="BMARCHAN"/>
    <s v="Enron Metals Trading System"/>
    <x v="0"/>
    <x v="0"/>
    <n v="2157005"/>
    <m/>
  </r>
  <r>
    <x v="0"/>
    <x v="0"/>
    <x v="0"/>
    <x v="0"/>
    <n v="20"/>
    <n v="1307850"/>
    <d v="2001-05-30T04:04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008"/>
    <m/>
  </r>
  <r>
    <x v="0"/>
    <x v="0"/>
    <x v="0"/>
    <x v="0"/>
    <n v="10"/>
    <n v="1307851"/>
    <d v="2001-05-30T04:04:31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FBEUZELIN"/>
    <s v="BMARCHAN"/>
    <s v="Enron Metals Trading System"/>
    <x v="0"/>
    <x v="0"/>
    <n v="2157010"/>
    <m/>
  </r>
  <r>
    <x v="0"/>
    <x v="2"/>
    <x v="1"/>
    <x v="4"/>
    <n v="200000"/>
    <n v="1307853"/>
    <d v="2001-05-30T04:07:06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99999999999999"/>
    <s v="ahhavvas"/>
    <s v="MNICHOLA"/>
    <s v="Non Affiliate Gas Book"/>
    <x v="3"/>
    <x v="2"/>
    <n v="105370"/>
    <d v="2001-06-02T21:00:00"/>
  </r>
  <r>
    <x v="0"/>
    <x v="0"/>
    <x v="0"/>
    <x v="0"/>
    <n v="10"/>
    <n v="1307854"/>
    <d v="2001-05-30T04:07:13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26133"/>
    <s v="BMARCHAN"/>
    <s v="Enron Metals Trading System"/>
    <x v="0"/>
    <x v="0"/>
    <n v="2157018"/>
    <m/>
  </r>
  <r>
    <x v="0"/>
    <x v="0"/>
    <x v="0"/>
    <x v="0"/>
    <n v="12"/>
    <n v="1307855"/>
    <d v="2001-05-30T04:07:36"/>
    <s v="GNI Limited"/>
    <x v="0"/>
    <x v="0"/>
    <x v="0"/>
    <x v="0"/>
    <s v="Copper LME Registered Contract"/>
    <s v="Cu LME Reg.      Contract                3 Month         USD/mt-L"/>
    <n v="12"/>
    <m/>
    <x v="0"/>
    <x v="0"/>
    <x v="0"/>
    <n v="1697"/>
    <s v="ADM59084"/>
    <s v="BMARCHAN"/>
    <s v="Enron Metals Trading System"/>
    <x v="0"/>
    <x v="0"/>
    <n v="2157020"/>
    <m/>
  </r>
  <r>
    <x v="0"/>
    <x v="0"/>
    <x v="0"/>
    <x v="0"/>
    <n v="20"/>
    <n v="1307856"/>
    <d v="2001-05-30T04:08:30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25"/>
    <m/>
  </r>
  <r>
    <x v="0"/>
    <x v="0"/>
    <x v="0"/>
    <x v="0"/>
    <n v="20"/>
    <n v="1307857"/>
    <d v="2001-05-30T04:09:05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82741"/>
    <s v="BMARCHAN"/>
    <s v="Enron Metals Trading System"/>
    <x v="0"/>
    <x v="0"/>
    <n v="2157027"/>
    <m/>
  </r>
  <r>
    <x v="0"/>
    <x v="0"/>
    <x v="0"/>
    <x v="0"/>
    <n v="10"/>
    <n v="1307858"/>
    <d v="2001-05-30T04:09:2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STEVEWAUGH"/>
    <s v="BMARCHAN"/>
    <s v="Enron Metals Trading System"/>
    <x v="0"/>
    <x v="0"/>
    <n v="2157030"/>
    <m/>
  </r>
  <r>
    <x v="0"/>
    <x v="2"/>
    <x v="1"/>
    <x v="4"/>
    <n v="200000"/>
    <n v="1307859"/>
    <d v="2001-05-30T04:09:35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75"/>
    <s v="ahhavvas"/>
    <s v="MNICHOLA"/>
    <s v="Non Affiliate Gas Book"/>
    <x v="3"/>
    <x v="2"/>
    <n v="105371"/>
    <d v="2001-06-02T21:00:00"/>
  </r>
  <r>
    <x v="0"/>
    <x v="0"/>
    <x v="0"/>
    <x v="0"/>
    <n v="20"/>
    <n v="1307860"/>
    <d v="2001-05-30T04:09:5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57034"/>
    <m/>
  </r>
  <r>
    <x v="0"/>
    <x v="0"/>
    <x v="0"/>
    <x v="0"/>
    <n v="5"/>
    <n v="1307861"/>
    <d v="2001-05-30T04:11:03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97"/>
    <s v="LMEDESK1"/>
    <s v="BMARCHAN"/>
    <s v="Enron Metals Trading System"/>
    <x v="0"/>
    <x v="0"/>
    <n v="2157038"/>
    <m/>
  </r>
  <r>
    <x v="0"/>
    <x v="0"/>
    <x v="0"/>
    <x v="0"/>
    <n v="6"/>
    <n v="1307862"/>
    <d v="2001-05-30T04:12:35"/>
    <s v="Amalgamated Metal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97"/>
    <s v="atkinsjs"/>
    <s v="BMARCHAN"/>
    <s v="Enron Metals Trading System"/>
    <x v="0"/>
    <x v="0"/>
    <n v="2157046"/>
    <m/>
  </r>
  <r>
    <x v="0"/>
    <x v="0"/>
    <x v="0"/>
    <x v="0"/>
    <n v="20"/>
    <n v="1307863"/>
    <d v="2001-05-30T04:12:45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56"/>
    <m/>
  </r>
  <r>
    <x v="0"/>
    <x v="0"/>
    <x v="0"/>
    <x v="0"/>
    <n v="9"/>
    <n v="1307864"/>
    <d v="2001-05-30T04:13:06"/>
    <s v="Sogemin Metals Ltd."/>
    <x v="0"/>
    <x v="0"/>
    <x v="0"/>
    <x v="0"/>
    <s v="Copper LME Registered Contract"/>
    <s v="Cu LME Reg.      Contract                3 Month         USD/mt-L"/>
    <m/>
    <n v="9"/>
    <x v="0"/>
    <x v="0"/>
    <x v="0"/>
    <n v="1697"/>
    <s v="TRD11002"/>
    <s v="BMARCHAN"/>
    <s v="Enron Metals Trading System"/>
    <x v="0"/>
    <x v="0"/>
    <n v="2157062"/>
    <m/>
  </r>
  <r>
    <x v="0"/>
    <x v="2"/>
    <x v="1"/>
    <x v="4"/>
    <n v="100000"/>
    <n v="1307865"/>
    <d v="2001-05-30T04:13:55"/>
    <s v="Fortum Gas Ltd."/>
    <x v="0"/>
    <x v="0"/>
    <x v="0"/>
    <x v="2"/>
    <s v="UK Gas Phy Fwd NBP"/>
    <s v="UK Gas Phy       NBP                     02-03Jun01      p/th"/>
    <n v="50000"/>
    <m/>
    <x v="0"/>
    <x v="4"/>
    <x v="3"/>
    <n v="20.350000000000001"/>
    <s v="ahhavvas"/>
    <s v="MNICHOLA"/>
    <s v="Non Affiliate Gas Book"/>
    <x v="3"/>
    <x v="2"/>
    <n v="105372"/>
    <d v="2001-06-02T21:00:00"/>
  </r>
  <r>
    <x v="0"/>
    <x v="1"/>
    <x v="1"/>
    <x v="14"/>
    <n v="9125"/>
    <n v="1307866"/>
    <d v="2001-05-30T04:14:38"/>
    <s v="TotalFinaElf Gas and Power Limited"/>
    <x v="0"/>
    <x v="0"/>
    <x v="0"/>
    <x v="1"/>
    <s v="GER Power Phy Fwd Ffrm"/>
    <s v="GER Pwr Phy FF   Ger Grd WDPK HV         Jan-Dec02       EUR/MWh"/>
    <n v="25"/>
    <m/>
    <x v="0"/>
    <x v="1"/>
    <x v="2"/>
    <n v="31.35"/>
    <s v="PETERFRIT"/>
    <s v="AMANCEBO"/>
    <s v="UK - ECTRL - Continental Power Book"/>
    <x v="2"/>
    <x v="2"/>
    <n v="108200.1"/>
    <d v="2002-01-01T00:00:00"/>
  </r>
  <r>
    <x v="1"/>
    <x v="3"/>
    <x v="0"/>
    <x v="0"/>
    <n v="50000"/>
    <n v="1307867"/>
    <d v="2001-05-30T04:15:15"/>
    <s v="Elf Trading SA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4matheron"/>
    <s v="GWHALLE"/>
    <s v="WTI-GW-NXC2"/>
    <x v="5"/>
    <x v="4"/>
    <n v="109364"/>
    <d v="2001-07-01T00:00:00"/>
  </r>
  <r>
    <x v="0"/>
    <x v="0"/>
    <x v="0"/>
    <x v="0"/>
    <n v="20"/>
    <n v="1307869"/>
    <d v="2001-05-30T04:16:5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59084"/>
    <s v="BMARCHAN"/>
    <s v="Enron Metals Trading System"/>
    <x v="0"/>
    <x v="0"/>
    <n v="2157086"/>
    <m/>
  </r>
  <r>
    <x v="0"/>
    <x v="3"/>
    <x v="0"/>
    <x v="0"/>
    <n v="50000"/>
    <n v="1307870"/>
    <d v="2001-05-30T04:18:11"/>
    <s v="Sempra Oil Trading Sarl"/>
    <x v="0"/>
    <x v="0"/>
    <x v="0"/>
    <x v="3"/>
    <s v="SG Dubai Swap"/>
    <s v="SG Dubai Swap    Platts                  Aug01           USD/bbl"/>
    <m/>
    <n v="50000"/>
    <x v="0"/>
    <x v="6"/>
    <x v="0"/>
    <n v="25.74"/>
    <s v="ADM45427"/>
    <s v="RSLOVENS"/>
    <s v="Singapore Dubai"/>
    <x v="5"/>
    <x v="5"/>
    <n v="109366"/>
    <d v="2001-08-01T00:00:00"/>
  </r>
  <r>
    <x v="0"/>
    <x v="2"/>
    <x v="1"/>
    <x v="0"/>
    <n v="50000"/>
    <n v="1307871"/>
    <d v="2001-05-30T04:18:57"/>
    <s v="AEP Energy Services Ltd"/>
    <x v="0"/>
    <x v="0"/>
    <x v="0"/>
    <x v="2"/>
    <s v="UK Gas Phy Fwd NBP"/>
    <s v="UK Gas Phy       NBP                     31May01         p/th"/>
    <n v="50000"/>
    <m/>
    <x v="0"/>
    <x v="4"/>
    <x v="3"/>
    <n v="21"/>
    <s v="psheffield"/>
    <s v="MNICHOLA"/>
    <s v="Non Affiliate Gas Book"/>
    <x v="3"/>
    <x v="2"/>
    <n v="105379"/>
    <d v="2001-05-31T21:00:00"/>
  </r>
  <r>
    <x v="0"/>
    <x v="2"/>
    <x v="1"/>
    <x v="4"/>
    <n v="100000"/>
    <n v="1307872"/>
    <d v="2001-05-30T04:19:29"/>
    <s v="Fortum Gas Ltd."/>
    <x v="0"/>
    <x v="0"/>
    <x v="0"/>
    <x v="2"/>
    <s v="UK Gas Phy Fwd NBP"/>
    <s v="UK Gas Phy       NBP                     31May-01Jun     p/th"/>
    <n v="50000"/>
    <m/>
    <x v="0"/>
    <x v="4"/>
    <x v="3"/>
    <n v="21"/>
    <s v="ahhavvas"/>
    <s v="MNICHOLA"/>
    <s v="Non Affiliate Gas Book"/>
    <x v="3"/>
    <x v="2"/>
    <n v="105380"/>
    <d v="2001-05-31T21:00:00"/>
  </r>
  <r>
    <x v="0"/>
    <x v="2"/>
    <x v="1"/>
    <x v="8"/>
    <n v="2300000"/>
    <n v="1307873"/>
    <d v="2001-05-30T04:19:33"/>
    <s v="Fortum Gas Ltd."/>
    <x v="0"/>
    <x v="0"/>
    <x v="0"/>
    <x v="2"/>
    <s v="UK Gas Phy Fwd NBP"/>
    <s v="UK Gas Phy       NBP                     Oct-Dec01       p/th"/>
    <n v="25000"/>
    <m/>
    <x v="0"/>
    <x v="4"/>
    <x v="3"/>
    <n v="24.75"/>
    <s v="ahhavvas"/>
    <s v="AFAIRLE"/>
    <s v="Non Affiliate Gas Book"/>
    <x v="3"/>
    <x v="2"/>
    <n v="105381"/>
    <d v="2001-10-01T00:00:00"/>
  </r>
  <r>
    <x v="0"/>
    <x v="0"/>
    <x v="0"/>
    <x v="0"/>
    <n v="5"/>
    <n v="1307874"/>
    <d v="2001-05-30T04:19:37"/>
    <s v="Koch Metals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0"/>
    <s v="ADM79905"/>
    <s v="ATURNER"/>
    <s v="Enron Metals Trading System"/>
    <x v="0"/>
    <x v="0"/>
    <n v="2157102"/>
    <m/>
  </r>
  <r>
    <x v="0"/>
    <x v="2"/>
    <x v="1"/>
    <x v="7"/>
    <n v="2250000"/>
    <n v="1307875"/>
    <d v="2001-05-30T04:19:43"/>
    <s v="Sempra Energy Europe Ltd"/>
    <x v="0"/>
    <x v="0"/>
    <x v="0"/>
    <x v="2"/>
    <s v="UK Gas Phy Fwd NBP"/>
    <s v="UK Gas Phy       NBP                     Jan-Mar03       p/th"/>
    <n v="25000"/>
    <m/>
    <x v="0"/>
    <x v="4"/>
    <x v="3"/>
    <n v="25.45"/>
    <s v="NJARENTZ"/>
    <s v="AFAIRLE"/>
    <s v="Non Affiliate Gas Book"/>
    <x v="3"/>
    <x v="2"/>
    <n v="105382"/>
    <d v="2003-01-01T00:00:00"/>
  </r>
  <r>
    <x v="0"/>
    <x v="2"/>
    <x v="1"/>
    <x v="4"/>
    <n v="100000"/>
    <n v="1307876"/>
    <d v="2001-05-30T04:20:32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9"/>
    <s v="tolladur"/>
    <s v="MNICHOLA"/>
    <s v="Non Affiliate Gas Book"/>
    <x v="3"/>
    <x v="2"/>
    <n v="105384"/>
    <d v="2001-05-31T21:00:00"/>
  </r>
  <r>
    <x v="0"/>
    <x v="2"/>
    <x v="1"/>
    <x v="0"/>
    <n v="50000"/>
    <n v="1307878"/>
    <d v="2001-05-30T04:21:25"/>
    <s v="Scottish Power UK plc"/>
    <x v="0"/>
    <x v="0"/>
    <x v="0"/>
    <x v="2"/>
    <s v="UK Gas Phy Fwd NBP"/>
    <s v="UK Gas Phy       NBP                     31May01         p/th"/>
    <n v="50000"/>
    <m/>
    <x v="0"/>
    <x v="4"/>
    <x v="3"/>
    <n v="20.8"/>
    <s v="GREGORMCD"/>
    <s v="MNICHOLA"/>
    <s v="Non Affiliate Gas Book"/>
    <x v="3"/>
    <x v="2"/>
    <n v="105385"/>
    <d v="2001-05-31T21:00:00"/>
  </r>
  <r>
    <x v="0"/>
    <x v="2"/>
    <x v="1"/>
    <x v="0"/>
    <n v="50000"/>
    <n v="1307879"/>
    <d v="2001-05-30T04:22:12"/>
    <s v="Accord Energy Ltd."/>
    <x v="0"/>
    <x v="0"/>
    <x v="0"/>
    <x v="2"/>
    <s v="BEL Gas Phy Fwd Zee HUB"/>
    <s v="BEL Gas Phy      ZEE HUB                 31May01         p/th"/>
    <n v="50000"/>
    <m/>
    <x v="0"/>
    <x v="4"/>
    <x v="3"/>
    <n v="20.9"/>
    <s v="tommacal"/>
    <s v="DFURNER"/>
    <s v="Continental Gas Book"/>
    <x v="3"/>
    <x v="2"/>
    <n v="105387"/>
    <d v="2001-05-31T21:00:00"/>
  </r>
  <r>
    <x v="0"/>
    <x v="2"/>
    <x v="1"/>
    <x v="6"/>
    <n v="750000"/>
    <n v="1307880"/>
    <d v="2001-05-30T04:22:24"/>
    <s v="RWE Trading GmbH"/>
    <x v="0"/>
    <x v="0"/>
    <x v="0"/>
    <x v="2"/>
    <s v="UK Gas Phy Fwd NBP"/>
    <s v="UK Gas Phy       NBP                     Jun01           p/th"/>
    <n v="25000"/>
    <m/>
    <x v="0"/>
    <x v="4"/>
    <x v="3"/>
    <n v="20.6"/>
    <s v="fatbelly"/>
    <s v="AFAIRLE"/>
    <s v="Non Affiliate Gas Book"/>
    <x v="3"/>
    <x v="2"/>
    <n v="105388"/>
    <d v="2001-06-01T21:00:00"/>
  </r>
  <r>
    <x v="0"/>
    <x v="2"/>
    <x v="1"/>
    <x v="4"/>
    <n v="100000"/>
    <n v="1307881"/>
    <d v="2001-05-30T04:22:32"/>
    <s v="Accord Energy Ltd."/>
    <x v="0"/>
    <x v="0"/>
    <x v="0"/>
    <x v="2"/>
    <s v="BEL Gas Phy Fwd Zee HUB"/>
    <s v="BEL Gas Phy      ZEE HUB                 31May-01Jun      p/th"/>
    <n v="50000"/>
    <m/>
    <x v="0"/>
    <x v="4"/>
    <x v="3"/>
    <n v="20.85"/>
    <s v="tommacal"/>
    <s v="DFURNER"/>
    <s v="Continental Gas Book"/>
    <x v="3"/>
    <x v="2"/>
    <n v="105389"/>
    <d v="2001-05-31T21:00:00"/>
  </r>
  <r>
    <x v="0"/>
    <x v="2"/>
    <x v="1"/>
    <x v="4"/>
    <n v="100000"/>
    <n v="1307882"/>
    <d v="2001-05-30T04:23:09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7"/>
    <s v="tolladur"/>
    <s v="MNICHOLA"/>
    <s v="Non Affiliate Gas Book"/>
    <x v="3"/>
    <x v="2"/>
    <n v="105390"/>
    <d v="2001-05-31T21:00:00"/>
  </r>
  <r>
    <x v="0"/>
    <x v="0"/>
    <x v="0"/>
    <x v="0"/>
    <n v="20"/>
    <n v="1307883"/>
    <d v="2001-05-30T04:23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115"/>
    <m/>
  </r>
  <r>
    <x v="0"/>
    <x v="2"/>
    <x v="1"/>
    <x v="0"/>
    <n v="50000"/>
    <n v="1307884"/>
    <d v="2001-05-30T04:23:40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55"/>
    <s v="tolladur"/>
    <s v="MNICHOLA"/>
    <s v="Non Affiliate Gas Book"/>
    <x v="3"/>
    <x v="2"/>
    <n v="105391"/>
    <d v="2001-05-30T21:00:00"/>
  </r>
  <r>
    <x v="0"/>
    <x v="0"/>
    <x v="0"/>
    <x v="0"/>
    <n v="20"/>
    <n v="1307885"/>
    <d v="2001-05-30T04:25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122"/>
    <m/>
  </r>
  <r>
    <x v="0"/>
    <x v="2"/>
    <x v="1"/>
    <x v="0"/>
    <n v="50000"/>
    <n v="1307886"/>
    <d v="2001-05-30T04:26:1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tolladur"/>
    <s v="MNICHOLA"/>
    <s v="Non Affiliate Gas Book"/>
    <x v="3"/>
    <x v="2"/>
    <n v="105393"/>
    <d v="2001-05-30T21:00:00"/>
  </r>
  <r>
    <x v="0"/>
    <x v="0"/>
    <x v="0"/>
    <x v="0"/>
    <n v="24"/>
    <n v="1307887"/>
    <d v="2001-05-30T04:26:32"/>
    <s v="Amalgamated Metal Trading Limited"/>
    <x v="0"/>
    <x v="0"/>
    <x v="0"/>
    <x v="0"/>
    <s v="Aluminum LME Registered Contract"/>
    <s v="Al LME Reg.      Contract                3 Month         USD/mt-L"/>
    <m/>
    <n v="24"/>
    <x v="0"/>
    <x v="0"/>
    <x v="0"/>
    <n v="1515"/>
    <s v="dogturds"/>
    <s v="BMARCHAN"/>
    <s v="Enron Metals Trading System"/>
    <x v="0"/>
    <x v="0"/>
    <n v="2157126"/>
    <m/>
  </r>
  <r>
    <x v="0"/>
    <x v="1"/>
    <x v="1"/>
    <x v="12"/>
    <n v="3640"/>
    <n v="1307889"/>
    <d v="2001-05-30T04:27:12"/>
    <s v="AEP Energy Services Ltd"/>
    <x v="0"/>
    <x v="0"/>
    <x v="0"/>
    <x v="1"/>
    <s v="UK Power Phy Sch 5 Exc"/>
    <s v="UK Pwr Phy       445 Trans Inc BASE      Win 01          GBP/MWh"/>
    <n v="20"/>
    <m/>
    <x v="0"/>
    <x v="1"/>
    <x v="3"/>
    <n v="21.58"/>
    <s v="simonwils"/>
    <s v="NJACKSON"/>
    <s v="UK-Power-Phy-Term-ECTRL-Production"/>
    <x v="4"/>
    <x v="3"/>
    <n v="108207.1"/>
    <d v="2001-10-01T00:00:00"/>
  </r>
  <r>
    <x v="0"/>
    <x v="0"/>
    <x v="0"/>
    <x v="0"/>
    <n v="20"/>
    <n v="1307890"/>
    <d v="2001-05-30T04:27:5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ogturds"/>
    <s v="BMARCHAN"/>
    <s v="Enron Metals Trading System"/>
    <x v="0"/>
    <x v="0"/>
    <n v="2157132"/>
    <m/>
  </r>
  <r>
    <x v="0"/>
    <x v="0"/>
    <x v="0"/>
    <x v="0"/>
    <n v="20"/>
    <n v="1307892"/>
    <d v="2001-05-30T04:28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08839"/>
    <s v="BMARCHAN"/>
    <s v="Enron Metals Trading System"/>
    <x v="0"/>
    <x v="0"/>
    <n v="2157138"/>
    <m/>
  </r>
  <r>
    <x v="0"/>
    <x v="0"/>
    <x v="0"/>
    <x v="0"/>
    <n v="20"/>
    <n v="1307893"/>
    <d v="2001-05-30T04:28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IGITDEEP"/>
    <s v="BMARCHAN"/>
    <s v="Enron Metals Trading System"/>
    <x v="0"/>
    <x v="0"/>
    <n v="2157144"/>
    <m/>
  </r>
  <r>
    <x v="0"/>
    <x v="0"/>
    <x v="0"/>
    <x v="0"/>
    <n v="3"/>
    <n v="1307895"/>
    <d v="2001-05-30T04:28:34"/>
    <s v="Credit Lyonnais Rouse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johnmanfld"/>
    <s v="BMARCHAN"/>
    <s v="Enron Metals Trading System"/>
    <x v="0"/>
    <x v="0"/>
    <n v="2157148"/>
    <m/>
  </r>
  <r>
    <x v="0"/>
    <x v="0"/>
    <x v="0"/>
    <x v="0"/>
    <n v="6"/>
    <n v="1307896"/>
    <d v="2001-05-30T04:28:53"/>
    <s v="Amalgamated Metal Trading Limited"/>
    <x v="0"/>
    <x v="0"/>
    <x v="0"/>
    <x v="0"/>
    <s v="Aluminum LME Registered Contract"/>
    <s v="Al LME Reg.      Contract                3 Month         USD/mt-L"/>
    <m/>
    <n v="6"/>
    <x v="0"/>
    <x v="0"/>
    <x v="0"/>
    <n v="1515"/>
    <s v="dogturds"/>
    <s v="BMARCHAN"/>
    <s v="Enron Metals Trading System"/>
    <x v="0"/>
    <x v="0"/>
    <n v="2157151"/>
    <m/>
  </r>
  <r>
    <x v="0"/>
    <x v="0"/>
    <x v="0"/>
    <x v="0"/>
    <n v="11"/>
    <n v="1307897"/>
    <d v="2001-05-30T04:31:12"/>
    <s v="Refco Overseas Ltd"/>
    <x v="0"/>
    <x v="0"/>
    <x v="0"/>
    <x v="0"/>
    <s v="Aluminum LME Registered Contract"/>
    <s v="Al LME Reg.      Contract                3 Month         USD/mt-L"/>
    <m/>
    <n v="11"/>
    <x v="0"/>
    <x v="0"/>
    <x v="0"/>
    <n v="1515"/>
    <s v="marknunn1"/>
    <s v="BMARCHAN"/>
    <s v="Enron Metals Trading System"/>
    <x v="0"/>
    <x v="0"/>
    <n v="2157163"/>
    <m/>
  </r>
  <r>
    <x v="0"/>
    <x v="0"/>
    <x v="0"/>
    <x v="0"/>
    <n v="8"/>
    <n v="1307899"/>
    <d v="2001-05-30T04:34:55"/>
    <s v="Toyota Tsusho Metals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DM90670"/>
    <s v="BMARCHAN"/>
    <s v="Enron Metals Trading System"/>
    <x v="0"/>
    <x v="0"/>
    <n v="2157177"/>
    <m/>
  </r>
  <r>
    <x v="0"/>
    <x v="0"/>
    <x v="0"/>
    <x v="0"/>
    <n v="14"/>
    <n v="1307900"/>
    <d v="2001-05-30T04:36:31"/>
    <s v="GNI Limited"/>
    <x v="0"/>
    <x v="0"/>
    <x v="0"/>
    <x v="0"/>
    <s v="Aluminum LME Registered Contract"/>
    <s v="Al LME Reg.      Contract                3 Month         USD/mt-L"/>
    <m/>
    <n v="14"/>
    <x v="0"/>
    <x v="0"/>
    <x v="0"/>
    <n v="1515"/>
    <s v="ADM59084"/>
    <s v="BMARCHAN"/>
    <s v="Enron Metals Trading System"/>
    <x v="0"/>
    <x v="0"/>
    <n v="2157180"/>
    <m/>
  </r>
  <r>
    <x v="0"/>
    <x v="0"/>
    <x v="0"/>
    <x v="0"/>
    <n v="20"/>
    <n v="1307902"/>
    <d v="2001-05-30T04:39:56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LMEDESK1"/>
    <s v="BMARCHAN"/>
    <s v="Enron Metals Trading System"/>
    <x v="0"/>
    <x v="0"/>
    <n v="2157200"/>
    <m/>
  </r>
  <r>
    <x v="0"/>
    <x v="1"/>
    <x v="1"/>
    <x v="14"/>
    <n v="9125"/>
    <n v="1307903"/>
    <d v="2001-05-30T04:41:17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"/>
    <s v="just1bewag"/>
    <s v="AMANCEBO"/>
    <s v="UK - ECTRL - Continental Power Book"/>
    <x v="2"/>
    <x v="2"/>
    <n v="108216.1"/>
    <d v="2002-01-01T00:00:00"/>
  </r>
  <r>
    <x v="0"/>
    <x v="0"/>
    <x v="0"/>
    <x v="0"/>
    <n v="12"/>
    <n v="1307904"/>
    <d v="2001-05-30T04:41:20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98"/>
    <s v="ADM06610"/>
    <s v="BMARCHAN"/>
    <s v="Enron Metals Trading System"/>
    <x v="0"/>
    <x v="0"/>
    <n v="2157209"/>
    <m/>
  </r>
  <r>
    <x v="0"/>
    <x v="0"/>
    <x v="0"/>
    <x v="0"/>
    <n v="10"/>
    <n v="1307906"/>
    <d v="2001-05-30T04:44:57"/>
    <s v="Toyota Tsusho Metals Limited"/>
    <x v="0"/>
    <x v="0"/>
    <x v="0"/>
    <x v="0"/>
    <s v="Tin LME Registered Contract"/>
    <s v="Tin LME Reg.     Contract                3 Month         USD/mt-L"/>
    <m/>
    <n v="10"/>
    <x v="0"/>
    <x v="7"/>
    <x v="0"/>
    <n v="4935"/>
    <s v="ADM90670"/>
    <s v="JGORDON1"/>
    <s v="Enron Metals Trading System"/>
    <x v="0"/>
    <x v="0"/>
    <n v="2157220"/>
    <m/>
  </r>
  <r>
    <x v="0"/>
    <x v="0"/>
    <x v="0"/>
    <x v="0"/>
    <n v="10"/>
    <n v="1307907"/>
    <d v="2001-05-30T04:47:23"/>
    <s v="Amalgamated Metal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25"/>
    <s v="atkinsjs"/>
    <s v="JGORDON1"/>
    <s v="Enron Metals Trading System"/>
    <x v="0"/>
    <x v="0"/>
    <n v="2157222"/>
    <m/>
  </r>
  <r>
    <x v="0"/>
    <x v="0"/>
    <x v="0"/>
    <x v="0"/>
    <n v="20"/>
    <n v="1307908"/>
    <d v="2001-05-30T04:47:4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224"/>
    <m/>
  </r>
  <r>
    <x v="0"/>
    <x v="2"/>
    <x v="1"/>
    <x v="0"/>
    <n v="50000"/>
    <n v="1307909"/>
    <d v="2001-05-30T04:49:19"/>
    <s v="Amerada Hess Gas Limited"/>
    <x v="0"/>
    <x v="0"/>
    <x v="0"/>
    <x v="2"/>
    <s v="UK Gas Phy Fwd NBP"/>
    <s v="UK Gas Phy       NBP                     31May01         p/th"/>
    <m/>
    <n v="50000"/>
    <x v="0"/>
    <x v="4"/>
    <x v="3"/>
    <n v="20.7"/>
    <s v="ADM36075"/>
    <s v="MNICHOLA"/>
    <s v="Non Affiliate Gas Book"/>
    <x v="3"/>
    <x v="2"/>
    <n v="105409"/>
    <d v="2001-05-31T21:00:00"/>
  </r>
  <r>
    <x v="0"/>
    <x v="3"/>
    <x v="0"/>
    <x v="10"/>
    <n v="775000"/>
    <n v="1307910"/>
    <d v="2001-05-30T04:49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9.19"/>
    <s v="antperez"/>
    <s v="MJONES2"/>
    <s v="UK - ECTRIC - Crude D-Brent"/>
    <x v="5"/>
    <x v="3"/>
    <n v="109380"/>
    <d v="2001-07-01T00:00:00"/>
  </r>
  <r>
    <x v="0"/>
    <x v="0"/>
    <x v="0"/>
    <x v="0"/>
    <n v="10"/>
    <n v="1307911"/>
    <d v="2001-05-30T04:50:55"/>
    <s v="IFX Limited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mdoconnor"/>
    <s v="ATURNER"/>
    <s v="Enron Metals Trading System"/>
    <x v="0"/>
    <x v="0"/>
    <n v="2157230"/>
    <m/>
  </r>
  <r>
    <x v="0"/>
    <x v="2"/>
    <x v="1"/>
    <x v="4"/>
    <n v="100000"/>
    <n v="1307912"/>
    <d v="2001-05-30T04:51:30"/>
    <s v="Dynegy UK Limited"/>
    <x v="0"/>
    <x v="0"/>
    <x v="0"/>
    <x v="2"/>
    <s v="UK Gas Phy Fwd NBP"/>
    <s v="UK Gas Phy       NBP                     02-03Jun01      p/th"/>
    <m/>
    <n v="50000"/>
    <x v="0"/>
    <x v="4"/>
    <x v="3"/>
    <n v="20.350000000000001"/>
    <s v="chriskenuk"/>
    <s v="MNICHOLA"/>
    <s v="Non Affiliate Gas Book"/>
    <x v="3"/>
    <x v="2"/>
    <n v="105410"/>
    <d v="2001-06-02T21:00:00"/>
  </r>
  <r>
    <x v="0"/>
    <x v="0"/>
    <x v="0"/>
    <x v="0"/>
    <n v="20"/>
    <n v="1307918"/>
    <d v="2001-05-30T04:52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7236"/>
    <m/>
  </r>
  <r>
    <x v="0"/>
    <x v="0"/>
    <x v="0"/>
    <x v="0"/>
    <n v="20"/>
    <n v="1307919"/>
    <d v="2001-05-30T04:52:4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TRD11002"/>
    <s v="BMARCHAN"/>
    <s v="Enron Metals Trading System"/>
    <x v="0"/>
    <x v="0"/>
    <n v="2157240"/>
    <m/>
  </r>
  <r>
    <x v="0"/>
    <x v="3"/>
    <x v="0"/>
    <x v="10"/>
    <n v="775000"/>
    <n v="1307921"/>
    <d v="2001-05-30T04:53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4"/>
    <s v="antperez"/>
    <s v="MJONES2"/>
    <s v="UK - ECTRIC - Crude D-Brent"/>
    <x v="5"/>
    <x v="3"/>
    <n v="109384"/>
    <d v="2001-07-01T00:00:00"/>
  </r>
  <r>
    <x v="0"/>
    <x v="0"/>
    <x v="0"/>
    <x v="0"/>
    <n v="20"/>
    <n v="1307929"/>
    <d v="2001-05-30T05:09:28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pridielrp"/>
    <s v="BMARCHAN"/>
    <s v="Enron Metals Trading System"/>
    <x v="0"/>
    <x v="0"/>
    <n v="2157247"/>
    <m/>
  </r>
  <r>
    <x v="0"/>
    <x v="0"/>
    <x v="0"/>
    <x v="0"/>
    <n v="50"/>
    <n v="1307933"/>
    <d v="2001-05-30T05:11:20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251"/>
    <m/>
  </r>
  <r>
    <x v="0"/>
    <x v="0"/>
    <x v="0"/>
    <x v="0"/>
    <n v="50"/>
    <n v="1307932"/>
    <d v="2001-05-30T05:11:20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249"/>
    <d v="2001-08-15T00:00:00"/>
  </r>
  <r>
    <x v="0"/>
    <x v="0"/>
    <x v="0"/>
    <x v="0"/>
    <n v="2"/>
    <n v="1307934"/>
    <d v="2001-05-30T05:11:42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marknunn1"/>
    <s v="ATURNER"/>
    <s v="Enron Metals Trading System"/>
    <x v="0"/>
    <x v="0"/>
    <n v="2157253"/>
    <m/>
  </r>
  <r>
    <x v="0"/>
    <x v="0"/>
    <x v="0"/>
    <x v="0"/>
    <n v="8"/>
    <n v="1307935"/>
    <d v="2001-05-30T05:11:43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90"/>
    <s v="MACDONAJ"/>
    <s v="ATURNER"/>
    <s v="Enron Metals Trading System"/>
    <x v="0"/>
    <x v="0"/>
    <n v="2157255"/>
    <m/>
  </r>
  <r>
    <x v="0"/>
    <x v="1"/>
    <x v="1"/>
    <x v="6"/>
    <n v="750"/>
    <n v="1307936"/>
    <d v="2001-05-30T05:12:10"/>
    <s v="MVV Energie AG"/>
    <x v="0"/>
    <x v="0"/>
    <x v="0"/>
    <x v="1"/>
    <s v="GER Power Phy Fwd Ffrm"/>
    <s v="GER Pwr Phy FF   Ger Grd BASE HV         Jun01           EUR/MWh"/>
    <m/>
    <n v="25"/>
    <x v="0"/>
    <x v="1"/>
    <x v="2"/>
    <n v="19.5"/>
    <s v="MVVTRADER6"/>
    <s v="MHELLERM"/>
    <s v="UK - ECTRL - Continental Power Book"/>
    <x v="2"/>
    <x v="2"/>
    <n v="108226.1"/>
    <d v="2001-06-01T00:00:00"/>
  </r>
  <r>
    <x v="0"/>
    <x v="1"/>
    <x v="1"/>
    <x v="12"/>
    <n v="3640"/>
    <n v="1307938"/>
    <d v="2001-05-30T05:15:44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57"/>
    <s v="ianthomas1"/>
    <s v="NJACKSON"/>
    <s v="UK-Power-Phy-Term-ECTRL-Production"/>
    <x v="4"/>
    <x v="3"/>
    <n v="108227.1"/>
    <d v="2001-10-01T00:00:00"/>
  </r>
  <r>
    <x v="0"/>
    <x v="2"/>
    <x v="1"/>
    <x v="0"/>
    <n v="50000"/>
    <n v="1307937"/>
    <d v="2001-05-30T05:15:44"/>
    <s v="EDF Trading Limited"/>
    <x v="0"/>
    <x v="0"/>
    <x v="0"/>
    <x v="2"/>
    <s v="UK Gas Phy Fwd NBP"/>
    <s v="UK Gas Phy       NBP                     30May01         p/th"/>
    <m/>
    <n v="50000"/>
    <x v="0"/>
    <x v="4"/>
    <x v="3"/>
    <n v="20.65"/>
    <s v="RICHARDR"/>
    <s v="MNICHOLA"/>
    <s v="Non Affiliate Gas Book"/>
    <x v="3"/>
    <x v="2"/>
    <n v="105424"/>
    <d v="2001-05-30T21:00:00"/>
  </r>
  <r>
    <x v="0"/>
    <x v="1"/>
    <x v="0"/>
    <x v="1"/>
    <n v="930"/>
    <n v="1307939"/>
    <d v="2001-05-30T05:25:54"/>
    <s v="Ostenfjeldske Kraftomsetning - Oko Kraft AS"/>
    <x v="0"/>
    <x v="0"/>
    <x v="0"/>
    <x v="1"/>
    <s v="Nordic Power Financial Swap"/>
    <s v="Nordic Pwr Swap  SYS BASE                Win2 01         NOK/MWh"/>
    <n v="10"/>
    <m/>
    <x v="0"/>
    <x v="1"/>
    <x v="1"/>
    <n v="219"/>
    <s v="JOJTRADE"/>
    <s v="FFROSE"/>
    <s v="ENE- Nordic Power Book"/>
    <x v="1"/>
    <x v="1"/>
    <n v="1307939"/>
    <d v="2001-10-01T00:00:00"/>
  </r>
  <r>
    <x v="0"/>
    <x v="2"/>
    <x v="1"/>
    <x v="4"/>
    <n v="100000"/>
    <n v="1307940"/>
    <d v="2001-05-30T05:27:23"/>
    <s v="Electrabel SA"/>
    <x v="0"/>
    <x v="0"/>
    <x v="0"/>
    <x v="2"/>
    <s v="BEL Gas Phy Fwd Zee IZT Ent"/>
    <s v="BEL Gas Phy      ZEE IZT ENT             31May-01Jun     p/th"/>
    <m/>
    <n v="50000"/>
    <x v="0"/>
    <x v="4"/>
    <x v="3"/>
    <n v="21"/>
    <s v="FRANWAUT"/>
    <s v="DFURNER"/>
    <s v="Continental Gas Book"/>
    <x v="3"/>
    <x v="2"/>
    <n v="105425"/>
    <d v="2001-05-31T21:00:00"/>
  </r>
  <r>
    <x v="0"/>
    <x v="0"/>
    <x v="0"/>
    <x v="0"/>
    <n v="50"/>
    <n v="1307942"/>
    <d v="2001-05-30T05:28:29"/>
    <s v="Amalgamated Metal Trading Limited"/>
    <x v="0"/>
    <x v="0"/>
    <x v="0"/>
    <x v="0"/>
    <s v="Copper LME Registered Contract"/>
    <s v="Cu LME Reg.      Contract                20Jun01         USD/mt-L"/>
    <n v="50"/>
    <m/>
    <x v="0"/>
    <x v="0"/>
    <x v="0"/>
    <n v="1691.5"/>
    <s v="atkinsjs"/>
    <s v="GRANKINE"/>
    <s v="Enron Metals Trading System"/>
    <x v="0"/>
    <x v="0"/>
    <n v="2157316"/>
    <d v="2001-06-20T15:32:00"/>
  </r>
  <r>
    <x v="0"/>
    <x v="0"/>
    <x v="0"/>
    <x v="0"/>
    <n v="50"/>
    <n v="1307943"/>
    <d v="2001-05-30T05:28:29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25"/>
    <s v="atkinsjs"/>
    <s v="GRANKINE"/>
    <s v="Enron Metals Trading System"/>
    <x v="0"/>
    <x v="0"/>
    <n v="2157318"/>
    <d v="2001-07-18T15:32:00"/>
  </r>
  <r>
    <x v="0"/>
    <x v="0"/>
    <x v="0"/>
    <x v="0"/>
    <n v="20"/>
    <n v="1307944"/>
    <d v="2001-05-30T05:29:41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DANP1202"/>
    <s v="ATURNER"/>
    <s v="Enron Metals Trading System"/>
    <x v="0"/>
    <x v="0"/>
    <n v="2157324"/>
    <m/>
  </r>
  <r>
    <x v="0"/>
    <x v="0"/>
    <x v="0"/>
    <x v="0"/>
    <n v="1"/>
    <n v="1307946"/>
    <d v="2001-05-30T05:30:40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99"/>
    <s v="marknunn1"/>
    <s v="BMARCHAN"/>
    <s v="Enron Metals Trading System"/>
    <x v="0"/>
    <x v="0"/>
    <n v="2157329"/>
    <m/>
  </r>
  <r>
    <x v="0"/>
    <x v="2"/>
    <x v="1"/>
    <x v="7"/>
    <n v="2250000"/>
    <n v="1307947"/>
    <d v="2001-05-30T05:31:27"/>
    <s v="TotalFinaElf Gas and Power Limited"/>
    <x v="0"/>
    <x v="0"/>
    <x v="0"/>
    <x v="2"/>
    <s v="UK Gas Phy Fwd NBP"/>
    <s v="UK Gas Phy       NBP                     Jan-Mar02       p/th"/>
    <n v="25000"/>
    <m/>
    <x v="0"/>
    <x v="4"/>
    <x v="3"/>
    <n v="26.55"/>
    <s v="TOMEARL1"/>
    <s v="AFAIRLE"/>
    <s v="Non Affiliate Gas Book"/>
    <x v="3"/>
    <x v="2"/>
    <n v="105428"/>
    <d v="2002-01-01T00:00:00"/>
  </r>
  <r>
    <x v="0"/>
    <x v="2"/>
    <x v="1"/>
    <x v="8"/>
    <n v="2300000"/>
    <n v="1307948"/>
    <d v="2001-05-30T05:31:50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25"/>
    <s v="RICHARDW"/>
    <s v="AFAIRLE"/>
    <s v="Non Affiliate Gas Book"/>
    <x v="3"/>
    <x v="2"/>
    <n v="105429"/>
    <d v="2002-10-01T00:00:00"/>
  </r>
  <r>
    <x v="0"/>
    <x v="3"/>
    <x v="0"/>
    <x v="10"/>
    <n v="775000"/>
    <n v="1307949"/>
    <d v="2001-05-30T05:32:15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9"/>
    <s v="antperez"/>
    <s v="MJONES2"/>
    <s v="UK - ECTRIC - Crude D-Brent"/>
    <x v="5"/>
    <x v="3"/>
    <n v="109395"/>
    <d v="2001-07-01T00:00:00"/>
  </r>
  <r>
    <x v="0"/>
    <x v="1"/>
    <x v="0"/>
    <x v="5"/>
    <n v="400"/>
    <n v="1307950"/>
    <d v="2001-05-30T05:35:03"/>
    <s v="Interkraft Trading ASA"/>
    <x v="0"/>
    <x v="0"/>
    <x v="0"/>
    <x v="1"/>
    <s v="Nordic Power Financial Swap"/>
    <s v="Nordic Pwr Swap  SYS BASE                GU23 2001       NOK/MWh"/>
    <m/>
    <n v="50"/>
    <x v="0"/>
    <x v="1"/>
    <x v="1"/>
    <n v="203.5"/>
    <s v="einarjan"/>
    <s v="ESEIDEL"/>
    <s v="ENE- Nordic Power Book"/>
    <x v="1"/>
    <x v="1"/>
    <n v="1307950"/>
    <d v="2001-06-04T00:00:00"/>
  </r>
  <r>
    <x v="1"/>
    <x v="3"/>
    <x v="0"/>
    <x v="0"/>
    <n v="25000"/>
    <n v="1307952"/>
    <d v="2001-05-30T05:35:22"/>
    <s v="Glencore Commodities Limited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nsaperia"/>
    <s v="GWHALLE"/>
    <s v="WTI-GW-NXC2"/>
    <x v="5"/>
    <x v="4"/>
    <n v="109398"/>
    <d v="2001-07-01T00:00:00"/>
  </r>
  <r>
    <x v="1"/>
    <x v="3"/>
    <x v="0"/>
    <x v="0"/>
    <n v="25000"/>
    <n v="1307953"/>
    <d v="2001-05-30T05:36:50"/>
    <s v="J. Aron &amp; Company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doncastur"/>
    <s v="GWHALLE"/>
    <s v="WTI-GW-NXC2"/>
    <x v="5"/>
    <x v="4"/>
    <n v="109399"/>
    <d v="2001-07-01T00:00:00"/>
  </r>
  <r>
    <x v="0"/>
    <x v="0"/>
    <x v="0"/>
    <x v="0"/>
    <n v="20"/>
    <n v="1307954"/>
    <d v="2001-05-30T05:37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7332"/>
    <m/>
  </r>
  <r>
    <x v="0"/>
    <x v="0"/>
    <x v="0"/>
    <x v="0"/>
    <n v="20"/>
    <n v="1307958"/>
    <d v="2001-05-30T05:43:25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TRD11005"/>
    <s v="ATURNER"/>
    <s v="Enron Metals Trading System"/>
    <x v="0"/>
    <x v="0"/>
    <n v="2157334"/>
    <m/>
  </r>
  <r>
    <x v="0"/>
    <x v="4"/>
    <x v="0"/>
    <x v="16"/>
    <n v="6000"/>
    <n v="1307959"/>
    <d v="2001-05-30T05:43:34"/>
    <s v="Koch Metals as Agent and on behalf of Koch Hydrocarbons  Co."/>
    <x v="0"/>
    <x v="0"/>
    <x v="0"/>
    <x v="4"/>
    <s v="Propane CIF Fin Swap"/>
    <s v="Propane CIF Swap Argus ARA (lg)          Q4 2001         USD/mt/m"/>
    <n v="2000"/>
    <m/>
    <x v="0"/>
    <x v="9"/>
    <x v="0"/>
    <n v="303"/>
    <s v="ADM88717"/>
    <s v="TWALLAC"/>
    <s v="UK - European Propane"/>
    <x v="5"/>
    <x v="3"/>
    <n v="109401"/>
    <d v="2001-10-01T00:00:00"/>
  </r>
  <r>
    <x v="0"/>
    <x v="0"/>
    <x v="0"/>
    <x v="0"/>
    <n v="10"/>
    <n v="1307960"/>
    <d v="2001-05-30T05:50:28"/>
    <s v="Triland Metals Limited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ADM06610"/>
    <s v="ATURNER"/>
    <s v="Enron Metals Trading System"/>
    <x v="0"/>
    <x v="0"/>
    <n v="2157344"/>
    <m/>
  </r>
  <r>
    <x v="0"/>
    <x v="0"/>
    <x v="0"/>
    <x v="0"/>
    <n v="20"/>
    <n v="1307961"/>
    <d v="2001-05-30T05:52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57346"/>
    <m/>
  </r>
  <r>
    <x v="0"/>
    <x v="2"/>
    <x v="1"/>
    <x v="7"/>
    <n v="2250000"/>
    <n v="1307962"/>
    <d v="2001-05-30T05:53:32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ADM42088"/>
    <s v="AFAIRLE"/>
    <s v="Non Affiliate Gas Book"/>
    <x v="3"/>
    <x v="2"/>
    <n v="105434"/>
    <d v="2003-01-01T00:00:00"/>
  </r>
  <r>
    <x v="0"/>
    <x v="0"/>
    <x v="0"/>
    <x v="0"/>
    <n v="20"/>
    <n v="1307963"/>
    <d v="2001-05-30T05:53:4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EvanRich"/>
    <s v="BMARCHAN"/>
    <s v="Enron Metals Trading System"/>
    <x v="0"/>
    <x v="0"/>
    <n v="2157349"/>
    <m/>
  </r>
  <r>
    <x v="0"/>
    <x v="2"/>
    <x v="1"/>
    <x v="7"/>
    <n v="2250000"/>
    <n v="1307964"/>
    <d v="2001-05-30T05:55:09"/>
    <s v="Alliance Gas Limited"/>
    <x v="0"/>
    <x v="0"/>
    <x v="0"/>
    <x v="2"/>
    <s v="UK Gas Phy Fwd NBP"/>
    <s v="UK Gas Phy       NBP                     Jan-Mar03       p/th"/>
    <n v="25000"/>
    <m/>
    <x v="0"/>
    <x v="4"/>
    <x v="3"/>
    <n v="25.4"/>
    <s v="RICHARDW"/>
    <s v="AFAIRLE"/>
    <s v="Non Affiliate Gas Book"/>
    <x v="3"/>
    <x v="2"/>
    <n v="105435"/>
    <d v="2003-01-01T00:00:00"/>
  </r>
  <r>
    <x v="0"/>
    <x v="2"/>
    <x v="1"/>
    <x v="0"/>
    <n v="50000"/>
    <n v="1307965"/>
    <d v="2001-05-30T05:55:45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7"/>
    <s v="RG3366990"/>
    <s v="MNICHOLA"/>
    <s v="Non Affiliate Gas Book"/>
    <x v="3"/>
    <x v="2"/>
    <n v="105436"/>
    <d v="2001-05-30T21:00:00"/>
  </r>
  <r>
    <x v="0"/>
    <x v="0"/>
    <x v="0"/>
    <x v="0"/>
    <n v="4"/>
    <n v="1307966"/>
    <d v="2001-05-30T05:58:44"/>
    <s v="Refco Investments Services Pte Ltd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refmetal"/>
    <s v="BMARCHAN"/>
    <s v="Enron Metals Trading System"/>
    <x v="0"/>
    <x v="0"/>
    <n v="2157351"/>
    <m/>
  </r>
  <r>
    <x v="1"/>
    <x v="1"/>
    <x v="0"/>
    <x v="0"/>
    <n v="50"/>
    <n v="1307967"/>
    <d v="2001-05-30T06:01:12"/>
    <s v="Williams Energy Marketing &amp; Trading Company"/>
    <x v="0"/>
    <x v="0"/>
    <x v="0"/>
    <x v="1"/>
    <s v="US East Power Fin Swap"/>
    <s v="US Pwr Fin Swap  ISO NE HE09-23 EPT      30May01         USD/MWh"/>
    <n v="50"/>
    <m/>
    <x v="0"/>
    <x v="1"/>
    <x v="0"/>
    <n v="37"/>
    <s v="realtime"/>
    <s v="JSTEPENO"/>
    <s v="EPMI-HRLY-NE"/>
    <x v="7"/>
    <x v="4"/>
    <n v="625363.1"/>
    <d v="2001-05-30T21:00:00"/>
  </r>
  <r>
    <x v="0"/>
    <x v="0"/>
    <x v="0"/>
    <x v="0"/>
    <n v="8"/>
    <n v="1307968"/>
    <d v="2001-05-30T06:02:34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14"/>
    <s v="ADM01803"/>
    <s v="BMARCHAN"/>
    <s v="Enron Metals Trading System"/>
    <x v="0"/>
    <x v="0"/>
    <n v="2157353"/>
    <m/>
  </r>
  <r>
    <x v="0"/>
    <x v="0"/>
    <x v="0"/>
    <x v="0"/>
    <n v="4"/>
    <n v="1307969"/>
    <d v="2001-05-30T06:04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7355"/>
    <m/>
  </r>
  <r>
    <x v="0"/>
    <x v="1"/>
    <x v="1"/>
    <x v="10"/>
    <n v="775"/>
    <n v="1307970"/>
    <d v="2001-05-30T06:04:07"/>
    <s v="EDF Trading Limited"/>
    <x v="0"/>
    <x v="0"/>
    <x v="0"/>
    <x v="1"/>
    <s v="GER Power Phy Fwd Ffrm"/>
    <s v="GER Pwr Phy FF   Ger Grd WDPK HV         Aug01           EUR/MWh"/>
    <m/>
    <n v="25"/>
    <x v="0"/>
    <x v="1"/>
    <x v="2"/>
    <n v="25.85"/>
    <s v="PALLANCY"/>
    <s v="MHELLERM"/>
    <s v="UK - ECTRL - Continental Power Book"/>
    <x v="2"/>
    <x v="2"/>
    <n v="108253.1"/>
    <d v="2001-08-01T00:00:00"/>
  </r>
  <r>
    <x v="0"/>
    <x v="0"/>
    <x v="0"/>
    <x v="0"/>
    <n v="15"/>
    <n v="1307971"/>
    <d v="2001-05-30T06:04:46"/>
    <s v="Investec Bank (UK) Limite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ADM61366"/>
    <s v="BMARCHAN"/>
    <s v="Enron Metals Trading System"/>
    <x v="0"/>
    <x v="0"/>
    <n v="2157357"/>
    <m/>
  </r>
  <r>
    <x v="0"/>
    <x v="0"/>
    <x v="0"/>
    <x v="0"/>
    <n v="4"/>
    <n v="1307972"/>
    <d v="2001-05-30T06:05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doconnor"/>
    <s v="BMARCHAN"/>
    <s v="Enron Metals Trading System"/>
    <x v="0"/>
    <x v="0"/>
    <n v="2157359"/>
    <m/>
  </r>
  <r>
    <x v="0"/>
    <x v="0"/>
    <x v="0"/>
    <x v="0"/>
    <n v="12"/>
    <n v="1307973"/>
    <d v="2001-05-30T06:05:55"/>
    <s v="N M Rothschild &amp; Son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MATTGILLIE"/>
    <s v="BMARCHAN"/>
    <s v="Enron Metals Trading System"/>
    <x v="0"/>
    <x v="0"/>
    <n v="2157362"/>
    <m/>
  </r>
  <r>
    <x v="1"/>
    <x v="2"/>
    <x v="0"/>
    <x v="10"/>
    <n v="310000"/>
    <n v="1307974"/>
    <d v="2001-05-30T06:07:06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78"/>
    <s v="berginpat2"/>
    <s v="JARNOLD"/>
    <s v="NG-Price"/>
    <x v="6"/>
    <x v="4"/>
    <s v="VC8342.1"/>
    <d v="2001-07-01T21:00:00"/>
  </r>
  <r>
    <x v="1"/>
    <x v="1"/>
    <x v="0"/>
    <x v="0"/>
    <n v="50"/>
    <n v="1307975"/>
    <d v="2001-05-30T06:10:30"/>
    <s v="Duke Energy Trading and Marketing, L.L.C."/>
    <x v="0"/>
    <x v="0"/>
    <x v="0"/>
    <x v="1"/>
    <s v="US East Power Fin Swap"/>
    <s v="US Pwr Fin Swap  PJM W IntC HE09-23 EPT  30May01         USD/MWh"/>
    <n v="50"/>
    <m/>
    <x v="0"/>
    <x v="1"/>
    <x v="0"/>
    <n v="26"/>
    <s v="KKETTLER"/>
    <s v="JSTEPENO"/>
    <s v="EPMI-HRLY-NE"/>
    <x v="7"/>
    <x v="4"/>
    <n v="625365.1"/>
    <d v="2001-05-30T21:00:00"/>
  </r>
  <r>
    <x v="1"/>
    <x v="2"/>
    <x v="0"/>
    <x v="10"/>
    <n v="310000"/>
    <n v="1307976"/>
    <d v="2001-05-30T06:10:58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3.7749999999999999"/>
    <s v="Lamoreal"/>
    <s v="JARNOLD"/>
    <s v="NG-Price"/>
    <x v="6"/>
    <x v="4"/>
    <s v="VC8344.1"/>
    <d v="2001-07-01T21:00:00"/>
  </r>
  <r>
    <x v="1"/>
    <x v="2"/>
    <x v="0"/>
    <x v="10"/>
    <n v="155000"/>
    <n v="1307977"/>
    <d v="2001-05-30T06:11:29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7"/>
    <s v="berginpat2"/>
    <s v="JARNOLD"/>
    <s v="NG-Price"/>
    <x v="6"/>
    <x v="4"/>
    <s v="VC8345.1"/>
    <d v="2001-07-01T21:00:00"/>
  </r>
  <r>
    <x v="1"/>
    <x v="2"/>
    <x v="0"/>
    <x v="6"/>
    <n v="150000"/>
    <n v="1307978"/>
    <d v="2001-05-30T06:13:32"/>
    <s v="Reliant Energy Services, Inc."/>
    <x v="0"/>
    <x v="0"/>
    <x v="0"/>
    <x v="2"/>
    <s v="US Gas Fin Swap"/>
    <s v="US Gas Swap      Nymex                   Sep01           USD/MM"/>
    <n v="5000"/>
    <m/>
    <x v="0"/>
    <x v="10"/>
    <x v="0"/>
    <n v="3.8925000000000001"/>
    <s v="amontgomer"/>
    <s v="JARNOLD"/>
    <s v="NG-Price"/>
    <x v="6"/>
    <x v="4"/>
    <s v="VC8347.1"/>
    <d v="2001-09-01T21:00:00"/>
  </r>
  <r>
    <x v="1"/>
    <x v="1"/>
    <x v="0"/>
    <x v="0"/>
    <n v="50"/>
    <n v="1307981"/>
    <d v="2001-05-30T06:13:53"/>
    <s v="Conectiv Energy Supply, Inc."/>
    <x v="0"/>
    <x v="0"/>
    <x v="0"/>
    <x v="1"/>
    <s v="US East Power Fin Swap"/>
    <s v="US Pwr Fin Swap  PJM W IntC HE09-23 EPT  30May01         USD/MWh"/>
    <n v="50"/>
    <m/>
    <x v="0"/>
    <x v="1"/>
    <x v="0"/>
    <n v="24.75"/>
    <s v="willswartz"/>
    <s v="JSTEPENO"/>
    <s v="EPMI-HRLY-NE"/>
    <x v="7"/>
    <x v="4"/>
    <n v="625366.1"/>
    <d v="2001-05-30T21:00:00"/>
  </r>
  <r>
    <x v="0"/>
    <x v="0"/>
    <x v="0"/>
    <x v="0"/>
    <n v="20"/>
    <n v="1307982"/>
    <d v="2001-05-30T06:15:3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57369"/>
    <m/>
  </r>
  <r>
    <x v="0"/>
    <x v="2"/>
    <x v="1"/>
    <x v="0"/>
    <n v="50000"/>
    <n v="1307983"/>
    <d v="2001-05-30T06:21:34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5"/>
    <s v="RG3366990"/>
    <s v="MNICHOLA"/>
    <s v="Non Affiliate Gas Book"/>
    <x v="3"/>
    <x v="2"/>
    <n v="105438"/>
    <d v="2001-05-30T21:00:00"/>
  </r>
  <r>
    <x v="1"/>
    <x v="1"/>
    <x v="1"/>
    <x v="0"/>
    <n v="50"/>
    <n v="1307984"/>
    <d v="2001-05-30T06:21:48"/>
    <s v="Duke Energy Trading and Marketing, L.L.C."/>
    <x v="0"/>
    <x v="0"/>
    <x v="0"/>
    <x v="1"/>
    <s v="US East Power Phy Fwd Firm"/>
    <s v="US Pwr Phy Firm  NEPOOL Peak             31May01         USD/MWh"/>
    <n v="50"/>
    <m/>
    <x v="0"/>
    <x v="1"/>
    <x v="0"/>
    <n v="38.25"/>
    <s v="RGULHATI"/>
    <s v="GGUPTA"/>
    <s v="ST-New England"/>
    <x v="7"/>
    <x v="6"/>
    <n v="625367.1"/>
    <d v="2001-05-31T21:00:00"/>
  </r>
  <r>
    <x v="1"/>
    <x v="1"/>
    <x v="0"/>
    <x v="0"/>
    <n v="50"/>
    <n v="1307985"/>
    <d v="2001-05-30T06:21:49"/>
    <s v="Williams Energy Marketing &amp; Trading Company"/>
    <x v="0"/>
    <x v="0"/>
    <x v="0"/>
    <x v="1"/>
    <s v="US East Power Fin Swap"/>
    <s v="US Pwr Fin Swap  PJM W IntC HE09-23 EPT  30May01         USD/MWh"/>
    <m/>
    <n v="50"/>
    <x v="0"/>
    <x v="1"/>
    <x v="0"/>
    <n v="25"/>
    <s v="realtime"/>
    <s v="JSTEPENO"/>
    <s v="EPMI-HRLY-NE"/>
    <x v="7"/>
    <x v="4"/>
    <n v="625368.1"/>
    <d v="2001-05-30T21:00:00"/>
  </r>
  <r>
    <x v="1"/>
    <x v="1"/>
    <x v="1"/>
    <x v="0"/>
    <n v="50"/>
    <n v="1307986"/>
    <d v="2001-05-30T06:21:57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10"/>
    <s v="WATTS002"/>
    <s v="MLORENZ"/>
    <s v="EPMI-Midwest"/>
    <x v="7"/>
    <x v="6"/>
    <n v="625369.1"/>
    <d v="2001-05-31T21:00:00"/>
  </r>
  <r>
    <x v="1"/>
    <x v="1"/>
    <x v="0"/>
    <x v="0"/>
    <n v="50"/>
    <n v="1307987"/>
    <d v="2001-05-30T06:24:50"/>
    <s v="Coral Energy Holding L.P."/>
    <x v="0"/>
    <x v="0"/>
    <x v="0"/>
    <x v="1"/>
    <s v="US East Power Fin Swap"/>
    <s v="US Pwr Fin Swap  ISO NY Z-G Peak         01Jun01         USD/MWh"/>
    <n v="50"/>
    <m/>
    <x v="0"/>
    <x v="1"/>
    <x v="0"/>
    <n v="48"/>
    <s v="wsullivan5"/>
    <s v="GGUPTA"/>
    <s v="ST-New England"/>
    <x v="7"/>
    <x v="4"/>
    <n v="625370.1"/>
    <d v="2001-06-01T21:00:00"/>
  </r>
  <r>
    <x v="1"/>
    <x v="2"/>
    <x v="0"/>
    <x v="10"/>
    <n v="155000"/>
    <n v="1307991"/>
    <d v="2001-05-30T06:26:31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Lamoreal"/>
    <s v="JARNOLD"/>
    <s v="NG-Price"/>
    <x v="6"/>
    <x v="4"/>
    <s v="VC8351.1"/>
    <d v="2001-07-01T21:00:00"/>
  </r>
  <r>
    <x v="1"/>
    <x v="1"/>
    <x v="1"/>
    <x v="6"/>
    <n v="1500"/>
    <n v="1307992"/>
    <d v="2001-05-30T06:26:3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0.5"/>
    <s v="jrobertson"/>
    <s v="JQUENET"/>
    <s v="LT-PJM"/>
    <x v="7"/>
    <x v="6"/>
    <n v="625372.1"/>
    <d v="2001-06-01T14:12:00"/>
  </r>
  <r>
    <x v="1"/>
    <x v="2"/>
    <x v="0"/>
    <x v="10"/>
    <n v="155000"/>
    <n v="1307993"/>
    <d v="2001-05-30T06:26:33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jimgoetz"/>
    <s v="JARNOLD"/>
    <s v="NG-Price"/>
    <x v="6"/>
    <x v="4"/>
    <s v="VC8352.1"/>
    <d v="2001-07-01T21:00:00"/>
  </r>
  <r>
    <x v="1"/>
    <x v="1"/>
    <x v="1"/>
    <x v="0"/>
    <n v="50"/>
    <n v="1307994"/>
    <d v="2001-05-30T06:28:27"/>
    <s v="Coral Power, L.L.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JOHNKECH"/>
    <s v="MCARSON2"/>
    <s v="ST-SPP"/>
    <x v="7"/>
    <x v="6"/>
    <n v="625373.1"/>
    <d v="2001-05-31T21:00:00"/>
  </r>
  <r>
    <x v="1"/>
    <x v="1"/>
    <x v="1"/>
    <x v="6"/>
    <n v="1500"/>
    <n v="1307996"/>
    <d v="2001-05-30T06:28:56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2"/>
    <s v="mcorbett"/>
    <s v="DDAVIS"/>
    <s v="LT-New England"/>
    <x v="7"/>
    <x v="6"/>
    <n v="625375.1"/>
    <d v="2001-09-01T17:11:00"/>
  </r>
  <r>
    <x v="1"/>
    <x v="1"/>
    <x v="0"/>
    <x v="0"/>
    <n v="50"/>
    <n v="1307997"/>
    <d v="2001-05-30T06:29:12"/>
    <s v="Sempra Energy Trading Corp."/>
    <x v="0"/>
    <x v="0"/>
    <x v="0"/>
    <x v="1"/>
    <s v="US East Power Fin Swap"/>
    <s v="US Pwr Fin Swap  PJM W IntC HE09-23 EPT  30May01         USD/MWh"/>
    <m/>
    <n v="50"/>
    <x v="0"/>
    <x v="1"/>
    <x v="0"/>
    <n v="25.5"/>
    <s v="robgola1"/>
    <s v="JSTEPENO"/>
    <s v="EPMI-HRLY-NE"/>
    <x v="7"/>
    <x v="4"/>
    <n v="625376.1"/>
    <d v="2001-05-30T21:00:00"/>
  </r>
  <r>
    <x v="1"/>
    <x v="1"/>
    <x v="1"/>
    <x v="18"/>
    <n v="3100"/>
    <n v="1307998"/>
    <d v="2001-05-30T06:29:25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9"/>
    <s v="mcorbett"/>
    <s v="DDAVIS"/>
    <s v="LT-New England"/>
    <x v="7"/>
    <x v="6"/>
    <n v="625377.1"/>
    <d v="2002-07-01T17:11:00"/>
  </r>
  <r>
    <x v="1"/>
    <x v="1"/>
    <x v="1"/>
    <x v="0"/>
    <n v="50"/>
    <n v="1308000"/>
    <d v="2001-05-30T06:29:46"/>
    <s v="Peco Energy Company"/>
    <x v="0"/>
    <x v="0"/>
    <x v="0"/>
    <x v="1"/>
    <s v="US East Power Phy Fwd Firm"/>
    <s v="US Pwr Phy Firm  PJM-W OffPk             31May01         USD/MWh"/>
    <n v="50"/>
    <m/>
    <x v="0"/>
    <x v="1"/>
    <x v="0"/>
    <n v="10"/>
    <s v="OTCDESK4"/>
    <s v="JQUENET"/>
    <s v="ST-PJM"/>
    <x v="7"/>
    <x v="6"/>
    <n v="625378.1"/>
    <d v="2001-05-31T21:00:00"/>
  </r>
  <r>
    <x v="0"/>
    <x v="0"/>
    <x v="0"/>
    <x v="0"/>
    <n v="10"/>
    <n v="1308001"/>
    <d v="2001-05-30T06:29:4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387"/>
    <m/>
  </r>
  <r>
    <x v="1"/>
    <x v="1"/>
    <x v="1"/>
    <x v="6"/>
    <n v="1500"/>
    <n v="1308002"/>
    <d v="2001-05-30T06:30:11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.5"/>
    <s v="mcorbett"/>
    <s v="DDAVIS"/>
    <s v="LT-New England"/>
    <x v="7"/>
    <x v="6"/>
    <n v="625379.1"/>
    <d v="2002-06-01T17:11:00"/>
  </r>
  <r>
    <x v="1"/>
    <x v="1"/>
    <x v="1"/>
    <x v="0"/>
    <n v="50"/>
    <n v="1308004"/>
    <d v="2001-05-30T06:30:15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5"/>
    <s v="ROBEROSE"/>
    <s v="JQUENET"/>
    <s v="ST-PJM"/>
    <x v="7"/>
    <x v="6"/>
    <n v="625381.1"/>
    <d v="2001-05-31T21:00:00"/>
  </r>
  <r>
    <x v="1"/>
    <x v="1"/>
    <x v="1"/>
    <x v="6"/>
    <n v="1500"/>
    <n v="1308003"/>
    <d v="2001-05-30T06:30:15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50.5"/>
    <s v="aepsvc132"/>
    <s v="CDORLAN"/>
    <s v="ST-ECAR"/>
    <x v="7"/>
    <x v="6"/>
    <n v="625380.1"/>
    <d v="2001-06-01T17:11:00"/>
  </r>
  <r>
    <x v="1"/>
    <x v="1"/>
    <x v="1"/>
    <x v="6"/>
    <n v="1500"/>
    <n v="1308005"/>
    <d v="2001-05-30T06:30:1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0"/>
    <s v="TOOLEDAV"/>
    <s v="CDORLAN"/>
    <s v="ST-ECAR"/>
    <x v="7"/>
    <x v="6"/>
    <n v="625382.1"/>
    <d v="2001-06-01T17:11:00"/>
  </r>
  <r>
    <x v="1"/>
    <x v="1"/>
    <x v="1"/>
    <x v="10"/>
    <n v="1550"/>
    <n v="1308006"/>
    <d v="2001-05-30T06:30:2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7.5"/>
    <s v="aepsvc133"/>
    <s v="DDAVIS"/>
    <s v="LT-New England"/>
    <x v="7"/>
    <x v="6"/>
    <n v="625383.1"/>
    <d v="2002-05-01T17:11:00"/>
  </r>
  <r>
    <x v="1"/>
    <x v="1"/>
    <x v="1"/>
    <x v="19"/>
    <n v="3050"/>
    <n v="1308007"/>
    <d v="2001-05-30T06:30:26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7.5"/>
    <s v="aepsvc133"/>
    <s v="DDAVIS"/>
    <s v="LT-New England"/>
    <x v="7"/>
    <x v="6"/>
    <n v="625384.1"/>
    <d v="2002-03-01T17:11:00"/>
  </r>
  <r>
    <x v="1"/>
    <x v="1"/>
    <x v="1"/>
    <x v="0"/>
    <n v="50"/>
    <n v="1308009"/>
    <d v="2001-05-30T06:30:29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8.25"/>
    <s v="WATTS002"/>
    <s v="MLORENZ"/>
    <s v="ST-Main"/>
    <x v="7"/>
    <x v="6"/>
    <n v="625386.1"/>
    <d v="2001-05-31T21:00:00"/>
  </r>
  <r>
    <x v="1"/>
    <x v="1"/>
    <x v="1"/>
    <x v="0"/>
    <n v="50"/>
    <n v="1308010"/>
    <d v="2001-05-30T06:30:35"/>
    <s v="Mirant Americas Energy Marketing, L.P."/>
    <x v="0"/>
    <x v="0"/>
    <x v="0"/>
    <x v="1"/>
    <s v="US East Power Phy Fwd Firm"/>
    <s v="US Pwr Phy Firm  Entergy Peak            31May01         USD/MWh"/>
    <m/>
    <n v="50"/>
    <x v="0"/>
    <x v="1"/>
    <x v="0"/>
    <n v="30.25"/>
    <s v="bmason0001"/>
    <s v="MCARSON2"/>
    <s v="ST-SPP"/>
    <x v="7"/>
    <x v="6"/>
    <n v="625387.1"/>
    <d v="2001-05-31T21:00:00"/>
  </r>
  <r>
    <x v="1"/>
    <x v="1"/>
    <x v="1"/>
    <x v="6"/>
    <n v="1500"/>
    <n v="1308012"/>
    <d v="2001-05-30T06:30:44"/>
    <s v="PSEG Energy Resources &amp; Trade LLC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kilpat1"/>
    <s v="CDORLAN"/>
    <s v="ST-ECAR"/>
    <x v="7"/>
    <x v="6"/>
    <n v="625389.1"/>
    <d v="2001-06-01T17:11:00"/>
  </r>
  <r>
    <x v="1"/>
    <x v="1"/>
    <x v="1"/>
    <x v="0"/>
    <n v="50"/>
    <n v="1308011"/>
    <d v="2001-05-30T06:30:44"/>
    <s v="Allegheny Energy Supply Company, LLC"/>
    <x v="0"/>
    <x v="0"/>
    <x v="0"/>
    <x v="1"/>
    <s v="US East Power Phy Fwd Firm"/>
    <s v="US Pwr Phy Firm  Entergy Peak            31May01         USD/MWh"/>
    <n v="50"/>
    <m/>
    <x v="0"/>
    <x v="1"/>
    <x v="0"/>
    <n v="30"/>
    <s v="apizzut1"/>
    <s v="MCARSON2"/>
    <s v="ST-SPP"/>
    <x v="7"/>
    <x v="6"/>
    <n v="625388.1"/>
    <d v="2001-05-31T21:00:00"/>
  </r>
  <r>
    <x v="1"/>
    <x v="1"/>
    <x v="1"/>
    <x v="0"/>
    <n v="50"/>
    <n v="1308013"/>
    <d v="2001-05-30T06:30:54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8"/>
    <s v="DaveWilson"/>
    <s v="CDORLAN"/>
    <s v="ST-ECAR"/>
    <x v="7"/>
    <x v="6"/>
    <n v="625390.1"/>
    <d v="2001-05-31T21:00:00"/>
  </r>
  <r>
    <x v="1"/>
    <x v="1"/>
    <x v="1"/>
    <x v="0"/>
    <n v="50"/>
    <n v="1308014"/>
    <d v="2001-05-30T06:31:39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ROBEROSE"/>
    <s v="JQUENET"/>
    <s v="ST-PJM"/>
    <x v="7"/>
    <x v="6"/>
    <n v="625391.1"/>
    <d v="2001-05-31T21:00:00"/>
  </r>
  <r>
    <x v="1"/>
    <x v="2"/>
    <x v="0"/>
    <x v="10"/>
    <n v="310000"/>
    <n v="1308015"/>
    <d v="2001-05-30T06:31:41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paulbach"/>
    <s v="JARNOLD"/>
    <s v="NG-Price"/>
    <x v="6"/>
    <x v="4"/>
    <s v="VC8355.1"/>
    <d v="2001-07-01T21:00:00"/>
  </r>
  <r>
    <x v="1"/>
    <x v="1"/>
    <x v="1"/>
    <x v="0"/>
    <n v="50"/>
    <n v="1308016"/>
    <d v="2001-05-30T06:31:52"/>
    <s v="Mirant Americas Energy Marketing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fnelson1"/>
    <s v="JQUENET"/>
    <s v="ST-PJM"/>
    <x v="7"/>
    <x v="6"/>
    <n v="625392.1"/>
    <d v="2001-05-31T21:00:00"/>
  </r>
  <r>
    <x v="1"/>
    <x v="1"/>
    <x v="1"/>
    <x v="0"/>
    <n v="50"/>
    <n v="1308018"/>
    <d v="2001-05-30T06:31:53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5.5"/>
    <s v="mattmanley"/>
    <s v="JQUENET"/>
    <s v="ST-PJM"/>
    <x v="7"/>
    <x v="6"/>
    <n v="625394.1"/>
    <d v="2001-05-31T21:00:00"/>
  </r>
  <r>
    <x v="1"/>
    <x v="1"/>
    <x v="1"/>
    <x v="0"/>
    <n v="50"/>
    <n v="1308017"/>
    <d v="2001-05-30T06:31:53"/>
    <s v="TXU Energy Trading Company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txuetcjn"/>
    <s v="MCARSON2"/>
    <s v="ST-SPP"/>
    <x v="7"/>
    <x v="6"/>
    <n v="625393.1"/>
    <d v="2001-05-31T21:00:00"/>
  </r>
  <r>
    <x v="1"/>
    <x v="1"/>
    <x v="1"/>
    <x v="0"/>
    <n v="50"/>
    <n v="1308019"/>
    <d v="2001-05-30T06:32:39"/>
    <s v="Ci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jrobertson"/>
    <s v="JQUENET"/>
    <s v="ST-PJM"/>
    <x v="7"/>
    <x v="6"/>
    <n v="625395.1"/>
    <d v="2001-05-31T21:00:00"/>
  </r>
  <r>
    <x v="1"/>
    <x v="1"/>
    <x v="1"/>
    <x v="0"/>
    <n v="50"/>
    <n v="1308020"/>
    <d v="2001-05-30T06:32:50"/>
    <s v="Dynegy Power Marketing, Inc."/>
    <x v="0"/>
    <x v="0"/>
    <x v="0"/>
    <x v="1"/>
    <s v="US East Power Phy Fwd Firm"/>
    <s v="US Pwr Phy Firm  PJM-W Peak              01Jun01         USD/MWh"/>
    <n v="50"/>
    <m/>
    <x v="0"/>
    <x v="1"/>
    <x v="0"/>
    <n v="26.2"/>
    <s v="jmpepper"/>
    <s v="JQUENET"/>
    <s v="ST-PJM"/>
    <x v="7"/>
    <x v="6"/>
    <n v="625396.1"/>
    <d v="2001-06-01T21:00:00"/>
  </r>
  <r>
    <x v="1"/>
    <x v="1"/>
    <x v="1"/>
    <x v="0"/>
    <n v="50"/>
    <n v="1308021"/>
    <d v="2001-05-30T06:33:0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.25"/>
    <s v="aepsvc136"/>
    <s v="GGUPTA"/>
    <s v="ST-New England"/>
    <x v="7"/>
    <x v="6"/>
    <n v="625397.1"/>
    <d v="2001-05-31T21:00:00"/>
  </r>
  <r>
    <x v="1"/>
    <x v="1"/>
    <x v="1"/>
    <x v="0"/>
    <n v="50"/>
    <n v="1308022"/>
    <d v="2001-05-30T06:33:01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mwhitfield"/>
    <s v="MCARSON2"/>
    <s v="ST-SPP"/>
    <x v="7"/>
    <x v="6"/>
    <n v="625398.1"/>
    <d v="2001-05-31T21:00:00"/>
  </r>
  <r>
    <x v="1"/>
    <x v="1"/>
    <x v="1"/>
    <x v="0"/>
    <n v="50"/>
    <n v="1308024"/>
    <d v="2001-05-30T06:33:19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.5"/>
    <s v="ROBEROSE"/>
    <s v="JQUENET"/>
    <s v="ST-PJM"/>
    <x v="7"/>
    <x v="6"/>
    <n v="625400.1"/>
    <d v="2001-05-31T21:00:00"/>
  </r>
  <r>
    <x v="1"/>
    <x v="1"/>
    <x v="1"/>
    <x v="6"/>
    <n v="1500"/>
    <n v="1308025"/>
    <d v="2001-05-30T06:33:3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8.75"/>
    <s v="PowerGLW"/>
    <s v="MCARSON2"/>
    <s v="LT-SPP"/>
    <x v="7"/>
    <x v="6"/>
    <n v="625401.1"/>
    <d v="2001-06-01T14:16:00"/>
  </r>
  <r>
    <x v="0"/>
    <x v="1"/>
    <x v="1"/>
    <x v="6"/>
    <n v="300"/>
    <n v="1308026"/>
    <d v="2001-05-30T06:33:49"/>
    <s v="Elektrizitatswerk der Stadt Bern"/>
    <x v="0"/>
    <x v="0"/>
    <x v="0"/>
    <x v="1"/>
    <s v="CH Power Phy Fwd Firm"/>
    <s v="CH Pwr Phy FF    NAT WDPK HV             Sep01           EUR/MWh"/>
    <n v="10"/>
    <m/>
    <x v="0"/>
    <x v="1"/>
    <x v="2"/>
    <n v="30.15"/>
    <s v="ADM86965"/>
    <s v="EHOKMARK"/>
    <s v="UK - ECTRL - Continental Power Book"/>
    <x v="2"/>
    <x v="2"/>
    <n v="108267.1"/>
    <d v="2001-09-01T21:00:00"/>
  </r>
  <r>
    <x v="1"/>
    <x v="1"/>
    <x v="1"/>
    <x v="0"/>
    <n v="50"/>
    <n v="1308027"/>
    <d v="2001-05-30T06:34:0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5"/>
    <s v="OTCDESK4"/>
    <s v="JQUENET"/>
    <s v="ST-PJM"/>
    <x v="7"/>
    <x v="6"/>
    <n v="625402.1"/>
    <d v="2001-05-31T21:00:00"/>
  </r>
  <r>
    <x v="1"/>
    <x v="1"/>
    <x v="1"/>
    <x v="6"/>
    <n v="1500"/>
    <n v="1308028"/>
    <d v="2001-05-30T06:34:17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TEPHENA"/>
    <s v="CDORLAN"/>
    <s v="ST-ECAR"/>
    <x v="7"/>
    <x v="6"/>
    <n v="625403.1"/>
    <d v="2001-06-01T17:11:00"/>
  </r>
  <r>
    <x v="0"/>
    <x v="0"/>
    <x v="0"/>
    <x v="0"/>
    <n v="20"/>
    <n v="1308029"/>
    <d v="2001-05-30T06:34:3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WAHFAGGOT"/>
    <s v="BMARCHAN"/>
    <s v="Enron Metals Trading System"/>
    <x v="0"/>
    <x v="0"/>
    <n v="2157389"/>
    <m/>
  </r>
  <r>
    <x v="1"/>
    <x v="1"/>
    <x v="1"/>
    <x v="2"/>
    <n v="250"/>
    <n v="1308032"/>
    <d v="2001-05-30T06:34:39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5"/>
    <s v="briangrant"/>
    <s v="JQUENET"/>
    <s v="ST-PJM"/>
    <x v="7"/>
    <x v="6"/>
    <n v="625405.1"/>
    <d v="2001-06-04T21:00:00"/>
  </r>
  <r>
    <x v="0"/>
    <x v="0"/>
    <x v="0"/>
    <x v="0"/>
    <n v="16"/>
    <n v="1308034"/>
    <d v="2001-05-30T06:34:45"/>
    <s v="AIG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6"/>
    <s v="DANP1202"/>
    <s v="BMARCHAN"/>
    <s v="Enron Metals Trading System"/>
    <x v="0"/>
    <x v="0"/>
    <n v="2157391"/>
    <m/>
  </r>
  <r>
    <x v="1"/>
    <x v="1"/>
    <x v="1"/>
    <x v="2"/>
    <n v="250"/>
    <n v="1308035"/>
    <d v="2001-05-30T06:34:49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5.5"/>
    <s v="VEPCOJOE"/>
    <s v="JQUENET"/>
    <s v="ST-PJM"/>
    <x v="7"/>
    <x v="6"/>
    <n v="625406.1"/>
    <d v="2001-06-04T21:00:00"/>
  </r>
  <r>
    <x v="1"/>
    <x v="1"/>
    <x v="1"/>
    <x v="0"/>
    <n v="50"/>
    <n v="1308037"/>
    <d v="2001-05-30T06:34:54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8"/>
    <s v="aepsvc127"/>
    <s v="MLORENZ"/>
    <s v="ST-Main"/>
    <x v="7"/>
    <x v="6"/>
    <n v="625408.1"/>
    <d v="2001-05-31T21:00:00"/>
  </r>
  <r>
    <x v="1"/>
    <x v="1"/>
    <x v="1"/>
    <x v="6"/>
    <n v="1500"/>
    <n v="1308038"/>
    <d v="2001-05-30T06:35:17"/>
    <s v="American Electric Power Service Corporation"/>
    <x v="0"/>
    <x v="0"/>
    <x v="0"/>
    <x v="1"/>
    <s v="US East Power Phy Fwd Firm"/>
    <s v="US Pwr Phy Firm  Entergy Peak            Jun01           USD/MWh"/>
    <n v="50"/>
    <m/>
    <x v="0"/>
    <x v="1"/>
    <x v="0"/>
    <n v="58.25"/>
    <s v="aepsvc132"/>
    <s v="MCARSON2"/>
    <s v="LT-SPP"/>
    <x v="7"/>
    <x v="6"/>
    <n v="625409.1"/>
    <d v="2001-06-01T14:16:00"/>
  </r>
  <r>
    <x v="1"/>
    <x v="1"/>
    <x v="1"/>
    <x v="10"/>
    <n v="1550"/>
    <n v="1308039"/>
    <d v="2001-05-30T06:35:18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5"/>
    <s v="BTRAYERS"/>
    <s v="RBENSON"/>
    <s v="ST-PJM"/>
    <x v="7"/>
    <x v="6"/>
    <n v="625410.1"/>
    <d v="2001-07-01T21:00:00"/>
  </r>
  <r>
    <x v="0"/>
    <x v="0"/>
    <x v="0"/>
    <x v="0"/>
    <n v="5"/>
    <n v="1308041"/>
    <d v="2001-05-30T06:35:30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marknunn1"/>
    <s v="BMARCHAN"/>
    <s v="Enron Metals Trading System"/>
    <x v="0"/>
    <x v="0"/>
    <n v="2157399"/>
    <m/>
  </r>
  <r>
    <x v="1"/>
    <x v="1"/>
    <x v="1"/>
    <x v="2"/>
    <n v="250"/>
    <n v="1308040"/>
    <d v="2001-05-30T06:35:30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44.5"/>
    <s v="yhoulihan"/>
    <s v="JQUENET"/>
    <s v="ST-PJM"/>
    <x v="7"/>
    <x v="6"/>
    <n v="625411.1"/>
    <d v="2001-06-04T21:00:00"/>
  </r>
  <r>
    <x v="1"/>
    <x v="1"/>
    <x v="1"/>
    <x v="0"/>
    <n v="50"/>
    <n v="1308042"/>
    <d v="2001-05-30T06:35:3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75"/>
    <s v="OTCDESK4"/>
    <s v="JQUENET"/>
    <s v="ST-PJM"/>
    <x v="7"/>
    <x v="6"/>
    <n v="625412.1"/>
    <d v="2001-05-31T21:00:00"/>
  </r>
  <r>
    <x v="0"/>
    <x v="0"/>
    <x v="0"/>
    <x v="0"/>
    <n v="6"/>
    <n v="1308044"/>
    <d v="2001-05-30T06:35:46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57403"/>
    <m/>
  </r>
  <r>
    <x v="0"/>
    <x v="0"/>
    <x v="0"/>
    <x v="0"/>
    <n v="5"/>
    <n v="1308045"/>
    <d v="2001-05-30T06:35:49"/>
    <s v="AIG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HART1201"/>
    <s v="BMARCHAN"/>
    <s v="Enron Metals Trading System"/>
    <x v="0"/>
    <x v="0"/>
    <n v="2157405"/>
    <m/>
  </r>
  <r>
    <x v="1"/>
    <x v="1"/>
    <x v="1"/>
    <x v="2"/>
    <n v="250"/>
    <n v="1308047"/>
    <d v="2001-05-30T06:35:52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4"/>
    <s v="VEPCOJOE"/>
    <s v="JQUENET"/>
    <s v="ST-PJM"/>
    <x v="7"/>
    <x v="6"/>
    <n v="625415.1"/>
    <d v="2001-06-04T21:00:00"/>
  </r>
  <r>
    <x v="1"/>
    <x v="2"/>
    <x v="0"/>
    <x v="10"/>
    <n v="310000"/>
    <n v="1308052"/>
    <d v="2001-05-30T06:36:1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berginpat2"/>
    <s v="JARNOLD"/>
    <s v="NG-Price"/>
    <x v="6"/>
    <x v="4"/>
    <s v="VC8362.1"/>
    <d v="2001-07-01T21:00:00"/>
  </r>
  <r>
    <x v="1"/>
    <x v="2"/>
    <x v="0"/>
    <x v="10"/>
    <n v="310000"/>
    <n v="1308053"/>
    <d v="2001-05-30T06:36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4"/>
    <s v="Lamoreal"/>
    <s v="JARNOLD"/>
    <s v="NG-Price"/>
    <x v="6"/>
    <x v="4"/>
    <s v="VC8363.1"/>
    <d v="2001-07-01T21:00:00"/>
  </r>
  <r>
    <x v="1"/>
    <x v="1"/>
    <x v="0"/>
    <x v="18"/>
    <n v="3100"/>
    <n v="1308055"/>
    <d v="2001-05-30T06:36:31"/>
    <s v="Constellation Power Source, Inc."/>
    <x v="0"/>
    <x v="0"/>
    <x v="0"/>
    <x v="1"/>
    <s v="US East Power Fin Swap"/>
    <s v="US Pwr Fin Swap  ISO NY Z-G Peak         Jul-Aug01       USD/MWh"/>
    <n v="50"/>
    <m/>
    <x v="0"/>
    <x v="1"/>
    <x v="0"/>
    <n v="96.75"/>
    <s v="barmstrong"/>
    <s v="DDAVIS"/>
    <s v="LT-New England"/>
    <x v="7"/>
    <x v="4"/>
    <n v="625416.1"/>
    <d v="2001-07-01T00:00:00"/>
  </r>
  <r>
    <x v="1"/>
    <x v="1"/>
    <x v="1"/>
    <x v="0"/>
    <n v="50"/>
    <n v="1308056"/>
    <d v="2001-05-30T06:36:35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aepsvc136"/>
    <s v="JQUENET"/>
    <s v="ST-PJM"/>
    <x v="7"/>
    <x v="6"/>
    <n v="625417.1"/>
    <d v="2001-05-31T21:00:00"/>
  </r>
  <r>
    <x v="1"/>
    <x v="1"/>
    <x v="1"/>
    <x v="6"/>
    <n v="1500"/>
    <n v="1308058"/>
    <d v="2001-05-30T06:36:56"/>
    <s v="American Electric Power Service Corporation"/>
    <x v="0"/>
    <x v="0"/>
    <x v="0"/>
    <x v="1"/>
    <s v="US East Power Phy Fwd Firm"/>
    <s v="US Pwr Phy Firm  PJM-W Peak              Jun01           USD/MWh"/>
    <n v="50"/>
    <m/>
    <x v="0"/>
    <x v="1"/>
    <x v="0"/>
    <n v="48.7"/>
    <s v="aepsvc128"/>
    <s v="JQUENET"/>
    <s v="LT-PJM"/>
    <x v="7"/>
    <x v="6"/>
    <n v="625419.1"/>
    <d v="2001-06-01T14:12:00"/>
  </r>
  <r>
    <x v="0"/>
    <x v="0"/>
    <x v="0"/>
    <x v="0"/>
    <n v="20"/>
    <n v="1308059"/>
    <d v="2001-05-30T06:37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413"/>
    <m/>
  </r>
  <r>
    <x v="0"/>
    <x v="0"/>
    <x v="0"/>
    <x v="0"/>
    <n v="20"/>
    <n v="1308060"/>
    <d v="2001-05-30T06:37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15"/>
    <m/>
  </r>
  <r>
    <x v="1"/>
    <x v="1"/>
    <x v="0"/>
    <x v="6"/>
    <n v="1500"/>
    <n v="1308061"/>
    <d v="2001-05-30T06:37:22"/>
    <s v="American Electric Power Service Corporation"/>
    <x v="0"/>
    <x v="0"/>
    <x v="0"/>
    <x v="1"/>
    <s v="US East Power Fin Swap"/>
    <s v="US Pwr Fin Swap  ISO NY Z-J Peak         Sep01           USD/MWh"/>
    <n v="50"/>
    <m/>
    <x v="0"/>
    <x v="1"/>
    <x v="0"/>
    <n v="62.5"/>
    <s v="aepsvc133"/>
    <s v="DDAVIS"/>
    <s v="LT-New England"/>
    <x v="7"/>
    <x v="4"/>
    <n v="625420.1"/>
    <d v="2001-09-01T00:00:00"/>
  </r>
  <r>
    <x v="1"/>
    <x v="1"/>
    <x v="0"/>
    <x v="6"/>
    <n v="750"/>
    <n v="1308062"/>
    <d v="2001-05-30T06:37:28"/>
    <s v="American Electric Power Service Corporation"/>
    <x v="0"/>
    <x v="0"/>
    <x v="0"/>
    <x v="1"/>
    <s v="US East Power Fin Swap"/>
    <s v="US Pwr Fin Swap  ISO NY Z-J Peak         Sep01           USD/MWh"/>
    <n v="25"/>
    <m/>
    <x v="0"/>
    <x v="1"/>
    <x v="0"/>
    <n v="62.5"/>
    <s v="aepsvc133"/>
    <s v="DDAVIS"/>
    <s v="LT-New England"/>
    <x v="7"/>
    <x v="4"/>
    <n v="625421.1"/>
    <d v="2001-09-01T00:00:00"/>
  </r>
  <r>
    <x v="1"/>
    <x v="1"/>
    <x v="1"/>
    <x v="2"/>
    <n v="250"/>
    <n v="1308063"/>
    <d v="2001-05-30T06:37:33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75"/>
    <s v="VEPCOJOE"/>
    <s v="JQUENET"/>
    <s v="ST-PJM"/>
    <x v="7"/>
    <x v="6"/>
    <n v="625422.1"/>
    <d v="2001-06-04T21:00:00"/>
  </r>
  <r>
    <x v="1"/>
    <x v="1"/>
    <x v="1"/>
    <x v="0"/>
    <n v="50"/>
    <n v="1308064"/>
    <d v="2001-05-30T06:37:36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4.75"/>
    <s v="mattmanley"/>
    <s v="JQUENET"/>
    <s v="ST-PJM"/>
    <x v="7"/>
    <x v="6"/>
    <n v="625423.1"/>
    <d v="2001-05-31T21:00:00"/>
  </r>
  <r>
    <x v="1"/>
    <x v="1"/>
    <x v="1"/>
    <x v="0"/>
    <n v="50"/>
    <n v="1308065"/>
    <d v="2001-05-30T06:37:44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OTCDESK4"/>
    <s v="JQUENET"/>
    <s v="ST-PJM"/>
    <x v="7"/>
    <x v="6"/>
    <n v="625424.1"/>
    <d v="2001-05-31T21:00:00"/>
  </r>
  <r>
    <x v="1"/>
    <x v="1"/>
    <x v="1"/>
    <x v="0"/>
    <n v="50"/>
    <n v="1308066"/>
    <d v="2001-05-30T06:37:5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"/>
    <s v="aepsvc136"/>
    <s v="GGUPTA"/>
    <s v="ST-New England"/>
    <x v="7"/>
    <x v="6"/>
    <n v="625425.1"/>
    <d v="2001-05-31T21:00:00"/>
  </r>
  <r>
    <x v="1"/>
    <x v="1"/>
    <x v="1"/>
    <x v="0"/>
    <n v="50"/>
    <n v="1308067"/>
    <d v="2001-05-30T06:38:15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beckettmel"/>
    <s v="MCARSON2"/>
    <s v="ST-SPP"/>
    <x v="7"/>
    <x v="6"/>
    <n v="625426.1"/>
    <d v="2001-05-31T21:00:00"/>
  </r>
  <r>
    <x v="1"/>
    <x v="1"/>
    <x v="1"/>
    <x v="2"/>
    <n v="250"/>
    <n v="1308068"/>
    <d v="2001-05-30T06:38:21"/>
    <s v="DTE Energy Trading, Inc."/>
    <x v="0"/>
    <x v="0"/>
    <x v="0"/>
    <x v="1"/>
    <s v="US East Power Phy Fwd Firm"/>
    <s v="US Pwr Phy Firm  PJM-W Peak              04-08Jun01      USD/MWh"/>
    <n v="50"/>
    <m/>
    <x v="0"/>
    <x v="1"/>
    <x v="0"/>
    <n v="43.25"/>
    <s v="wiselyan"/>
    <s v="JQUENET"/>
    <s v="ST-PJM"/>
    <x v="7"/>
    <x v="6"/>
    <n v="625427.1"/>
    <d v="2001-06-04T21:00:00"/>
  </r>
  <r>
    <x v="1"/>
    <x v="1"/>
    <x v="1"/>
    <x v="0"/>
    <n v="50"/>
    <n v="1308069"/>
    <d v="2001-05-30T06:38:26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.5"/>
    <s v="mwhitfield"/>
    <s v="MCARSON2"/>
    <s v="ST-SPP"/>
    <x v="7"/>
    <x v="6"/>
    <n v="625428.1"/>
    <d v="2001-05-31T21:00:00"/>
  </r>
  <r>
    <x v="1"/>
    <x v="1"/>
    <x v="1"/>
    <x v="0"/>
    <n v="50"/>
    <n v="1308070"/>
    <d v="2001-05-30T06:38:46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txuetcjn"/>
    <s v="MCARSON2"/>
    <s v="ST-SPP"/>
    <x v="7"/>
    <x v="6"/>
    <n v="625429.1"/>
    <d v="2001-05-31T21:00:00"/>
  </r>
  <r>
    <x v="0"/>
    <x v="0"/>
    <x v="0"/>
    <x v="0"/>
    <n v="20"/>
    <n v="1308072"/>
    <d v="2001-05-30T06:39:0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30"/>
    <m/>
  </r>
  <r>
    <x v="1"/>
    <x v="1"/>
    <x v="1"/>
    <x v="18"/>
    <n v="3100"/>
    <n v="1308071"/>
    <d v="2001-05-30T06:39:03"/>
    <s v="PG&amp;E Energy Trading - Power, L.P."/>
    <x v="0"/>
    <x v="0"/>
    <x v="0"/>
    <x v="1"/>
    <s v="US East Power Phy Fwd Firm"/>
    <s v="US Pwr Phy Firm  NEPOOL Peak             Jul-Aug01       USD/MWh"/>
    <n v="50"/>
    <m/>
    <x v="0"/>
    <x v="1"/>
    <x v="0"/>
    <n v="77"/>
    <s v="rbordeleau"/>
    <s v="DDAVIS"/>
    <s v="LT-New England"/>
    <x v="7"/>
    <x v="6"/>
    <n v="625430.1"/>
    <d v="2001-07-01T17:11:00"/>
  </r>
  <r>
    <x v="0"/>
    <x v="0"/>
    <x v="0"/>
    <x v="0"/>
    <n v="5"/>
    <n v="1308073"/>
    <d v="2001-05-30T06:39:04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marknunn1"/>
    <s v="BMARCHAN"/>
    <s v="Enron Metals Trading System"/>
    <x v="0"/>
    <x v="0"/>
    <n v="2157428"/>
    <m/>
  </r>
  <r>
    <x v="1"/>
    <x v="2"/>
    <x v="0"/>
    <x v="10"/>
    <n v="155000"/>
    <n v="1308074"/>
    <d v="2001-05-30T06:39:05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Lamoreal"/>
    <s v="JARNOLD"/>
    <s v="NG-Price"/>
    <x v="6"/>
    <x v="4"/>
    <s v="VC8364.1"/>
    <d v="2001-07-01T21:00:00"/>
  </r>
  <r>
    <x v="0"/>
    <x v="0"/>
    <x v="0"/>
    <x v="0"/>
    <n v="10"/>
    <n v="1308075"/>
    <d v="2001-05-30T06:39:1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BRUMSTEVE"/>
    <s v="BMARCHAN"/>
    <s v="Enron Metals Trading System"/>
    <x v="0"/>
    <x v="0"/>
    <n v="2157433"/>
    <m/>
  </r>
  <r>
    <x v="1"/>
    <x v="1"/>
    <x v="1"/>
    <x v="0"/>
    <n v="50"/>
    <n v="1308076"/>
    <d v="2001-05-30T06:39:29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1.1"/>
    <d v="2001-05-31T21:00:00"/>
  </r>
  <r>
    <x v="1"/>
    <x v="1"/>
    <x v="1"/>
    <x v="0"/>
    <n v="50"/>
    <n v="1308077"/>
    <d v="2001-05-30T06:39:29"/>
    <s v="DTE Energy Trad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grabowskim"/>
    <s v="MCARSON2"/>
    <s v="ST-SPP"/>
    <x v="7"/>
    <x v="6"/>
    <n v="625432.1"/>
    <d v="2001-05-31T21:00:00"/>
  </r>
  <r>
    <x v="1"/>
    <x v="1"/>
    <x v="1"/>
    <x v="0"/>
    <n v="50"/>
    <n v="1308078"/>
    <d v="2001-05-30T06:39:30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75"/>
    <s v="williamson"/>
    <s v="MLORENZ"/>
    <s v="ST-Main"/>
    <x v="7"/>
    <x v="6"/>
    <n v="625433.1"/>
    <d v="2001-05-31T21:00:00"/>
  </r>
  <r>
    <x v="1"/>
    <x v="1"/>
    <x v="1"/>
    <x v="2"/>
    <n v="250"/>
    <n v="1308079"/>
    <d v="2001-05-30T06:39:33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34.1"/>
    <d v="2001-06-04T21:00:00"/>
  </r>
  <r>
    <x v="1"/>
    <x v="1"/>
    <x v="1"/>
    <x v="0"/>
    <n v="50"/>
    <n v="1308080"/>
    <d v="2001-05-30T06:39:38"/>
    <s v="PPL EnergyPlus, LLC"/>
    <x v="0"/>
    <x v="0"/>
    <x v="0"/>
    <x v="1"/>
    <s v="US East Power Phy Fwd Firm"/>
    <s v="US Pwr Phy Firm  PJM-W Peak              31May01         USD/MWh"/>
    <m/>
    <n v="50"/>
    <x v="0"/>
    <x v="1"/>
    <x v="0"/>
    <n v="24.5"/>
    <s v="pplhourly2"/>
    <s v="JQUENET"/>
    <s v="ST-PJM"/>
    <x v="7"/>
    <x v="6"/>
    <n v="625435.1"/>
    <d v="2001-05-31T21:00:00"/>
  </r>
  <r>
    <x v="1"/>
    <x v="1"/>
    <x v="1"/>
    <x v="0"/>
    <n v="50"/>
    <n v="1308081"/>
    <d v="2001-05-30T06:39:39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5"/>
    <s v="williamson"/>
    <s v="MLORENZ"/>
    <s v="ST-Main"/>
    <x v="7"/>
    <x v="6"/>
    <n v="625436.1"/>
    <d v="2001-05-31T21:00:00"/>
  </r>
  <r>
    <x v="0"/>
    <x v="0"/>
    <x v="0"/>
    <x v="0"/>
    <n v="15"/>
    <n v="1308083"/>
    <d v="2001-05-30T06:39:47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marknunn1"/>
    <s v="BMARCHAN"/>
    <s v="Enron Metals Trading System"/>
    <x v="0"/>
    <x v="0"/>
    <n v="2157437"/>
    <m/>
  </r>
  <r>
    <x v="1"/>
    <x v="1"/>
    <x v="1"/>
    <x v="0"/>
    <n v="50"/>
    <n v="1308082"/>
    <d v="2001-05-30T06:39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7.1"/>
    <d v="2001-05-31T21:00:00"/>
  </r>
  <r>
    <x v="1"/>
    <x v="1"/>
    <x v="1"/>
    <x v="0"/>
    <n v="50"/>
    <n v="1308084"/>
    <d v="2001-05-30T06:39:55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mwhitfield"/>
    <s v="MCARSON2"/>
    <s v="ST-SPP"/>
    <x v="7"/>
    <x v="6"/>
    <n v="625438.1"/>
    <d v="2001-05-31T21:00:00"/>
  </r>
  <r>
    <x v="0"/>
    <x v="0"/>
    <x v="0"/>
    <x v="0"/>
    <n v="10"/>
    <n v="1308085"/>
    <d v="2001-05-30T06:40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pornstar"/>
    <s v="BMARCHAN"/>
    <s v="Enron Metals Trading System"/>
    <x v="0"/>
    <x v="0"/>
    <n v="2157441"/>
    <m/>
  </r>
  <r>
    <x v="1"/>
    <x v="1"/>
    <x v="1"/>
    <x v="0"/>
    <n v="50"/>
    <n v="1308086"/>
    <d v="2001-05-30T06:40:43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ADM12984"/>
    <s v="MCARSON2"/>
    <s v="ST-SPP"/>
    <x v="7"/>
    <x v="6"/>
    <n v="625439.1"/>
    <d v="2001-05-31T21:00:00"/>
  </r>
  <r>
    <x v="0"/>
    <x v="1"/>
    <x v="1"/>
    <x v="15"/>
    <n v="560"/>
    <n v="1308087"/>
    <d v="2001-05-30T06:41:01"/>
    <s v="BP Gas Marketing Limited"/>
    <x v="0"/>
    <x v="0"/>
    <x v="0"/>
    <x v="1"/>
    <s v="UK Power Phy Sch 5 Exc"/>
    <s v="UK Pwr Phy       445 Trans Inc BASE      Aug01           GBP/MWh"/>
    <m/>
    <n v="20"/>
    <x v="0"/>
    <x v="1"/>
    <x v="3"/>
    <n v="17.95"/>
    <s v="MILLARDHAY"/>
    <s v="NJACKSON"/>
    <s v="UK-Power-Phy-Term-ECTRL-Production"/>
    <x v="4"/>
    <x v="3"/>
    <n v="108278.1"/>
    <d v="2001-07-30T00:00:00"/>
  </r>
  <r>
    <x v="0"/>
    <x v="0"/>
    <x v="0"/>
    <x v="0"/>
    <n v="40"/>
    <n v="1308088"/>
    <d v="2001-05-30T06:41:09"/>
    <s v="GNI Limited"/>
    <x v="0"/>
    <x v="0"/>
    <x v="0"/>
    <x v="0"/>
    <s v="Copper LME Registered Contract"/>
    <s v="Cu LME Reg.      Contract                3 Month         USD/mt-L"/>
    <n v="40"/>
    <m/>
    <x v="0"/>
    <x v="0"/>
    <x v="0"/>
    <n v="1695"/>
    <s v="ADM59084"/>
    <s v="BMARCHAN"/>
    <s v="Enron Metals Trading System"/>
    <x v="0"/>
    <x v="0"/>
    <n v="2157445"/>
    <m/>
  </r>
  <r>
    <x v="1"/>
    <x v="1"/>
    <x v="1"/>
    <x v="0"/>
    <n v="50"/>
    <n v="1308089"/>
    <d v="2001-05-30T06:41:15"/>
    <s v="Ci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"/>
    <s v="Sherrera"/>
    <s v="MCARSON2"/>
    <s v="ST-SPP"/>
    <x v="7"/>
    <x v="6"/>
    <n v="625440.1"/>
    <d v="2001-05-31T21:00:00"/>
  </r>
  <r>
    <x v="1"/>
    <x v="1"/>
    <x v="1"/>
    <x v="2"/>
    <n v="250"/>
    <n v="1308090"/>
    <d v="2001-05-30T06:41:24"/>
    <s v="Northern Indiana Public Service Company"/>
    <x v="0"/>
    <x v="0"/>
    <x v="0"/>
    <x v="1"/>
    <s v="US East Power Phy Fwd Firm"/>
    <s v="US Pwr Phy Firm  Cinergy Peak            04-08Jun01      USD/MWh"/>
    <m/>
    <n v="50"/>
    <x v="0"/>
    <x v="1"/>
    <x v="0"/>
    <n v="43"/>
    <s v="williamson"/>
    <s v="CDORLAN"/>
    <s v="ST-ECAR"/>
    <x v="7"/>
    <x v="6"/>
    <n v="625441.1"/>
    <d v="2001-06-04T21:00:00"/>
  </r>
  <r>
    <x v="0"/>
    <x v="0"/>
    <x v="0"/>
    <x v="0"/>
    <n v="20"/>
    <n v="1308091"/>
    <d v="2001-05-30T06:41:36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rlie1"/>
    <s v="BMARCHAN"/>
    <s v="Enron Metals Trading System"/>
    <x v="0"/>
    <x v="0"/>
    <n v="2157450"/>
    <m/>
  </r>
  <r>
    <x v="1"/>
    <x v="1"/>
    <x v="1"/>
    <x v="0"/>
    <n v="50"/>
    <n v="1308092"/>
    <d v="2001-05-30T06:41:36"/>
    <s v="Constellation Power Source, Inc."/>
    <x v="0"/>
    <x v="0"/>
    <x v="0"/>
    <x v="1"/>
    <s v="US East Power Phy Fwd Firm"/>
    <s v="US Pwr Phy Firm  Cinergy OffPk           31May01         USD/MWh"/>
    <n v="50"/>
    <m/>
    <x v="0"/>
    <x v="1"/>
    <x v="0"/>
    <n v="9.25"/>
    <s v="cortmcmeel"/>
    <s v="MLORENZ"/>
    <s v="EPMI-Midwest"/>
    <x v="7"/>
    <x v="6"/>
    <n v="625442.1"/>
    <d v="2001-05-31T21:00:00"/>
  </r>
  <r>
    <x v="1"/>
    <x v="1"/>
    <x v="1"/>
    <x v="0"/>
    <n v="50"/>
    <n v="1308093"/>
    <d v="2001-05-30T06:41:43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8.75"/>
    <s v="beckettmel"/>
    <s v="MCARSON2"/>
    <s v="ST-SPP"/>
    <x v="7"/>
    <x v="6"/>
    <n v="625443.1"/>
    <d v="2001-05-31T21:00:00"/>
  </r>
  <r>
    <x v="1"/>
    <x v="2"/>
    <x v="0"/>
    <x v="10"/>
    <n v="155000"/>
    <n v="1308094"/>
    <d v="2001-05-30T06:41:48"/>
    <s v="AEP Energy Services,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aepes207"/>
    <s v="JARNOLD"/>
    <s v="NG-Price"/>
    <x v="6"/>
    <x v="4"/>
    <s v="VC8366.1"/>
    <d v="2001-07-01T21:00:00"/>
  </r>
  <r>
    <x v="1"/>
    <x v="1"/>
    <x v="1"/>
    <x v="0"/>
    <n v="50"/>
    <n v="1308095"/>
    <d v="2001-05-30T06:42:20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8.5"/>
    <s v="yhoulihan"/>
    <s v="MCARSON2"/>
    <s v="ST-SPP"/>
    <x v="7"/>
    <x v="6"/>
    <n v="625444.1"/>
    <d v="2001-05-31T21:00:00"/>
  </r>
  <r>
    <x v="1"/>
    <x v="1"/>
    <x v="0"/>
    <x v="0"/>
    <n v="50"/>
    <n v="1308097"/>
    <d v="2001-05-30T06:42:29"/>
    <s v="Duke Energy Trading and Marketing, L.L.C."/>
    <x v="0"/>
    <x v="0"/>
    <x v="0"/>
    <x v="1"/>
    <s v="US East Power Fin Swap"/>
    <s v="US Pwr Fin Swap  PJM W IntC Peak         31May01         USD/MWh"/>
    <m/>
    <n v="50"/>
    <x v="0"/>
    <x v="1"/>
    <x v="0"/>
    <n v="24.5"/>
    <s v="KKETTLER"/>
    <s v="JQUENET"/>
    <s v="ST-PJM"/>
    <x v="7"/>
    <x v="4"/>
    <n v="625446.1"/>
    <d v="2001-05-31T21:00:00"/>
  </r>
  <r>
    <x v="0"/>
    <x v="0"/>
    <x v="0"/>
    <x v="0"/>
    <n v="10"/>
    <n v="1308099"/>
    <d v="2001-05-30T06:42:30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backhouse"/>
    <s v="ATURNER"/>
    <s v="Enron Metals Trading System"/>
    <x v="0"/>
    <x v="0"/>
    <n v="2157458"/>
    <m/>
  </r>
  <r>
    <x v="0"/>
    <x v="0"/>
    <x v="0"/>
    <x v="0"/>
    <n v="10"/>
    <n v="1308098"/>
    <d v="2001-05-30T06:42:3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4"/>
    <s v="ADM79905"/>
    <s v="JGORDON1"/>
    <s v="Enron Metals Trading System"/>
    <x v="0"/>
    <x v="0"/>
    <n v="2157456"/>
    <m/>
  </r>
  <r>
    <x v="1"/>
    <x v="1"/>
    <x v="1"/>
    <x v="0"/>
    <n v="50"/>
    <n v="1308100"/>
    <d v="2001-05-30T06:42:46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47.1"/>
    <d v="2001-05-31T21:00:00"/>
  </r>
  <r>
    <x v="1"/>
    <x v="1"/>
    <x v="1"/>
    <x v="0"/>
    <n v="50"/>
    <n v="1308101"/>
    <d v="2001-05-30T06:42:56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8"/>
    <s v="ADM12984"/>
    <s v="MCARSON2"/>
    <s v="ST-SPP"/>
    <x v="7"/>
    <x v="6"/>
    <n v="625448.1"/>
    <d v="2001-05-31T21:00:00"/>
  </r>
  <r>
    <x v="1"/>
    <x v="1"/>
    <x v="1"/>
    <x v="0"/>
    <n v="50"/>
    <n v="1308102"/>
    <d v="2001-05-30T06:43:01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7.75"/>
    <s v="ADM12984"/>
    <s v="MCARSON2"/>
    <s v="ST-SPP"/>
    <x v="7"/>
    <x v="6"/>
    <n v="625449.1"/>
    <d v="2001-05-31T21:00:00"/>
  </r>
  <r>
    <x v="1"/>
    <x v="1"/>
    <x v="1"/>
    <x v="0"/>
    <n v="50"/>
    <n v="1308103"/>
    <d v="2001-05-30T06:43:1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.5"/>
    <s v="ROBWALKER"/>
    <s v="MLORENZ"/>
    <s v="ST-Main"/>
    <x v="7"/>
    <x v="6"/>
    <n v="625450.1"/>
    <d v="2001-05-31T21:00:00"/>
  </r>
  <r>
    <x v="1"/>
    <x v="1"/>
    <x v="1"/>
    <x v="0"/>
    <n v="50"/>
    <n v="1308104"/>
    <d v="2001-05-30T06:43:14"/>
    <s v="Axia Energy, LP"/>
    <x v="0"/>
    <x v="0"/>
    <x v="0"/>
    <x v="1"/>
    <s v="US East Power Phy Fwd Firm"/>
    <s v="US Pwr Phy Firm  Entergy OffPk           31May01         USD/MWh"/>
    <n v="50"/>
    <m/>
    <x v="0"/>
    <x v="1"/>
    <x v="0"/>
    <n v="10.5"/>
    <s v="blicejeff"/>
    <s v="LPODURG2"/>
    <s v="EPMI-Southeast"/>
    <x v="7"/>
    <x v="6"/>
    <n v="625451.1"/>
    <d v="2001-05-31T21:00:00"/>
  </r>
  <r>
    <x v="1"/>
    <x v="1"/>
    <x v="1"/>
    <x v="2"/>
    <n v="250"/>
    <n v="1308105"/>
    <d v="2001-05-30T06:43:15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3.5"/>
    <s v="PATRICKH"/>
    <s v="CDORLAN"/>
    <s v="ST-ECAR"/>
    <x v="7"/>
    <x v="6"/>
    <n v="625452.1"/>
    <d v="2001-06-04T21:00:00"/>
  </r>
  <r>
    <x v="1"/>
    <x v="1"/>
    <x v="1"/>
    <x v="8"/>
    <n v="4600"/>
    <n v="1308106"/>
    <d v="2001-05-30T06:43:27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6.25"/>
    <s v="markbeck"/>
    <s v="RBENSON"/>
    <s v="LT-PJM"/>
    <x v="7"/>
    <x v="6"/>
    <n v="625453.1"/>
    <d v="2001-10-01T14:12:00"/>
  </r>
  <r>
    <x v="1"/>
    <x v="1"/>
    <x v="1"/>
    <x v="0"/>
    <n v="50"/>
    <n v="1308107"/>
    <d v="2001-05-30T06:43:28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mwhitfield"/>
    <s v="MCARSON2"/>
    <s v="ST-SPP"/>
    <x v="7"/>
    <x v="6"/>
    <n v="625454.1"/>
    <d v="2001-05-31T21:00:00"/>
  </r>
  <r>
    <x v="1"/>
    <x v="2"/>
    <x v="0"/>
    <x v="10"/>
    <n v="310000"/>
    <n v="1308108"/>
    <d v="2001-05-30T06:43:32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5"/>
    <s v="jwhitnah"/>
    <s v="JARNOLD"/>
    <s v="NG-Price"/>
    <x v="6"/>
    <x v="4"/>
    <s v="VC8367.1"/>
    <d v="2001-07-01T21:00:00"/>
  </r>
  <r>
    <x v="1"/>
    <x v="2"/>
    <x v="0"/>
    <x v="10"/>
    <n v="155000"/>
    <n v="1308109"/>
    <d v="2001-05-30T06:43:44"/>
    <s v="WPS Energy Services, Inc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TRAVERSE99"/>
    <s v="JARNOLD"/>
    <s v="NG-Price"/>
    <x v="6"/>
    <x v="4"/>
    <s v="VC8368.1"/>
    <d v="2001-07-01T21:00:00"/>
  </r>
  <r>
    <x v="1"/>
    <x v="1"/>
    <x v="0"/>
    <x v="0"/>
    <n v="50"/>
    <n v="1308110"/>
    <d v="2001-05-30T06:43:47"/>
    <s v="Constellation Power Source, Inc."/>
    <x v="0"/>
    <x v="0"/>
    <x v="0"/>
    <x v="1"/>
    <s v="US East Power Fin Swap"/>
    <s v="US Pwr Fin Swap  PJM W IntC Peak         31May01         USD/MWh"/>
    <n v="50"/>
    <m/>
    <x v="0"/>
    <x v="1"/>
    <x v="0"/>
    <n v="24"/>
    <s v="gfilomena"/>
    <s v="JQUENET"/>
    <s v="ST-PJM"/>
    <x v="7"/>
    <x v="4"/>
    <n v="625455.1"/>
    <d v="2001-05-31T21:00:00"/>
  </r>
  <r>
    <x v="1"/>
    <x v="1"/>
    <x v="1"/>
    <x v="0"/>
    <n v="50"/>
    <n v="1308111"/>
    <d v="2001-05-30T06:43:54"/>
    <s v="Allegheny Energy Supply Company, LLC"/>
    <x v="0"/>
    <x v="0"/>
    <x v="0"/>
    <x v="1"/>
    <s v="US East Power Phy Fwd Firm"/>
    <s v="US Pwr Phy Firm  TVA Peak                31May01         USD/MWh"/>
    <n v="50"/>
    <m/>
    <x v="0"/>
    <x v="1"/>
    <x v="0"/>
    <n v="16.5"/>
    <s v="apizzut1"/>
    <s v="JKING6"/>
    <s v="ST-SERC"/>
    <x v="7"/>
    <x v="6"/>
    <n v="625456.1"/>
    <d v="2001-05-31T21:00:00"/>
  </r>
  <r>
    <x v="1"/>
    <x v="1"/>
    <x v="1"/>
    <x v="2"/>
    <n v="250"/>
    <n v="1308113"/>
    <d v="2001-05-30T06:43:55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5"/>
    <s v="VEPCOJOE"/>
    <s v="JQUENET"/>
    <s v="ST-PJM"/>
    <x v="7"/>
    <x v="6"/>
    <n v="625458.1"/>
    <d v="2001-06-04T21:00:00"/>
  </r>
  <r>
    <x v="1"/>
    <x v="1"/>
    <x v="0"/>
    <x v="0"/>
    <n v="50"/>
    <n v="1308112"/>
    <d v="2001-05-30T06:43:55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457.1"/>
    <d v="2001-05-31T21:00:00"/>
  </r>
  <r>
    <x v="0"/>
    <x v="0"/>
    <x v="0"/>
    <x v="0"/>
    <n v="20"/>
    <n v="1308114"/>
    <d v="2001-05-30T06:44:0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BRUMSTEVE"/>
    <s v="BMARCHAN"/>
    <s v="Enron Metals Trading System"/>
    <x v="0"/>
    <x v="0"/>
    <n v="2157465"/>
    <m/>
  </r>
  <r>
    <x v="1"/>
    <x v="1"/>
    <x v="1"/>
    <x v="0"/>
    <n v="50"/>
    <n v="1308116"/>
    <d v="2001-05-30T06:44:09"/>
    <s v="Ci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7.75"/>
    <s v="Sherrera"/>
    <s v="MCARSON2"/>
    <s v="ST-SPP"/>
    <x v="7"/>
    <x v="6"/>
    <n v="625460.1"/>
    <d v="2001-05-31T21:00:00"/>
  </r>
  <r>
    <x v="1"/>
    <x v="1"/>
    <x v="1"/>
    <x v="2"/>
    <n v="250"/>
    <n v="1308117"/>
    <d v="2001-05-30T06:44:17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62.1"/>
    <d v="2001-06-04T21:00:00"/>
  </r>
  <r>
    <x v="1"/>
    <x v="1"/>
    <x v="1"/>
    <x v="0"/>
    <n v="50"/>
    <n v="1308118"/>
    <d v="2001-05-30T06:44:17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1.1"/>
    <d v="2001-05-31T21:00:00"/>
  </r>
  <r>
    <x v="1"/>
    <x v="1"/>
    <x v="1"/>
    <x v="0"/>
    <n v="50"/>
    <n v="1308119"/>
    <d v="2001-05-30T06:44:21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bmason0001"/>
    <s v="MCARSON2"/>
    <s v="ST-SPP"/>
    <x v="7"/>
    <x v="6"/>
    <n v="625463.1"/>
    <d v="2001-05-31T21:00:00"/>
  </r>
  <r>
    <x v="1"/>
    <x v="1"/>
    <x v="1"/>
    <x v="0"/>
    <n v="50"/>
    <n v="1308121"/>
    <d v="2001-05-30T06:44:33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5.1"/>
    <d v="2001-05-31T21:00:00"/>
  </r>
  <r>
    <x v="0"/>
    <x v="0"/>
    <x v="0"/>
    <x v="0"/>
    <n v="1"/>
    <n v="1308122"/>
    <d v="2001-05-30T06:44:34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5"/>
    <s v="ALANZIEPE"/>
    <s v="BMARCHAN"/>
    <s v="Enron Metals Trading System"/>
    <x v="0"/>
    <x v="0"/>
    <n v="2157471"/>
    <m/>
  </r>
  <r>
    <x v="1"/>
    <x v="1"/>
    <x v="1"/>
    <x v="2"/>
    <n v="250"/>
    <n v="1308123"/>
    <d v="2001-05-30T06:44:40"/>
    <s v="Duke Energy Trading and Marketing, L.L.C."/>
    <x v="0"/>
    <x v="0"/>
    <x v="0"/>
    <x v="1"/>
    <s v="US East Power Phy Fwd Firm"/>
    <s v="US Pwr Phy Firm  Cinergy Peak            04-08Jun01      USD/MWh"/>
    <n v="50"/>
    <m/>
    <x v="0"/>
    <x v="1"/>
    <x v="0"/>
    <n v="42"/>
    <s v="STEPHENA"/>
    <s v="CDORLAN"/>
    <s v="ST-ECAR"/>
    <x v="7"/>
    <x v="6"/>
    <n v="625466.1"/>
    <d v="2001-06-04T21:00:00"/>
  </r>
  <r>
    <x v="1"/>
    <x v="2"/>
    <x v="0"/>
    <x v="10"/>
    <n v="155000"/>
    <n v="1308124"/>
    <d v="2001-05-30T06:44:46"/>
    <s v="WPS Energy Services, Inc."/>
    <x v="0"/>
    <x v="0"/>
    <x v="0"/>
    <x v="2"/>
    <s v="US Gas Fin Swap"/>
    <s v="US Gas Swap      Nymex                   Aug01           USD/MM"/>
    <n v="5000"/>
    <m/>
    <x v="0"/>
    <x v="10"/>
    <x v="0"/>
    <n v="3.8275000000000001"/>
    <s v="TRAVERSE99"/>
    <s v="JARNOLD"/>
    <s v="NG-Price"/>
    <x v="6"/>
    <x v="4"/>
    <s v="VC8369.1"/>
    <d v="2001-08-01T21:00:00"/>
  </r>
  <r>
    <x v="1"/>
    <x v="1"/>
    <x v="1"/>
    <x v="2"/>
    <n v="250"/>
    <n v="1308126"/>
    <d v="2001-05-30T06:44:51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2.5"/>
    <s v="ERICYAO2"/>
    <s v="JQUENET"/>
    <s v="ST-PJM"/>
    <x v="7"/>
    <x v="6"/>
    <n v="625467.1"/>
    <d v="2001-06-04T21:00:00"/>
  </r>
  <r>
    <x v="1"/>
    <x v="1"/>
    <x v="1"/>
    <x v="0"/>
    <n v="50"/>
    <n v="1308127"/>
    <d v="2001-05-30T06:45:05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.25"/>
    <s v="aepsvc127"/>
    <s v="MLORENZ"/>
    <s v="ST-Main"/>
    <x v="7"/>
    <x v="6"/>
    <n v="625468.1"/>
    <d v="2001-05-31T21:00:00"/>
  </r>
  <r>
    <x v="1"/>
    <x v="1"/>
    <x v="1"/>
    <x v="0"/>
    <n v="50"/>
    <n v="1308129"/>
    <d v="2001-05-30T06:45:11"/>
    <s v="BP Energy Company"/>
    <x v="0"/>
    <x v="0"/>
    <x v="0"/>
    <x v="1"/>
    <s v="US East Power Phy Fwd Firm"/>
    <s v="US Pwr Phy Firm  Cinergy Peak            31May01         USD/MWh"/>
    <n v="50"/>
    <m/>
    <x v="0"/>
    <x v="1"/>
    <x v="0"/>
    <n v="17"/>
    <s v="Coxclay1"/>
    <s v="CDORLAN"/>
    <s v="ST-ECAR"/>
    <x v="7"/>
    <x v="6"/>
    <n v="625470.1"/>
    <d v="2001-05-31T21:00:00"/>
  </r>
  <r>
    <x v="1"/>
    <x v="1"/>
    <x v="1"/>
    <x v="0"/>
    <n v="50"/>
    <n v="1308128"/>
    <d v="2001-05-30T06:45:1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"/>
    <s v="aepsvc127"/>
    <s v="MLORENZ"/>
    <s v="ST-Main"/>
    <x v="7"/>
    <x v="6"/>
    <n v="625469.1"/>
    <d v="2001-05-31T21:00:00"/>
  </r>
  <r>
    <x v="1"/>
    <x v="2"/>
    <x v="0"/>
    <x v="10"/>
    <n v="155000"/>
    <n v="1308130"/>
    <d v="2001-05-30T06:45:13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50000000000001"/>
    <s v="TODJANIA"/>
    <s v="JARNOLD"/>
    <s v="NG-Price"/>
    <x v="6"/>
    <x v="4"/>
    <s v="VC8371.1"/>
    <d v="2001-07-01T21:00:00"/>
  </r>
  <r>
    <x v="1"/>
    <x v="1"/>
    <x v="1"/>
    <x v="0"/>
    <n v="50"/>
    <n v="1308131"/>
    <d v="2001-05-30T06:45:20"/>
    <s v="Williams Energy Marketing &amp; Trading Company"/>
    <x v="0"/>
    <x v="0"/>
    <x v="0"/>
    <x v="1"/>
    <s v="US East Power Phy Fwd Firm"/>
    <s v="US Pwr Phy Firm  Cinergy OffPk           31May01         USD/MWh"/>
    <m/>
    <n v="50"/>
    <x v="0"/>
    <x v="1"/>
    <x v="0"/>
    <n v="10.5"/>
    <s v="rmessmer"/>
    <s v="MLORENZ"/>
    <s v="EPMI-Midwest"/>
    <x v="7"/>
    <x v="6"/>
    <n v="625471.1"/>
    <d v="2001-05-31T21:00:00"/>
  </r>
  <r>
    <x v="1"/>
    <x v="1"/>
    <x v="1"/>
    <x v="0"/>
    <n v="50"/>
    <n v="1308132"/>
    <d v="2001-05-30T06:45:35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7.5"/>
    <s v="CONLEYRA"/>
    <s v="MCARSON2"/>
    <s v="ST-SPP"/>
    <x v="7"/>
    <x v="6"/>
    <n v="625472.1"/>
    <d v="2001-05-31T21:00:00"/>
  </r>
  <r>
    <x v="1"/>
    <x v="1"/>
    <x v="1"/>
    <x v="2"/>
    <n v="250"/>
    <n v="1308133"/>
    <d v="2001-05-30T06:45:37"/>
    <s v="Aquila Energy Marketing Corporation"/>
    <x v="0"/>
    <x v="0"/>
    <x v="0"/>
    <x v="1"/>
    <s v="US East Power Phy Fwd Firm"/>
    <s v="US Pwr Phy Firm  PJM-W Peak              04-08Jun01      USD/MWh"/>
    <n v="50"/>
    <m/>
    <x v="0"/>
    <x v="1"/>
    <x v="0"/>
    <n v="41.75"/>
    <s v="DANMURPHY"/>
    <s v="JQUENET"/>
    <s v="ST-PJM"/>
    <x v="7"/>
    <x v="6"/>
    <n v="625473.1"/>
    <d v="2001-06-04T21:00:00"/>
  </r>
  <r>
    <x v="1"/>
    <x v="1"/>
    <x v="1"/>
    <x v="0"/>
    <n v="50"/>
    <n v="1308134"/>
    <d v="2001-05-30T06:45:41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9"/>
    <s v="WATTS002"/>
    <s v="MLORENZ"/>
    <s v="EPMI-Midwest"/>
    <x v="7"/>
    <x v="6"/>
    <n v="625474.1"/>
    <d v="2001-05-31T21:00:00"/>
  </r>
  <r>
    <x v="1"/>
    <x v="1"/>
    <x v="1"/>
    <x v="6"/>
    <n v="1500"/>
    <n v="1308135"/>
    <d v="2001-05-30T06:45:56"/>
    <s v="Dynegy Power Marketing, Inc."/>
    <x v="0"/>
    <x v="0"/>
    <x v="0"/>
    <x v="1"/>
    <s v="US East Power Phy Fwd Firm"/>
    <s v="US Pwr Phy Firm  PJM-W Peak              Jun01           USD/MWh"/>
    <n v="50"/>
    <m/>
    <x v="0"/>
    <x v="1"/>
    <x v="0"/>
    <n v="47.7"/>
    <s v="jmpepper"/>
    <s v="JQUENET"/>
    <s v="LT-PJM"/>
    <x v="7"/>
    <x v="6"/>
    <n v="625475.1"/>
    <d v="2001-06-01T14:12:00"/>
  </r>
  <r>
    <x v="1"/>
    <x v="1"/>
    <x v="1"/>
    <x v="0"/>
    <n v="50"/>
    <n v="1308136"/>
    <d v="2001-05-30T06:46:21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476.1"/>
    <d v="2001-05-31T21:00:00"/>
  </r>
  <r>
    <x v="1"/>
    <x v="1"/>
    <x v="1"/>
    <x v="0"/>
    <n v="50"/>
    <n v="1308137"/>
    <d v="2001-05-30T06:46:25"/>
    <s v="Mirant Americas Energy Marketing, L.P.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bkeefer001"/>
    <s v="GGUPTA"/>
    <s v="ST-New England"/>
    <x v="7"/>
    <x v="6"/>
    <n v="625477.1"/>
    <d v="2001-05-31T21:00:00"/>
  </r>
  <r>
    <x v="1"/>
    <x v="2"/>
    <x v="0"/>
    <x v="10"/>
    <n v="155000"/>
    <n v="1308138"/>
    <d v="2001-05-30T06:46:35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"/>
    <s v="DANIELCOWL"/>
    <s v="JARNOLD"/>
    <s v="NG-Price"/>
    <x v="6"/>
    <x v="4"/>
    <s v="VC8372.1"/>
    <d v="2001-07-01T21:00:00"/>
  </r>
  <r>
    <x v="1"/>
    <x v="1"/>
    <x v="1"/>
    <x v="18"/>
    <n v="3100"/>
    <n v="1308139"/>
    <d v="2001-05-30T06:46:36"/>
    <s v="BP Energy Company"/>
    <x v="0"/>
    <x v="0"/>
    <x v="0"/>
    <x v="1"/>
    <s v="US East Power Phy Fwd Firm"/>
    <s v="US Pwr Phy Firm  PJM-W Peak              Jul-Aug02       USD/MWh"/>
    <n v="50"/>
    <m/>
    <x v="0"/>
    <x v="1"/>
    <x v="0"/>
    <n v="70"/>
    <s v="Kellybry"/>
    <s v="RBENSON"/>
    <s v="LT-PJM"/>
    <x v="7"/>
    <x v="6"/>
    <n v="625479.1"/>
    <d v="2002-07-01T14:12:00"/>
  </r>
  <r>
    <x v="1"/>
    <x v="1"/>
    <x v="1"/>
    <x v="0"/>
    <n v="50"/>
    <n v="1308140"/>
    <d v="2001-05-30T06:46:4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480.1"/>
    <d v="2001-05-31T21:00:00"/>
  </r>
  <r>
    <x v="1"/>
    <x v="2"/>
    <x v="0"/>
    <x v="10"/>
    <n v="155000"/>
    <n v="1308142"/>
    <d v="2001-05-30T06:46:50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4"/>
    <s v="berginpat2"/>
    <s v="JARNOLD"/>
    <s v="NG-Price"/>
    <x v="6"/>
    <x v="4"/>
    <s v="VC8373.1"/>
    <d v="2001-07-01T21:00:00"/>
  </r>
  <r>
    <x v="1"/>
    <x v="1"/>
    <x v="1"/>
    <x v="6"/>
    <n v="1500"/>
    <n v="1308141"/>
    <d v="2001-05-30T06:46:50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45"/>
    <s v="WATTS002"/>
    <s v="MLORENZ"/>
    <s v="LT-ECAR"/>
    <x v="7"/>
    <x v="6"/>
    <n v="625481.1"/>
    <d v="2001-06-01T17:03:00"/>
  </r>
  <r>
    <x v="1"/>
    <x v="1"/>
    <x v="1"/>
    <x v="0"/>
    <n v="50"/>
    <n v="1308143"/>
    <d v="2001-05-30T06:46:52"/>
    <s v="Coral Power, L.L.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REDRAIDER"/>
    <s v="CDORLAN"/>
    <s v="ST-ECAR"/>
    <x v="7"/>
    <x v="6"/>
    <n v="625482.1"/>
    <d v="2001-05-31T21:00:00"/>
  </r>
  <r>
    <x v="0"/>
    <x v="0"/>
    <x v="0"/>
    <x v="0"/>
    <n v="20"/>
    <n v="1308144"/>
    <d v="2001-05-30T06:46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57477"/>
    <m/>
  </r>
  <r>
    <x v="1"/>
    <x v="2"/>
    <x v="0"/>
    <x v="10"/>
    <n v="310000"/>
    <n v="1308146"/>
    <d v="2001-05-30T06:46:59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shawnmaz"/>
    <s v="JARNOLD"/>
    <s v="NG-Price"/>
    <x v="6"/>
    <x v="4"/>
    <s v="VC8374.1"/>
    <d v="2001-07-01T21:00:00"/>
  </r>
  <r>
    <x v="0"/>
    <x v="0"/>
    <x v="0"/>
    <x v="0"/>
    <n v="20"/>
    <n v="1308147"/>
    <d v="2001-05-30T06:47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57479"/>
    <m/>
  </r>
  <r>
    <x v="0"/>
    <x v="0"/>
    <x v="0"/>
    <x v="0"/>
    <n v="40"/>
    <n v="1308148"/>
    <d v="2001-05-30T06:47:06"/>
    <s v="J. Aron &amp; Company"/>
    <x v="0"/>
    <x v="0"/>
    <x v="0"/>
    <x v="0"/>
    <s v="Copper LME Registered Contract"/>
    <s v="Cu LME Reg.      Contract                3 Month         USD/mt-L"/>
    <m/>
    <n v="40"/>
    <x v="0"/>
    <x v="0"/>
    <x v="0"/>
    <n v="1697"/>
    <s v="ADM08839"/>
    <s v="BMARCHAN"/>
    <s v="Enron Metals Trading System"/>
    <x v="0"/>
    <x v="0"/>
    <n v="2157481"/>
    <m/>
  </r>
  <r>
    <x v="0"/>
    <x v="0"/>
    <x v="0"/>
    <x v="0"/>
    <n v="10"/>
    <n v="1308149"/>
    <d v="2001-05-30T06:47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90"/>
    <s v="VANDESBO"/>
    <s v="ATURNER"/>
    <s v="Enron Metals Trading System"/>
    <x v="0"/>
    <x v="0"/>
    <n v="2157483"/>
    <m/>
  </r>
  <r>
    <x v="1"/>
    <x v="1"/>
    <x v="1"/>
    <x v="18"/>
    <n v="3100"/>
    <n v="1308150"/>
    <d v="2001-05-30T06:47:37"/>
    <s v="Florida Power Corporation"/>
    <x v="0"/>
    <x v="0"/>
    <x v="0"/>
    <x v="1"/>
    <s v="US East Power Phy Fwd Firm"/>
    <s v="US Pwr Phy Firm  Entergy Peak            Jul-Aug02       USD/MWh"/>
    <n v="50"/>
    <m/>
    <x v="0"/>
    <x v="1"/>
    <x v="0"/>
    <n v="69.75"/>
    <s v="KENWHITE"/>
    <s v="MCARSON2"/>
    <s v="LT-SPP"/>
    <x v="7"/>
    <x v="6"/>
    <n v="625483.1"/>
    <d v="2002-07-01T14:16:00"/>
  </r>
  <r>
    <x v="0"/>
    <x v="0"/>
    <x v="0"/>
    <x v="0"/>
    <n v="20"/>
    <n v="1308151"/>
    <d v="2001-05-30T06:47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57485"/>
    <m/>
  </r>
  <r>
    <x v="1"/>
    <x v="1"/>
    <x v="1"/>
    <x v="0"/>
    <n v="50"/>
    <n v="1308152"/>
    <d v="2001-05-30T06:47:43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"/>
    <s v="bmason0001"/>
    <s v="MCARSON2"/>
    <s v="ST-SPP"/>
    <x v="7"/>
    <x v="6"/>
    <n v="625484.1"/>
    <d v="2001-05-31T21:00:00"/>
  </r>
  <r>
    <x v="1"/>
    <x v="1"/>
    <x v="0"/>
    <x v="0"/>
    <n v="50"/>
    <n v="1308153"/>
    <d v="2001-05-30T06:47:45"/>
    <s v="Mirant Americas Energy Marketing, L.P."/>
    <x v="0"/>
    <x v="0"/>
    <x v="0"/>
    <x v="1"/>
    <s v="US East Power Fin Swap"/>
    <s v="US Pwr Fin Swap  ISO NY Z-G Peak         31May01         USD/MWh"/>
    <m/>
    <n v="50"/>
    <x v="0"/>
    <x v="1"/>
    <x v="0"/>
    <n v="47.25"/>
    <s v="agillespie"/>
    <s v="GGUPTA"/>
    <s v="ST-New England"/>
    <x v="7"/>
    <x v="4"/>
    <n v="625485.1"/>
    <d v="2001-05-31T21:00:00"/>
  </r>
  <r>
    <x v="1"/>
    <x v="1"/>
    <x v="0"/>
    <x v="0"/>
    <n v="50"/>
    <n v="1308155"/>
    <d v="2001-05-30T06:48:04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7"/>
    <s v="jjohnson"/>
    <s v="GGUPTA"/>
    <s v="ST-New England"/>
    <x v="7"/>
    <x v="4"/>
    <n v="625486.1"/>
    <d v="2001-05-31T21:00:00"/>
  </r>
  <r>
    <x v="0"/>
    <x v="0"/>
    <x v="0"/>
    <x v="0"/>
    <n v="20"/>
    <n v="1308156"/>
    <d v="2001-05-30T06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489"/>
    <m/>
  </r>
  <r>
    <x v="1"/>
    <x v="1"/>
    <x v="1"/>
    <x v="2"/>
    <n v="250"/>
    <n v="1308157"/>
    <d v="2001-05-30T06:48:1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487.1"/>
    <d v="2001-06-04T21:00:00"/>
  </r>
  <r>
    <x v="1"/>
    <x v="1"/>
    <x v="1"/>
    <x v="0"/>
    <n v="50"/>
    <n v="1308158"/>
    <d v="2001-05-30T06:48:1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6.75"/>
    <s v="yhoulihan"/>
    <s v="MCARSON2"/>
    <s v="ST-SPP"/>
    <x v="7"/>
    <x v="6"/>
    <n v="625488.1"/>
    <d v="2001-05-31T21:00:00"/>
  </r>
  <r>
    <x v="1"/>
    <x v="1"/>
    <x v="1"/>
    <x v="2"/>
    <n v="250"/>
    <n v="1308159"/>
    <d v="2001-05-30T06:48:1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489.1"/>
    <d v="2001-06-04T21:00:00"/>
  </r>
  <r>
    <x v="1"/>
    <x v="1"/>
    <x v="1"/>
    <x v="0"/>
    <n v="50"/>
    <n v="1308160"/>
    <d v="2001-05-30T06:48:22"/>
    <s v="PG&amp;E Energy Trading - Power, L.P."/>
    <x v="0"/>
    <x v="0"/>
    <x v="0"/>
    <x v="1"/>
    <s v="US East Power Phy Fwd Firm"/>
    <s v="US Pwr Phy Firm  PJM-W Peak              01Jun01         USD/MWh"/>
    <m/>
    <n v="50"/>
    <x v="0"/>
    <x v="1"/>
    <x v="0"/>
    <n v="25.45"/>
    <s v="mattmanley"/>
    <s v="JQUENET"/>
    <s v="ST-PJM"/>
    <x v="7"/>
    <x v="6"/>
    <n v="625490.1"/>
    <d v="2001-06-01T21:00:00"/>
  </r>
  <r>
    <x v="1"/>
    <x v="1"/>
    <x v="0"/>
    <x v="6"/>
    <n v="1500"/>
    <n v="1308161"/>
    <d v="2001-05-30T06:48:32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.25"/>
    <s v="aepsvc133"/>
    <s v="DDAVIS"/>
    <s v="LT-New England"/>
    <x v="7"/>
    <x v="4"/>
    <n v="625491.1"/>
    <d v="2001-09-01T00:00:00"/>
  </r>
  <r>
    <x v="1"/>
    <x v="1"/>
    <x v="0"/>
    <x v="6"/>
    <n v="1500"/>
    <n v="1308162"/>
    <d v="2001-05-30T06:48:36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"/>
    <s v="aepsvc133"/>
    <s v="DDAVIS"/>
    <s v="LT-New England"/>
    <x v="7"/>
    <x v="4"/>
    <n v="625492.1"/>
    <d v="2001-09-01T00:00:00"/>
  </r>
  <r>
    <x v="1"/>
    <x v="1"/>
    <x v="0"/>
    <x v="6"/>
    <n v="1500"/>
    <n v="1308163"/>
    <d v="2001-05-30T06:48:39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75"/>
    <s v="aepsvc133"/>
    <s v="DDAVIS"/>
    <s v="LT-New England"/>
    <x v="7"/>
    <x v="4"/>
    <n v="625493.1"/>
    <d v="2001-09-01T00:00:00"/>
  </r>
  <r>
    <x v="1"/>
    <x v="1"/>
    <x v="0"/>
    <x v="6"/>
    <n v="1500"/>
    <n v="1308164"/>
    <d v="2001-05-30T06:48:43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5"/>
    <s v="aepsvc133"/>
    <s v="DDAVIS"/>
    <s v="LT-New England"/>
    <x v="7"/>
    <x v="4"/>
    <n v="625494.1"/>
    <d v="2001-09-01T00:00:00"/>
  </r>
  <r>
    <x v="1"/>
    <x v="1"/>
    <x v="1"/>
    <x v="2"/>
    <n v="250"/>
    <n v="1308165"/>
    <d v="2001-05-30T06:48:5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STEPHENA"/>
    <s v="CDORLAN"/>
    <s v="ST-ECAR"/>
    <x v="7"/>
    <x v="6"/>
    <n v="625495.1"/>
    <d v="2001-06-04T21:00:00"/>
  </r>
  <r>
    <x v="1"/>
    <x v="1"/>
    <x v="0"/>
    <x v="0"/>
    <n v="50"/>
    <n v="1308168"/>
    <d v="2001-05-30T06:49:30"/>
    <s v="PSEG Energy Resources &amp; Trade LLC"/>
    <x v="0"/>
    <x v="0"/>
    <x v="0"/>
    <x v="1"/>
    <s v="US East Power Fin Swap"/>
    <s v="US Pwr Fin Swap  ISO NY Z-G Peak         31May01         USD/MWh"/>
    <m/>
    <n v="50"/>
    <x v="0"/>
    <x v="1"/>
    <x v="0"/>
    <n v="47.25"/>
    <s v="depillo1"/>
    <s v="GGUPTA"/>
    <s v="ST-New England"/>
    <x v="7"/>
    <x v="4"/>
    <n v="625498.1"/>
    <d v="2001-05-31T21:00:00"/>
  </r>
  <r>
    <x v="1"/>
    <x v="1"/>
    <x v="1"/>
    <x v="8"/>
    <n v="4600"/>
    <n v="1308170"/>
    <d v="2001-05-30T06:49:38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5.9"/>
    <s v="markbeck"/>
    <s v="RBENSON"/>
    <s v="LT-PJM"/>
    <x v="7"/>
    <x v="6"/>
    <n v="625500.1"/>
    <d v="2001-10-01T14:12:00"/>
  </r>
  <r>
    <x v="1"/>
    <x v="1"/>
    <x v="1"/>
    <x v="2"/>
    <n v="250"/>
    <n v="1308171"/>
    <d v="2001-05-30T06:49:42"/>
    <s v="Ameren Energy, Inc., as agent"/>
    <x v="0"/>
    <x v="0"/>
    <x v="0"/>
    <x v="1"/>
    <s v="US East Power Phy Fwd Firm"/>
    <s v="US Pwr Phy Firm  Cinergy Peak            04-08Jun01      USD/MWh"/>
    <n v="50"/>
    <m/>
    <x v="0"/>
    <x v="1"/>
    <x v="0"/>
    <n v="41"/>
    <s v="daveoz1974"/>
    <s v="CDORLAN"/>
    <s v="ST-ECAR"/>
    <x v="7"/>
    <x v="6"/>
    <n v="625501.1"/>
    <d v="2001-06-04T21:00:00"/>
  </r>
  <r>
    <x v="1"/>
    <x v="1"/>
    <x v="1"/>
    <x v="6"/>
    <n v="1500"/>
    <n v="1308172"/>
    <d v="2001-05-30T06:49:45"/>
    <s v="TXU Energy Trading Company"/>
    <x v="0"/>
    <x v="0"/>
    <x v="0"/>
    <x v="1"/>
    <s v="US East Power Phy Fwd Firm"/>
    <s v="US Pwr Phy Firm  NEPOOL Peak             Jun01           USD/MWh"/>
    <n v="50"/>
    <m/>
    <x v="0"/>
    <x v="1"/>
    <x v="0"/>
    <n v="52"/>
    <s v="txuetcbe"/>
    <s v="GGUPTA"/>
    <s v="LT-New England"/>
    <x v="7"/>
    <x v="6"/>
    <n v="625502.1"/>
    <d v="2001-06-01T17:11:00"/>
  </r>
  <r>
    <x v="1"/>
    <x v="1"/>
    <x v="1"/>
    <x v="2"/>
    <n v="250"/>
    <n v="1308173"/>
    <d v="2001-05-30T06:49:56"/>
    <s v="Carolina Power &amp; Light Company"/>
    <x v="1"/>
    <x v="1"/>
    <x v="0"/>
    <x v="1"/>
    <s v="US East Power Phy Fwd Firm"/>
    <s v="US Pwr Phy Firm  PJM-W Peak              04-08Jun01      USD/MWh"/>
    <n v="50"/>
    <m/>
    <x v="0"/>
    <x v="1"/>
    <x v="0"/>
    <n v="41"/>
    <s v="ZACHA007"/>
    <s v="JQUENET"/>
    <s v="ST-PJM"/>
    <x v="7"/>
    <x v="6"/>
    <n v="625503.1"/>
    <d v="2001-06-04T21:00:00"/>
  </r>
  <r>
    <x v="1"/>
    <x v="1"/>
    <x v="0"/>
    <x v="0"/>
    <n v="50"/>
    <n v="1308174"/>
    <d v="2001-05-30T06:50:02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7"/>
    <s v="paulk2001"/>
    <s v="GGUPTA"/>
    <s v="ST-New England"/>
    <x v="7"/>
    <x v="4"/>
    <n v="625504.1"/>
    <d v="2001-05-31T21:00:00"/>
  </r>
  <r>
    <x v="0"/>
    <x v="0"/>
    <x v="0"/>
    <x v="0"/>
    <n v="19"/>
    <n v="1308175"/>
    <d v="2001-05-30T06:50:30"/>
    <s v="ABN AMRO Future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JWALSH02"/>
    <s v="BMARCHAN"/>
    <s v="Enron Metals Trading System"/>
    <x v="0"/>
    <x v="0"/>
    <n v="2157491"/>
    <m/>
  </r>
  <r>
    <x v="1"/>
    <x v="1"/>
    <x v="1"/>
    <x v="6"/>
    <n v="1500"/>
    <n v="1308176"/>
    <d v="2001-05-30T06:50:42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"/>
    <s v="mcorbett"/>
    <s v="DDAVIS"/>
    <s v="LT-New England"/>
    <x v="7"/>
    <x v="6"/>
    <n v="625505.1"/>
    <d v="2002-06-01T17:11:00"/>
  </r>
  <r>
    <x v="1"/>
    <x v="1"/>
    <x v="0"/>
    <x v="0"/>
    <n v="50"/>
    <n v="1308177"/>
    <d v="2001-05-30T06:50:53"/>
    <s v="Williams Energy Marketing &amp; Trading Company"/>
    <x v="0"/>
    <x v="0"/>
    <x v="0"/>
    <x v="1"/>
    <s v="US East Power Fin Swap"/>
    <s v="US Pwr Fin Swap  ISO NY Z-J Peak         31May01         USD/MWh"/>
    <n v="50"/>
    <m/>
    <x v="0"/>
    <x v="1"/>
    <x v="0"/>
    <n v="49"/>
    <s v="brianagre"/>
    <s v="GGUPTA"/>
    <s v="ST-New England"/>
    <x v="7"/>
    <x v="4"/>
    <n v="625506.1"/>
    <d v="2001-05-31T21:00:00"/>
  </r>
  <r>
    <x v="1"/>
    <x v="1"/>
    <x v="1"/>
    <x v="0"/>
    <n v="50"/>
    <n v="1308178"/>
    <d v="2001-05-30T06:51:3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507.1"/>
    <d v="2001-05-31T21:00:00"/>
  </r>
  <r>
    <x v="1"/>
    <x v="1"/>
    <x v="1"/>
    <x v="6"/>
    <n v="1500"/>
    <n v="1308179"/>
    <d v="2001-05-30T06:51:49"/>
    <s v="DTE Energy Trading, Inc.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wiselyan"/>
    <s v="RBENSON"/>
    <s v="LT-PJM"/>
    <x v="7"/>
    <x v="6"/>
    <n v="625508.1"/>
    <d v="2001-09-01T14:12:00"/>
  </r>
  <r>
    <x v="1"/>
    <x v="1"/>
    <x v="0"/>
    <x v="0"/>
    <n v="50"/>
    <n v="1308180"/>
    <d v="2001-05-30T06:51:56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510.1"/>
    <d v="2001-05-31T21:00:00"/>
  </r>
  <r>
    <x v="1"/>
    <x v="1"/>
    <x v="1"/>
    <x v="6"/>
    <n v="1500"/>
    <n v="1308181"/>
    <d v="2001-05-30T06:51:57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39.75"/>
    <s v="AROSENBERG"/>
    <s v="RBENSON"/>
    <s v="LT-PJM"/>
    <x v="7"/>
    <x v="6"/>
    <n v="625511.1"/>
    <d v="2001-09-01T14:12:00"/>
  </r>
  <r>
    <x v="1"/>
    <x v="1"/>
    <x v="1"/>
    <x v="0"/>
    <n v="50"/>
    <n v="1308182"/>
    <d v="2001-05-30T06:52:2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"/>
    <s v="ROBWALKER"/>
    <s v="MLORENZ"/>
    <s v="ST-Main"/>
    <x v="7"/>
    <x v="6"/>
    <n v="625513.1"/>
    <d v="2001-05-31T21:00:00"/>
  </r>
  <r>
    <x v="1"/>
    <x v="1"/>
    <x v="1"/>
    <x v="2"/>
    <n v="250"/>
    <n v="1308183"/>
    <d v="2001-05-30T06:52:26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toddbrown"/>
    <s v="JQUENET"/>
    <s v="ST-PJM"/>
    <x v="7"/>
    <x v="6"/>
    <n v="625514.1"/>
    <d v="2001-06-04T21:00:00"/>
  </r>
  <r>
    <x v="1"/>
    <x v="1"/>
    <x v="0"/>
    <x v="0"/>
    <n v="50"/>
    <n v="1308184"/>
    <d v="2001-05-30T06:52:27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6.75"/>
    <s v="jjohnson"/>
    <s v="GGUPTA"/>
    <s v="ST-New England"/>
    <x v="7"/>
    <x v="4"/>
    <n v="625515.1"/>
    <d v="2001-05-31T21:00:00"/>
  </r>
  <r>
    <x v="1"/>
    <x v="1"/>
    <x v="1"/>
    <x v="2"/>
    <n v="250"/>
    <n v="1308185"/>
    <d v="2001-05-30T06:52:32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16.1"/>
    <d v="2001-06-04T21:00:00"/>
  </r>
  <r>
    <x v="1"/>
    <x v="1"/>
    <x v="0"/>
    <x v="0"/>
    <n v="50"/>
    <n v="1308186"/>
    <d v="2001-05-30T06:52:50"/>
    <s v="Williams Energy Marketing &amp; Trading Company"/>
    <x v="0"/>
    <x v="0"/>
    <x v="0"/>
    <x v="1"/>
    <s v="US East Power Fin Swap"/>
    <s v="US Pwr Fin Swap  ISO NY Z-J Peak         01Jun01         USD/MWh"/>
    <n v="50"/>
    <m/>
    <x v="0"/>
    <x v="1"/>
    <x v="0"/>
    <n v="49"/>
    <s v="brianagre"/>
    <s v="GGUPTA"/>
    <s v="ST-New England"/>
    <x v="7"/>
    <x v="4"/>
    <n v="625517.1"/>
    <d v="2001-06-01T21:00:00"/>
  </r>
  <r>
    <x v="1"/>
    <x v="1"/>
    <x v="1"/>
    <x v="0"/>
    <n v="50"/>
    <n v="1308187"/>
    <d v="2001-05-30T06:52:51"/>
    <s v="Constellation Power Source, Inc."/>
    <x v="0"/>
    <x v="0"/>
    <x v="0"/>
    <x v="1"/>
    <s v="US East Power Phy Fwd Firm"/>
    <s v="US Pwr Phy Firm  Entergy Peak            31May01         USD/MWh"/>
    <n v="50"/>
    <m/>
    <x v="0"/>
    <x v="1"/>
    <x v="0"/>
    <n v="26.25"/>
    <s v="pmarable"/>
    <s v="MCARSON2"/>
    <s v="ST-SPP"/>
    <x v="7"/>
    <x v="6"/>
    <n v="625518.1"/>
    <d v="2001-05-31T21:00:00"/>
  </r>
  <r>
    <x v="1"/>
    <x v="1"/>
    <x v="1"/>
    <x v="2"/>
    <n v="250"/>
    <n v="1308188"/>
    <d v="2001-05-30T06:53:0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.5"/>
    <s v="PATRICKH"/>
    <s v="CDORLAN"/>
    <s v="ST-ECAR"/>
    <x v="7"/>
    <x v="6"/>
    <n v="625519.1"/>
    <d v="2001-06-04T21:00:00"/>
  </r>
  <r>
    <x v="1"/>
    <x v="1"/>
    <x v="1"/>
    <x v="0"/>
    <n v="50"/>
    <n v="1308189"/>
    <d v="2001-05-30T06:53:16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bmason0001"/>
    <s v="MCARSON2"/>
    <s v="ST-SPP"/>
    <x v="7"/>
    <x v="6"/>
    <n v="625520.1"/>
    <d v="2001-05-31T21:00:00"/>
  </r>
  <r>
    <x v="1"/>
    <x v="1"/>
    <x v="0"/>
    <x v="0"/>
    <n v="50"/>
    <n v="1308190"/>
    <d v="2001-05-30T06:53:20"/>
    <s v="Williams Energy Marketing &amp; Trading Company"/>
    <x v="0"/>
    <x v="0"/>
    <x v="0"/>
    <x v="1"/>
    <s v="US East Power Fin Swap"/>
    <s v="US Pwr Fin Swap  ISO NY Z-G Peak         01Jun01         USD/MWh"/>
    <n v="50"/>
    <m/>
    <x v="0"/>
    <x v="1"/>
    <x v="0"/>
    <n v="47.25"/>
    <s v="brianagre"/>
    <s v="GGUPTA"/>
    <s v="ST-New England"/>
    <x v="7"/>
    <x v="4"/>
    <n v="625521.1"/>
    <d v="2001-06-01T21:00:00"/>
  </r>
  <r>
    <x v="1"/>
    <x v="1"/>
    <x v="1"/>
    <x v="0"/>
    <n v="50"/>
    <n v="1308192"/>
    <d v="2001-05-30T06:53:35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6"/>
    <s v="txuetcjn"/>
    <s v="MCARSON2"/>
    <s v="ST-SPP"/>
    <x v="7"/>
    <x v="6"/>
    <n v="625522.1"/>
    <d v="2001-05-31T21:00:00"/>
  </r>
  <r>
    <x v="1"/>
    <x v="1"/>
    <x v="1"/>
    <x v="0"/>
    <n v="50"/>
    <n v="1308194"/>
    <d v="2001-05-30T06:53:39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25"/>
    <s v="weshughes"/>
    <s v="JKING6"/>
    <s v="ST-SERC"/>
    <x v="7"/>
    <x v="6"/>
    <n v="625523.1"/>
    <d v="2001-05-31T21:00:00"/>
  </r>
  <r>
    <x v="1"/>
    <x v="1"/>
    <x v="1"/>
    <x v="0"/>
    <n v="50"/>
    <n v="1308195"/>
    <d v="2001-05-30T06:53:4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6.75"/>
    <s v="aepsvc127"/>
    <s v="MLORENZ"/>
    <s v="ST-Main"/>
    <x v="7"/>
    <x v="6"/>
    <n v="625524.1"/>
    <d v="2001-05-31T21:00:00"/>
  </r>
  <r>
    <x v="0"/>
    <x v="0"/>
    <x v="0"/>
    <x v="0"/>
    <n v="10"/>
    <n v="1308196"/>
    <d v="2001-05-30T06:53:50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06"/>
    <m/>
  </r>
  <r>
    <x v="0"/>
    <x v="0"/>
    <x v="0"/>
    <x v="0"/>
    <n v="20"/>
    <n v="1308197"/>
    <d v="2001-05-30T06:53:55"/>
    <s v="Chase Manhatt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40"/>
    <s v="holcombe"/>
    <s v="ATURNER"/>
    <s v="Enron Metals Trading System"/>
    <x v="0"/>
    <x v="0"/>
    <n v="2157508"/>
    <m/>
  </r>
  <r>
    <x v="0"/>
    <x v="0"/>
    <x v="0"/>
    <x v="0"/>
    <n v="20"/>
    <n v="1308198"/>
    <d v="2001-05-30T06:54:0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511"/>
    <m/>
  </r>
  <r>
    <x v="1"/>
    <x v="1"/>
    <x v="0"/>
    <x v="2"/>
    <n v="250"/>
    <n v="1308199"/>
    <d v="2001-05-30T06:54:30"/>
    <s v="Mirant Americas Energy Marketing, L.P."/>
    <x v="0"/>
    <x v="0"/>
    <x v="0"/>
    <x v="1"/>
    <s v="US East Power Fin Swap"/>
    <s v="US Pwr Fin Swap  PJM W IntC Peak         04-08Jun01      USD/MWh"/>
    <m/>
    <n v="50"/>
    <x v="0"/>
    <x v="1"/>
    <x v="0"/>
    <n v="41.5"/>
    <s v="fnelson1"/>
    <s v="JQUENET"/>
    <s v="ST-PJM"/>
    <x v="7"/>
    <x v="4"/>
    <n v="625525.1"/>
    <d v="2001-06-04T21:00:00"/>
  </r>
  <r>
    <x v="0"/>
    <x v="0"/>
    <x v="0"/>
    <x v="0"/>
    <n v="20"/>
    <n v="1308200"/>
    <d v="2001-05-30T06:54:3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"/>
    <s v="ADM08839"/>
    <s v="ATURNER"/>
    <s v="Enron Metals Trading System"/>
    <x v="0"/>
    <x v="0"/>
    <n v="2157514"/>
    <m/>
  </r>
  <r>
    <x v="1"/>
    <x v="1"/>
    <x v="1"/>
    <x v="2"/>
    <n v="250"/>
    <n v="1308203"/>
    <d v="2001-05-30T06:54:59"/>
    <s v="Ameren Energy, Inc., as agent"/>
    <x v="0"/>
    <x v="0"/>
    <x v="0"/>
    <x v="1"/>
    <s v="US East Power Phy Fwd Firm"/>
    <s v="US Pwr Phy Firm  TVA Peak                04-08Jun01      USD/MWh"/>
    <m/>
    <n v="50"/>
    <x v="0"/>
    <x v="1"/>
    <x v="0"/>
    <n v="42.5"/>
    <s v="daveoz1974"/>
    <s v="JKING6"/>
    <s v="ST-SERC"/>
    <x v="7"/>
    <x v="6"/>
    <n v="625526.1"/>
    <d v="2001-06-04T21:00:00"/>
  </r>
  <r>
    <x v="1"/>
    <x v="1"/>
    <x v="1"/>
    <x v="2"/>
    <n v="250"/>
    <n v="1308204"/>
    <d v="2001-05-30T06:55:0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527.1"/>
    <d v="2001-06-04T21:00:00"/>
  </r>
  <r>
    <x v="1"/>
    <x v="1"/>
    <x v="1"/>
    <x v="0"/>
    <n v="50"/>
    <n v="1308205"/>
    <d v="2001-05-30T06:55:02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28.1"/>
    <d v="2001-05-31T21:00:00"/>
  </r>
  <r>
    <x v="1"/>
    <x v="1"/>
    <x v="1"/>
    <x v="2"/>
    <n v="250"/>
    <n v="1308206"/>
    <d v="2001-05-30T06:55:0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29.1"/>
    <d v="2001-06-04T21:00:00"/>
  </r>
  <r>
    <x v="1"/>
    <x v="1"/>
    <x v="1"/>
    <x v="0"/>
    <n v="50"/>
    <n v="1308207"/>
    <d v="2001-05-30T06:55:1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0.1"/>
    <d v="2001-05-31T21:00:00"/>
  </r>
  <r>
    <x v="1"/>
    <x v="1"/>
    <x v="1"/>
    <x v="2"/>
    <n v="250"/>
    <n v="1308208"/>
    <d v="2001-05-30T06:55:13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531.1"/>
    <d v="2001-06-04T21:00:00"/>
  </r>
  <r>
    <x v="1"/>
    <x v="1"/>
    <x v="1"/>
    <x v="0"/>
    <n v="50"/>
    <n v="1308209"/>
    <d v="2001-05-30T06:55:1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2.1"/>
    <d v="2001-05-31T21:00:00"/>
  </r>
  <r>
    <x v="0"/>
    <x v="0"/>
    <x v="0"/>
    <x v="0"/>
    <n v="10"/>
    <n v="1308210"/>
    <d v="2001-05-30T06:55:18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16"/>
    <m/>
  </r>
  <r>
    <x v="0"/>
    <x v="0"/>
    <x v="0"/>
    <x v="0"/>
    <n v="10"/>
    <n v="1308212"/>
    <d v="2001-05-30T06:55:20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LEGENDS1"/>
    <s v="ATURNER"/>
    <s v="Enron Metals Trading System"/>
    <x v="0"/>
    <x v="0"/>
    <n v="2157518"/>
    <m/>
  </r>
  <r>
    <x v="1"/>
    <x v="1"/>
    <x v="1"/>
    <x v="6"/>
    <n v="1500"/>
    <n v="1308211"/>
    <d v="2001-05-30T06:55:20"/>
    <s v="Allegheny Energy Supply Company, LLC"/>
    <x v="0"/>
    <x v="0"/>
    <x v="0"/>
    <x v="1"/>
    <s v="US East Power Phy Fwd Firm"/>
    <s v="US Pwr Phy Firm  PJM-W Peak              Jun01           USD/MWh"/>
    <m/>
    <n v="50"/>
    <x v="0"/>
    <x v="1"/>
    <x v="0"/>
    <n v="47.75"/>
    <s v="cgaes123"/>
    <s v="JQUENET"/>
    <s v="LT-PJM"/>
    <x v="7"/>
    <x v="6"/>
    <n v="625533.1"/>
    <d v="2001-06-01T14:12:00"/>
  </r>
  <r>
    <x v="1"/>
    <x v="1"/>
    <x v="1"/>
    <x v="6"/>
    <n v="1500"/>
    <n v="1308214"/>
    <d v="2001-05-30T06:55:5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"/>
    <s v="bmason0001"/>
    <s v="MCARSON2"/>
    <s v="LT-SPP"/>
    <x v="7"/>
    <x v="6"/>
    <n v="625535.1"/>
    <d v="2001-06-01T14:16:00"/>
  </r>
  <r>
    <x v="1"/>
    <x v="1"/>
    <x v="0"/>
    <x v="18"/>
    <n v="3100"/>
    <n v="1308215"/>
    <d v="2001-05-30T06:56:12"/>
    <s v="El Paso Merchant Energy, L.P."/>
    <x v="0"/>
    <x v="0"/>
    <x v="0"/>
    <x v="1"/>
    <s v="US East Power Fin Swap"/>
    <s v="US Pwr Fin Swap  ISO NY Z-A Peak         Jul-Aug01       USD/MWh"/>
    <n v="50"/>
    <m/>
    <x v="0"/>
    <x v="1"/>
    <x v="0"/>
    <n v="64"/>
    <s v="llbloom1"/>
    <s v="DDAVIS"/>
    <s v="LT-New England"/>
    <x v="7"/>
    <x v="4"/>
    <n v="625536.1"/>
    <d v="2001-07-01T00:00:00"/>
  </r>
  <r>
    <x v="1"/>
    <x v="1"/>
    <x v="1"/>
    <x v="0"/>
    <n v="50"/>
    <n v="1308216"/>
    <d v="2001-05-30T06:56:19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CONLEYRA"/>
    <s v="MCARSON2"/>
    <s v="ST-SPP"/>
    <x v="7"/>
    <x v="6"/>
    <n v="625537.1"/>
    <d v="2001-05-31T21:00:00"/>
  </r>
  <r>
    <x v="1"/>
    <x v="1"/>
    <x v="1"/>
    <x v="6"/>
    <n v="1500"/>
    <n v="1308217"/>
    <d v="2001-05-30T06:56:20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1.5"/>
    <s v="shipmanp"/>
    <s v="RBENSON"/>
    <s v="LT-PJM"/>
    <x v="7"/>
    <x v="6"/>
    <n v="625538.1"/>
    <d v="2002-06-01T14:12:00"/>
  </r>
  <r>
    <x v="1"/>
    <x v="1"/>
    <x v="1"/>
    <x v="0"/>
    <n v="50"/>
    <n v="1308218"/>
    <d v="2001-05-30T06:56:3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mwhitfield"/>
    <s v="MCARSON2"/>
    <s v="ST-SPP"/>
    <x v="7"/>
    <x v="6"/>
    <n v="625540.1"/>
    <d v="2001-05-31T21:00:00"/>
  </r>
  <r>
    <x v="1"/>
    <x v="1"/>
    <x v="1"/>
    <x v="0"/>
    <n v="50"/>
    <n v="1308219"/>
    <d v="2001-05-30T06:56:55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541.1"/>
    <d v="2001-05-31T21:00:00"/>
  </r>
  <r>
    <x v="1"/>
    <x v="2"/>
    <x v="0"/>
    <x v="10"/>
    <n v="310000"/>
    <n v="1308220"/>
    <d v="2001-05-30T06:57:36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382.1"/>
    <d v="2001-07-01T21:00:00"/>
  </r>
  <r>
    <x v="1"/>
    <x v="1"/>
    <x v="1"/>
    <x v="2"/>
    <n v="250"/>
    <n v="1308221"/>
    <d v="2001-05-30T06:58:16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42"/>
    <s v="vfaes123"/>
    <s v="JQUENET"/>
    <s v="ST-PJM"/>
    <x v="7"/>
    <x v="6"/>
    <n v="625543.1"/>
    <d v="2001-06-04T21:00:00"/>
  </r>
  <r>
    <x v="1"/>
    <x v="1"/>
    <x v="1"/>
    <x v="10"/>
    <n v="1550"/>
    <n v="1308222"/>
    <d v="2001-05-30T06:58:19"/>
    <s v="Virginia Electric and Power Company"/>
    <x v="0"/>
    <x v="0"/>
    <x v="0"/>
    <x v="1"/>
    <s v="US East Power Phy Fwd Firm"/>
    <s v="US Pwr Phy Firm  Cinergy Peak            May02           USD/MWh"/>
    <m/>
    <n v="50"/>
    <x v="0"/>
    <x v="1"/>
    <x v="0"/>
    <n v="40"/>
    <s v="TROONEYT"/>
    <s v="FSTURM"/>
    <s v="EPMI-Midwest"/>
    <x v="7"/>
    <x v="6"/>
    <n v="625544.1"/>
    <d v="2002-05-01T17:11:00"/>
  </r>
  <r>
    <x v="1"/>
    <x v="1"/>
    <x v="0"/>
    <x v="0"/>
    <n v="50"/>
    <n v="1308224"/>
    <d v="2001-05-30T06:58:36"/>
    <s v="Select Energy, Inc."/>
    <x v="0"/>
    <x v="0"/>
    <x v="0"/>
    <x v="1"/>
    <s v="US East Power Fin Swap"/>
    <s v="US Pwr Fin Swap  ISO NY Z-G Peak         01Jun01         USD/MWh"/>
    <n v="50"/>
    <m/>
    <x v="0"/>
    <x v="1"/>
    <x v="0"/>
    <n v="46.5"/>
    <s v="VJDACIMO"/>
    <s v="GGUPTA"/>
    <s v="ST-New England"/>
    <x v="7"/>
    <x v="4"/>
    <n v="625545.1"/>
    <d v="2001-06-01T21:00:00"/>
  </r>
  <r>
    <x v="1"/>
    <x v="1"/>
    <x v="1"/>
    <x v="2"/>
    <n v="250"/>
    <n v="1308225"/>
    <d v="2001-05-30T06:58:37"/>
    <s v="American Electric Power Service Corporation"/>
    <x v="0"/>
    <x v="0"/>
    <x v="0"/>
    <x v="1"/>
    <s v="US East Power Phy Fwd Firm"/>
    <s v="US Pwr Phy Firm  Entergy Peak            04-08Jun01      USD/MWh"/>
    <m/>
    <n v="50"/>
    <x v="0"/>
    <x v="1"/>
    <x v="0"/>
    <n v="49.5"/>
    <s v="aepsvc130"/>
    <s v="MCARSON2"/>
    <s v="ST-SPP"/>
    <x v="7"/>
    <x v="6"/>
    <n v="625547.1"/>
    <d v="2001-06-04T21:00:00"/>
  </r>
  <r>
    <x v="1"/>
    <x v="1"/>
    <x v="1"/>
    <x v="0"/>
    <n v="50"/>
    <n v="1308228"/>
    <d v="2001-05-30T06:59:07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549.1"/>
    <d v="2001-05-31T21:00:00"/>
  </r>
  <r>
    <x v="0"/>
    <x v="0"/>
    <x v="0"/>
    <x v="0"/>
    <n v="20"/>
    <n v="1308229"/>
    <d v="2001-05-30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lshah"/>
    <s v="BMARCHAN"/>
    <s v="Enron Metals Trading System"/>
    <x v="0"/>
    <x v="0"/>
    <n v="2157522"/>
    <m/>
  </r>
  <r>
    <x v="1"/>
    <x v="1"/>
    <x v="1"/>
    <x v="0"/>
    <n v="50"/>
    <n v="1308230"/>
    <d v="2001-05-30T06:59:37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6.25"/>
    <s v="williamson"/>
    <s v="MLORENZ"/>
    <s v="ST-Main"/>
    <x v="7"/>
    <x v="6"/>
    <n v="625550.1"/>
    <d v="2001-05-31T21:00:00"/>
  </r>
  <r>
    <x v="0"/>
    <x v="0"/>
    <x v="0"/>
    <x v="0"/>
    <n v="50"/>
    <n v="1308235"/>
    <d v="2001-05-30T07:00:05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526"/>
    <m/>
  </r>
  <r>
    <x v="0"/>
    <x v="0"/>
    <x v="0"/>
    <x v="0"/>
    <n v="50"/>
    <n v="1308234"/>
    <d v="2001-05-30T07:00:05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524"/>
    <d v="2001-08-15T00:00:00"/>
  </r>
  <r>
    <x v="1"/>
    <x v="1"/>
    <x v="1"/>
    <x v="0"/>
    <n v="50"/>
    <n v="1308237"/>
    <d v="2001-05-30T07:00:5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5.7"/>
    <s v="tbeggans"/>
    <s v="JQUENET"/>
    <s v="ST-PJM"/>
    <x v="7"/>
    <x v="6"/>
    <n v="625555.1"/>
    <d v="2001-06-01T21:00:00"/>
  </r>
  <r>
    <x v="1"/>
    <x v="1"/>
    <x v="1"/>
    <x v="6"/>
    <n v="1500"/>
    <n v="1308238"/>
    <d v="2001-05-30T07:01:00"/>
    <s v="El Paso Merchant Energy, L.P."/>
    <x v="0"/>
    <x v="0"/>
    <x v="0"/>
    <x v="1"/>
    <s v="US East Power Phy Fwd Firm Unplan B"/>
    <s v="US Pwr Phy Unp B ERCOT Peak              Jun01           USD/MWh"/>
    <n v="50"/>
    <m/>
    <x v="0"/>
    <x v="1"/>
    <x v="0"/>
    <n v="46"/>
    <s v="PowerBCK"/>
    <s v="RBALLATO"/>
    <s v="LT-ERCOT"/>
    <x v="7"/>
    <x v="6"/>
    <n v="625556.1"/>
    <d v="2001-06-01T00:00:00"/>
  </r>
  <r>
    <x v="1"/>
    <x v="1"/>
    <x v="0"/>
    <x v="0"/>
    <n v="50"/>
    <n v="1308239"/>
    <d v="2001-05-30T07:01:07"/>
    <s v="Duke Energy Trading and Marketing, L.L.C."/>
    <x v="0"/>
    <x v="0"/>
    <x v="0"/>
    <x v="1"/>
    <s v="US East Power Fin Swap"/>
    <s v="US Pwr Fin Swap  ISO NY Z-J Peak         31May01         USD/MWh"/>
    <n v="50"/>
    <m/>
    <x v="0"/>
    <x v="1"/>
    <x v="0"/>
    <n v="47"/>
    <s v="KKETTLER"/>
    <s v="GGUPTA"/>
    <s v="ST-New England"/>
    <x v="7"/>
    <x v="4"/>
    <n v="625557.1"/>
    <d v="2001-05-31T21:00:00"/>
  </r>
  <r>
    <x v="1"/>
    <x v="1"/>
    <x v="1"/>
    <x v="0"/>
    <n v="50"/>
    <n v="1308240"/>
    <d v="2001-05-30T07:01:0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mwhitfield"/>
    <s v="MCARSON2"/>
    <s v="ST-SPP"/>
    <x v="7"/>
    <x v="6"/>
    <n v="625558.1"/>
    <d v="2001-05-31T21:00:00"/>
  </r>
  <r>
    <x v="0"/>
    <x v="1"/>
    <x v="1"/>
    <x v="0"/>
    <n v="25"/>
    <n v="1308242"/>
    <d v="2001-05-30T07:02:27"/>
    <s v="BP Gas Marketing Limited"/>
    <x v="0"/>
    <x v="0"/>
    <x v="0"/>
    <x v="1"/>
    <s v="GER Power Phy Fwd Ffrm"/>
    <s v="GER Pwr Phy FF   Ger Grd WDPK HV         01Jun01         EUR/MWh"/>
    <m/>
    <n v="25"/>
    <x v="0"/>
    <x v="1"/>
    <x v="2"/>
    <n v="32.25"/>
    <s v="bekkering"/>
    <s v="MHELLERM"/>
    <s v="UK - ECTRL - Continental Power Book"/>
    <x v="2"/>
    <x v="2"/>
    <n v="108279.1"/>
    <d v="2001-06-01T21:00:00"/>
  </r>
  <r>
    <x v="1"/>
    <x v="1"/>
    <x v="1"/>
    <x v="6"/>
    <n v="1500"/>
    <n v="1308243"/>
    <d v="2001-05-30T07:02:2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5"/>
    <s v="bmason0001"/>
    <s v="MCARSON2"/>
    <s v="LT-SPP"/>
    <x v="7"/>
    <x v="6"/>
    <n v="625562.1"/>
    <d v="2001-06-01T14:16:00"/>
  </r>
  <r>
    <x v="1"/>
    <x v="1"/>
    <x v="1"/>
    <x v="18"/>
    <n v="3100"/>
    <n v="1308244"/>
    <d v="2001-05-30T07:02:45"/>
    <s v="American Electric Power Service Corporation"/>
    <x v="0"/>
    <x v="0"/>
    <x v="0"/>
    <x v="1"/>
    <s v="US East Power Phy Fwd Firm"/>
    <s v="US Pwr Phy Firm  NEPOOL Peak             Jul-Aug01       USD/MWh"/>
    <m/>
    <n v="50"/>
    <x v="0"/>
    <x v="1"/>
    <x v="0"/>
    <n v="77.25"/>
    <s v="aepsvc133"/>
    <s v="DDAVIS"/>
    <s v="LT-New England"/>
    <x v="7"/>
    <x v="6"/>
    <n v="625563.1"/>
    <d v="2001-07-01T17:11:00"/>
  </r>
  <r>
    <x v="1"/>
    <x v="1"/>
    <x v="0"/>
    <x v="0"/>
    <n v="50"/>
    <n v="1308245"/>
    <d v="2001-05-30T07:02:49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.5"/>
    <s v="briankrall"/>
    <s v="JSTEPENO"/>
    <s v="EPMI-HRLY-NE"/>
    <x v="7"/>
    <x v="4"/>
    <n v="625564.1"/>
    <d v="2001-05-30T21:00:00"/>
  </r>
  <r>
    <x v="1"/>
    <x v="1"/>
    <x v="1"/>
    <x v="2"/>
    <n v="250"/>
    <n v="1308246"/>
    <d v="2001-05-30T07:02:55"/>
    <s v="DTE Energy Trading, In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grabowskim"/>
    <s v="CDORLAN"/>
    <s v="ST-ECAR"/>
    <x v="7"/>
    <x v="6"/>
    <n v="625565.1"/>
    <d v="2001-06-04T21:00:00"/>
  </r>
  <r>
    <x v="1"/>
    <x v="1"/>
    <x v="1"/>
    <x v="2"/>
    <n v="250"/>
    <n v="1308247"/>
    <d v="2001-05-30T07:02:5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2"/>
    <s v="toddbrown"/>
    <s v="CDORLAN"/>
    <s v="ST-ECAR"/>
    <x v="7"/>
    <x v="6"/>
    <n v="625566.1"/>
    <d v="2001-06-04T21:00:00"/>
  </r>
  <r>
    <x v="1"/>
    <x v="1"/>
    <x v="1"/>
    <x v="0"/>
    <n v="50"/>
    <n v="1308249"/>
    <d v="2001-05-30T07:03:21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5.75"/>
    <s v="WATTS002"/>
    <s v="MLORENZ"/>
    <s v="ST-Main"/>
    <x v="7"/>
    <x v="6"/>
    <n v="625568.1"/>
    <d v="2001-05-31T21:00:00"/>
  </r>
  <r>
    <x v="1"/>
    <x v="1"/>
    <x v="0"/>
    <x v="0"/>
    <n v="50"/>
    <n v="1308251"/>
    <d v="2001-05-30T07:03:40"/>
    <s v="Allegheny Energy Supply Company, LLC"/>
    <x v="0"/>
    <x v="0"/>
    <x v="0"/>
    <x v="1"/>
    <s v="US East Power Fin Swap"/>
    <s v="US Pwr Fin Swap  PJM W IntC HE10-23 EPT  30May01         USD/MWh"/>
    <m/>
    <n v="50"/>
    <x v="0"/>
    <x v="1"/>
    <x v="0"/>
    <n v="26"/>
    <s v="dhaes123"/>
    <s v="JSTEPENO"/>
    <s v="EPMI-HRLY-NE"/>
    <x v="7"/>
    <x v="4"/>
    <n v="625570.1"/>
    <d v="2001-05-30T21:00:00"/>
  </r>
  <r>
    <x v="1"/>
    <x v="1"/>
    <x v="1"/>
    <x v="6"/>
    <n v="1500"/>
    <n v="1308252"/>
    <d v="2001-05-30T07:03:45"/>
    <s v="Cinergy Services, Inc."/>
    <x v="0"/>
    <x v="0"/>
    <x v="0"/>
    <x v="1"/>
    <s v="US East Power Phy Fwd Firm"/>
    <s v="US Pwr Phy Firm  SOCO Peak               Jun01           USD/MWh"/>
    <m/>
    <n v="50"/>
    <x v="0"/>
    <x v="1"/>
    <x v="0"/>
    <n v="54.75"/>
    <s v="weshughes"/>
    <s v="KPRESTO"/>
    <s v="LT-SERC"/>
    <x v="7"/>
    <x v="6"/>
    <n v="625571.1"/>
    <d v="2001-06-01T21:00:00"/>
  </r>
  <r>
    <x v="1"/>
    <x v="2"/>
    <x v="0"/>
    <x v="10"/>
    <n v="310000"/>
    <n v="1308254"/>
    <d v="2001-05-30T07:04:06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5"/>
    <s v="aepes214"/>
    <s v="JARNOLD"/>
    <s v="NG-Price"/>
    <x v="6"/>
    <x v="4"/>
    <s v="VC8384.1"/>
    <d v="2001-07-01T21:00:00"/>
  </r>
  <r>
    <x v="1"/>
    <x v="1"/>
    <x v="0"/>
    <x v="0"/>
    <n v="50"/>
    <n v="1308255"/>
    <d v="2001-05-30T07:04:08"/>
    <s v="Dynegy Marketing and Trade"/>
    <x v="0"/>
    <x v="0"/>
    <x v="0"/>
    <x v="1"/>
    <s v="US East Power Fin Swap"/>
    <s v="US Pwr Fin Swap  ISO NY Z-G Peak         31May01         USD/MWh"/>
    <m/>
    <n v="50"/>
    <x v="0"/>
    <x v="1"/>
    <x v="0"/>
    <n v="46.5"/>
    <s v="jjohnson"/>
    <s v="GGUPTA"/>
    <s v="ST-New England"/>
    <x v="7"/>
    <x v="4"/>
    <n v="625573.1"/>
    <d v="2001-05-31T21:00:00"/>
  </r>
  <r>
    <x v="1"/>
    <x v="2"/>
    <x v="0"/>
    <x v="10"/>
    <n v="155000"/>
    <n v="1308256"/>
    <d v="2001-05-30T07:04:19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84149"/>
    <s v="JARNOLD"/>
    <s v="NG-Price"/>
    <x v="6"/>
    <x v="4"/>
    <s v="VC8385.1"/>
    <d v="2001-07-01T21:00:00"/>
  </r>
  <r>
    <x v="1"/>
    <x v="2"/>
    <x v="0"/>
    <x v="10"/>
    <n v="155000"/>
    <n v="1308257"/>
    <d v="2001-05-30T07:04:32"/>
    <s v="Enterprise Products Operat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13739"/>
    <s v="JARNOLD"/>
    <s v="NG-Price"/>
    <x v="6"/>
    <x v="4"/>
    <s v="VC8386.1"/>
    <d v="2001-07-01T21:00:00"/>
  </r>
  <r>
    <x v="1"/>
    <x v="2"/>
    <x v="0"/>
    <x v="10"/>
    <n v="310000"/>
    <n v="1308259"/>
    <d v="2001-05-30T07:05:06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paulbach"/>
    <s v="JARNOLD"/>
    <s v="NG-Price"/>
    <x v="6"/>
    <x v="4"/>
    <s v="VC8388.1"/>
    <d v="2001-07-01T21:00:00"/>
  </r>
  <r>
    <x v="1"/>
    <x v="1"/>
    <x v="1"/>
    <x v="0"/>
    <n v="50"/>
    <n v="1308260"/>
    <d v="2001-05-30T07:05:07"/>
    <s v="Duke Energy Trading and Marketing, L.L.C."/>
    <x v="0"/>
    <x v="0"/>
    <x v="0"/>
    <x v="1"/>
    <s v="US East Power Phy Fwd Firm"/>
    <s v="US Pwr Phy Firm  Cinergy Peak            31May01         USD/MWh"/>
    <n v="50"/>
    <m/>
    <x v="0"/>
    <x v="1"/>
    <x v="0"/>
    <n v="17"/>
    <s v="STEPHENA"/>
    <s v="CDORLAN"/>
    <s v="ST-ECAR"/>
    <x v="7"/>
    <x v="6"/>
    <n v="625574.1"/>
    <d v="2001-05-31T21:00:00"/>
  </r>
  <r>
    <x v="1"/>
    <x v="1"/>
    <x v="1"/>
    <x v="8"/>
    <n v="4600"/>
    <n v="1308261"/>
    <d v="2001-05-30T07:05:08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smarland"/>
    <s v="FSTURM"/>
    <s v="LT-ECAR"/>
    <x v="7"/>
    <x v="6"/>
    <n v="625575.1"/>
    <d v="2001-10-01T17:11:00"/>
  </r>
  <r>
    <x v="1"/>
    <x v="1"/>
    <x v="1"/>
    <x v="2"/>
    <n v="250"/>
    <n v="1308262"/>
    <d v="2001-05-30T07:05:21"/>
    <s v="Cinergy Services, Inc.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Emily456"/>
    <s v="CDORLAN"/>
    <s v="ST-ECAR"/>
    <x v="7"/>
    <x v="6"/>
    <n v="625576.1"/>
    <d v="2001-06-04T21:00:00"/>
  </r>
  <r>
    <x v="1"/>
    <x v="2"/>
    <x v="0"/>
    <x v="10"/>
    <n v="310000"/>
    <n v="1308263"/>
    <d v="2001-05-30T07:05:27"/>
    <s v="AEP Energy Services, Inc."/>
    <x v="0"/>
    <x v="0"/>
    <x v="0"/>
    <x v="2"/>
    <s v="US Gas Fin Swap"/>
    <s v="US Gas Daily     HHub                    Jul01           USD/MM"/>
    <m/>
    <n v="10000"/>
    <x v="0"/>
    <x v="10"/>
    <x v="0"/>
    <n v="3.7574999999999998"/>
    <s v="aepes212"/>
    <s v="JARNOLD"/>
    <s v="NG-Price"/>
    <x v="6"/>
    <x v="4"/>
    <s v="VC8389.1"/>
    <d v="2001-07-01T21:59:00"/>
  </r>
  <r>
    <x v="1"/>
    <x v="2"/>
    <x v="0"/>
    <x v="10"/>
    <n v="310000"/>
    <n v="1308265"/>
    <d v="2001-05-30T07:05:35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owenwest"/>
    <s v="JARNOLD"/>
    <s v="NG-Price"/>
    <x v="6"/>
    <x v="4"/>
    <s v="VC8391.1"/>
    <d v="2001-07-01T21:00:00"/>
  </r>
  <r>
    <x v="1"/>
    <x v="1"/>
    <x v="1"/>
    <x v="2"/>
    <n v="250"/>
    <n v="1308266"/>
    <d v="2001-05-30T07:05:43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"/>
    <s v="ADM12984"/>
    <s v="MCARSON2"/>
    <s v="ST-SPP"/>
    <x v="7"/>
    <x v="6"/>
    <n v="625577.1"/>
    <d v="2001-06-04T21:00:00"/>
  </r>
  <r>
    <x v="1"/>
    <x v="1"/>
    <x v="0"/>
    <x v="0"/>
    <n v="50"/>
    <n v="1308267"/>
    <d v="2001-05-30T07:05:56"/>
    <s v="Allegheny Energy Supply Company, LLC"/>
    <x v="0"/>
    <x v="0"/>
    <x v="0"/>
    <x v="1"/>
    <s v="US East Power Fin Swap"/>
    <s v="US Pwr Fin Swap  PJM W IntC HE10-23 EPT  30May01         USD/MWh"/>
    <n v="50"/>
    <m/>
    <x v="0"/>
    <x v="1"/>
    <x v="0"/>
    <n v="26"/>
    <s v="dhaes123"/>
    <s v="JSTEPENO"/>
    <s v="EPMI-HRLY-NE"/>
    <x v="7"/>
    <x v="4"/>
    <n v="625578.1"/>
    <d v="2001-05-30T21:00:00"/>
  </r>
  <r>
    <x v="1"/>
    <x v="1"/>
    <x v="1"/>
    <x v="6"/>
    <n v="1500"/>
    <n v="1308268"/>
    <d v="2001-05-30T07:06:1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bmason0001"/>
    <s v="MCARSON2"/>
    <s v="LT-SPP"/>
    <x v="7"/>
    <x v="6"/>
    <n v="625579.1"/>
    <d v="2001-06-01T14:16:00"/>
  </r>
  <r>
    <x v="1"/>
    <x v="1"/>
    <x v="0"/>
    <x v="0"/>
    <n v="50"/>
    <n v="1308269"/>
    <d v="2001-05-30T07:06:25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580.1"/>
    <d v="2001-05-31T21:00:00"/>
  </r>
  <r>
    <x v="0"/>
    <x v="1"/>
    <x v="1"/>
    <x v="0"/>
    <n v="25"/>
    <n v="1308270"/>
    <d v="2001-05-30T07:06:52"/>
    <s v="E&amp;T Energie Handelsgesellschaft m.b.H."/>
    <x v="0"/>
    <x v="0"/>
    <x v="0"/>
    <x v="1"/>
    <s v="GER Power Phy Fwd Ffrm"/>
    <s v="GER Pwr Phy FF   Ger Grd WDPK HV         01Jun01         EUR/MWh"/>
    <m/>
    <n v="25"/>
    <x v="0"/>
    <x v="1"/>
    <x v="2"/>
    <n v="32.75"/>
    <s v="braunsdor1"/>
    <s v="MHELLERM"/>
    <s v="UK - ECTRL - Continental Power Book"/>
    <x v="2"/>
    <x v="2"/>
    <n v="108281.1"/>
    <d v="2001-06-01T21:00:00"/>
  </r>
  <r>
    <x v="1"/>
    <x v="1"/>
    <x v="1"/>
    <x v="6"/>
    <n v="1500"/>
    <n v="1308271"/>
    <d v="2001-05-30T07:0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.5"/>
    <s v="DANMURPHY"/>
    <s v="CDORLAN"/>
    <s v="ST-ECAR"/>
    <x v="7"/>
    <x v="6"/>
    <n v="625581.1"/>
    <d v="2001-06-01T17:11:00"/>
  </r>
  <r>
    <x v="1"/>
    <x v="1"/>
    <x v="1"/>
    <x v="0"/>
    <n v="50"/>
    <n v="1308274"/>
    <d v="2001-05-30T07:07:57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75"/>
    <s v="ADM12984"/>
    <s v="MCARSON2"/>
    <s v="ST-SPP"/>
    <x v="7"/>
    <x v="6"/>
    <n v="625582.1"/>
    <d v="2001-05-31T21:00:00"/>
  </r>
  <r>
    <x v="1"/>
    <x v="1"/>
    <x v="1"/>
    <x v="2"/>
    <n v="250"/>
    <n v="1308278"/>
    <d v="2001-05-30T07:10:00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.5"/>
    <s v="ADM12984"/>
    <s v="MCARSON2"/>
    <s v="ST-SPP"/>
    <x v="7"/>
    <x v="6"/>
    <n v="625589.1"/>
    <d v="2001-06-04T21:00:00"/>
  </r>
  <r>
    <x v="1"/>
    <x v="1"/>
    <x v="1"/>
    <x v="0"/>
    <n v="50"/>
    <n v="1308279"/>
    <d v="2001-05-30T07:10:17"/>
    <s v="Morgan Stanley Capital Group, Inc.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seanoneal"/>
    <s v="MLORENZ"/>
    <s v="ST-Main"/>
    <x v="7"/>
    <x v="6"/>
    <n v="625592.1"/>
    <d v="2001-05-31T21:00:00"/>
  </r>
  <r>
    <x v="1"/>
    <x v="1"/>
    <x v="0"/>
    <x v="0"/>
    <n v="50"/>
    <n v="1308280"/>
    <d v="2001-05-30T07:10:22"/>
    <s v="Coral Energy Holding L.P."/>
    <x v="0"/>
    <x v="0"/>
    <x v="0"/>
    <x v="1"/>
    <s v="US East Power Fin Swap"/>
    <s v="US Pwr Fin Swap  ISO NY Z-A Peak         31May01         USD/MWh"/>
    <n v="50"/>
    <m/>
    <x v="0"/>
    <x v="1"/>
    <x v="0"/>
    <n v="36.25"/>
    <s v="wsullivan5"/>
    <s v="GGUPTA"/>
    <s v="ST-New England"/>
    <x v="7"/>
    <x v="4"/>
    <n v="625593.1"/>
    <d v="2001-05-31T21:00:00"/>
  </r>
  <r>
    <x v="1"/>
    <x v="1"/>
    <x v="1"/>
    <x v="8"/>
    <n v="4600"/>
    <n v="1308281"/>
    <d v="2001-05-30T07:10:35"/>
    <s v="PPL EnergyPlus, LLC"/>
    <x v="0"/>
    <x v="0"/>
    <x v="0"/>
    <x v="1"/>
    <s v="US East Power Phy Fwd Firm"/>
    <s v="US Pwr Phy Firm  NEPOOL Peak             Oct-Dec01       USD/MWh"/>
    <n v="50"/>
    <m/>
    <x v="0"/>
    <x v="1"/>
    <x v="0"/>
    <n v="51.25"/>
    <s v="talderfer"/>
    <s v="DDAVIS"/>
    <s v="LT-New England"/>
    <x v="7"/>
    <x v="6"/>
    <n v="625594.1"/>
    <d v="2001-10-01T17:11:00"/>
  </r>
  <r>
    <x v="0"/>
    <x v="0"/>
    <x v="0"/>
    <x v="0"/>
    <n v="15"/>
    <n v="1308283"/>
    <d v="2001-05-30T07:10:44"/>
    <s v="ED &amp; F Man International Limited"/>
    <x v="0"/>
    <x v="0"/>
    <x v="0"/>
    <x v="0"/>
    <s v="Lead LME Registered Contract"/>
    <s v="Lead LME Reg.    Contract                3 Month         USD/mt-L"/>
    <m/>
    <n v="15"/>
    <x v="0"/>
    <x v="0"/>
    <x v="0"/>
    <n v="477"/>
    <s v="BRUMSTEVE"/>
    <s v="JGORDON1"/>
    <s v="Enron Metals Trading System"/>
    <x v="0"/>
    <x v="0"/>
    <n v="2157532"/>
    <m/>
  </r>
  <r>
    <x v="1"/>
    <x v="1"/>
    <x v="1"/>
    <x v="18"/>
    <n v="3100"/>
    <n v="1308284"/>
    <d v="2001-05-30T07:10:48"/>
    <s v="Aquila Energy Marketing Corporation"/>
    <x v="0"/>
    <x v="0"/>
    <x v="0"/>
    <x v="1"/>
    <s v="US East Power Phy Fwd Firm"/>
    <s v="US Pwr Phy Firm  PJM-W OffPk             Jul-Aug01       USD/MWh"/>
    <n v="50"/>
    <m/>
    <x v="0"/>
    <x v="1"/>
    <x v="0"/>
    <n v="27.2"/>
    <s v="JAYMUNSIE"/>
    <s v="RBENSON"/>
    <s v="LT-PJM"/>
    <x v="7"/>
    <x v="6"/>
    <n v="625595.1"/>
    <d v="2001-07-01T14:12:00"/>
  </r>
  <r>
    <x v="1"/>
    <x v="2"/>
    <x v="0"/>
    <x v="10"/>
    <n v="155000"/>
    <n v="1308285"/>
    <d v="2001-05-30T07:10:52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RPREVATT"/>
    <s v="JARNOLD"/>
    <s v="NG-Price"/>
    <x v="6"/>
    <x v="4"/>
    <s v="VC8398.1"/>
    <d v="2001-07-01T21:00:00"/>
  </r>
  <r>
    <x v="1"/>
    <x v="1"/>
    <x v="0"/>
    <x v="0"/>
    <n v="50"/>
    <n v="1308286"/>
    <d v="2001-05-30T07:11:03"/>
    <s v="AES NewEnergy, Inc."/>
    <x v="0"/>
    <x v="0"/>
    <x v="0"/>
    <x v="1"/>
    <s v="US East Power Fin Swap"/>
    <s v="US Pwr Fin Swap  PJM W IntC HE10-23 EPT  30May01         USD/MWh"/>
    <m/>
    <n v="50"/>
    <x v="0"/>
    <x v="1"/>
    <x v="0"/>
    <n v="25.75"/>
    <s v="aeszager"/>
    <s v="JSTEPENO"/>
    <s v="EPMI-HRLY-NE"/>
    <x v="7"/>
    <x v="4"/>
    <n v="625596.1"/>
    <d v="2001-05-30T21:00:00"/>
  </r>
  <r>
    <x v="0"/>
    <x v="1"/>
    <x v="1"/>
    <x v="6"/>
    <n v="750"/>
    <n v="1308287"/>
    <d v="2001-05-30T07:11:18"/>
    <s v="Osterreichische Elektrizitats Wirtschaft AG"/>
    <x v="0"/>
    <x v="0"/>
    <x v="0"/>
    <x v="1"/>
    <s v="AUT Power Phy Fwd Firm"/>
    <s v="AUT Pwr Phy FF   AUT WDPK HV             Jun01           EUR/MWh"/>
    <m/>
    <n v="25"/>
    <x v="0"/>
    <x v="1"/>
    <x v="2"/>
    <n v="28.2"/>
    <s v="knablmanfr"/>
    <s v="GTUHY"/>
    <s v="UK - ECTRL - Continental Power Book"/>
    <x v="2"/>
    <x v="2"/>
    <n v="108285.1"/>
    <d v="2001-06-01T00:00:00"/>
  </r>
  <r>
    <x v="0"/>
    <x v="0"/>
    <x v="0"/>
    <x v="0"/>
    <n v="10"/>
    <n v="1308288"/>
    <d v="2001-05-30T07:11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merkouris"/>
    <s v="BMARCHAN"/>
    <s v="Enron Metals Trading System"/>
    <x v="0"/>
    <x v="0"/>
    <n v="2157538"/>
    <m/>
  </r>
  <r>
    <x v="0"/>
    <x v="0"/>
    <x v="0"/>
    <x v="0"/>
    <n v="10"/>
    <n v="1308289"/>
    <d v="2001-05-30T07:12:10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STEVEWAUGH"/>
    <s v="BMARCHAN"/>
    <s v="Enron Metals Trading System"/>
    <x v="0"/>
    <x v="0"/>
    <n v="2157540"/>
    <m/>
  </r>
  <r>
    <x v="1"/>
    <x v="1"/>
    <x v="1"/>
    <x v="2"/>
    <n v="250"/>
    <n v="1308290"/>
    <d v="2001-05-30T07:12:29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dougsmith1"/>
    <s v="CDORLAN"/>
    <s v="ST-ECAR"/>
    <x v="7"/>
    <x v="6"/>
    <n v="625601.1"/>
    <d v="2001-06-04T21:00:00"/>
  </r>
  <r>
    <x v="0"/>
    <x v="0"/>
    <x v="0"/>
    <x v="0"/>
    <n v="20"/>
    <n v="1308291"/>
    <d v="2001-05-30T07:12:34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2411"/>
    <s v="BMARCHAN"/>
    <s v="Enron Metals Trading System"/>
    <x v="0"/>
    <x v="0"/>
    <n v="2157544"/>
    <m/>
  </r>
  <r>
    <x v="0"/>
    <x v="1"/>
    <x v="1"/>
    <x v="2"/>
    <n v="125"/>
    <n v="1308292"/>
    <d v="2001-05-30T07:12:44"/>
    <s v="Aquila Energy Limited"/>
    <x v="0"/>
    <x v="0"/>
    <x v="0"/>
    <x v="1"/>
    <s v="GER Power Phy Fwd Ffrm"/>
    <s v="GER Pwr Phy FF   Ger Grd WDPK HV         04-08Jun01      EUR/MWh"/>
    <m/>
    <n v="25"/>
    <x v="0"/>
    <x v="1"/>
    <x v="2"/>
    <n v="27.8"/>
    <s v="MS3366990"/>
    <s v="MHELLERM"/>
    <s v="UK - ECTRL - Continental Power Book"/>
    <x v="2"/>
    <x v="2"/>
    <n v="108287.1"/>
    <d v="2001-06-04T21:00:00"/>
  </r>
  <r>
    <x v="1"/>
    <x v="1"/>
    <x v="1"/>
    <x v="18"/>
    <n v="3100"/>
    <n v="1308293"/>
    <d v="2001-05-30T07:13:01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.5"/>
    <s v="LAVIELLE"/>
    <s v="MCARSON2"/>
    <s v="LT-SPP"/>
    <x v="7"/>
    <x v="6"/>
    <n v="625603.1"/>
    <d v="2002-07-01T14:16:00"/>
  </r>
  <r>
    <x v="0"/>
    <x v="0"/>
    <x v="0"/>
    <x v="0"/>
    <n v="1"/>
    <n v="1308295"/>
    <d v="2001-05-30T07:13:58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7"/>
    <s v="BRUMSTEVE"/>
    <s v="BMARCHAN"/>
    <s v="Enron Metals Trading System"/>
    <x v="0"/>
    <x v="0"/>
    <n v="2157546"/>
    <m/>
  </r>
  <r>
    <x v="1"/>
    <x v="1"/>
    <x v="1"/>
    <x v="0"/>
    <n v="50"/>
    <n v="1308297"/>
    <d v="2001-05-30T07:14:35"/>
    <s v="BP Energy Company"/>
    <x v="0"/>
    <x v="0"/>
    <x v="0"/>
    <x v="1"/>
    <s v="US East Power Phy Fwd Firm Unplan B"/>
    <s v="US Pwr Phy Unp B ERCOT Peak              31May01         USD/MWh"/>
    <n v="50"/>
    <m/>
    <x v="0"/>
    <x v="1"/>
    <x v="0"/>
    <n v="34.5"/>
    <s v="Amlingst"/>
    <s v="RBALLATO"/>
    <s v="ST-ERCOT"/>
    <x v="7"/>
    <x v="6"/>
    <n v="625606.1"/>
    <d v="2001-05-31T21:00:00"/>
  </r>
  <r>
    <x v="1"/>
    <x v="2"/>
    <x v="0"/>
    <x v="20"/>
    <n v="755000"/>
    <n v="1308298"/>
    <d v="2001-05-30T07:14:58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JRTHOMAS"/>
    <s v="JARNOLD"/>
    <s v="NG-Price"/>
    <x v="6"/>
    <x v="4"/>
    <s v="VC8400.1"/>
    <d v="2001-11-01T00:00:00"/>
  </r>
  <r>
    <x v="1"/>
    <x v="1"/>
    <x v="1"/>
    <x v="0"/>
    <n v="50"/>
    <n v="1308299"/>
    <d v="2001-05-30T07:15:00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5"/>
    <s v="jvaccaro"/>
    <s v="MCARSON2"/>
    <s v="ST-SPP"/>
    <x v="7"/>
    <x v="6"/>
    <n v="625608.1"/>
    <d v="2001-05-31T21:00:00"/>
  </r>
  <r>
    <x v="1"/>
    <x v="1"/>
    <x v="1"/>
    <x v="18"/>
    <n v="3100"/>
    <n v="1308300"/>
    <d v="2001-05-30T07:15:06"/>
    <s v="El Paso Merchant Energy, L.P."/>
    <x v="0"/>
    <x v="0"/>
    <x v="0"/>
    <x v="1"/>
    <s v="US East Power Phy Fwd Firm"/>
    <s v="US Pwr Phy Firm  PJM-W OffPk             Jul-Aug01       USD/MWh"/>
    <n v="50"/>
    <m/>
    <x v="0"/>
    <x v="1"/>
    <x v="0"/>
    <n v="26.8"/>
    <s v="llbloom1"/>
    <s v="RBENSON"/>
    <s v="LT-PJM"/>
    <x v="7"/>
    <x v="6"/>
    <n v="625609.1"/>
    <d v="2001-07-01T14:12:00"/>
  </r>
  <r>
    <x v="1"/>
    <x v="1"/>
    <x v="1"/>
    <x v="2"/>
    <n v="250"/>
    <n v="1308301"/>
    <d v="2001-05-30T07:15:08"/>
    <s v="NRG Power Marketing Inc."/>
    <x v="0"/>
    <x v="0"/>
    <x v="0"/>
    <x v="1"/>
    <s v="US East Power Phy Fwd Firm"/>
    <s v="US Pwr Phy Firm  PJM-W Peak              04-08Jun01      USD/MWh"/>
    <m/>
    <n v="50"/>
    <x v="0"/>
    <x v="1"/>
    <x v="0"/>
    <n v="41.75"/>
    <s v="Bitsky123"/>
    <s v="JQUENET"/>
    <s v="ST-PJM"/>
    <x v="7"/>
    <x v="6"/>
    <n v="625610.1"/>
    <d v="2001-06-04T21:00:00"/>
  </r>
  <r>
    <x v="1"/>
    <x v="1"/>
    <x v="1"/>
    <x v="21"/>
    <n v="2950"/>
    <n v="1308303"/>
    <d v="2001-05-30T07:15:26"/>
    <s v="Allegheny Energy Supply Company, LLC"/>
    <x v="0"/>
    <x v="0"/>
    <x v="0"/>
    <x v="1"/>
    <s v="US East Power Phy Fwd Firm"/>
    <s v="US Pwr Phy Firm  PJM-W Peak              Jan-Feb02       USD/MWh"/>
    <n v="50"/>
    <m/>
    <x v="0"/>
    <x v="1"/>
    <x v="0"/>
    <n v="42.25"/>
    <s v="cgaes123"/>
    <s v="RBENSON"/>
    <s v="LT-PJM"/>
    <x v="7"/>
    <x v="6"/>
    <n v="625612.1"/>
    <d v="2002-01-01T14:12:00"/>
  </r>
  <r>
    <x v="1"/>
    <x v="1"/>
    <x v="1"/>
    <x v="0"/>
    <n v="50"/>
    <n v="1308304"/>
    <d v="2001-05-30T07:15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613.1"/>
    <d v="2001-05-31T21:00:00"/>
  </r>
  <r>
    <x v="1"/>
    <x v="2"/>
    <x v="0"/>
    <x v="10"/>
    <n v="310000"/>
    <n v="1308307"/>
    <d v="2001-05-30T07:16:19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402.1"/>
    <d v="2001-07-01T21:00:00"/>
  </r>
  <r>
    <x v="1"/>
    <x v="1"/>
    <x v="1"/>
    <x v="2"/>
    <n v="250"/>
    <n v="1308308"/>
    <d v="2001-05-30T07:16:27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43"/>
    <s v="daveoz1974"/>
    <s v="JKING6"/>
    <s v="ST-SERC"/>
    <x v="7"/>
    <x v="6"/>
    <n v="625616.1"/>
    <d v="2001-06-04T21:00:00"/>
  </r>
  <r>
    <x v="1"/>
    <x v="1"/>
    <x v="1"/>
    <x v="0"/>
    <n v="50"/>
    <n v="1308309"/>
    <d v="2001-05-30T07:16:40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"/>
    <s v="ADM12984"/>
    <s v="MCARSON2"/>
    <s v="ST-SPP"/>
    <x v="7"/>
    <x v="6"/>
    <n v="625617.1"/>
    <d v="2001-05-31T21:00:00"/>
  </r>
  <r>
    <x v="0"/>
    <x v="0"/>
    <x v="0"/>
    <x v="0"/>
    <n v="20"/>
    <n v="1308313"/>
    <d v="2001-05-30T07:17:2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BRUMSTEVE"/>
    <s v="BMARCHAN"/>
    <s v="Enron Metals Trading System"/>
    <x v="0"/>
    <x v="0"/>
    <n v="2157548"/>
    <m/>
  </r>
  <r>
    <x v="1"/>
    <x v="1"/>
    <x v="1"/>
    <x v="0"/>
    <n v="50"/>
    <n v="1308314"/>
    <d v="2001-05-30T07:18:0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lisaRich"/>
    <s v="MLORENZ"/>
    <s v="ST-Main"/>
    <x v="7"/>
    <x v="6"/>
    <n v="625619.1"/>
    <d v="2001-05-31T21:00:00"/>
  </r>
  <r>
    <x v="0"/>
    <x v="1"/>
    <x v="1"/>
    <x v="0"/>
    <n v="25"/>
    <n v="1308315"/>
    <d v="2001-05-30T07:18:09"/>
    <s v="Osterreichische Bundesbahnen"/>
    <x v="0"/>
    <x v="0"/>
    <x v="0"/>
    <x v="1"/>
    <s v="GER Power Phy Fwd Ffrm"/>
    <s v="GER Pwr Phy FF   Ger Grd WDPK HV         01Jun01         EUR/MWh"/>
    <n v="25"/>
    <m/>
    <x v="0"/>
    <x v="1"/>
    <x v="2"/>
    <n v="32.5"/>
    <s v="Baumgartl"/>
    <s v="MHELLERM"/>
    <s v="UK - ECTRL - Continental Power Book"/>
    <x v="2"/>
    <x v="2"/>
    <n v="108292.1"/>
    <d v="2001-06-01T21:00:00"/>
  </r>
  <r>
    <x v="1"/>
    <x v="2"/>
    <x v="0"/>
    <x v="6"/>
    <n v="300000"/>
    <n v="1308316"/>
    <d v="2001-05-30T07:18:11"/>
    <s v="Reliant Energy Services, Inc."/>
    <x v="0"/>
    <x v="0"/>
    <x v="0"/>
    <x v="2"/>
    <s v="US Gas Fin Swap"/>
    <s v="US Gas Swap      Nymex                   Sep01           USD/MM"/>
    <m/>
    <n v="10000"/>
    <x v="0"/>
    <x v="10"/>
    <x v="0"/>
    <n v="3.8725000000000001"/>
    <s v="amontgomer"/>
    <s v="JARNOLD"/>
    <s v="NG-Price"/>
    <x v="6"/>
    <x v="4"/>
    <s v="VC8404.1"/>
    <d v="2001-09-01T21:00:00"/>
  </r>
  <r>
    <x v="1"/>
    <x v="1"/>
    <x v="1"/>
    <x v="6"/>
    <n v="1500"/>
    <n v="1308319"/>
    <d v="2001-05-30T07:18:41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75"/>
    <s v="ZACHA007"/>
    <s v="JQUENET"/>
    <s v="LT-PJM"/>
    <x v="7"/>
    <x v="6"/>
    <n v="625620.1"/>
    <d v="2001-06-01T14:12:00"/>
  </r>
  <r>
    <x v="1"/>
    <x v="1"/>
    <x v="1"/>
    <x v="6"/>
    <n v="1500"/>
    <n v="1308320"/>
    <d v="2001-05-30T07:18:56"/>
    <s v="Morgan Stanley Capital Group, Inc."/>
    <x v="0"/>
    <x v="0"/>
    <x v="0"/>
    <x v="1"/>
    <s v="US East Power Phy Fwd Firm"/>
    <s v="US Pwr Phy Firm  SOCO Peak               Sep02           USD/MWh"/>
    <m/>
    <n v="50"/>
    <x v="0"/>
    <x v="1"/>
    <x v="0"/>
    <n v="34.25"/>
    <s v="chasdurkin"/>
    <s v="KPRESTO"/>
    <s v="LT-SERC"/>
    <x v="7"/>
    <x v="6"/>
    <n v="625621.1"/>
    <d v="2002-09-01T21:00:00"/>
  </r>
  <r>
    <x v="1"/>
    <x v="1"/>
    <x v="1"/>
    <x v="6"/>
    <n v="1500"/>
    <n v="1308321"/>
    <d v="2001-05-30T07:18:57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9"/>
    <s v="DANMURPHY"/>
    <s v="JKING6"/>
    <s v="LT-SERC"/>
    <x v="7"/>
    <x v="6"/>
    <n v="625622.1"/>
    <d v="2001-06-01T14:25:00"/>
  </r>
  <r>
    <x v="1"/>
    <x v="1"/>
    <x v="1"/>
    <x v="6"/>
    <n v="1500"/>
    <n v="1308322"/>
    <d v="2001-05-30T07:19:00"/>
    <s v="Morgan Stanley Capital Group, Inc."/>
    <x v="2"/>
    <x v="1"/>
    <x v="0"/>
    <x v="1"/>
    <s v="US East Power Phy Fwd Firm"/>
    <s v="US Pwr Phy Firm  Entergy Peak            Sep02           USD/MWh"/>
    <n v="50"/>
    <m/>
    <x v="0"/>
    <x v="1"/>
    <x v="0"/>
    <n v="34"/>
    <s v="LRAT1234"/>
    <s v="MCARSON2"/>
    <s v="EPMI-Southeast"/>
    <x v="7"/>
    <x v="6"/>
    <n v="625623.1"/>
    <d v="2002-09-01T21:00:00"/>
  </r>
  <r>
    <x v="1"/>
    <x v="1"/>
    <x v="1"/>
    <x v="0"/>
    <n v="50"/>
    <n v="1308323"/>
    <d v="2001-05-30T07:19:28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5.25"/>
    <s v="CONLEYRA"/>
    <s v="MCARSON2"/>
    <s v="ST-SPP"/>
    <x v="7"/>
    <x v="6"/>
    <n v="625624.1"/>
    <d v="2001-05-31T21:00:00"/>
  </r>
  <r>
    <x v="1"/>
    <x v="1"/>
    <x v="1"/>
    <x v="0"/>
    <n v="50"/>
    <n v="1308324"/>
    <d v="2001-05-30T07:19:56"/>
    <s v="Cinergy Services, Inc."/>
    <x v="0"/>
    <x v="0"/>
    <x v="0"/>
    <x v="1"/>
    <s v="US East Power Phy Fwd Firm"/>
    <s v="US Pwr Phy Firm  Cinergy Peak            31May01         USD/MWh"/>
    <n v="50"/>
    <m/>
    <x v="0"/>
    <x v="1"/>
    <x v="0"/>
    <n v="16.5"/>
    <s v="DaveWilson"/>
    <s v="CDORLAN"/>
    <s v="ST-ECAR"/>
    <x v="7"/>
    <x v="6"/>
    <n v="625625.1"/>
    <d v="2001-05-31T21:00:00"/>
  </r>
  <r>
    <x v="0"/>
    <x v="0"/>
    <x v="0"/>
    <x v="0"/>
    <n v="19"/>
    <n v="1308325"/>
    <d v="2001-05-30T07:20:22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stonerman"/>
    <s v="BMARCHAN"/>
    <s v="Enron Metals Trading System"/>
    <x v="0"/>
    <x v="0"/>
    <n v="2157554"/>
    <m/>
  </r>
  <r>
    <x v="0"/>
    <x v="0"/>
    <x v="0"/>
    <x v="0"/>
    <n v="20"/>
    <n v="1308326"/>
    <d v="2001-05-30T07:20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7556"/>
    <m/>
  </r>
  <r>
    <x v="1"/>
    <x v="1"/>
    <x v="1"/>
    <x v="0"/>
    <n v="50"/>
    <n v="1308327"/>
    <d v="2001-05-30T07:20:25"/>
    <s v="BP Energy Company"/>
    <x v="0"/>
    <x v="0"/>
    <x v="0"/>
    <x v="1"/>
    <s v="US East Power Phy Fwd Firm"/>
    <s v="US Pwr Phy Firm  Cinergy Peak            31May01         USD/MWh"/>
    <m/>
    <n v="50"/>
    <x v="0"/>
    <x v="1"/>
    <x v="0"/>
    <n v="16.75"/>
    <s v="Coxclay1"/>
    <s v="CDORLAN"/>
    <s v="ST-ECAR"/>
    <x v="7"/>
    <x v="6"/>
    <n v="625628.1"/>
    <d v="2001-05-31T21:00:00"/>
  </r>
  <r>
    <x v="1"/>
    <x v="1"/>
    <x v="1"/>
    <x v="0"/>
    <n v="50"/>
    <n v="1308329"/>
    <d v="2001-05-30T07:20:4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630.1"/>
    <d v="2001-05-31T21:00:00"/>
  </r>
  <r>
    <x v="1"/>
    <x v="1"/>
    <x v="1"/>
    <x v="0"/>
    <n v="50"/>
    <n v="1308330"/>
    <d v="2001-05-30T07:20:52"/>
    <s v="Northern Indiana Public Service Company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williamson"/>
    <s v="MLORENZ"/>
    <s v="ST-Main"/>
    <x v="7"/>
    <x v="6"/>
    <n v="625631.1"/>
    <d v="2001-05-31T21:00:00"/>
  </r>
  <r>
    <x v="1"/>
    <x v="1"/>
    <x v="0"/>
    <x v="0"/>
    <n v="50"/>
    <n v="1308331"/>
    <d v="2001-05-30T07:20:53"/>
    <s v="Tractebel Energy Marketing,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TIMMING1"/>
    <s v="JQUENET"/>
    <s v="ST-PJM"/>
    <x v="7"/>
    <x v="4"/>
    <n v="625632.1"/>
    <d v="2001-05-31T21:00:00"/>
  </r>
  <r>
    <x v="0"/>
    <x v="1"/>
    <x v="1"/>
    <x v="4"/>
    <n v="50"/>
    <n v="1308333"/>
    <d v="2001-05-30T07:21:09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45"/>
    <s v="ADM02151"/>
    <s v="MHELLERM"/>
    <s v="UK - ECTRL - Continental Power Book"/>
    <x v="2"/>
    <x v="2"/>
    <n v="108293.1"/>
    <d v="2001-06-02T21:00:00"/>
  </r>
  <r>
    <x v="1"/>
    <x v="1"/>
    <x v="1"/>
    <x v="0"/>
    <n v="50"/>
    <n v="1308334"/>
    <d v="2001-05-30T07:21:2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AlisaRich"/>
    <s v="MLORENZ"/>
    <s v="ST-Main"/>
    <x v="7"/>
    <x v="6"/>
    <n v="625634.1"/>
    <d v="2001-05-31T21:00:00"/>
  </r>
  <r>
    <x v="1"/>
    <x v="1"/>
    <x v="1"/>
    <x v="0"/>
    <n v="50"/>
    <n v="1308335"/>
    <d v="2001-05-30T07:21:41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5"/>
    <s v="ADM12984"/>
    <s v="MCARSON2"/>
    <s v="ST-SPP"/>
    <x v="7"/>
    <x v="6"/>
    <n v="625635.1"/>
    <d v="2001-05-31T21:00:00"/>
  </r>
  <r>
    <x v="1"/>
    <x v="1"/>
    <x v="1"/>
    <x v="0"/>
    <n v="50"/>
    <n v="1308336"/>
    <d v="2001-05-30T07:22:1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"/>
    <s v="mwhitfield"/>
    <s v="MCARSON2"/>
    <s v="ST-SPP"/>
    <x v="7"/>
    <x v="6"/>
    <n v="625638.1"/>
    <d v="2001-05-31T21:00:00"/>
  </r>
  <r>
    <x v="1"/>
    <x v="1"/>
    <x v="1"/>
    <x v="0"/>
    <n v="50"/>
    <n v="1308337"/>
    <d v="2001-05-30T07:22:22"/>
    <s v="Duke Energy Trading and Marketing, L.L.C."/>
    <x v="0"/>
    <x v="0"/>
    <x v="0"/>
    <x v="1"/>
    <s v="US East Power Phy Fwd Firm"/>
    <s v="US Pwr Phy Firm  Entergy Peak            31May01         USD/MWh"/>
    <n v="50"/>
    <m/>
    <x v="0"/>
    <x v="1"/>
    <x v="0"/>
    <n v="25.5"/>
    <s v="CONLEYRA"/>
    <s v="MCARSON2"/>
    <s v="ST-SPP"/>
    <x v="7"/>
    <x v="6"/>
    <n v="625639.1"/>
    <d v="2001-05-31T21:00:00"/>
  </r>
  <r>
    <x v="0"/>
    <x v="0"/>
    <x v="0"/>
    <x v="0"/>
    <n v="5"/>
    <n v="1308339"/>
    <d v="2001-05-30T07:22:4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6"/>
    <s v="marknunn1"/>
    <s v="BMARCHAN"/>
    <s v="Enron Metals Trading System"/>
    <x v="0"/>
    <x v="0"/>
    <n v="2157564"/>
    <m/>
  </r>
  <r>
    <x v="1"/>
    <x v="1"/>
    <x v="1"/>
    <x v="0"/>
    <n v="50"/>
    <n v="1308340"/>
    <d v="2001-05-30T07:22:5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.25"/>
    <s v="DaveWilson"/>
    <s v="CDORLAN"/>
    <s v="ST-ECAR"/>
    <x v="7"/>
    <x v="6"/>
    <n v="625643.1"/>
    <d v="2001-05-31T21:00:00"/>
  </r>
  <r>
    <x v="1"/>
    <x v="1"/>
    <x v="1"/>
    <x v="0"/>
    <n v="50"/>
    <n v="1308342"/>
    <d v="2001-05-30T07:23:08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6"/>
    <s v="STEVESTE"/>
    <s v="MCARSON2"/>
    <s v="ST-SPP"/>
    <x v="7"/>
    <x v="6"/>
    <n v="625645.1"/>
    <d v="2001-05-31T21:00:00"/>
  </r>
  <r>
    <x v="1"/>
    <x v="1"/>
    <x v="1"/>
    <x v="6"/>
    <n v="1500"/>
    <n v="1308343"/>
    <d v="2001-05-30T07:23:10"/>
    <s v="ONEOK Power Marketing Company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RACHELHALL"/>
    <s v="MCARSON2"/>
    <s v="LT-SPP"/>
    <x v="7"/>
    <x v="6"/>
    <n v="625646.1"/>
    <d v="2001-06-01T14:16:00"/>
  </r>
  <r>
    <x v="1"/>
    <x v="1"/>
    <x v="1"/>
    <x v="6"/>
    <n v="1500"/>
    <n v="1308345"/>
    <d v="2001-05-30T07:23:18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.25"/>
    <s v="dougsmith1"/>
    <s v="MCARSON2"/>
    <s v="LT-SPP"/>
    <x v="7"/>
    <x v="6"/>
    <n v="625647.1"/>
    <d v="2001-06-01T14:16:00"/>
  </r>
  <r>
    <x v="1"/>
    <x v="1"/>
    <x v="1"/>
    <x v="0"/>
    <n v="50"/>
    <n v="1308346"/>
    <d v="2001-05-30T07:23:34"/>
    <s v="Constellation Power Source, Inc."/>
    <x v="0"/>
    <x v="0"/>
    <x v="0"/>
    <x v="1"/>
    <s v="US East Power Phy Fwd Firm"/>
    <s v="US Pwr Phy Firm  COMED Peak              31May01         USD/MWh"/>
    <n v="50"/>
    <m/>
    <x v="0"/>
    <x v="1"/>
    <x v="0"/>
    <n v="15"/>
    <s v="cortmcmeel"/>
    <s v="MLORENZ"/>
    <s v="ST-Main"/>
    <x v="7"/>
    <x v="6"/>
    <n v="625648.1"/>
    <d v="2001-05-31T21:00:00"/>
  </r>
  <r>
    <x v="1"/>
    <x v="1"/>
    <x v="1"/>
    <x v="0"/>
    <n v="50"/>
    <n v="1308347"/>
    <d v="2001-05-30T07:23:39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17.75"/>
    <s v="codered91"/>
    <s v="JKING6"/>
    <s v="ST-SERC"/>
    <x v="7"/>
    <x v="6"/>
    <n v="625649.1"/>
    <d v="2001-05-31T21:00:00"/>
  </r>
  <r>
    <x v="1"/>
    <x v="1"/>
    <x v="1"/>
    <x v="6"/>
    <n v="1500"/>
    <n v="1308348"/>
    <d v="2001-05-30T07:23:5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7"/>
    <s v="PowerGLW"/>
    <s v="MCARSON2"/>
    <s v="LT-SPP"/>
    <x v="7"/>
    <x v="6"/>
    <n v="625650.1"/>
    <d v="2001-06-01T14:16:00"/>
  </r>
  <r>
    <x v="1"/>
    <x v="1"/>
    <x v="1"/>
    <x v="0"/>
    <n v="50"/>
    <n v="1308350"/>
    <d v="2001-05-30T07:23:57"/>
    <s v="Dynegy Power Marketing, Inc."/>
    <x v="0"/>
    <x v="0"/>
    <x v="0"/>
    <x v="1"/>
    <s v="US East Power Phy Fwd Firm"/>
    <s v="US Pwr Phy Firm  Cinergy Peak            31May01         USD/MWh"/>
    <m/>
    <n v="50"/>
    <x v="0"/>
    <x v="1"/>
    <x v="0"/>
    <n v="17.5"/>
    <s v="krnelson"/>
    <s v="CDORLAN"/>
    <s v="ST-ECAR"/>
    <x v="7"/>
    <x v="6"/>
    <n v="625652.1"/>
    <d v="2001-05-31T21:00:00"/>
  </r>
  <r>
    <x v="1"/>
    <x v="1"/>
    <x v="1"/>
    <x v="0"/>
    <n v="50"/>
    <n v="1308349"/>
    <d v="2001-05-30T07:23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51.1"/>
    <d v="2001-05-31T21:00:00"/>
  </r>
  <r>
    <x v="1"/>
    <x v="1"/>
    <x v="0"/>
    <x v="0"/>
    <n v="50"/>
    <n v="1308351"/>
    <d v="2001-05-30T07:24:01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653.1"/>
    <d v="2001-05-31T21:00:00"/>
  </r>
  <r>
    <x v="1"/>
    <x v="2"/>
    <x v="1"/>
    <x v="0"/>
    <n v="10000"/>
    <n v="1308352"/>
    <d v="2001-05-30T07:24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8"/>
    <s v="BIGDADDY"/>
    <s v="PMIMS"/>
    <s v="ENA - IM MKT Central CG"/>
    <x v="8"/>
    <x v="4"/>
    <n v="816579"/>
    <d v="2001-05-31T21:00:00"/>
  </r>
  <r>
    <x v="1"/>
    <x v="2"/>
    <x v="1"/>
    <x v="0"/>
    <n v="10000"/>
    <n v="1308353"/>
    <d v="2001-05-30T07:24:16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87000000000002"/>
    <s v="BIGDADDY"/>
    <s v="PMIMS"/>
    <s v="ENA - IM MKT Central CG"/>
    <x v="8"/>
    <x v="4"/>
    <n v="816580"/>
    <d v="2001-05-31T21:00:00"/>
  </r>
  <r>
    <x v="0"/>
    <x v="0"/>
    <x v="0"/>
    <x v="0"/>
    <n v="20"/>
    <n v="1308354"/>
    <d v="2001-05-30T07:2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574"/>
    <m/>
  </r>
  <r>
    <x v="1"/>
    <x v="2"/>
    <x v="1"/>
    <x v="0"/>
    <n v="10000"/>
    <n v="1308355"/>
    <d v="2001-05-30T07:24:19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74999999999999"/>
    <s v="BIGDADDY"/>
    <s v="PMIMS"/>
    <s v="ENA - IM MKT Central CG"/>
    <x v="8"/>
    <x v="4"/>
    <n v="816578"/>
    <d v="2001-05-31T21:00:00"/>
  </r>
  <r>
    <x v="1"/>
    <x v="2"/>
    <x v="1"/>
    <x v="0"/>
    <n v="10000"/>
    <n v="1308356"/>
    <d v="2001-05-30T07:24:2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63"/>
    <s v="BIGDADDY"/>
    <s v="PMIMS"/>
    <s v="ENA - IM MKT Central CG"/>
    <x v="8"/>
    <x v="4"/>
    <n v="816581"/>
    <d v="2001-05-31T21:00:00"/>
  </r>
  <r>
    <x v="1"/>
    <x v="2"/>
    <x v="1"/>
    <x v="0"/>
    <n v="10000"/>
    <n v="1308357"/>
    <d v="2001-05-30T07:24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49999999999999"/>
    <s v="BIGDADDY"/>
    <s v="PMIMS"/>
    <s v="ENA - IM MKT Central CG"/>
    <x v="8"/>
    <x v="4"/>
    <n v="816582"/>
    <d v="2001-05-31T21:00:00"/>
  </r>
  <r>
    <x v="1"/>
    <x v="1"/>
    <x v="1"/>
    <x v="6"/>
    <n v="1500"/>
    <n v="1308358"/>
    <d v="2001-05-30T07:24:2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57"/>
    <s v="DANMURPHY"/>
    <s v="MCARSON2"/>
    <s v="LT-SPP"/>
    <x v="7"/>
    <x v="6"/>
    <n v="625654.1"/>
    <d v="2001-06-01T14:16:00"/>
  </r>
  <r>
    <x v="1"/>
    <x v="2"/>
    <x v="1"/>
    <x v="0"/>
    <n v="10000"/>
    <n v="1308359"/>
    <d v="2001-05-30T07:24:2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38"/>
    <s v="BIGDADDY"/>
    <s v="PMIMS"/>
    <s v="ENA - IM MKT Central CG"/>
    <x v="8"/>
    <x v="4"/>
    <n v="816583"/>
    <d v="2001-05-31T21:00:00"/>
  </r>
  <r>
    <x v="1"/>
    <x v="2"/>
    <x v="1"/>
    <x v="0"/>
    <n v="10000"/>
    <n v="1308360"/>
    <d v="2001-05-30T07:24:3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25"/>
    <s v="BIGDADDY"/>
    <s v="PMIMS"/>
    <s v="ENA - IM MKT Central CG"/>
    <x v="8"/>
    <x v="4"/>
    <n v="816584"/>
    <d v="2001-05-31T21:00:00"/>
  </r>
  <r>
    <x v="1"/>
    <x v="2"/>
    <x v="1"/>
    <x v="0"/>
    <n v="10000"/>
    <n v="1308361"/>
    <d v="2001-05-30T07:24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13000000000001"/>
    <s v="BIGDADDY"/>
    <s v="PMIMS"/>
    <s v="ENA - IM MKT Central CG"/>
    <x v="8"/>
    <x v="4"/>
    <n v="816585"/>
    <d v="2001-05-31T21:00:00"/>
  </r>
  <r>
    <x v="1"/>
    <x v="2"/>
    <x v="1"/>
    <x v="0"/>
    <n v="10000"/>
    <n v="1308362"/>
    <d v="2001-05-30T07:24:3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"/>
    <s v="BIGDADDY"/>
    <s v="PMIMS"/>
    <s v="ENA - IM MKT Central CG"/>
    <x v="8"/>
    <x v="4"/>
    <n v="816586"/>
    <d v="2001-05-31T21:00:00"/>
  </r>
  <r>
    <x v="1"/>
    <x v="1"/>
    <x v="1"/>
    <x v="6"/>
    <n v="1500"/>
    <n v="1308363"/>
    <d v="2001-05-30T07:24:3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"/>
    <s v="DANMURPHY"/>
    <s v="CDORLAN"/>
    <s v="ST-ECAR"/>
    <x v="7"/>
    <x v="6"/>
    <n v="625655.1"/>
    <d v="2001-06-01T17:11:00"/>
  </r>
  <r>
    <x v="1"/>
    <x v="2"/>
    <x v="1"/>
    <x v="0"/>
    <n v="10000"/>
    <n v="1308364"/>
    <d v="2001-05-30T07:24:3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88000000000001"/>
    <s v="BIGDADDY"/>
    <s v="PMIMS"/>
    <s v="ENA - IM MKT Central CG"/>
    <x v="8"/>
    <x v="4"/>
    <n v="816587"/>
    <d v="2001-05-31T21:00:00"/>
  </r>
  <r>
    <x v="1"/>
    <x v="2"/>
    <x v="1"/>
    <x v="0"/>
    <n v="10000"/>
    <n v="1308365"/>
    <d v="2001-05-30T07:24:4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75000000000001"/>
    <s v="BIGDADDY"/>
    <s v="PMIMS"/>
    <s v="ENA - IM MKT Central CG"/>
    <x v="8"/>
    <x v="4"/>
    <n v="816588"/>
    <d v="2001-05-31T21:00:00"/>
  </r>
  <r>
    <x v="1"/>
    <x v="2"/>
    <x v="1"/>
    <x v="0"/>
    <n v="10000"/>
    <n v="1308366"/>
    <d v="2001-05-30T07:24:4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63000000000002"/>
    <s v="BIGDADDY"/>
    <s v="PMIMS"/>
    <s v="ENA - IM MKT Central CG"/>
    <x v="8"/>
    <x v="4"/>
    <n v="816589"/>
    <d v="2001-05-31T21:00:00"/>
  </r>
  <r>
    <x v="1"/>
    <x v="2"/>
    <x v="1"/>
    <x v="0"/>
    <n v="10000"/>
    <n v="1308367"/>
    <d v="2001-05-30T07:24:4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50000000000001"/>
    <s v="BIGDADDY"/>
    <s v="PMIMS"/>
    <s v="ENA - IM MKT Central CG"/>
    <x v="8"/>
    <x v="4"/>
    <n v="816590"/>
    <d v="2001-05-31T21:00:00"/>
  </r>
  <r>
    <x v="1"/>
    <x v="2"/>
    <x v="1"/>
    <x v="0"/>
    <n v="10000"/>
    <n v="1308370"/>
    <d v="2001-05-30T07:24:48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37999999999998"/>
    <s v="BIGDADDY"/>
    <s v="PMIMS"/>
    <s v="ENA - IM MKT Central CG"/>
    <x v="8"/>
    <x v="4"/>
    <n v="816591"/>
    <d v="2001-05-31T21:00:00"/>
  </r>
  <r>
    <x v="1"/>
    <x v="2"/>
    <x v="1"/>
    <x v="0"/>
    <n v="10000"/>
    <n v="1308371"/>
    <d v="2001-05-30T07:24:5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25000000000002"/>
    <s v="BIGDADDY"/>
    <s v="PMIMS"/>
    <s v="ENA - IM MKT Central CG"/>
    <x v="8"/>
    <x v="4"/>
    <n v="816592"/>
    <d v="2001-05-31T21:00:00"/>
  </r>
  <r>
    <x v="0"/>
    <x v="0"/>
    <x v="0"/>
    <x v="0"/>
    <n v="10"/>
    <n v="1308372"/>
    <d v="2001-05-30T07:24:5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baileyap"/>
    <s v="ATURNER"/>
    <s v="Enron Metals Trading System"/>
    <x v="0"/>
    <x v="0"/>
    <n v="2157577"/>
    <m/>
  </r>
  <r>
    <x v="1"/>
    <x v="2"/>
    <x v="1"/>
    <x v="0"/>
    <n v="10000"/>
    <n v="1308373"/>
    <d v="2001-05-30T07:24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12999999999999"/>
    <s v="BIGDADDY"/>
    <s v="PMIMS"/>
    <s v="ENA - IM MKT Central CG"/>
    <x v="8"/>
    <x v="4"/>
    <n v="816593"/>
    <d v="2001-05-31T21:00:00"/>
  </r>
  <r>
    <x v="1"/>
    <x v="2"/>
    <x v="0"/>
    <x v="20"/>
    <n v="377500"/>
    <n v="1308374"/>
    <d v="2001-05-30T07:24:55"/>
    <s v="OGE Energy Resources, Inc."/>
    <x v="0"/>
    <x v="0"/>
    <x v="0"/>
    <x v="2"/>
    <s v="US Gas Fin Swap"/>
    <s v="US Gas Swap      Nymex                   Nov01-Mar02     USD/MM"/>
    <m/>
    <n v="2500"/>
    <x v="0"/>
    <x v="10"/>
    <x v="0"/>
    <n v="4.21"/>
    <s v="kdiamond"/>
    <s v="JARNOLD"/>
    <s v="NG-Price"/>
    <x v="6"/>
    <x v="4"/>
    <s v="VC8407.1"/>
    <d v="2001-11-01T00:00:00"/>
  </r>
  <r>
    <x v="1"/>
    <x v="2"/>
    <x v="0"/>
    <x v="20"/>
    <n v="377500"/>
    <n v="1308375"/>
    <d v="2001-05-30T07:24:56"/>
    <s v="Duke Energy Trading and Marketing, L.L.C."/>
    <x v="0"/>
    <x v="0"/>
    <x v="0"/>
    <x v="2"/>
    <s v="US Gas Fin Swap"/>
    <s v="US Gas Swap      Nymex                   Nov01-Mar02     USD/MM"/>
    <m/>
    <n v="2500"/>
    <x v="0"/>
    <x v="10"/>
    <x v="0"/>
    <n v="4.21"/>
    <s v="CSPRINGER"/>
    <s v="JARNOLD"/>
    <s v="NG-Price"/>
    <x v="6"/>
    <x v="4"/>
    <s v="VC8408.1"/>
    <d v="2001-11-01T00:00:00"/>
  </r>
  <r>
    <x v="1"/>
    <x v="2"/>
    <x v="1"/>
    <x v="0"/>
    <n v="10000"/>
    <n v="1308376"/>
    <d v="2001-05-30T07:24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"/>
    <s v="BIGDADDY"/>
    <s v="PMIMS"/>
    <s v="ENA - IM MKT Central CG"/>
    <x v="8"/>
    <x v="4"/>
    <n v="816594"/>
    <d v="2001-05-31T21:00:00"/>
  </r>
  <r>
    <x v="1"/>
    <x v="2"/>
    <x v="1"/>
    <x v="0"/>
    <n v="10000"/>
    <n v="1308377"/>
    <d v="2001-05-30T07:25:0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BIGDADDY"/>
    <s v="PMIMS"/>
    <s v="ENA - IM MKT Central CG"/>
    <x v="8"/>
    <x v="4"/>
    <n v="816595"/>
    <d v="2001-05-31T21:00:00"/>
  </r>
  <r>
    <x v="1"/>
    <x v="2"/>
    <x v="1"/>
    <x v="0"/>
    <n v="10000"/>
    <n v="1308378"/>
    <d v="2001-05-30T07:25:0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74999999999998"/>
    <s v="BIGDADDY"/>
    <s v="PMIMS"/>
    <s v="ENA - IM MKT Central CG"/>
    <x v="8"/>
    <x v="4"/>
    <n v="816596"/>
    <d v="2001-05-31T21:00:00"/>
  </r>
  <r>
    <x v="1"/>
    <x v="2"/>
    <x v="1"/>
    <x v="0"/>
    <n v="10000"/>
    <n v="1308379"/>
    <d v="2001-05-30T07:25:1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63"/>
    <s v="BIGDADDY"/>
    <s v="PMIMS"/>
    <s v="ENA - IM MKT Central CG"/>
    <x v="8"/>
    <x v="4"/>
    <n v="816597"/>
    <d v="2001-05-31T21:00:00"/>
  </r>
  <r>
    <x v="0"/>
    <x v="0"/>
    <x v="0"/>
    <x v="0"/>
    <n v="20"/>
    <n v="1308380"/>
    <d v="2001-05-30T07:25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79905"/>
    <s v="BMARCHAN"/>
    <s v="Enron Metals Trading System"/>
    <x v="0"/>
    <x v="0"/>
    <n v="2157579"/>
    <m/>
  </r>
  <r>
    <x v="1"/>
    <x v="2"/>
    <x v="1"/>
    <x v="0"/>
    <n v="10000"/>
    <n v="1308381"/>
    <d v="2001-05-30T07:25:1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IGDADDY"/>
    <s v="PMIMS"/>
    <s v="ENA - IM MKT Central CG"/>
    <x v="8"/>
    <x v="4"/>
    <n v="816598"/>
    <d v="2001-05-31T21:00:00"/>
  </r>
  <r>
    <x v="1"/>
    <x v="2"/>
    <x v="1"/>
    <x v="0"/>
    <n v="10000"/>
    <n v="1308382"/>
    <d v="2001-05-30T07:25:1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38"/>
    <s v="BIGDADDY"/>
    <s v="PMIMS"/>
    <s v="ENA - IM MKT Central CG"/>
    <x v="8"/>
    <x v="4"/>
    <n v="816599"/>
    <d v="2001-05-31T21:00:00"/>
  </r>
  <r>
    <x v="1"/>
    <x v="2"/>
    <x v="1"/>
    <x v="0"/>
    <n v="10000"/>
    <n v="1308383"/>
    <d v="2001-05-30T07:25:2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BIGDADDY"/>
    <s v="PMIMS"/>
    <s v="ENA - IM MKT Central CG"/>
    <x v="8"/>
    <x v="4"/>
    <n v="816600"/>
    <d v="2001-05-31T21:00:00"/>
  </r>
  <r>
    <x v="1"/>
    <x v="2"/>
    <x v="1"/>
    <x v="0"/>
    <n v="10000"/>
    <n v="1308384"/>
    <d v="2001-05-30T07:25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PEGGIALL"/>
    <s v="PMIMS"/>
    <s v="ENA - IM MKT Central CG"/>
    <x v="8"/>
    <x v="4"/>
    <n v="816601"/>
    <d v="2001-05-31T21:00:00"/>
  </r>
  <r>
    <x v="1"/>
    <x v="2"/>
    <x v="1"/>
    <x v="0"/>
    <n v="10000"/>
    <n v="1308385"/>
    <d v="2001-05-30T07:25:47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aepes206"/>
    <s v="PMIMS"/>
    <s v="ENA - IM MKT Central CG"/>
    <x v="8"/>
    <x v="4"/>
    <n v="816602"/>
    <d v="2001-05-31T21:00:00"/>
  </r>
  <r>
    <x v="0"/>
    <x v="1"/>
    <x v="0"/>
    <x v="3"/>
    <n v="605"/>
    <n v="1308386"/>
    <d v="2001-05-30T07:25:56"/>
    <s v="Akershus Kraft A/S"/>
    <x v="0"/>
    <x v="0"/>
    <x v="0"/>
    <x v="1"/>
    <s v="Nordic Power Financial Swap"/>
    <s v="Nordic Pwr Swap  SYS BASE                Win1 02         NOK/MWh"/>
    <m/>
    <n v="5"/>
    <x v="0"/>
    <x v="1"/>
    <x v="1"/>
    <n v="221.25"/>
    <s v="ADM24258"/>
    <s v="FFROSE"/>
    <s v="ENE- Nordic Power Book"/>
    <x v="1"/>
    <x v="1"/>
    <n v="1308386"/>
    <d v="2002-01-01T00:00:00"/>
  </r>
  <r>
    <x v="1"/>
    <x v="1"/>
    <x v="1"/>
    <x v="2"/>
    <n v="250"/>
    <n v="1308388"/>
    <d v="2001-05-30T07:26:03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.25"/>
    <s v="OTCDESK6"/>
    <s v="MLORENZ"/>
    <s v="ST-Main"/>
    <x v="7"/>
    <x v="6"/>
    <n v="625656.1"/>
    <d v="2001-06-04T21:00:00"/>
  </r>
  <r>
    <x v="1"/>
    <x v="1"/>
    <x v="1"/>
    <x v="0"/>
    <n v="50"/>
    <n v="1308390"/>
    <d v="2001-05-30T07:26:08"/>
    <s v="Ameren Energy, Inc., as agent"/>
    <x v="0"/>
    <x v="0"/>
    <x v="0"/>
    <x v="1"/>
    <s v="US East Power Phy Fwd Firm"/>
    <s v="US Pwr Phy Firm  COMED Peak              31May01         USD/MWh"/>
    <n v="50"/>
    <m/>
    <x v="0"/>
    <x v="1"/>
    <x v="0"/>
    <n v="14.75"/>
    <s v="daveoz1974"/>
    <s v="MLORENZ"/>
    <s v="ST-Main"/>
    <x v="7"/>
    <x v="6"/>
    <n v="625658.1"/>
    <d v="2001-05-31T21:00:00"/>
  </r>
  <r>
    <x v="1"/>
    <x v="1"/>
    <x v="1"/>
    <x v="2"/>
    <n v="250"/>
    <n v="1308389"/>
    <d v="2001-05-30T07:26:08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"/>
    <s v="OTCDESK6"/>
    <s v="MLORENZ"/>
    <s v="ST-Main"/>
    <x v="7"/>
    <x v="6"/>
    <n v="625657.1"/>
    <d v="2001-06-04T21:00:00"/>
  </r>
  <r>
    <x v="1"/>
    <x v="2"/>
    <x v="1"/>
    <x v="0"/>
    <n v="10000"/>
    <n v="1308391"/>
    <d v="2001-05-30T07:26:2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IGDADDY"/>
    <s v="PMIMS"/>
    <s v="ENA - IM MKT Central CG"/>
    <x v="8"/>
    <x v="4"/>
    <n v="816603"/>
    <d v="2001-05-31T21:00:00"/>
  </r>
  <r>
    <x v="1"/>
    <x v="2"/>
    <x v="1"/>
    <x v="0"/>
    <n v="10000"/>
    <n v="1308392"/>
    <d v="2001-05-30T07:26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BIGDADDY"/>
    <s v="PMIMS"/>
    <s v="ENA - IM MKT Central CG"/>
    <x v="8"/>
    <x v="4"/>
    <n v="816604"/>
    <d v="2001-05-31T21:00:00"/>
  </r>
  <r>
    <x v="1"/>
    <x v="1"/>
    <x v="1"/>
    <x v="0"/>
    <n v="50"/>
    <n v="1308394"/>
    <d v="2001-05-30T07:26:38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660.1"/>
    <d v="2001-05-31T21:00:00"/>
  </r>
  <r>
    <x v="0"/>
    <x v="0"/>
    <x v="0"/>
    <x v="0"/>
    <n v="10"/>
    <n v="1308395"/>
    <d v="2001-05-30T07:26:44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61366"/>
    <s v="BMARCHAN"/>
    <s v="Enron Metals Trading System"/>
    <x v="0"/>
    <x v="0"/>
    <n v="2157583"/>
    <m/>
  </r>
  <r>
    <x v="0"/>
    <x v="0"/>
    <x v="0"/>
    <x v="0"/>
    <n v="5"/>
    <n v="1308397"/>
    <d v="2001-05-30T07:26:49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marknunn1"/>
    <s v="BMARCHAN"/>
    <s v="Enron Metals Trading System"/>
    <x v="0"/>
    <x v="0"/>
    <n v="2157585"/>
    <m/>
  </r>
  <r>
    <x v="1"/>
    <x v="2"/>
    <x v="0"/>
    <x v="10"/>
    <n v="310000"/>
    <n v="1308398"/>
    <d v="2001-05-30T07:26:5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CSPRINGER"/>
    <s v="JARNOLD"/>
    <s v="NG-Price"/>
    <x v="6"/>
    <x v="4"/>
    <s v="VC8412.1"/>
    <d v="2001-07-01T21:00:00"/>
  </r>
  <r>
    <x v="1"/>
    <x v="1"/>
    <x v="1"/>
    <x v="0"/>
    <n v="50"/>
    <n v="1308401"/>
    <d v="2001-05-30T07:27:14"/>
    <s v="Mirant Americas Energy Marketing, L.P."/>
    <x v="0"/>
    <x v="0"/>
    <x v="0"/>
    <x v="1"/>
    <s v="US East Power Phy Fwd Firm"/>
    <s v="US Pwr Phy Firm  NEPOOL Peak             01Jun01         USD/MWh"/>
    <m/>
    <n v="50"/>
    <x v="0"/>
    <x v="1"/>
    <x v="0"/>
    <n v="36"/>
    <s v="bkeefer001"/>
    <s v="GGUPTA"/>
    <s v="ST-New England"/>
    <x v="7"/>
    <x v="6"/>
    <n v="625661.1"/>
    <d v="2001-06-01T21:00:00"/>
  </r>
  <r>
    <x v="1"/>
    <x v="2"/>
    <x v="0"/>
    <x v="6"/>
    <n v="300000"/>
    <n v="1308403"/>
    <d v="2001-05-30T07:27:56"/>
    <s v="Reliant Energy Services, Inc."/>
    <x v="0"/>
    <x v="0"/>
    <x v="0"/>
    <x v="2"/>
    <s v="US Gas Fin Swap"/>
    <s v="US Gas Swap      Nymex                   Sep01           USD/MM"/>
    <n v="10000"/>
    <m/>
    <x v="0"/>
    <x v="10"/>
    <x v="0"/>
    <n v="3.8774999999999999"/>
    <s v="amontgomer"/>
    <s v="JARNOLD"/>
    <s v="NG-Price"/>
    <x v="6"/>
    <x v="4"/>
    <s v="VC8414.1"/>
    <d v="2001-09-01T21:00:00"/>
  </r>
  <r>
    <x v="1"/>
    <x v="1"/>
    <x v="1"/>
    <x v="6"/>
    <n v="1500"/>
    <n v="1308406"/>
    <d v="2001-05-30T07:28:12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"/>
    <s v="dougsmith1"/>
    <s v="MCARSON2"/>
    <s v="LT-SPP"/>
    <x v="7"/>
    <x v="6"/>
    <n v="625662.1"/>
    <d v="2001-06-01T14:16:00"/>
  </r>
  <r>
    <x v="0"/>
    <x v="0"/>
    <x v="0"/>
    <x v="0"/>
    <n v="5"/>
    <n v="1308408"/>
    <d v="2001-05-30T07:28:2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ADM08839"/>
    <s v="BMARCHAN"/>
    <s v="Enron Metals Trading System"/>
    <x v="0"/>
    <x v="0"/>
    <n v="2157589"/>
    <m/>
  </r>
  <r>
    <x v="1"/>
    <x v="2"/>
    <x v="0"/>
    <x v="10"/>
    <n v="155000"/>
    <n v="1308409"/>
    <d v="2001-05-30T07:28:27"/>
    <s v="J. Aron &amp; Company"/>
    <x v="0"/>
    <x v="0"/>
    <x v="0"/>
    <x v="2"/>
    <s v="US Gas Fin Swap"/>
    <s v="US Gas Swap      Nymex                   Jul01           USD/MM"/>
    <n v="5000"/>
    <m/>
    <x v="0"/>
    <x v="10"/>
    <x v="0"/>
    <n v="3.7549999999999999"/>
    <s v="paulbach"/>
    <s v="JARNOLD"/>
    <s v="NG-Price"/>
    <x v="6"/>
    <x v="4"/>
    <s v="VC8415.1"/>
    <d v="2001-07-01T21:00:00"/>
  </r>
  <r>
    <x v="1"/>
    <x v="3"/>
    <x v="0"/>
    <x v="0"/>
    <n v="30000"/>
    <n v="1308410"/>
    <d v="2001-05-30T07:28:37"/>
    <s v="Conectiv Energy Supply, Inc."/>
    <x v="0"/>
    <x v="0"/>
    <x v="0"/>
    <x v="3"/>
    <s v="US Crude WTI Fin Swap "/>
    <s v="US WTI Swap      Nymex LD                Jul01           USD/bl/m"/>
    <m/>
    <n v="30000"/>
    <x v="0"/>
    <x v="5"/>
    <x v="0"/>
    <n v="28.81"/>
    <s v="bradhoese2"/>
    <s v="GWHALLE"/>
    <s v="WTI-GW-NXC1"/>
    <x v="5"/>
    <x v="4"/>
    <n v="109415"/>
    <d v="2001-07-01T00:00:00"/>
  </r>
  <r>
    <x v="1"/>
    <x v="3"/>
    <x v="0"/>
    <x v="0"/>
    <n v="20000"/>
    <n v="1308411"/>
    <d v="2001-05-30T07:28:43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81"/>
    <s v="JTREADWAY"/>
    <s v="GWHALLE"/>
    <s v="WTI-GW-NXC2"/>
    <x v="5"/>
    <x v="4"/>
    <n v="109416"/>
    <d v="2001-07-01T00:00:00"/>
  </r>
  <r>
    <x v="1"/>
    <x v="2"/>
    <x v="0"/>
    <x v="10"/>
    <n v="310000"/>
    <n v="1308413"/>
    <d v="2001-05-30T07:29:1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5"/>
    <s v="AQUILA1001"/>
    <s v="JARNOLD"/>
    <s v="NG-Price"/>
    <x v="6"/>
    <x v="4"/>
    <s v="VC8418.1"/>
    <d v="2001-07-01T21:00:00"/>
  </r>
  <r>
    <x v="1"/>
    <x v="2"/>
    <x v="1"/>
    <x v="6"/>
    <n v="300000"/>
    <n v="1308412"/>
    <d v="2001-05-30T07:29:12"/>
    <s v="Cross Timbers Energy Services, Inc."/>
    <x v="0"/>
    <x v="0"/>
    <x v="0"/>
    <x v="2"/>
    <s v="US Gas Phy Fwd Firm non-TX &lt; or = 1Mo "/>
    <s v="US Gas Phy       EP Blanco Avg           Jun01           USD/MM"/>
    <n v="10000"/>
    <m/>
    <x v="0"/>
    <x v="10"/>
    <x v="0"/>
    <n v="2.9350000000000001"/>
    <s v="redwood1"/>
    <s v="MGRIGSB"/>
    <s v="ENA - IM West"/>
    <x v="8"/>
    <x v="4"/>
    <n v="816605"/>
    <d v="2001-06-01T21:00:00"/>
  </r>
  <r>
    <x v="0"/>
    <x v="1"/>
    <x v="1"/>
    <x v="2"/>
    <n v="100"/>
    <n v="1308414"/>
    <d v="2001-05-30T07:29:15"/>
    <s v="Elektrizitatswerk der Stadt Bern"/>
    <x v="0"/>
    <x v="0"/>
    <x v="0"/>
    <x v="1"/>
    <s v="CH Power Phy Fwd Firm"/>
    <s v="CH Pwr Phy FF    NAT WDPK HV             04-08Jun01      EUR/MWh"/>
    <n v="20"/>
    <m/>
    <x v="0"/>
    <x v="1"/>
    <x v="2"/>
    <n v="27.5"/>
    <s v="ADM86965"/>
    <s v="EHOKMARK"/>
    <s v="UK - ECTRL - Continental Power Book"/>
    <x v="2"/>
    <x v="2"/>
    <n v="108297.1"/>
    <d v="2001-06-04T21:00:00"/>
  </r>
  <r>
    <x v="1"/>
    <x v="1"/>
    <x v="1"/>
    <x v="0"/>
    <n v="50"/>
    <n v="1308416"/>
    <d v="2001-05-30T07:29:39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lisaRich"/>
    <s v="MLORENZ"/>
    <s v="ST-Main"/>
    <x v="7"/>
    <x v="6"/>
    <n v="625664.1"/>
    <d v="2001-05-31T21:00:00"/>
  </r>
  <r>
    <x v="1"/>
    <x v="1"/>
    <x v="1"/>
    <x v="0"/>
    <n v="50"/>
    <n v="1308417"/>
    <d v="2001-05-30T07:29:43"/>
    <s v="Duke Energy Trading and Marketing, L.L.C."/>
    <x v="0"/>
    <x v="0"/>
    <x v="0"/>
    <x v="1"/>
    <s v="US East Power Phy Fwd Firm"/>
    <s v="US Pwr Phy Firm  NEPOOL Peak             01Jun01         USD/MWh"/>
    <m/>
    <n v="50"/>
    <x v="0"/>
    <x v="1"/>
    <x v="0"/>
    <n v="36.5"/>
    <s v="RGULHATI"/>
    <s v="GGUPTA"/>
    <s v="ST-New England"/>
    <x v="7"/>
    <x v="6"/>
    <n v="625665.1"/>
    <d v="2001-06-01T21:00:00"/>
  </r>
  <r>
    <x v="1"/>
    <x v="2"/>
    <x v="0"/>
    <x v="10"/>
    <n v="77500"/>
    <n v="1308418"/>
    <d v="2001-05-30T07:29:44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ANKYBRAD"/>
    <s v="JARNOLD"/>
    <s v="NG-Price"/>
    <x v="6"/>
    <x v="4"/>
    <s v="VC8420.1"/>
    <d v="2001-07-01T21:00:00"/>
  </r>
  <r>
    <x v="1"/>
    <x v="2"/>
    <x v="0"/>
    <x v="6"/>
    <n v="150000"/>
    <n v="1308419"/>
    <d v="2001-05-30T07:29:46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"/>
    <s v="djaes321"/>
    <s v="PKEAVEY"/>
    <s v="G-DAILY-EST"/>
    <x v="6"/>
    <x v="4"/>
    <s v="VC8421.1"/>
    <d v="2001-06-01T21:00:00"/>
  </r>
  <r>
    <x v="1"/>
    <x v="1"/>
    <x v="0"/>
    <x v="8"/>
    <n v="4600"/>
    <n v="1308420"/>
    <d v="2001-05-30T07:29:57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6.1"/>
    <d v="2001-10-01T00:00:00"/>
  </r>
  <r>
    <x v="1"/>
    <x v="1"/>
    <x v="0"/>
    <x v="8"/>
    <n v="4600"/>
    <n v="1308426"/>
    <d v="2001-05-30T07:31:18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8.1"/>
    <d v="2001-10-01T00:00:00"/>
  </r>
  <r>
    <x v="1"/>
    <x v="2"/>
    <x v="0"/>
    <x v="20"/>
    <n v="755000"/>
    <n v="1308428"/>
    <d v="2001-05-30T07:31:26"/>
    <s v="NUI Energy Brokers, Inc."/>
    <x v="0"/>
    <x v="0"/>
    <x v="0"/>
    <x v="2"/>
    <s v="US Gas Fin BasisSwap"/>
    <s v="US Gas Basis     Dom APP                 Nov01-Mar02     USD/MM"/>
    <n v="5000"/>
    <m/>
    <x v="0"/>
    <x v="10"/>
    <x v="0"/>
    <n v="0.40749999999999997"/>
    <s v="ADM08578"/>
    <s v="BMCKAY"/>
    <s v="FT-NY"/>
    <x v="6"/>
    <x v="4"/>
    <s v="VC8426.1"/>
    <d v="2001-11-01T00:00:00"/>
  </r>
  <r>
    <x v="0"/>
    <x v="1"/>
    <x v="0"/>
    <x v="5"/>
    <n v="400"/>
    <n v="1308429"/>
    <d v="2001-05-30T07:31:48"/>
    <s v="CBF Energimegling AS"/>
    <x v="0"/>
    <x v="0"/>
    <x v="0"/>
    <x v="1"/>
    <s v="Nordic Power Financial Swap"/>
    <s v="Nordic Pwr Swap  SYS BASE                GU24 2001       NOK/MWh"/>
    <n v="50"/>
    <m/>
    <x v="0"/>
    <x v="1"/>
    <x v="1"/>
    <n v="208"/>
    <s v="ADM98993"/>
    <s v="ESEIDEL"/>
    <s v="ENE- Nordic Power Book"/>
    <x v="1"/>
    <x v="1"/>
    <n v="1308429"/>
    <d v="2001-06-11T00:00:00"/>
  </r>
  <r>
    <x v="0"/>
    <x v="0"/>
    <x v="0"/>
    <x v="0"/>
    <n v="20"/>
    <n v="1308431"/>
    <d v="2001-05-30T07:31:56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61366"/>
    <s v="BMARCHAN"/>
    <s v="Enron Metals Trading System"/>
    <x v="0"/>
    <x v="0"/>
    <n v="2157595"/>
    <m/>
  </r>
  <r>
    <x v="0"/>
    <x v="0"/>
    <x v="0"/>
    <x v="0"/>
    <n v="20"/>
    <n v="1308430"/>
    <d v="2001-05-30T07:31:5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2993"/>
    <s v="BMARCHAN"/>
    <s v="Enron Metals Trading System"/>
    <x v="0"/>
    <x v="0"/>
    <n v="2157593"/>
    <m/>
  </r>
  <r>
    <x v="1"/>
    <x v="1"/>
    <x v="1"/>
    <x v="2"/>
    <n v="250"/>
    <n v="1308432"/>
    <d v="2001-05-30T07:32:02"/>
    <s v="Williams Energy Marketing &amp; Trading Company"/>
    <x v="0"/>
    <x v="0"/>
    <x v="0"/>
    <x v="1"/>
    <s v="US East Power Phy Fwd Firm"/>
    <s v="US Pwr Phy Firm  Entergy Peak            04-08Jun01      USD/MWh"/>
    <n v="50"/>
    <m/>
    <x v="0"/>
    <x v="1"/>
    <x v="0"/>
    <n v="51"/>
    <s v="dougsmith1"/>
    <s v="MCARSON2"/>
    <s v="ST-SPP"/>
    <x v="7"/>
    <x v="6"/>
    <n v="625669.1"/>
    <d v="2001-06-04T21:00:00"/>
  </r>
  <r>
    <x v="1"/>
    <x v="1"/>
    <x v="1"/>
    <x v="0"/>
    <n v="50"/>
    <n v="1308433"/>
    <d v="2001-05-30T07:32:35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70.1"/>
    <d v="2001-05-31T21:00:00"/>
  </r>
  <r>
    <x v="1"/>
    <x v="1"/>
    <x v="1"/>
    <x v="6"/>
    <n v="1500"/>
    <n v="1308434"/>
    <d v="2001-05-30T07:32:47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kevinmil"/>
    <s v="FSTURM"/>
    <s v="ST-ECAR"/>
    <x v="7"/>
    <x v="6"/>
    <n v="625671.1"/>
    <d v="2001-09-01T17:11:00"/>
  </r>
  <r>
    <x v="1"/>
    <x v="1"/>
    <x v="1"/>
    <x v="0"/>
    <n v="50"/>
    <n v="1308435"/>
    <d v="2001-05-30T07:33:18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20"/>
    <s v="codered91"/>
    <s v="JKING6"/>
    <s v="ST-SERC"/>
    <x v="7"/>
    <x v="6"/>
    <n v="625672.1"/>
    <d v="2001-05-31T21:00:00"/>
  </r>
  <r>
    <x v="1"/>
    <x v="2"/>
    <x v="0"/>
    <x v="20"/>
    <n v="755000"/>
    <n v="1308436"/>
    <d v="2001-05-30T07:33:49"/>
    <s v="CMS Marketing, Services and Trading Company"/>
    <x v="0"/>
    <x v="0"/>
    <x v="0"/>
    <x v="2"/>
    <s v="US Gas Fin BasisSwap"/>
    <s v="US Gas Basis     TCO Pool                Nov01-Mar02     USD/MM"/>
    <n v="5000"/>
    <m/>
    <x v="0"/>
    <x v="10"/>
    <x v="0"/>
    <n v="0.24249999999999999"/>
    <s v="TSPURLIN"/>
    <s v="BMCKAY"/>
    <s v="FT-NY"/>
    <x v="6"/>
    <x v="4"/>
    <s v="VC8427.1"/>
    <d v="2001-11-01T00:00:00"/>
  </r>
  <r>
    <x v="1"/>
    <x v="2"/>
    <x v="1"/>
    <x v="6"/>
    <n v="150000"/>
    <n v="1308437"/>
    <d v="2001-05-30T07:33:55"/>
    <s v="Virginia Power Energy Marketing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.02"/>
    <s v="ADM40684"/>
    <s v="VPIMENOV"/>
    <s v="ENA-IM ME NEW YORK"/>
    <x v="8"/>
    <x v="4"/>
    <n v="816607"/>
    <d v="2001-06-01T21:00:00"/>
  </r>
  <r>
    <x v="1"/>
    <x v="2"/>
    <x v="0"/>
    <x v="20"/>
    <n v="377500"/>
    <n v="1308438"/>
    <d v="2001-05-30T07:34:11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21"/>
    <s v="VINNYSCALI"/>
    <s v="JARNOLD"/>
    <s v="NG-Price"/>
    <x v="6"/>
    <x v="4"/>
    <s v="VC8428.1"/>
    <d v="2001-11-01T00:00:00"/>
  </r>
  <r>
    <x v="1"/>
    <x v="2"/>
    <x v="0"/>
    <x v="10"/>
    <n v="77500"/>
    <n v="1308439"/>
    <d v="2001-05-30T07:34:36"/>
    <s v="Duke Energy Marketing Limited Partnershi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STEVEBUT"/>
    <s v="JARNOLD"/>
    <s v="NG-Price"/>
    <x v="6"/>
    <x v="4"/>
    <s v="VC8430.1"/>
    <d v="2001-07-01T21:00:00"/>
  </r>
  <r>
    <x v="1"/>
    <x v="2"/>
    <x v="0"/>
    <x v="10"/>
    <n v="155000"/>
    <n v="1308440"/>
    <d v="2001-05-30T07:34:54"/>
    <s v="PG&amp;E Energy Trading-Gas Corporation"/>
    <x v="0"/>
    <x v="0"/>
    <x v="0"/>
    <x v="2"/>
    <s v="US Gas Fin BasisSwap"/>
    <s v="US Gas Basis     TCO Pool                Jul01           USD/MM"/>
    <n v="5000"/>
    <m/>
    <x v="0"/>
    <x v="10"/>
    <x v="0"/>
    <n v="0.2"/>
    <s v="NedCosman"/>
    <s v="BMCKAY"/>
    <s v="FT-NY"/>
    <x v="6"/>
    <x v="4"/>
    <s v="VC8431.1"/>
    <d v="2001-07-01T21:00:00"/>
  </r>
  <r>
    <x v="0"/>
    <x v="2"/>
    <x v="1"/>
    <x v="0"/>
    <n v="10000"/>
    <n v="1308442"/>
    <d v="2001-05-30T07:35:20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1"/>
    <s v="DILLABOUGH"/>
    <s v="MCUILLA"/>
    <s v="ENA - IM Ontario"/>
    <x v="8"/>
    <x v="4"/>
    <n v="816608"/>
    <d v="2001-05-31T21:00:00"/>
  </r>
  <r>
    <x v="1"/>
    <x v="1"/>
    <x v="1"/>
    <x v="2"/>
    <n v="250"/>
    <n v="1308441"/>
    <d v="2001-05-30T07:35:20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fnelson1"/>
    <s v="JQUENET"/>
    <s v="ST-PJM"/>
    <x v="7"/>
    <x v="6"/>
    <n v="625674.1"/>
    <d v="2001-06-04T21:00:00"/>
  </r>
  <r>
    <x v="0"/>
    <x v="2"/>
    <x v="1"/>
    <x v="0"/>
    <n v="10000"/>
    <n v="1308443"/>
    <d v="2001-05-30T07:35:24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049999999999998"/>
    <s v="DILLABOUGH"/>
    <s v="MCUILLA"/>
    <s v="ENA - IM Ontario"/>
    <x v="8"/>
    <x v="4"/>
    <n v="816609"/>
    <d v="2001-05-31T21:00:00"/>
  </r>
  <r>
    <x v="0"/>
    <x v="2"/>
    <x v="1"/>
    <x v="0"/>
    <n v="10000"/>
    <n v="1308444"/>
    <d v="2001-05-30T07:35:28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"/>
    <s v="DILLABOUGH"/>
    <s v="MCUILLA"/>
    <s v="ENA - IM Ontario"/>
    <x v="8"/>
    <x v="4"/>
    <n v="816610"/>
    <d v="2001-05-31T21:00:00"/>
  </r>
  <r>
    <x v="0"/>
    <x v="2"/>
    <x v="1"/>
    <x v="0"/>
    <n v="10000"/>
    <n v="1308446"/>
    <d v="2001-05-30T07:35:3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849999999999998"/>
    <s v="DILLABOUGH"/>
    <s v="MCUILLA"/>
    <s v="ENA - IM Ontario"/>
    <x v="8"/>
    <x v="4"/>
    <n v="816611"/>
    <d v="2001-05-31T21:00:00"/>
  </r>
  <r>
    <x v="0"/>
    <x v="2"/>
    <x v="1"/>
    <x v="0"/>
    <n v="10000"/>
    <n v="1308447"/>
    <d v="2001-05-30T07:35:4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5"/>
    <s v="DILLABOUGH"/>
    <s v="MCUILLA"/>
    <s v="ENA - IM Ontario"/>
    <x v="8"/>
    <x v="4"/>
    <n v="816612"/>
    <d v="2001-05-31T21:00:00"/>
  </r>
  <r>
    <x v="1"/>
    <x v="2"/>
    <x v="0"/>
    <x v="10"/>
    <n v="155000"/>
    <n v="1308448"/>
    <d v="2001-05-30T07:36:01"/>
    <s v="Cinergy Marketing &amp; Trading, LLC"/>
    <x v="0"/>
    <x v="0"/>
    <x v="0"/>
    <x v="2"/>
    <s v="US Gas Fin BasisSwap"/>
    <s v="US Gas Basis     Transco Z6 NY           Jul01           USD/MM"/>
    <n v="5000"/>
    <m/>
    <x v="0"/>
    <x v="10"/>
    <x v="0"/>
    <n v="0.4975"/>
    <s v="RANSLEMDV"/>
    <s v="BMCKAY"/>
    <s v="FT-NY"/>
    <x v="6"/>
    <x v="4"/>
    <s v="VC8433.1"/>
    <d v="2001-07-01T21:00:00"/>
  </r>
  <r>
    <x v="1"/>
    <x v="2"/>
    <x v="0"/>
    <x v="8"/>
    <n v="460000"/>
    <n v="1308450"/>
    <d v="2001-05-30T07:36:13"/>
    <s v="PSEG Energy Resources &amp; Trade LLC"/>
    <x v="0"/>
    <x v="0"/>
    <x v="0"/>
    <x v="2"/>
    <s v="US Gas Fin BasisSwap"/>
    <s v="US Gas Basis     Transco Z6 NY           Jul-Sep01       USD/MM"/>
    <n v="5000"/>
    <m/>
    <x v="0"/>
    <x v="10"/>
    <x v="0"/>
    <n v="0.45750000000000002"/>
    <s v="cschaffer"/>
    <s v="BMCKAY"/>
    <s v="FT-NY"/>
    <x v="6"/>
    <x v="4"/>
    <s v="VC8435.1"/>
    <d v="2001-07-01T00:00:00"/>
  </r>
  <r>
    <x v="1"/>
    <x v="2"/>
    <x v="0"/>
    <x v="6"/>
    <n v="150000"/>
    <n v="1308452"/>
    <d v="2001-05-30T07:36:50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50000000000001"/>
    <s v="djaes321"/>
    <s v="PKEAVEY"/>
    <s v="G-DAILY-EST"/>
    <x v="6"/>
    <x v="4"/>
    <s v="VC8437.1"/>
    <d v="2001-06-01T21:00:00"/>
  </r>
  <r>
    <x v="1"/>
    <x v="1"/>
    <x v="1"/>
    <x v="0"/>
    <n v="50"/>
    <n v="1308453"/>
    <d v="2001-05-30T07:36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epsvc127"/>
    <s v="MLORENZ"/>
    <s v="ST-Main"/>
    <x v="7"/>
    <x v="6"/>
    <n v="625678.1"/>
    <d v="2001-05-31T21:00:00"/>
  </r>
  <r>
    <x v="1"/>
    <x v="1"/>
    <x v="0"/>
    <x v="0"/>
    <n v="50"/>
    <n v="1308454"/>
    <d v="2001-05-30T07:37:18"/>
    <s v="Dynegy Marketing and Trade"/>
    <x v="0"/>
    <x v="0"/>
    <x v="0"/>
    <x v="1"/>
    <s v="US East Power Fin Swap"/>
    <s v="US Pwr Fin Swap  ISO NY Z-A Peak         31May01         USD/MWh"/>
    <m/>
    <n v="50"/>
    <x v="0"/>
    <x v="1"/>
    <x v="0"/>
    <n v="36.5"/>
    <s v="jjohnson"/>
    <s v="GGUPTA"/>
    <s v="ST-New England"/>
    <x v="7"/>
    <x v="4"/>
    <n v="625679.1"/>
    <d v="2001-05-31T21:00:00"/>
  </r>
  <r>
    <x v="1"/>
    <x v="2"/>
    <x v="1"/>
    <x v="0"/>
    <n v="10000"/>
    <n v="1308455"/>
    <d v="2001-05-30T07:37:24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benharner"/>
    <s v="PMIMS"/>
    <s v="ENA - IM MKT Central CG"/>
    <x v="8"/>
    <x v="4"/>
    <n v="816613"/>
    <d v="2001-05-31T21:00:00"/>
  </r>
  <r>
    <x v="0"/>
    <x v="2"/>
    <x v="1"/>
    <x v="0"/>
    <n v="10000"/>
    <n v="1308456"/>
    <d v="2001-05-30T07:37:32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DAROOKIE"/>
    <s v="MCUILLA"/>
    <s v="ENA - IM Ontario"/>
    <x v="8"/>
    <x v="4"/>
    <n v="816614"/>
    <d v="2001-05-31T21:00:00"/>
  </r>
  <r>
    <x v="0"/>
    <x v="2"/>
    <x v="1"/>
    <x v="0"/>
    <n v="10000"/>
    <n v="1308457"/>
    <d v="2001-05-30T07:37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DAROOKIE"/>
    <s v="MCUILLA"/>
    <s v="ENA - IM Ontario"/>
    <x v="8"/>
    <x v="4"/>
    <n v="816615"/>
    <d v="2001-05-31T21:00:00"/>
  </r>
  <r>
    <x v="1"/>
    <x v="3"/>
    <x v="0"/>
    <x v="0"/>
    <n v="50000"/>
    <n v="1308459"/>
    <d v="2001-05-30T07:38:2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amitgupta"/>
    <s v="GWHALLE"/>
    <s v="WTI-GW-NXC2"/>
    <x v="5"/>
    <x v="4"/>
    <n v="109420"/>
    <d v="2001-07-01T00:00:00"/>
  </r>
  <r>
    <x v="1"/>
    <x v="1"/>
    <x v="1"/>
    <x v="0"/>
    <n v="50"/>
    <n v="1308461"/>
    <d v="2001-05-30T07:38:4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"/>
    <s v="ROBWALKER"/>
    <s v="MLORENZ"/>
    <s v="ST-Main"/>
    <x v="7"/>
    <x v="6"/>
    <n v="625681.1"/>
    <d v="2001-05-31T21:00:00"/>
  </r>
  <r>
    <x v="1"/>
    <x v="2"/>
    <x v="0"/>
    <x v="10"/>
    <n v="155000"/>
    <n v="1308462"/>
    <d v="2001-05-30T07:38:51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4"/>
    <s v="RPREVATT"/>
    <s v="JARNOLD"/>
    <s v="NG-Price"/>
    <x v="6"/>
    <x v="4"/>
    <s v="VC8441.1"/>
    <d v="2001-07-01T21:00:00"/>
  </r>
  <r>
    <x v="1"/>
    <x v="1"/>
    <x v="0"/>
    <x v="0"/>
    <n v="50"/>
    <n v="1308463"/>
    <d v="2001-05-30T07:38:57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"/>
    <s v="briankrall"/>
    <s v="JSTEPENO"/>
    <s v="EPMI-HRLY-NE"/>
    <x v="7"/>
    <x v="4"/>
    <n v="625682.1"/>
    <d v="2001-05-30T21:00:00"/>
  </r>
  <r>
    <x v="1"/>
    <x v="1"/>
    <x v="0"/>
    <x v="2"/>
    <n v="250"/>
    <n v="1308464"/>
    <d v="2001-05-30T07:39:19"/>
    <s v="El Paso Merchant Energy, L.P."/>
    <x v="0"/>
    <x v="0"/>
    <x v="0"/>
    <x v="1"/>
    <s v="US East Power Fin Swap"/>
    <s v="US Pwr Fin Swap  ISO NY Z-A Peak         04-08Jun01      USD/MWh"/>
    <n v="50"/>
    <m/>
    <x v="0"/>
    <x v="1"/>
    <x v="0"/>
    <n v="42.5"/>
    <s v="EPowerML"/>
    <s v="GGUPTA"/>
    <s v="ST-New England"/>
    <x v="7"/>
    <x v="4"/>
    <n v="625683.1"/>
    <d v="2001-06-04T21:00:00"/>
  </r>
  <r>
    <x v="1"/>
    <x v="1"/>
    <x v="1"/>
    <x v="0"/>
    <n v="50"/>
    <n v="1308465"/>
    <d v="2001-05-30T07:39:26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85.1"/>
    <d v="2001-05-31T21:00:00"/>
  </r>
  <r>
    <x v="1"/>
    <x v="2"/>
    <x v="0"/>
    <x v="10"/>
    <n v="310000"/>
    <n v="1308466"/>
    <d v="2001-05-30T07:39:3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4"/>
    <s v="mjkimner"/>
    <s v="JARNOLD"/>
    <s v="NG-Price"/>
    <x v="6"/>
    <x v="4"/>
    <s v="VC8445.1"/>
    <d v="2001-07-01T21:00:00"/>
  </r>
  <r>
    <x v="0"/>
    <x v="0"/>
    <x v="0"/>
    <x v="0"/>
    <n v="20"/>
    <n v="1308467"/>
    <d v="2001-05-30T07:39:4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57618"/>
    <m/>
  </r>
  <r>
    <x v="1"/>
    <x v="2"/>
    <x v="0"/>
    <x v="20"/>
    <n v="755000"/>
    <n v="1308468"/>
    <d v="2001-05-30T07:39:4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"/>
    <s v="CSPRINGER"/>
    <s v="JARNOLD"/>
    <s v="NG-Price"/>
    <x v="6"/>
    <x v="4"/>
    <s v="VC8446.1"/>
    <d v="2001-11-01T00:00:00"/>
  </r>
  <r>
    <x v="1"/>
    <x v="2"/>
    <x v="0"/>
    <x v="6"/>
    <n v="300000"/>
    <n v="1308469"/>
    <d v="2001-05-30T07:39:43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8"/>
    <s v="shduster"/>
    <s v="PKEAVEY"/>
    <s v="G-DAILY-EST"/>
    <x v="6"/>
    <x v="4"/>
    <s v="VC8447.1"/>
    <d v="2001-06-01T21:00:00"/>
  </r>
  <r>
    <x v="0"/>
    <x v="0"/>
    <x v="0"/>
    <x v="0"/>
    <n v="20"/>
    <n v="1308470"/>
    <d v="2001-05-30T07:39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7621"/>
    <m/>
  </r>
  <r>
    <x v="1"/>
    <x v="2"/>
    <x v="1"/>
    <x v="0"/>
    <n v="5000"/>
    <n v="1308471"/>
    <d v="2001-05-30T07:39:5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IGDADDY"/>
    <s v="JWILLI13"/>
    <s v="ENA - IM Mkt Central MICH"/>
    <x v="8"/>
    <x v="4"/>
    <n v="816616"/>
    <d v="2001-05-31T21:00:00"/>
  </r>
  <r>
    <x v="1"/>
    <x v="2"/>
    <x v="1"/>
    <x v="0"/>
    <n v="5000"/>
    <n v="1308473"/>
    <d v="2001-05-30T07:39:57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BIGDADDY"/>
    <s v="JWILLI13"/>
    <s v="ENA - IM Mkt Central MICH"/>
    <x v="8"/>
    <x v="4"/>
    <n v="816617"/>
    <d v="2001-05-31T21:00:00"/>
  </r>
  <r>
    <x v="1"/>
    <x v="2"/>
    <x v="0"/>
    <x v="14"/>
    <n v="1825000"/>
    <n v="1308474"/>
    <d v="2001-05-30T07:40:02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3.9550000000000001"/>
    <s v="jdbsempra"/>
    <s v="JARNOLD"/>
    <s v="NG-Price"/>
    <x v="6"/>
    <x v="4"/>
    <s v="VC8451.1"/>
    <d v="2002-01-01T21:00:00"/>
  </r>
  <r>
    <x v="0"/>
    <x v="0"/>
    <x v="0"/>
    <x v="0"/>
    <n v="2"/>
    <n v="1308476"/>
    <d v="2001-05-30T07:40:1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9"/>
    <s v="marknunn1"/>
    <s v="BMARCHAN"/>
    <s v="Enron Metals Trading System"/>
    <x v="0"/>
    <x v="0"/>
    <n v="2157626"/>
    <m/>
  </r>
  <r>
    <x v="1"/>
    <x v="2"/>
    <x v="0"/>
    <x v="20"/>
    <n v="755000"/>
    <n v="1308477"/>
    <d v="2001-05-30T07:40:14"/>
    <s v="Bank of America, National Association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damian41"/>
    <s v="JARNOLD"/>
    <s v="NG-Price"/>
    <x v="6"/>
    <x v="4"/>
    <s v="VC8453.1"/>
    <d v="2001-11-01T00:00:00"/>
  </r>
  <r>
    <x v="1"/>
    <x v="2"/>
    <x v="1"/>
    <x v="0"/>
    <n v="5000"/>
    <n v="1308478"/>
    <d v="2001-05-30T07:40:16"/>
    <s v="Aquila Energy Marketing Corporation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55"/>
    <s v="BIGDADDY"/>
    <s v="JWILLI13"/>
    <s v="ENA - IM Mkt Central MICH"/>
    <x v="8"/>
    <x v="4"/>
    <n v="816618"/>
    <d v="2001-05-31T21:00:00"/>
  </r>
  <r>
    <x v="0"/>
    <x v="0"/>
    <x v="0"/>
    <x v="0"/>
    <n v="18"/>
    <n v="1308480"/>
    <d v="2001-05-30T07:40:24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VANDESBO"/>
    <s v="BMARCHAN"/>
    <s v="Enron Metals Trading System"/>
    <x v="0"/>
    <x v="0"/>
    <n v="2157630"/>
    <m/>
  </r>
  <r>
    <x v="1"/>
    <x v="2"/>
    <x v="0"/>
    <x v="6"/>
    <n v="150000"/>
    <n v="1308481"/>
    <d v="2001-05-30T07:40:33"/>
    <s v="Axia Energy, LP"/>
    <x v="0"/>
    <x v="0"/>
    <x v="0"/>
    <x v="2"/>
    <s v="US Gas Fin Swap"/>
    <s v="US Gas Daily     HHub                    Jun01           USD/MM"/>
    <m/>
    <n v="5000"/>
    <x v="0"/>
    <x v="10"/>
    <x v="0"/>
    <n v="3.67"/>
    <s v="hillblak"/>
    <s v="PKEAVEY"/>
    <s v="G-DAILY-EST"/>
    <x v="6"/>
    <x v="4"/>
    <s v="VC8455.1"/>
    <d v="2001-06-01T21:00:00"/>
  </r>
  <r>
    <x v="1"/>
    <x v="2"/>
    <x v="1"/>
    <x v="0"/>
    <n v="5000"/>
    <n v="1308483"/>
    <d v="2001-05-30T07:40:48"/>
    <s v="Duke Energy Trading and Marketing, L.L.C.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650000000000002"/>
    <s v="JCARDIFF"/>
    <s v="JWILLI13"/>
    <s v="ENA - IM Mkt Central MICH"/>
    <x v="8"/>
    <x v="4"/>
    <n v="816619"/>
    <d v="2001-05-31T21:00:00"/>
  </r>
  <r>
    <x v="1"/>
    <x v="2"/>
    <x v="1"/>
    <x v="0"/>
    <n v="10000"/>
    <n v="1308489"/>
    <d v="2001-05-30T07:41:05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75000000000001"/>
    <s v="MIDCONT1"/>
    <s v="PMIMS"/>
    <s v="ENA - IM MKT Central CG"/>
    <x v="8"/>
    <x v="4"/>
    <n v="816621"/>
    <d v="2001-05-31T21:00:00"/>
  </r>
  <r>
    <x v="1"/>
    <x v="2"/>
    <x v="1"/>
    <x v="6"/>
    <n v="450000"/>
    <n v="1308492"/>
    <d v="2001-05-30T07:41:10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9"/>
    <s v="TIMMYSMALL"/>
    <s v="EBASS"/>
    <s v="ENA-IM WAHA"/>
    <x v="8"/>
    <x v="4"/>
    <n v="816622"/>
    <d v="2001-06-01T09:47:00"/>
  </r>
  <r>
    <x v="1"/>
    <x v="2"/>
    <x v="0"/>
    <x v="10"/>
    <n v="155000"/>
    <n v="1308493"/>
    <d v="2001-05-30T07:41:1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3"/>
    <s v="bradhoese2"/>
    <s v="JARNOLD"/>
    <s v="NG-Price"/>
    <x v="6"/>
    <x v="4"/>
    <s v="VC8458.1"/>
    <d v="2001-07-01T21:00:00"/>
  </r>
  <r>
    <x v="1"/>
    <x v="2"/>
    <x v="0"/>
    <x v="10"/>
    <n v="310000"/>
    <n v="1308494"/>
    <d v="2001-05-30T07:41:20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3"/>
    <s v="aepes220"/>
    <s v="JARNOLD"/>
    <s v="NG-Price"/>
    <x v="6"/>
    <x v="4"/>
    <s v="VC8459.1"/>
    <d v="2001-07-01T21:00:00"/>
  </r>
  <r>
    <x v="1"/>
    <x v="2"/>
    <x v="0"/>
    <x v="10"/>
    <n v="310000"/>
    <n v="1308495"/>
    <d v="2001-05-30T07:41:23"/>
    <s v="The New Power Company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TIMLARRY"/>
    <s v="JARNOLD"/>
    <s v="NG-Price"/>
    <x v="6"/>
    <x v="4"/>
    <s v="VC8460.1"/>
    <d v="2001-07-01T21:00:00"/>
  </r>
  <r>
    <x v="1"/>
    <x v="3"/>
    <x v="0"/>
    <x v="0"/>
    <n v="50000"/>
    <n v="1308496"/>
    <d v="2001-05-30T07:41:27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amitgupta"/>
    <s v="GWHALLE"/>
    <s v="WTI-GW-NXC2"/>
    <x v="5"/>
    <x v="4"/>
    <n v="109426"/>
    <d v="2001-07-01T00:00:00"/>
  </r>
  <r>
    <x v="1"/>
    <x v="1"/>
    <x v="1"/>
    <x v="6"/>
    <n v="1500"/>
    <n v="1308498"/>
    <d v="2001-05-30T07:41:41"/>
    <s v="Constellation Power Source, Inc."/>
    <x v="0"/>
    <x v="0"/>
    <x v="0"/>
    <x v="1"/>
    <s v="US East Power Phy Fwd Firm"/>
    <s v="US Pwr Phy Firm  NEPOOL Peak             Jun01           USD/MWh"/>
    <n v="50"/>
    <m/>
    <x v="0"/>
    <x v="1"/>
    <x v="0"/>
    <n v="51"/>
    <s v="mcorbett"/>
    <s v="GGUPTA"/>
    <s v="LT-New England"/>
    <x v="7"/>
    <x v="6"/>
    <n v="625691.1"/>
    <d v="2001-06-01T17:11:00"/>
  </r>
  <r>
    <x v="1"/>
    <x v="2"/>
    <x v="1"/>
    <x v="0"/>
    <n v="333"/>
    <n v="1308499"/>
    <d v="2001-05-30T07:41:43"/>
    <s v="WPS Energy Services, Inc."/>
    <x v="0"/>
    <x v="0"/>
    <x v="0"/>
    <x v="2"/>
    <s v="US Gas Phy Fwd Firm non-TX &lt; or = 1Mo "/>
    <s v="US Gas Phy       Consumers Pwr           31May01         USD/MM"/>
    <n v="333"/>
    <m/>
    <x v="0"/>
    <x v="10"/>
    <x v="0"/>
    <n v="3.86"/>
    <s v="TRAVERSE99"/>
    <s v="JWILLI13"/>
    <s v="ENA - IM Mkt Central MICH"/>
    <x v="8"/>
    <x v="4"/>
    <n v="816623"/>
    <d v="2001-05-31T21:00:00"/>
  </r>
  <r>
    <x v="1"/>
    <x v="1"/>
    <x v="1"/>
    <x v="6"/>
    <n v="1500"/>
    <n v="1308501"/>
    <d v="2001-05-30T07:41:58"/>
    <s v="El Paso Merchant Energy, L.P."/>
    <x v="0"/>
    <x v="0"/>
    <x v="0"/>
    <x v="1"/>
    <s v="US East Power Phy Fwd Firm"/>
    <s v="US Pwr Phy Firm  PJM-W OffPk             Jun01           USD/MWh"/>
    <m/>
    <n v="50"/>
    <x v="0"/>
    <x v="1"/>
    <x v="0"/>
    <n v="20"/>
    <s v="EPowerML"/>
    <s v="JQUENET"/>
    <s v="ST-PJM"/>
    <x v="7"/>
    <x v="6"/>
    <n v="625692.1"/>
    <d v="2001-06-01T21:00:00"/>
  </r>
  <r>
    <x v="1"/>
    <x v="2"/>
    <x v="0"/>
    <x v="6"/>
    <n v="300000"/>
    <n v="1308502"/>
    <d v="2001-05-30T07:42:02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949999999999998"/>
    <s v="Hallbrianf"/>
    <s v="EBASS"/>
    <s v="FT-Texas"/>
    <x v="6"/>
    <x v="4"/>
    <s v="VC8464.1"/>
    <d v="2001-06-01T21:00:00"/>
  </r>
  <r>
    <x v="1"/>
    <x v="2"/>
    <x v="0"/>
    <x v="20"/>
    <n v="755000"/>
    <n v="1308503"/>
    <d v="2001-05-30T07:42:05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465.1"/>
    <d v="2001-11-01T00:00:00"/>
  </r>
  <r>
    <x v="1"/>
    <x v="2"/>
    <x v="0"/>
    <x v="10"/>
    <n v="155000"/>
    <n v="1308504"/>
    <d v="2001-05-30T07:42:09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250000000000001"/>
    <s v="mjkimner"/>
    <s v="JARNOLD"/>
    <s v="NG-Price"/>
    <x v="6"/>
    <x v="4"/>
    <s v="VC8466.1"/>
    <d v="2001-07-01T21:00:00"/>
  </r>
  <r>
    <x v="1"/>
    <x v="2"/>
    <x v="1"/>
    <x v="0"/>
    <n v="5000"/>
    <n v="1308505"/>
    <d v="2001-05-30T07:42:1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"/>
    <s v="BIGDADDY"/>
    <s v="KSTEVEN"/>
    <s v="ENA-IM Mid Central South"/>
    <x v="8"/>
    <x v="4"/>
    <n v="816624"/>
    <d v="2001-05-31T21:00:00"/>
  </r>
  <r>
    <x v="1"/>
    <x v="2"/>
    <x v="0"/>
    <x v="10"/>
    <n v="310000"/>
    <n v="1308506"/>
    <d v="2001-05-30T07:42:17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3"/>
    <s v="Lamoreal"/>
    <s v="JARNOLD"/>
    <s v="NG-Price"/>
    <x v="6"/>
    <x v="4"/>
    <s v="VC8467.1"/>
    <d v="2001-07-01T21:00:00"/>
  </r>
  <r>
    <x v="1"/>
    <x v="2"/>
    <x v="1"/>
    <x v="0"/>
    <n v="5000"/>
    <n v="1308507"/>
    <d v="2001-05-30T07:42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25000000000002"/>
    <s v="BIGDADDY"/>
    <s v="KSTEVEN"/>
    <s v="ENA-IM Mid Central South"/>
    <x v="8"/>
    <x v="4"/>
    <n v="816625"/>
    <d v="2001-05-31T21:00:00"/>
  </r>
  <r>
    <x v="1"/>
    <x v="2"/>
    <x v="1"/>
    <x v="0"/>
    <n v="4667"/>
    <n v="1308508"/>
    <d v="2001-05-30T07:42:17"/>
    <s v="Nexen Marketing"/>
    <x v="0"/>
    <x v="0"/>
    <x v="0"/>
    <x v="2"/>
    <s v="US Gas Phy Fwd Firm non-TX &lt; or = 1Mo "/>
    <s v="US Gas Phy       Consumers Pwr           31May01         USD/MM"/>
    <n v="4667"/>
    <m/>
    <x v="0"/>
    <x v="10"/>
    <x v="0"/>
    <n v="3.86"/>
    <s v="DILLABOUGH"/>
    <s v="JWILLI13"/>
    <s v="ENA - IM Mkt Central MICH"/>
    <x v="8"/>
    <x v="4"/>
    <n v="816627"/>
    <d v="2001-05-31T21:00:00"/>
  </r>
  <r>
    <x v="1"/>
    <x v="2"/>
    <x v="1"/>
    <x v="0"/>
    <n v="5000"/>
    <n v="1308509"/>
    <d v="2001-05-30T07:42:18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"/>
    <s v="schwalbach"/>
    <s v="KSTEVEN"/>
    <s v="ENA-IM Mid Central South"/>
    <x v="8"/>
    <x v="4"/>
    <n v="816626"/>
    <d v="2001-05-31T21:00:00"/>
  </r>
  <r>
    <x v="1"/>
    <x v="2"/>
    <x v="1"/>
    <x v="0"/>
    <n v="5000"/>
    <n v="1308510"/>
    <d v="2001-05-30T07:42:20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50000000000001"/>
    <s v="BIGDADDY"/>
    <s v="KSTEVEN"/>
    <s v="ENA-IM Mid Central South"/>
    <x v="8"/>
    <x v="4"/>
    <n v="816628"/>
    <d v="2001-05-31T21:00:00"/>
  </r>
  <r>
    <x v="1"/>
    <x v="2"/>
    <x v="0"/>
    <x v="10"/>
    <n v="155000"/>
    <n v="1308513"/>
    <d v="2001-05-30T07:42:2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468.1"/>
    <d v="2001-07-01T21:00:00"/>
  </r>
  <r>
    <x v="1"/>
    <x v="2"/>
    <x v="1"/>
    <x v="0"/>
    <n v="5000"/>
    <n v="1308512"/>
    <d v="2001-05-30T07:42:21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5"/>
    <s v="DILLABOUGH"/>
    <s v="JWILLI13"/>
    <s v="ENA - IM Mkt Central MICH"/>
    <x v="8"/>
    <x v="4"/>
    <n v="816630"/>
    <d v="2001-05-31T21:00:00"/>
  </r>
  <r>
    <x v="1"/>
    <x v="2"/>
    <x v="1"/>
    <x v="0"/>
    <n v="5000"/>
    <n v="1308511"/>
    <d v="2001-05-30T07:42:2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350000000000001"/>
    <s v="schwalbach"/>
    <s v="KSTEVEN"/>
    <s v="ENA-IM Mid Central South"/>
    <x v="8"/>
    <x v="4"/>
    <n v="816629"/>
    <d v="2001-05-31T21:00:00"/>
  </r>
  <r>
    <x v="1"/>
    <x v="2"/>
    <x v="1"/>
    <x v="0"/>
    <n v="5000"/>
    <n v="1308514"/>
    <d v="2001-05-30T07:42:22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75000000000001"/>
    <s v="BIGDADDY"/>
    <s v="KSTEVEN"/>
    <s v="ENA-IM Mid Central South"/>
    <x v="8"/>
    <x v="4"/>
    <n v="816631"/>
    <d v="2001-05-31T21:00:00"/>
  </r>
  <r>
    <x v="1"/>
    <x v="2"/>
    <x v="1"/>
    <x v="0"/>
    <n v="5000"/>
    <n v="1308516"/>
    <d v="2001-05-30T07:42:2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"/>
    <s v="BIGDADDY"/>
    <s v="KSTEVEN"/>
    <s v="ENA-IM Mid Central South"/>
    <x v="8"/>
    <x v="4"/>
    <n v="816632"/>
    <d v="2001-05-31T21:00:00"/>
  </r>
  <r>
    <x v="1"/>
    <x v="2"/>
    <x v="1"/>
    <x v="0"/>
    <n v="5000"/>
    <n v="1308515"/>
    <d v="2001-05-30T07:42:24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25000000000002"/>
    <s v="schwalbach"/>
    <s v="KSTEVEN"/>
    <s v="ENA-IM Mid Central South"/>
    <x v="8"/>
    <x v="4"/>
    <n v="816633"/>
    <d v="2001-05-31T21:00:00"/>
  </r>
  <r>
    <x v="1"/>
    <x v="2"/>
    <x v="1"/>
    <x v="0"/>
    <n v="5000"/>
    <n v="1308517"/>
    <d v="2001-05-30T07:42:2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6"/>
    <s v="DILLABOUGH"/>
    <s v="JWILLI13"/>
    <s v="ENA - IM Mkt Central MICH"/>
    <x v="8"/>
    <x v="4"/>
    <n v="816634"/>
    <d v="2001-05-31T21:00:00"/>
  </r>
  <r>
    <x v="1"/>
    <x v="2"/>
    <x v="1"/>
    <x v="0"/>
    <n v="5000"/>
    <n v="1308518"/>
    <d v="2001-05-30T07:42:27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49999999999999"/>
    <s v="MIDCONT4"/>
    <s v="KSTEVEN"/>
    <s v="ENA-IM Mid Central South"/>
    <x v="8"/>
    <x v="4"/>
    <n v="816635"/>
    <d v="2001-05-31T21:00:00"/>
  </r>
  <r>
    <x v="1"/>
    <x v="1"/>
    <x v="0"/>
    <x v="0"/>
    <n v="50"/>
    <n v="1308519"/>
    <d v="2001-05-30T07:42:27"/>
    <s v="NRG Power Marketing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hour1234"/>
    <s v="JQUENET"/>
    <s v="ST-PJM"/>
    <x v="7"/>
    <x v="4"/>
    <n v="625693.1"/>
    <d v="2001-05-31T21:00:00"/>
  </r>
  <r>
    <x v="1"/>
    <x v="1"/>
    <x v="1"/>
    <x v="2"/>
    <n v="250"/>
    <n v="1308520"/>
    <d v="2001-05-30T07:42:31"/>
    <s v="Allegheny Energy Supply Company, LLC"/>
    <x v="0"/>
    <x v="0"/>
    <x v="0"/>
    <x v="1"/>
    <s v="US East Power Phy Fwd Firm"/>
    <s v="US Pwr Phy Firm  PJM-W Peak              04-08Jun01      USD/MWh"/>
    <n v="50"/>
    <m/>
    <x v="0"/>
    <x v="1"/>
    <x v="0"/>
    <n v="41.25"/>
    <s v="vfaes123"/>
    <s v="JQUENET"/>
    <s v="ST-PJM"/>
    <x v="7"/>
    <x v="6"/>
    <n v="625694.1"/>
    <d v="2001-06-04T21:00:00"/>
  </r>
  <r>
    <x v="1"/>
    <x v="2"/>
    <x v="1"/>
    <x v="0"/>
    <n v="5000"/>
    <n v="1308521"/>
    <d v="2001-05-30T07:42:32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6636"/>
    <d v="2001-05-31T21:00:00"/>
  </r>
  <r>
    <x v="1"/>
    <x v="1"/>
    <x v="1"/>
    <x v="6"/>
    <n v="1500"/>
    <n v="1308522"/>
    <d v="2001-05-30T07:42:35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5"/>
    <s v="HERNDON1"/>
    <s v="DDAVIS"/>
    <s v="LT-New England"/>
    <x v="7"/>
    <x v="6"/>
    <n v="625696.1"/>
    <d v="2001-09-01T17:11:00"/>
  </r>
  <r>
    <x v="1"/>
    <x v="1"/>
    <x v="1"/>
    <x v="6"/>
    <n v="1500"/>
    <n v="1308523"/>
    <d v="2001-05-30T07:42:39"/>
    <s v="Allegheny Energy Supply Company, LLC"/>
    <x v="0"/>
    <x v="0"/>
    <x v="0"/>
    <x v="1"/>
    <s v="US East Power Phy Fwd Firm"/>
    <s v="US Pwr Phy Firm  PJM-W OffPk             Jun01           USD/MWh"/>
    <m/>
    <n v="50"/>
    <x v="0"/>
    <x v="1"/>
    <x v="0"/>
    <n v="21"/>
    <s v="cgaes123"/>
    <s v="JQUENET"/>
    <s v="ST-PJM"/>
    <x v="7"/>
    <x v="6"/>
    <n v="625697.1"/>
    <d v="2001-06-01T21:00:00"/>
  </r>
  <r>
    <x v="1"/>
    <x v="1"/>
    <x v="1"/>
    <x v="0"/>
    <n v="50"/>
    <n v="1308524"/>
    <d v="2001-05-30T07:43:00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98.1"/>
    <d v="2001-05-31T21:00:00"/>
  </r>
  <r>
    <x v="0"/>
    <x v="1"/>
    <x v="1"/>
    <x v="0"/>
    <n v="25"/>
    <n v="1308525"/>
    <d v="2001-05-30T07:43:01"/>
    <s v="Disam AS"/>
    <x v="0"/>
    <x v="0"/>
    <x v="0"/>
    <x v="1"/>
    <s v="GER Power Phy Fwd Ffrm"/>
    <s v="GER Pwr Phy FF   Ger Grd WDPK HV         01Jun01         EUR/MWh"/>
    <n v="25"/>
    <m/>
    <x v="0"/>
    <x v="1"/>
    <x v="2"/>
    <n v="32"/>
    <s v="MikeThyge"/>
    <s v="MHELLERM"/>
    <s v="UK - ECTRL - Continental Power Book"/>
    <x v="2"/>
    <x v="2"/>
    <n v="108306.1"/>
    <d v="2001-06-01T21:00:00"/>
  </r>
  <r>
    <x v="1"/>
    <x v="2"/>
    <x v="0"/>
    <x v="10"/>
    <n v="465000"/>
    <n v="1308526"/>
    <d v="2001-05-30T07:43:02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3"/>
    <s v="mjkimner"/>
    <s v="JARNOLD"/>
    <s v="NG-Price"/>
    <x v="6"/>
    <x v="4"/>
    <s v="VC8469.1"/>
    <d v="2001-07-01T21:00:00"/>
  </r>
  <r>
    <x v="1"/>
    <x v="1"/>
    <x v="1"/>
    <x v="8"/>
    <n v="4600"/>
    <n v="1308527"/>
    <d v="2001-05-30T07:43:05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6.25"/>
    <s v="jheinecke1"/>
    <s v="MCARSON2"/>
    <s v="LT-SPP"/>
    <x v="7"/>
    <x v="6"/>
    <n v="625699.1"/>
    <d v="2001-10-01T14:16:00"/>
  </r>
  <r>
    <x v="1"/>
    <x v="2"/>
    <x v="0"/>
    <x v="20"/>
    <n v="377500"/>
    <n v="1308528"/>
    <d v="2001-05-30T07:43:12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SHIMAITIS"/>
    <s v="JARNOLD"/>
    <s v="NG-Price"/>
    <x v="6"/>
    <x v="4"/>
    <s v="VC8470.1"/>
    <d v="2001-11-01T00:00:00"/>
  </r>
  <r>
    <x v="1"/>
    <x v="2"/>
    <x v="0"/>
    <x v="10"/>
    <n v="465000"/>
    <n v="1308529"/>
    <d v="2001-05-30T07:43:12"/>
    <s v="Mirant Americas Energy Marketing, L.P."/>
    <x v="0"/>
    <x v="0"/>
    <x v="0"/>
    <x v="2"/>
    <s v="US Gas Fin Swap"/>
    <s v="US Gas Swap      Nymex                   Aug01           USD/MM"/>
    <m/>
    <n v="15000"/>
    <x v="0"/>
    <x v="10"/>
    <x v="0"/>
    <n v="3.8174999999999999"/>
    <s v="ctm00001"/>
    <s v="JARNOLD"/>
    <s v="NG-Price"/>
    <x v="6"/>
    <x v="4"/>
    <s v="VC8472.1"/>
    <d v="2001-08-01T21:00:00"/>
  </r>
  <r>
    <x v="1"/>
    <x v="2"/>
    <x v="0"/>
    <x v="10"/>
    <n v="155000"/>
    <n v="1308532"/>
    <d v="2001-05-30T07:43:15"/>
    <s v="El Paso Merchant Energy, L.P."/>
    <x v="0"/>
    <x v="0"/>
    <x v="0"/>
    <x v="2"/>
    <s v="US Gas Fin BasisSwap"/>
    <s v="US Gas Basis     Dom APP                 Jul01           USD/MM"/>
    <n v="5000"/>
    <m/>
    <x v="0"/>
    <x v="10"/>
    <x v="0"/>
    <n v="0.24"/>
    <s v="EPMELPmwf"/>
    <s v="BMCKAY"/>
    <s v="FT-NY"/>
    <x v="6"/>
    <x v="4"/>
    <s v="VC8473.1"/>
    <d v="2001-07-01T21:00:00"/>
  </r>
  <r>
    <x v="1"/>
    <x v="1"/>
    <x v="1"/>
    <x v="8"/>
    <n v="4600"/>
    <n v="1308533"/>
    <d v="2001-05-30T07:43:16"/>
    <s v="Tractebel Energy Marketing, Inc."/>
    <x v="0"/>
    <x v="0"/>
    <x v="0"/>
    <x v="1"/>
    <s v="US East Power Phy Fwd Firm"/>
    <s v="US Pwr Phy Firm  NEPOOL Peak             Oct-Dec01       USD/MWh"/>
    <n v="50"/>
    <m/>
    <x v="0"/>
    <x v="1"/>
    <x v="0"/>
    <n v="51"/>
    <s v="HERNDON1"/>
    <s v="DDAVIS"/>
    <s v="LT-New England"/>
    <x v="7"/>
    <x v="6"/>
    <n v="625700.1"/>
    <d v="2001-10-01T17:11:00"/>
  </r>
  <r>
    <x v="1"/>
    <x v="2"/>
    <x v="1"/>
    <x v="0"/>
    <n v="3039"/>
    <n v="1308535"/>
    <d v="2001-05-30T07:43:35"/>
    <s v="AEP Energy Services, Inc."/>
    <x v="0"/>
    <x v="0"/>
    <x v="0"/>
    <x v="2"/>
    <s v="US Gas Phy Fwd Firm non-TX &lt; or = 1Mo "/>
    <s v="US Gas Phy       Dom SP TT               31May01         USD/MM"/>
    <m/>
    <n v="3039"/>
    <x v="0"/>
    <x v="10"/>
    <x v="0"/>
    <n v="3.9"/>
    <s v="aepes205"/>
    <s v="SHENDRI"/>
    <s v="ENA-IM ME CNG"/>
    <x v="8"/>
    <x v="4"/>
    <n v="816637"/>
    <d v="2001-05-31T21:00:00"/>
  </r>
  <r>
    <x v="0"/>
    <x v="1"/>
    <x v="1"/>
    <x v="12"/>
    <n v="3640"/>
    <n v="1308536"/>
    <d v="2001-05-30T07:43:3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8"/>
    <s v="rupestanna"/>
    <s v="NJACKSON"/>
    <s v="UK-Power-Phy-Term-ECTRL-Production"/>
    <x v="4"/>
    <x v="3"/>
    <n v="108309.1"/>
    <d v="2001-10-01T00:00:00"/>
  </r>
  <r>
    <x v="1"/>
    <x v="1"/>
    <x v="1"/>
    <x v="6"/>
    <n v="1500"/>
    <n v="1308537"/>
    <d v="2001-05-30T07:43:42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5"/>
    <s v="ZACHA007"/>
    <s v="JQUENET"/>
    <s v="LT-PJM"/>
    <x v="7"/>
    <x v="6"/>
    <n v="625701.1"/>
    <d v="2001-06-01T14:12:00"/>
  </r>
  <r>
    <x v="1"/>
    <x v="2"/>
    <x v="1"/>
    <x v="6"/>
    <n v="150000"/>
    <n v="1308539"/>
    <d v="2001-05-30T07:43:48"/>
    <s v="Reliant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9049999999999998"/>
    <s v="jtaylor1"/>
    <s v="SHENDRI"/>
    <s v="ENA-IM ME CNG"/>
    <x v="8"/>
    <x v="4"/>
    <n v="816638"/>
    <d v="2001-06-01T21:00:00"/>
  </r>
  <r>
    <x v="1"/>
    <x v="2"/>
    <x v="0"/>
    <x v="22"/>
    <n v="615000"/>
    <n v="1308541"/>
    <d v="2001-05-30T07:43:49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C8476.1"/>
    <d v="2001-07-01T00:00:00"/>
  </r>
  <r>
    <x v="1"/>
    <x v="2"/>
    <x v="0"/>
    <x v="10"/>
    <n v="387500"/>
    <n v="1308542"/>
    <d v="2001-05-30T07:43:56"/>
    <s v="Mirant Americas Energy Marketing, L.P."/>
    <x v="0"/>
    <x v="0"/>
    <x v="0"/>
    <x v="2"/>
    <s v="US Gas Fin Swap"/>
    <s v="US Gas Swap      Nymex                   Aug01           USD/MM"/>
    <m/>
    <n v="12500"/>
    <x v="0"/>
    <x v="10"/>
    <x v="0"/>
    <n v="3.8174999999999999"/>
    <s v="ctm00001"/>
    <s v="JARNOLD"/>
    <s v="NG-Price"/>
    <x v="6"/>
    <x v="4"/>
    <s v="VC8478.1"/>
    <d v="2001-08-01T21:00:00"/>
  </r>
  <r>
    <x v="1"/>
    <x v="1"/>
    <x v="1"/>
    <x v="0"/>
    <n v="50"/>
    <n v="1308545"/>
    <d v="2001-05-30T07:44:00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703.1"/>
    <d v="2001-05-31T21:00:00"/>
  </r>
  <r>
    <x v="1"/>
    <x v="2"/>
    <x v="1"/>
    <x v="0"/>
    <n v="4553"/>
    <n v="1308546"/>
    <d v="2001-05-30T07:44:07"/>
    <s v="Mirant Americas Energy Marketing, L.P."/>
    <x v="0"/>
    <x v="0"/>
    <x v="0"/>
    <x v="2"/>
    <s v="US Gas Phy Fwd Firm non-TX &lt; or = 1Mo "/>
    <s v="US Gas Phy       NNG Demarc              31May01         USD/MM"/>
    <n v="4553"/>
    <m/>
    <x v="0"/>
    <x v="10"/>
    <x v="0"/>
    <n v="3.5775000000000001"/>
    <s v="rdl00001"/>
    <s v="KSTEVEN"/>
    <s v="ENA-IM Mid Central South"/>
    <x v="8"/>
    <x v="4"/>
    <n v="816639"/>
    <d v="2001-05-31T21:00:00"/>
  </r>
  <r>
    <x v="1"/>
    <x v="2"/>
    <x v="0"/>
    <x v="10"/>
    <n v="1550"/>
    <n v="1308548"/>
    <d v="2001-05-30T07:44:14"/>
    <s v="Reliant Energy Services, Inc."/>
    <x v="0"/>
    <x v="0"/>
    <x v="0"/>
    <x v="2"/>
    <s v="US Gas Fin Opt Call"/>
    <s v="US Gas Fin Opt   NYMEX        EC4.0      Jul01           USD/MM-L"/>
    <n v="50"/>
    <m/>
    <x v="0"/>
    <x v="11"/>
    <x v="0"/>
    <n v="0.125"/>
    <s v="jaelee14"/>
    <s v="MMAGGI"/>
    <s v="NG EXOTIC"/>
    <x v="6"/>
    <x v="4"/>
    <s v="VC8480.1"/>
    <d v="2001-07-01T00:00:00"/>
  </r>
  <r>
    <x v="0"/>
    <x v="0"/>
    <x v="0"/>
    <x v="0"/>
    <n v="20"/>
    <n v="1308547"/>
    <d v="2001-05-30T07:44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ANITASKJON"/>
    <s v="BMARCHAN"/>
    <s v="Enron Metals Trading System"/>
    <x v="0"/>
    <x v="0"/>
    <n v="2157674"/>
    <m/>
  </r>
  <r>
    <x v="1"/>
    <x v="2"/>
    <x v="0"/>
    <x v="6"/>
    <n v="300000"/>
    <n v="1308551"/>
    <d v="2001-05-30T07:44:32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65"/>
    <s v="Cozartta"/>
    <s v="PKEAVEY"/>
    <s v="G-DAILY-EST"/>
    <x v="6"/>
    <x v="4"/>
    <s v="VC8482.1"/>
    <d v="2001-06-01T21:00:00"/>
  </r>
  <r>
    <x v="1"/>
    <x v="2"/>
    <x v="0"/>
    <x v="10"/>
    <n v="155000"/>
    <n v="1308552"/>
    <d v="2001-05-30T07:44:37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0.01"/>
    <s v="BERRYJOE1"/>
    <s v="EBASS"/>
    <s v="FT-Texas"/>
    <x v="6"/>
    <x v="4"/>
    <s v="VC8483.1"/>
    <d v="2001-07-01T21:00:00"/>
  </r>
  <r>
    <x v="1"/>
    <x v="2"/>
    <x v="1"/>
    <x v="0"/>
    <n v="5000"/>
    <n v="1308553"/>
    <d v="2001-05-30T07:44:47"/>
    <s v="Midcoast Marketing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kimery00"/>
    <s v="KSTEVEN"/>
    <s v="ENA-IM Mid Central South"/>
    <x v="8"/>
    <x v="4"/>
    <n v="816640"/>
    <d v="2001-05-31T21:00:00"/>
  </r>
  <r>
    <x v="1"/>
    <x v="2"/>
    <x v="1"/>
    <x v="0"/>
    <n v="5000"/>
    <n v="1308555"/>
    <d v="2001-05-30T07:45:08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775000000000001"/>
    <s v="schwalbach"/>
    <s v="KSTEVEN"/>
    <s v="ENA-IM Mid Central South"/>
    <x v="8"/>
    <x v="4"/>
    <n v="816641"/>
    <d v="2001-05-31T21:00:00"/>
  </r>
  <r>
    <x v="1"/>
    <x v="2"/>
    <x v="1"/>
    <x v="0"/>
    <n v="5000"/>
    <n v="1308557"/>
    <d v="2001-05-30T07:45:10"/>
    <s v="TransCanada Energy Marketing USA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coopertr"/>
    <s v="KSTEVEN"/>
    <s v="ENA-IM Mid Central South"/>
    <x v="8"/>
    <x v="4"/>
    <n v="816643"/>
    <d v="2001-05-31T21:00:00"/>
  </r>
  <r>
    <x v="1"/>
    <x v="2"/>
    <x v="1"/>
    <x v="0"/>
    <n v="5000"/>
    <n v="1308556"/>
    <d v="2001-05-30T07:45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6642"/>
    <d v="2001-05-31T21:00:00"/>
  </r>
  <r>
    <x v="1"/>
    <x v="2"/>
    <x v="1"/>
    <x v="0"/>
    <n v="5000"/>
    <n v="1308558"/>
    <d v="2001-05-30T07:45:13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IDCONT4"/>
    <s v="KSTEVEN"/>
    <s v="ENA-IM Mid Central South"/>
    <x v="8"/>
    <x v="4"/>
    <n v="816644"/>
    <d v="2001-05-31T21:00:00"/>
  </r>
  <r>
    <x v="0"/>
    <x v="0"/>
    <x v="0"/>
    <x v="0"/>
    <n v="20"/>
    <n v="1308559"/>
    <d v="2001-05-30T07:45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57681"/>
    <m/>
  </r>
  <r>
    <x v="1"/>
    <x v="1"/>
    <x v="0"/>
    <x v="18"/>
    <n v="3100"/>
    <n v="1308560"/>
    <d v="2001-05-30T07:45:39"/>
    <s v="TXU Energy Trading Company"/>
    <x v="0"/>
    <x v="0"/>
    <x v="0"/>
    <x v="1"/>
    <s v="US East Power Fin Swap"/>
    <s v="US Pwr Fin Swap  ISO NY Z-J Peak         Jul-Aug01       USD/MWh"/>
    <n v="50"/>
    <m/>
    <x v="0"/>
    <x v="1"/>
    <x v="0"/>
    <n v="105.75"/>
    <s v="txuetcbe"/>
    <s v="DDAVIS"/>
    <s v="LT-New England"/>
    <x v="7"/>
    <x v="4"/>
    <n v="625707.1"/>
    <d v="2001-07-01T00:00:00"/>
  </r>
  <r>
    <x v="1"/>
    <x v="2"/>
    <x v="0"/>
    <x v="10"/>
    <n v="310000"/>
    <n v="1308561"/>
    <d v="2001-05-30T07:46:2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AQUILA1001"/>
    <s v="JARNOLD"/>
    <s v="NG-Price"/>
    <x v="6"/>
    <x v="4"/>
    <s v="VC8484.1"/>
    <d v="2001-07-01T21:00:00"/>
  </r>
  <r>
    <x v="1"/>
    <x v="2"/>
    <x v="0"/>
    <x v="20"/>
    <n v="755000"/>
    <n v="1308562"/>
    <d v="2001-05-30T07:46:24"/>
    <s v="NUI Energy Brokers, Inc.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DM08578"/>
    <s v="BMCKAY"/>
    <s v="FT-NY"/>
    <x v="6"/>
    <x v="4"/>
    <s v="VC8485.1"/>
    <d v="2001-11-01T00:00:00"/>
  </r>
  <r>
    <x v="1"/>
    <x v="2"/>
    <x v="0"/>
    <x v="6"/>
    <n v="300000"/>
    <n v="1308563"/>
    <d v="2001-05-30T07:46:27"/>
    <s v="Reliant Energy Services, Inc."/>
    <x v="0"/>
    <x v="0"/>
    <x v="0"/>
    <x v="2"/>
    <s v="US Gas Fin Swap"/>
    <s v="US Gas Daily     HHub                    Jun01           USD/MM"/>
    <m/>
    <n v="10000"/>
    <x v="0"/>
    <x v="10"/>
    <x v="0"/>
    <n v="3.67"/>
    <s v="mrsmith32"/>
    <s v="PKEAVEY"/>
    <s v="G-DAILY-EST"/>
    <x v="6"/>
    <x v="4"/>
    <s v="VC8486.1"/>
    <d v="2001-06-01T21:00:00"/>
  </r>
  <r>
    <x v="1"/>
    <x v="2"/>
    <x v="0"/>
    <x v="10"/>
    <n v="77500"/>
    <n v="1308564"/>
    <d v="2001-05-30T07:46:29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txuetckat"/>
    <s v="JARNOLD"/>
    <s v="NG-Price"/>
    <x v="6"/>
    <x v="4"/>
    <s v="VC8487.1"/>
    <d v="2001-07-01T21:00:00"/>
  </r>
  <r>
    <x v="1"/>
    <x v="2"/>
    <x v="1"/>
    <x v="0"/>
    <n v="5000"/>
    <n v="1308565"/>
    <d v="2001-05-30T07:46:30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24999999999998"/>
    <s v="schwalbach"/>
    <s v="KSTEVEN"/>
    <s v="ENA-IM Mid Central South"/>
    <x v="8"/>
    <x v="4"/>
    <n v="816645"/>
    <d v="2001-05-31T21:00:00"/>
  </r>
  <r>
    <x v="1"/>
    <x v="2"/>
    <x v="0"/>
    <x v="10"/>
    <n v="155000"/>
    <n v="1308566"/>
    <d v="2001-05-30T07:47:0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02"/>
    <s v="JARNOLD"/>
    <s v="NG-Price"/>
    <x v="6"/>
    <x v="4"/>
    <s v="VC8488.1"/>
    <d v="2001-07-01T21:00:00"/>
  </r>
  <r>
    <x v="1"/>
    <x v="3"/>
    <x v="0"/>
    <x v="0"/>
    <n v="20000"/>
    <n v="1308567"/>
    <d v="2001-05-30T07:47:09"/>
    <s v="Coral Energy Holding L.P."/>
    <x v="0"/>
    <x v="0"/>
    <x v="0"/>
    <x v="3"/>
    <s v="US Crude WTI Fin Swap "/>
    <s v="US WTI Swap      Nymex LD                Jul01           USD/bl/m"/>
    <n v="20000"/>
    <m/>
    <x v="0"/>
    <x v="5"/>
    <x v="0"/>
    <n v="28.77"/>
    <s v="kwgeiger"/>
    <s v="GWHALLE"/>
    <s v="WTI-GW-NXC1"/>
    <x v="5"/>
    <x v="4"/>
    <n v="109427"/>
    <d v="2001-07-01T00:00:00"/>
  </r>
  <r>
    <x v="1"/>
    <x v="2"/>
    <x v="1"/>
    <x v="0"/>
    <n v="5000"/>
    <n v="1308568"/>
    <d v="2001-05-30T07:47:17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SCHRIMSHER"/>
    <s v="KSTEVEN"/>
    <s v="ENA-IM Mid Central South"/>
    <x v="8"/>
    <x v="4"/>
    <n v="816646"/>
    <d v="2001-05-31T21:00:00"/>
  </r>
  <r>
    <x v="1"/>
    <x v="2"/>
    <x v="0"/>
    <x v="10"/>
    <n v="155000"/>
    <n v="1308569"/>
    <d v="2001-05-30T07:47:20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3"/>
    <s v="mjkimner"/>
    <s v="JARNOLD"/>
    <s v="NG-Price"/>
    <x v="6"/>
    <x v="4"/>
    <s v="VC8490.1"/>
    <d v="2001-07-01T21:00:00"/>
  </r>
  <r>
    <x v="1"/>
    <x v="2"/>
    <x v="0"/>
    <x v="6"/>
    <n v="300000"/>
    <n v="1308570"/>
    <d v="2001-05-30T07:47:2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7"/>
    <s v="WARNERTODD"/>
    <s v="PKEAVEY"/>
    <s v="G-DAILY-EST"/>
    <x v="6"/>
    <x v="4"/>
    <s v="VC8491.1"/>
    <d v="2001-06-01T21:00:00"/>
  </r>
  <r>
    <x v="1"/>
    <x v="2"/>
    <x v="1"/>
    <x v="0"/>
    <n v="5000"/>
    <n v="1308571"/>
    <d v="2001-05-30T07:47:22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"/>
    <s v="SCHRIMSHER"/>
    <s v="KSTEVEN"/>
    <s v="ENA-IM Mid Central South"/>
    <x v="8"/>
    <x v="4"/>
    <n v="816647"/>
    <d v="2001-05-31T21:00:00"/>
  </r>
  <r>
    <x v="0"/>
    <x v="1"/>
    <x v="1"/>
    <x v="0"/>
    <n v="25"/>
    <n v="1308572"/>
    <d v="2001-05-30T07:47:25"/>
    <s v="Elektrizitats-Gesellschaft Laufenburg AG"/>
    <x v="0"/>
    <x v="0"/>
    <x v="0"/>
    <x v="1"/>
    <s v="GER Power Phy Fwd Ffrm"/>
    <s v="GER Pwr Phy FF   Ger Grd WDPK HV         01Jun01         EUR/MWh"/>
    <n v="25"/>
    <m/>
    <x v="0"/>
    <x v="1"/>
    <x v="2"/>
    <n v="32"/>
    <s v="schellenbe"/>
    <s v="MHELLERM"/>
    <s v="UK - ECTRL - Continental Power Book"/>
    <x v="2"/>
    <x v="2"/>
    <n v="108313.1"/>
    <d v="2001-06-01T21:00:00"/>
  </r>
  <r>
    <x v="1"/>
    <x v="2"/>
    <x v="0"/>
    <x v="6"/>
    <n v="300000"/>
    <n v="1308573"/>
    <d v="2001-05-30T07:47:2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65"/>
    <s v="shduster"/>
    <s v="PKEAVEY"/>
    <s v="G-DAILY-EST"/>
    <x v="6"/>
    <x v="4"/>
    <s v="VC8492.1"/>
    <d v="2001-06-01T21:00:00"/>
  </r>
  <r>
    <x v="1"/>
    <x v="1"/>
    <x v="0"/>
    <x v="0"/>
    <n v="50"/>
    <n v="1308575"/>
    <d v="2001-05-30T07:47:37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6"/>
    <s v="jjohnson"/>
    <s v="GGUPTA"/>
    <s v="ST-New England"/>
    <x v="7"/>
    <x v="4"/>
    <n v="625711.1"/>
    <d v="2001-06-01T21:00:00"/>
  </r>
  <r>
    <x v="1"/>
    <x v="2"/>
    <x v="1"/>
    <x v="0"/>
    <n v="5000"/>
    <n v="1308576"/>
    <d v="2001-05-30T07:47:38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ZUBEL001"/>
    <s v="KSTEVEN"/>
    <s v="ENA-IM Mid Central South"/>
    <x v="8"/>
    <x v="4"/>
    <n v="816648"/>
    <d v="2001-05-31T21:00:00"/>
  </r>
  <r>
    <x v="1"/>
    <x v="1"/>
    <x v="1"/>
    <x v="18"/>
    <n v="3100"/>
    <n v="1308577"/>
    <d v="2001-05-30T07:47:52"/>
    <s v="Williams Energy Marketing &amp; Trading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bgarnett"/>
    <s v="DDAVIS"/>
    <s v="LT-New England"/>
    <x v="7"/>
    <x v="6"/>
    <n v="625712.1"/>
    <d v="2001-07-01T17:11:00"/>
  </r>
  <r>
    <x v="1"/>
    <x v="2"/>
    <x v="0"/>
    <x v="20"/>
    <n v="377500"/>
    <n v="1308578"/>
    <d v="2001-05-30T07:47:54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8"/>
    <s v="berginpat2"/>
    <s v="JARNOLD"/>
    <s v="NG-Price"/>
    <x v="6"/>
    <x v="4"/>
    <s v="VC8493.1"/>
    <d v="2001-11-01T00:00:00"/>
  </r>
  <r>
    <x v="1"/>
    <x v="2"/>
    <x v="0"/>
    <x v="20"/>
    <n v="755000"/>
    <n v="1308579"/>
    <d v="2001-05-30T07:48:18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395"/>
    <s v="mckennas"/>
    <s v="BMCKAY"/>
    <s v="FT-NY"/>
    <x v="6"/>
    <x v="4"/>
    <s v="VC8494.1"/>
    <d v="2001-11-01T00:00:00"/>
  </r>
  <r>
    <x v="1"/>
    <x v="2"/>
    <x v="0"/>
    <x v="6"/>
    <n v="75000"/>
    <n v="1308581"/>
    <d v="2001-05-30T07:48:52"/>
    <s v="EnergyUSA-TPC Corp.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regoryn"/>
    <s v="JARNOLD"/>
    <s v="NG-Price"/>
    <x v="6"/>
    <x v="4"/>
    <s v="VC8495.1"/>
    <d v="2001-09-01T21:00:00"/>
  </r>
  <r>
    <x v="1"/>
    <x v="1"/>
    <x v="1"/>
    <x v="0"/>
    <n v="50"/>
    <n v="1308584"/>
    <d v="2001-05-30T07:48:53"/>
    <s v="American Electric Power Service Corporation"/>
    <x v="0"/>
    <x v="0"/>
    <x v="0"/>
    <x v="1"/>
    <s v="US East Power Phy Fwd Firm"/>
    <s v="US Pwr Phy Firm  NEPOOL Peak             01Jun01         USD/MWh"/>
    <m/>
    <n v="50"/>
    <x v="0"/>
    <x v="1"/>
    <x v="0"/>
    <n v="36"/>
    <s v="aepsvc136"/>
    <s v="GGUPTA"/>
    <s v="ST-New England"/>
    <x v="7"/>
    <x v="6"/>
    <n v="625717.1"/>
    <d v="2001-06-01T21:00:00"/>
  </r>
  <r>
    <x v="1"/>
    <x v="2"/>
    <x v="1"/>
    <x v="0"/>
    <n v="10000"/>
    <n v="1308585"/>
    <d v="2001-05-30T07:48:5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7"/>
    <s v="raganbond1"/>
    <s v="ARING"/>
    <s v="ENA-IM NE GULF1"/>
    <x v="8"/>
    <x v="4"/>
    <n v="816650"/>
    <d v="2001-05-31T21:00:00"/>
  </r>
  <r>
    <x v="1"/>
    <x v="1"/>
    <x v="1"/>
    <x v="6"/>
    <n v="1500"/>
    <n v="1308586"/>
    <d v="2001-05-30T07:49:00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7.5"/>
    <s v="jrobertson"/>
    <s v="JQUENET"/>
    <s v="LT-PJM"/>
    <x v="7"/>
    <x v="6"/>
    <n v="625718.1"/>
    <d v="2001-06-01T14:12:00"/>
  </r>
  <r>
    <x v="1"/>
    <x v="2"/>
    <x v="1"/>
    <x v="0"/>
    <n v="10000"/>
    <n v="1308587"/>
    <d v="2001-05-30T07:49:02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garrison"/>
    <s v="ARING"/>
    <s v="ENA-IM NE GULF1"/>
    <x v="8"/>
    <x v="4"/>
    <n v="816651"/>
    <d v="2001-05-31T21:00:00"/>
  </r>
  <r>
    <x v="1"/>
    <x v="2"/>
    <x v="1"/>
    <x v="0"/>
    <n v="5000"/>
    <n v="1308588"/>
    <d v="2001-05-30T07:49:09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"/>
    <s v="wwarburton"/>
    <s v="SSOUTH"/>
    <s v="ENA - IM West"/>
    <x v="8"/>
    <x v="4"/>
    <n v="816652"/>
    <d v="2001-05-31T21:00:00"/>
  </r>
  <r>
    <x v="1"/>
    <x v="2"/>
    <x v="1"/>
    <x v="0"/>
    <n v="5000"/>
    <n v="1308589"/>
    <d v="2001-05-30T07:49:12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4"/>
    <s v="wwarburton"/>
    <s v="SSOUTH"/>
    <s v="ENA - IM West"/>
    <x v="8"/>
    <x v="4"/>
    <n v="816653"/>
    <d v="2001-05-31T21:00:00"/>
  </r>
  <r>
    <x v="1"/>
    <x v="1"/>
    <x v="1"/>
    <x v="6"/>
    <n v="1500"/>
    <n v="1308590"/>
    <d v="2001-05-30T07:49:24"/>
    <s v="Williams Energy Marketing &amp; Trading Company"/>
    <x v="0"/>
    <x v="0"/>
    <x v="0"/>
    <x v="1"/>
    <s v="US East Power Phy Fwd Firm"/>
    <s v="US Pwr Phy Firm  TVA Peak                Jun01           USD/MWh"/>
    <n v="50"/>
    <m/>
    <x v="0"/>
    <x v="1"/>
    <x v="0"/>
    <n v="48.5"/>
    <s v="jheinecke1"/>
    <s v="JKING6"/>
    <s v="LT-SERC"/>
    <x v="7"/>
    <x v="6"/>
    <n v="625720.1"/>
    <d v="2001-06-01T14:25:00"/>
  </r>
  <r>
    <x v="1"/>
    <x v="1"/>
    <x v="1"/>
    <x v="18"/>
    <n v="3100"/>
    <n v="1308591"/>
    <d v="2001-05-30T07:49:29"/>
    <s v="Allegheny Energy Supply Company, LLC"/>
    <x v="0"/>
    <x v="0"/>
    <x v="0"/>
    <x v="1"/>
    <s v="US East Power Phy Fwd Firm"/>
    <s v="US Pwr Phy Firm  Cinergy Peak            Jul-Aug01       USD/MWh"/>
    <m/>
    <n v="50"/>
    <x v="0"/>
    <x v="1"/>
    <x v="0"/>
    <n v="78.5"/>
    <s v="cmaes123"/>
    <s v="FSTURM"/>
    <s v="LT-ECAR"/>
    <x v="7"/>
    <x v="6"/>
    <n v="625721.1"/>
    <d v="2001-07-01T17:11:00"/>
  </r>
  <r>
    <x v="1"/>
    <x v="2"/>
    <x v="0"/>
    <x v="10"/>
    <n v="310000"/>
    <n v="1308593"/>
    <d v="2001-05-30T07:49:3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ADM48147"/>
    <s v="JARNOLD"/>
    <s v="NG-Price"/>
    <x v="6"/>
    <x v="4"/>
    <s v="VC8496.1"/>
    <d v="2001-07-01T21:00:00"/>
  </r>
  <r>
    <x v="1"/>
    <x v="1"/>
    <x v="1"/>
    <x v="6"/>
    <n v="1500"/>
    <n v="1308592"/>
    <d v="2001-05-30T07:49:3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.5"/>
    <s v="Roseyehuda"/>
    <s v="CDORLAN"/>
    <s v="ST-ECAR"/>
    <x v="7"/>
    <x v="6"/>
    <n v="625722.1"/>
    <d v="2001-06-01T17:11:00"/>
  </r>
  <r>
    <x v="1"/>
    <x v="2"/>
    <x v="0"/>
    <x v="20"/>
    <n v="755000"/>
    <n v="1308594"/>
    <d v="2001-05-30T07:49:45"/>
    <s v="Mirant Americas Energy Marketing, L.P."/>
    <x v="0"/>
    <x v="0"/>
    <x v="0"/>
    <x v="2"/>
    <s v="US Gas Fin BasisSwap"/>
    <s v="US Gas Basis     Transco Z6 NY           Nov01-Mar02     USD/MM"/>
    <n v="5000"/>
    <m/>
    <x v="0"/>
    <x v="10"/>
    <x v="0"/>
    <n v="1.39"/>
    <s v="wsh00001"/>
    <s v="BMCKAY"/>
    <s v="FT-NY"/>
    <x v="6"/>
    <x v="4"/>
    <s v="VC8497.1"/>
    <d v="2001-11-01T00:00:00"/>
  </r>
  <r>
    <x v="1"/>
    <x v="2"/>
    <x v="0"/>
    <x v="10"/>
    <n v="232500"/>
    <n v="1308595"/>
    <d v="2001-05-30T07:49:53"/>
    <s v="Aquila Risk Management Corporation"/>
    <x v="0"/>
    <x v="0"/>
    <x v="0"/>
    <x v="2"/>
    <s v="US Gas Fin Swap"/>
    <s v="US Gas Swap      Nymex                   Jul01           USD/MM"/>
    <m/>
    <n v="7500"/>
    <x v="0"/>
    <x v="10"/>
    <x v="0"/>
    <n v="3.7349999999999999"/>
    <s v="AQUILA1002"/>
    <s v="JARNOLD"/>
    <s v="NG-Price"/>
    <x v="6"/>
    <x v="4"/>
    <s v="VC8498.1"/>
    <d v="2001-07-01T21:00:00"/>
  </r>
  <r>
    <x v="1"/>
    <x v="2"/>
    <x v="0"/>
    <x v="6"/>
    <n v="300000"/>
    <n v="1308596"/>
    <d v="2001-05-30T07:50:02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7"/>
    <s v="bradkibbe"/>
    <s v="PKEAVEY"/>
    <s v="G-DAILY-EST"/>
    <x v="6"/>
    <x v="4"/>
    <s v="VC8499.1"/>
    <d v="2001-06-01T21:00:00"/>
  </r>
  <r>
    <x v="1"/>
    <x v="2"/>
    <x v="0"/>
    <x v="20"/>
    <n v="755000"/>
    <n v="1308598"/>
    <d v="2001-05-30T07:50:09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1900000000000004"/>
    <s v="CSPRINGER"/>
    <s v="JARNOLD"/>
    <s v="NG-Price"/>
    <x v="6"/>
    <x v="4"/>
    <s v="VC8500.1"/>
    <d v="2001-11-01T00:00:00"/>
  </r>
  <r>
    <x v="1"/>
    <x v="2"/>
    <x v="1"/>
    <x v="0"/>
    <n v="10000"/>
    <n v="1308600"/>
    <d v="2001-05-30T07:50:44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9"/>
    <s v="ADM48147"/>
    <s v="ARING"/>
    <s v="ENA-IM NE GULF1"/>
    <x v="8"/>
    <x v="4"/>
    <n v="816664"/>
    <d v="2001-05-31T21:00:00"/>
  </r>
  <r>
    <x v="1"/>
    <x v="2"/>
    <x v="1"/>
    <x v="0"/>
    <n v="10000"/>
    <n v="1308601"/>
    <d v="2001-05-30T07:51:09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249999999999999"/>
    <s v="aepes216"/>
    <s v="RGAY"/>
    <s v="ENA - IM West"/>
    <x v="8"/>
    <x v="4"/>
    <n v="816666"/>
    <d v="2001-05-31T21:00:00"/>
  </r>
  <r>
    <x v="1"/>
    <x v="2"/>
    <x v="1"/>
    <x v="0"/>
    <n v="5000"/>
    <n v="1308602"/>
    <d v="2001-05-30T07:51:14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605"/>
    <s v="EPMELPrj"/>
    <s v="JREITME"/>
    <s v="ENA - IM Denver"/>
    <x v="8"/>
    <x v="4"/>
    <n v="816667"/>
    <d v="2001-05-31T21:00:00"/>
  </r>
  <r>
    <x v="1"/>
    <x v="2"/>
    <x v="1"/>
    <x v="0"/>
    <n v="2500"/>
    <n v="1308603"/>
    <d v="2001-05-30T07:51:19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9"/>
    <s v="EPMELPrj"/>
    <s v="JREITME"/>
    <s v="ENA - IM Denver"/>
    <x v="8"/>
    <x v="4"/>
    <n v="816668"/>
    <d v="2001-05-31T21:00:00"/>
  </r>
  <r>
    <x v="1"/>
    <x v="2"/>
    <x v="1"/>
    <x v="0"/>
    <n v="5000"/>
    <n v="1308604"/>
    <d v="2001-05-30T07:51:20"/>
    <s v="Tenaska Marketing Ventures"/>
    <x v="0"/>
    <x v="0"/>
    <x v="0"/>
    <x v="2"/>
    <s v="US Gas Phy Fwd Firm non-TX &lt; or = 1Mo "/>
    <s v="US Gas Phy       Cheyenne Hub            31May01         USD/MM"/>
    <m/>
    <n v="5000"/>
    <x v="0"/>
    <x v="10"/>
    <x v="0"/>
    <n v="2.69"/>
    <s v="TMVCKF01"/>
    <s v="JREITME"/>
    <s v="ENA - IM Denver"/>
    <x v="8"/>
    <x v="4"/>
    <n v="816669"/>
    <d v="2001-05-31T21:00:00"/>
  </r>
  <r>
    <x v="0"/>
    <x v="2"/>
    <x v="1"/>
    <x v="0"/>
    <n v="10000"/>
    <n v="1308606"/>
    <d v="2001-05-30T07:51:26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JCARROLLC"/>
    <s v="MCUILLA"/>
    <s v="ENA - IM Ontario"/>
    <x v="8"/>
    <x v="4"/>
    <n v="816671"/>
    <d v="2001-05-31T21:00:00"/>
  </r>
  <r>
    <x v="1"/>
    <x v="2"/>
    <x v="1"/>
    <x v="0"/>
    <n v="2500"/>
    <n v="1308605"/>
    <d v="2001-05-30T07:51:26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750000000000002"/>
    <s v="EPMELPrj"/>
    <s v="JREITME"/>
    <s v="ENA - IM Denver"/>
    <x v="8"/>
    <x v="4"/>
    <n v="816670"/>
    <d v="2001-05-31T21:00:00"/>
  </r>
  <r>
    <x v="1"/>
    <x v="2"/>
    <x v="0"/>
    <x v="20"/>
    <n v="377500"/>
    <n v="1308608"/>
    <d v="2001-05-30T07:51:36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AQUILA1002"/>
    <s v="JARNOLD"/>
    <s v="NG-Price"/>
    <x v="6"/>
    <x v="4"/>
    <s v="VC8503.1"/>
    <d v="2001-11-01T00:00:00"/>
  </r>
  <r>
    <x v="1"/>
    <x v="2"/>
    <x v="1"/>
    <x v="0"/>
    <n v="322"/>
    <n v="1308609"/>
    <d v="2001-05-30T07:51:38"/>
    <s v="PG&amp;E Energy Trading-Gas Corporation"/>
    <x v="0"/>
    <x v="0"/>
    <x v="0"/>
    <x v="2"/>
    <s v="US Gas Phy Fwd Firm non-TX &lt; or = 1Mo "/>
    <s v="US Gas Phy       Consumers Pwr           31May01         USD/MM"/>
    <m/>
    <n v="322"/>
    <x v="0"/>
    <x v="10"/>
    <x v="0"/>
    <n v="3.86"/>
    <s v="jpedersen"/>
    <s v="JWILLI13"/>
    <s v="ENA - IM Mkt Central MICH"/>
    <x v="8"/>
    <x v="4"/>
    <n v="816672"/>
    <d v="2001-05-31T21:00:00"/>
  </r>
  <r>
    <x v="1"/>
    <x v="2"/>
    <x v="1"/>
    <x v="0"/>
    <n v="10000"/>
    <n v="1308610"/>
    <d v="2001-05-30T07:51:38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MIDCONT1"/>
    <s v="ARING"/>
    <s v="ENA-IM NE GULF1"/>
    <x v="8"/>
    <x v="4"/>
    <n v="816673"/>
    <d v="2001-05-31T21:00:00"/>
  </r>
  <r>
    <x v="1"/>
    <x v="2"/>
    <x v="1"/>
    <x v="0"/>
    <n v="10000"/>
    <n v="1308611"/>
    <d v="2001-05-30T07:51:45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74"/>
    <d v="2001-05-31T21:00:00"/>
  </r>
  <r>
    <x v="1"/>
    <x v="2"/>
    <x v="1"/>
    <x v="0"/>
    <n v="2500"/>
    <n v="1308612"/>
    <d v="2001-05-30T07:5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499999999999998"/>
    <s v="EPMELPrj"/>
    <s v="JREITME"/>
    <s v="ENA - IM Denver"/>
    <x v="8"/>
    <x v="4"/>
    <n v="816675"/>
    <d v="2001-05-31T21:00:00"/>
  </r>
  <r>
    <x v="1"/>
    <x v="1"/>
    <x v="0"/>
    <x v="2"/>
    <n v="250"/>
    <n v="1308613"/>
    <d v="2001-05-30T07:51:47"/>
    <s v="Virginia Electric and Power Company"/>
    <x v="0"/>
    <x v="0"/>
    <x v="0"/>
    <x v="1"/>
    <s v="US East Power Fin Swap"/>
    <s v="US Pwr Fin Swap  ISO NY Z-A Peak         04-08Jun01      USD/MWh"/>
    <n v="50"/>
    <m/>
    <x v="0"/>
    <x v="1"/>
    <x v="0"/>
    <n v="41.5"/>
    <s v="LAROCHEL"/>
    <s v="GGUPTA"/>
    <s v="ST-New England"/>
    <x v="7"/>
    <x v="4"/>
    <n v="625730.1"/>
    <d v="2001-06-04T21:00:00"/>
  </r>
  <r>
    <x v="1"/>
    <x v="2"/>
    <x v="1"/>
    <x v="0"/>
    <n v="2500"/>
    <n v="1308614"/>
    <d v="2001-05-30T07:51:55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249999999999999"/>
    <s v="EPMELPrj"/>
    <s v="JREITME"/>
    <s v="ENA - IM Denver"/>
    <x v="8"/>
    <x v="4"/>
    <n v="816676"/>
    <d v="2001-05-31T21:00:00"/>
  </r>
  <r>
    <x v="1"/>
    <x v="2"/>
    <x v="1"/>
    <x v="0"/>
    <n v="10000"/>
    <n v="1308615"/>
    <d v="2001-05-30T07:52:0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garrison"/>
    <s v="ARING"/>
    <s v="ENA-IM NE GULF1"/>
    <x v="8"/>
    <x v="4"/>
    <n v="816677"/>
    <d v="2001-05-31T21:00:00"/>
  </r>
  <r>
    <x v="1"/>
    <x v="2"/>
    <x v="1"/>
    <x v="0"/>
    <n v="5000"/>
    <n v="1308616"/>
    <d v="2001-05-30T07:52:35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"/>
    <s v="benharner"/>
    <s v="JWILLI13"/>
    <s v="ENA - IM Mkt Central MICH"/>
    <x v="8"/>
    <x v="4"/>
    <n v="816678"/>
    <d v="2001-05-31T21:00:00"/>
  </r>
  <r>
    <x v="1"/>
    <x v="1"/>
    <x v="1"/>
    <x v="2"/>
    <n v="250"/>
    <n v="1308617"/>
    <d v="2001-05-30T07:52:50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40.5"/>
    <s v="dougsmith1"/>
    <s v="CDORLAN"/>
    <s v="ST-ECAR"/>
    <x v="7"/>
    <x v="6"/>
    <n v="625732.1"/>
    <d v="2001-06-04T21:00:00"/>
  </r>
  <r>
    <x v="1"/>
    <x v="1"/>
    <x v="1"/>
    <x v="6"/>
    <n v="1500"/>
    <n v="1308618"/>
    <d v="2001-05-30T07:53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25"/>
    <s v="HERNDON1"/>
    <s v="DDAVIS"/>
    <s v="LT-New England"/>
    <x v="7"/>
    <x v="6"/>
    <n v="625733.1"/>
    <d v="2001-09-01T17:11:00"/>
  </r>
  <r>
    <x v="1"/>
    <x v="1"/>
    <x v="1"/>
    <x v="2"/>
    <n v="250"/>
    <n v="1308619"/>
    <d v="2001-05-30T07:53:2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41"/>
    <s v="EPowerML"/>
    <s v="JQUENET"/>
    <s v="ST-PJM"/>
    <x v="7"/>
    <x v="6"/>
    <n v="625734.1"/>
    <d v="2001-06-04T21:00:00"/>
  </r>
  <r>
    <x v="1"/>
    <x v="2"/>
    <x v="1"/>
    <x v="0"/>
    <n v="5000"/>
    <n v="1308620"/>
    <d v="2001-05-30T07:53:33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5"/>
    <s v="mattreed"/>
    <s v="MLENHAR"/>
    <s v="ENA - IM West"/>
    <x v="8"/>
    <x v="4"/>
    <n v="816679"/>
    <d v="2001-05-31T21:00:00"/>
  </r>
  <r>
    <x v="0"/>
    <x v="0"/>
    <x v="0"/>
    <x v="0"/>
    <n v="20"/>
    <n v="1308621"/>
    <d v="2001-05-30T07:53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7734"/>
    <m/>
  </r>
  <r>
    <x v="1"/>
    <x v="2"/>
    <x v="1"/>
    <x v="0"/>
    <n v="5000"/>
    <n v="1308622"/>
    <d v="2001-05-30T07:53:37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6"/>
    <s v="mattreed"/>
    <s v="MLENHAR"/>
    <s v="ENA - IM West"/>
    <x v="8"/>
    <x v="4"/>
    <n v="816680"/>
    <d v="2001-05-31T21:00:00"/>
  </r>
  <r>
    <x v="1"/>
    <x v="2"/>
    <x v="1"/>
    <x v="0"/>
    <n v="2840"/>
    <n v="1308623"/>
    <d v="2001-05-30T07:53:41"/>
    <s v="AEP Energy Services, Inc."/>
    <x v="0"/>
    <x v="0"/>
    <x v="0"/>
    <x v="2"/>
    <s v="US Gas Phy Fwd Firm non-TX &lt; or = 1Mo "/>
    <s v="US Gas Phy       Consumers Pwr           31May01         USD/MM"/>
    <m/>
    <n v="2840"/>
    <x v="0"/>
    <x v="10"/>
    <x v="0"/>
    <n v="3.855"/>
    <s v="aepes206"/>
    <s v="JWILLI13"/>
    <s v="ENA - IM Mkt Central MICH"/>
    <x v="8"/>
    <x v="4"/>
    <n v="816681"/>
    <d v="2001-05-31T21:00:00"/>
  </r>
  <r>
    <x v="1"/>
    <x v="2"/>
    <x v="1"/>
    <x v="0"/>
    <n v="500"/>
    <n v="1308624"/>
    <d v="2001-05-30T07:53:45"/>
    <s v="WPS Energy Services, Inc."/>
    <x v="0"/>
    <x v="0"/>
    <x v="0"/>
    <x v="2"/>
    <s v="US Gas Phy Fwd Firm non-TX &lt; or = 1Mo "/>
    <s v="US Gas Phy       Mich Con                31May01         USD/MM"/>
    <m/>
    <n v="500"/>
    <x v="0"/>
    <x v="10"/>
    <x v="0"/>
    <n v="3.86"/>
    <s v="TRAVERSE99"/>
    <s v="JWILLI13"/>
    <s v="ENA - IM Mkt Central MICH"/>
    <x v="8"/>
    <x v="4"/>
    <n v="816682"/>
    <d v="2001-05-31T21:00:00"/>
  </r>
  <r>
    <x v="0"/>
    <x v="2"/>
    <x v="1"/>
    <x v="0"/>
    <n v="10000"/>
    <n v="1308625"/>
    <d v="2001-05-30T07:53:49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SETHMAN1"/>
    <s v="MCUILLA"/>
    <s v="ENA - IM Ontario"/>
    <x v="8"/>
    <x v="4"/>
    <n v="816683"/>
    <d v="2001-05-31T21:00:00"/>
  </r>
  <r>
    <x v="1"/>
    <x v="1"/>
    <x v="1"/>
    <x v="6"/>
    <n v="1500"/>
    <n v="1308626"/>
    <d v="2001-05-30T07:53:5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7.25"/>
    <s v="DANMURPHY"/>
    <s v="CDORLAN"/>
    <s v="ST-ECAR"/>
    <x v="7"/>
    <x v="6"/>
    <n v="625735.1"/>
    <d v="2001-06-01T17:11:00"/>
  </r>
  <r>
    <x v="1"/>
    <x v="2"/>
    <x v="1"/>
    <x v="0"/>
    <n v="10000"/>
    <n v="1308627"/>
    <d v="2001-05-30T07:53:50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684"/>
    <d v="2001-05-31T21:00:00"/>
  </r>
  <r>
    <x v="1"/>
    <x v="2"/>
    <x v="1"/>
    <x v="0"/>
    <n v="10000"/>
    <n v="1308628"/>
    <d v="2001-05-30T07:53:52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85"/>
    <d v="2001-05-31T21:00:00"/>
  </r>
  <r>
    <x v="1"/>
    <x v="2"/>
    <x v="1"/>
    <x v="0"/>
    <n v="5000"/>
    <n v="1308629"/>
    <d v="2001-05-30T07:53:53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65"/>
    <s v="EPMELPrj"/>
    <s v="JREITME"/>
    <s v="ENA - IM Denver"/>
    <x v="8"/>
    <x v="4"/>
    <n v="816686"/>
    <d v="2001-05-31T21:00:00"/>
  </r>
  <r>
    <x v="1"/>
    <x v="2"/>
    <x v="1"/>
    <x v="0"/>
    <n v="5000"/>
    <n v="1308630"/>
    <d v="2001-05-30T07:53:58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4"/>
    <s v="EPMELPrj"/>
    <s v="JREITME"/>
    <s v="ENA - IM Denver"/>
    <x v="8"/>
    <x v="4"/>
    <n v="816687"/>
    <d v="2001-05-31T21:00:00"/>
  </r>
  <r>
    <x v="0"/>
    <x v="1"/>
    <x v="1"/>
    <x v="14"/>
    <n v="1825"/>
    <n v="1308632"/>
    <d v="2001-05-30T07:54:02"/>
    <s v="E.ON Trading GmbH (Munich)"/>
    <x v="0"/>
    <x v="0"/>
    <x v="0"/>
    <x v="1"/>
    <s v="NL Power Phy Fwd Ffrm"/>
    <s v="NL Pwr Phy FF    KNET BASE HV            Jan-Dec02       EUR/MWh"/>
    <n v="5"/>
    <m/>
    <x v="0"/>
    <x v="1"/>
    <x v="2"/>
    <n v="32.450000000000003"/>
    <s v="eontrdhoo"/>
    <s v="JPIETILA"/>
    <s v="UK - ECTRL - Continental Power Book"/>
    <x v="2"/>
    <x v="2"/>
    <n v="108319.1"/>
    <d v="2002-01-01T00:00:00"/>
  </r>
  <r>
    <x v="1"/>
    <x v="2"/>
    <x v="1"/>
    <x v="0"/>
    <n v="10000"/>
    <n v="1308633"/>
    <d v="2001-05-30T07:54:07"/>
    <s v="Tractebel Energy Marketing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6"/>
    <s v="KEVMASEK"/>
    <s v="MLENHAR"/>
    <s v="ENA - IM West"/>
    <x v="8"/>
    <x v="4"/>
    <n v="816688"/>
    <d v="2001-05-31T21:00:00"/>
  </r>
  <r>
    <x v="1"/>
    <x v="2"/>
    <x v="1"/>
    <x v="0"/>
    <n v="10000"/>
    <n v="1308634"/>
    <d v="2001-05-30T07:54:21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ZHWF0S01"/>
    <s v="SNEAL"/>
    <s v="ENA-IM NE GULF3"/>
    <x v="8"/>
    <x v="4"/>
    <n v="816689"/>
    <d v="2001-05-31T21:00:00"/>
  </r>
  <r>
    <x v="1"/>
    <x v="2"/>
    <x v="0"/>
    <x v="10"/>
    <n v="155000"/>
    <n v="1308635"/>
    <d v="2001-05-30T07:54:36"/>
    <s v="PG&amp;E Energy Trading-Gas Corporation"/>
    <x v="0"/>
    <x v="0"/>
    <x v="0"/>
    <x v="2"/>
    <s v="US Gas Fin BasisSwap"/>
    <s v="US Gas Basis     Transco Z6 NY           Jul01           USD/MM"/>
    <n v="5000"/>
    <m/>
    <x v="0"/>
    <x v="10"/>
    <x v="0"/>
    <n v="0.49"/>
    <s v="NedCosman"/>
    <s v="BMCKAY"/>
    <s v="FT-NY"/>
    <x v="6"/>
    <x v="4"/>
    <s v="VC8504.1"/>
    <d v="2001-07-01T21:00:00"/>
  </r>
  <r>
    <x v="1"/>
    <x v="1"/>
    <x v="1"/>
    <x v="2"/>
    <n v="250"/>
    <n v="1308636"/>
    <d v="2001-05-30T07:54:51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"/>
    <s v="STEPHENA"/>
    <s v="CDORLAN"/>
    <s v="ST-ECAR"/>
    <x v="7"/>
    <x v="6"/>
    <n v="625738.1"/>
    <d v="2001-06-04T21:00:00"/>
  </r>
  <r>
    <x v="1"/>
    <x v="2"/>
    <x v="1"/>
    <x v="0"/>
    <n v="2495"/>
    <n v="1308637"/>
    <d v="2001-05-30T07:54:54"/>
    <s v="TransCanada Energy Marketing USA, Inc."/>
    <x v="0"/>
    <x v="0"/>
    <x v="0"/>
    <x v="2"/>
    <s v="US Gas Phy Fwd Firm non-TX &lt; or = 1Mo "/>
    <s v="US Gas Phy       PEPL Pool               31May01         USD/MM"/>
    <n v="2495"/>
    <m/>
    <x v="0"/>
    <x v="10"/>
    <x v="0"/>
    <n v="3.5525000000000002"/>
    <s v="cscharton"/>
    <s v="KSTEVEN"/>
    <s v="ENA-IM Mid Central South"/>
    <x v="8"/>
    <x v="4"/>
    <n v="816704"/>
    <d v="2001-05-31T21:00:00"/>
  </r>
  <r>
    <x v="1"/>
    <x v="2"/>
    <x v="1"/>
    <x v="0"/>
    <n v="10000"/>
    <n v="1308638"/>
    <d v="2001-05-30T07:55:21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05"/>
    <d v="2001-05-31T21:00:00"/>
  </r>
  <r>
    <x v="1"/>
    <x v="2"/>
    <x v="1"/>
    <x v="0"/>
    <n v="5000"/>
    <n v="1308640"/>
    <d v="2001-05-30T07:55:36"/>
    <s v="Constellation Power Source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4"/>
    <s v="cprovenzan"/>
    <s v="VPIMENOV"/>
    <s v="ENA-IM ME NEW YORK"/>
    <x v="8"/>
    <x v="4"/>
    <n v="816706"/>
    <d v="2001-05-31T21:00:00"/>
  </r>
  <r>
    <x v="1"/>
    <x v="2"/>
    <x v="1"/>
    <x v="0"/>
    <n v="10000"/>
    <n v="1308641"/>
    <d v="2001-05-30T07:55:52"/>
    <s v="BP Energy Company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5"/>
    <s v="ZHWF0S01"/>
    <s v="SNEAL"/>
    <s v="ENA-IM NE GULF3"/>
    <x v="8"/>
    <x v="4"/>
    <n v="816707"/>
    <d v="2001-05-31T21:00:00"/>
  </r>
  <r>
    <x v="1"/>
    <x v="2"/>
    <x v="1"/>
    <x v="0"/>
    <n v="10000"/>
    <n v="1308642"/>
    <d v="2001-05-30T07:55:55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708"/>
    <d v="2001-05-31T21:00:00"/>
  </r>
  <r>
    <x v="1"/>
    <x v="2"/>
    <x v="1"/>
    <x v="0"/>
    <n v="10000"/>
    <n v="1308643"/>
    <d v="2001-05-30T07:56:10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12999999999998"/>
    <s v="benharner"/>
    <s v="PMIMS"/>
    <s v="ENA - IM MKT Central CG"/>
    <x v="8"/>
    <x v="4"/>
    <n v="816709"/>
    <d v="2001-05-31T21:00:00"/>
  </r>
  <r>
    <x v="1"/>
    <x v="2"/>
    <x v="1"/>
    <x v="0"/>
    <n v="10000"/>
    <n v="1308644"/>
    <d v="2001-05-30T07:56:15"/>
    <s v="Kaztex Energy Management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"/>
    <s v="ADM91068"/>
    <s v="PMIMS"/>
    <s v="ENA - IM MKT Central CG"/>
    <x v="8"/>
    <x v="4"/>
    <n v="816710"/>
    <d v="2001-05-31T21:00:00"/>
  </r>
  <r>
    <x v="1"/>
    <x v="2"/>
    <x v="0"/>
    <x v="10"/>
    <n v="3100"/>
    <n v="1308645"/>
    <d v="2001-05-30T07:56:16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5.1"/>
    <d v="2001-07-01T00:00:00"/>
  </r>
  <r>
    <x v="1"/>
    <x v="2"/>
    <x v="0"/>
    <x v="10"/>
    <n v="3100"/>
    <n v="1308647"/>
    <d v="2001-05-30T07:56:22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7.1"/>
    <d v="2001-07-01T00:00:00"/>
  </r>
  <r>
    <x v="1"/>
    <x v="2"/>
    <x v="0"/>
    <x v="20"/>
    <n v="755000"/>
    <n v="1308649"/>
    <d v="2001-05-30T07:56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509.1"/>
    <d v="2001-11-01T00:00:00"/>
  </r>
  <r>
    <x v="1"/>
    <x v="2"/>
    <x v="1"/>
    <x v="0"/>
    <n v="1686"/>
    <n v="1308650"/>
    <d v="2001-05-30T07:56:30"/>
    <s v="AEP Energy Services, Inc."/>
    <x v="0"/>
    <x v="0"/>
    <x v="0"/>
    <x v="2"/>
    <s v="US Gas Phy Fwd Firm non-TX &lt; or = 1Mo "/>
    <s v="US Gas Phy       NGPL NICOR              31May01         USD/MM"/>
    <m/>
    <n v="1686"/>
    <x v="0"/>
    <x v="10"/>
    <x v="0"/>
    <n v="3.7425000000000002"/>
    <s v="aepes206"/>
    <s v="PMIMS"/>
    <s v="ENA - IM MKT Central CG"/>
    <x v="8"/>
    <x v="4"/>
    <n v="816711"/>
    <d v="2001-05-31T21:00:00"/>
  </r>
  <r>
    <x v="1"/>
    <x v="2"/>
    <x v="1"/>
    <x v="0"/>
    <n v="5000"/>
    <n v="1308652"/>
    <d v="2001-05-30T07:56:52"/>
    <s v="Dynegy Marketing and Trade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5"/>
    <s v="MAXFIELD"/>
    <s v="TDONOHO"/>
    <s v="ENA - IM Central Gulf"/>
    <x v="8"/>
    <x v="4"/>
    <n v="816713"/>
    <d v="2001-05-31T21:00:00"/>
  </r>
  <r>
    <x v="1"/>
    <x v="1"/>
    <x v="1"/>
    <x v="2"/>
    <n v="250"/>
    <n v="1308653"/>
    <d v="2001-05-30T07:56:54"/>
    <s v="Allegheny Energy Supply Company, LLC"/>
    <x v="1"/>
    <x v="1"/>
    <x v="0"/>
    <x v="1"/>
    <s v="US East Power Phy Fwd Firm"/>
    <s v="US Pwr Phy Firm  TVA Peak                04-08Jun01      USD/MWh"/>
    <m/>
    <n v="50"/>
    <x v="0"/>
    <x v="1"/>
    <x v="0"/>
    <n v="42"/>
    <s v="CHRISB008"/>
    <s v="JKING6"/>
    <s v="ST-SERC"/>
    <x v="7"/>
    <x v="6"/>
    <n v="625741.1"/>
    <d v="2001-06-04T21:00:00"/>
  </r>
  <r>
    <x v="1"/>
    <x v="2"/>
    <x v="1"/>
    <x v="0"/>
    <n v="4425"/>
    <n v="1308654"/>
    <d v="2001-05-30T07:56:57"/>
    <s v="AEP Energy Services, Inc."/>
    <x v="0"/>
    <x v="0"/>
    <x v="0"/>
    <x v="2"/>
    <s v="US Gas Phy Fwd Firm non-TX &lt; or = 1Mo "/>
    <s v="US Gas Phy       Mich Con                31May01         USD/MM"/>
    <n v="4425"/>
    <m/>
    <x v="0"/>
    <x v="10"/>
    <x v="0"/>
    <n v="3.85"/>
    <s v="aepes206"/>
    <s v="JWILLI13"/>
    <s v="ENA - IM Mkt Central MICH"/>
    <x v="8"/>
    <x v="4"/>
    <n v="816714"/>
    <d v="2001-05-31T21:00:00"/>
  </r>
  <r>
    <x v="1"/>
    <x v="2"/>
    <x v="1"/>
    <x v="0"/>
    <n v="5000"/>
    <n v="1308655"/>
    <d v="2001-05-30T07:57:00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49999999999999"/>
    <s v="aepes201"/>
    <s v="TDONOHO"/>
    <s v="ENA - IM Central Gulf"/>
    <x v="8"/>
    <x v="4"/>
    <n v="816715"/>
    <d v="2001-05-31T21:00:00"/>
  </r>
  <r>
    <x v="1"/>
    <x v="2"/>
    <x v="1"/>
    <x v="0"/>
    <n v="5000"/>
    <n v="1308656"/>
    <d v="2001-05-30T07:57:05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"/>
    <s v="aepes201"/>
    <s v="TDONOHO"/>
    <s v="ENA - IM Central Gulf"/>
    <x v="8"/>
    <x v="4"/>
    <n v="816716"/>
    <d v="2001-05-31T21:00:00"/>
  </r>
  <r>
    <x v="1"/>
    <x v="1"/>
    <x v="0"/>
    <x v="18"/>
    <n v="3100"/>
    <n v="1308658"/>
    <d v="2001-05-30T07:57:06"/>
    <s v="Sempra Energy Trading Corp."/>
    <x v="0"/>
    <x v="0"/>
    <x v="0"/>
    <x v="1"/>
    <s v="US East Power Fin Swap"/>
    <s v="US Pwr Fin Swap  ISO NY Z-A Peak         Jul-Aug01       USD/MWh"/>
    <n v="50"/>
    <m/>
    <x v="0"/>
    <x v="1"/>
    <x v="0"/>
    <n v="63"/>
    <s v="greggdavis"/>
    <s v="DDAVIS"/>
    <s v="LT-New England"/>
    <x v="7"/>
    <x v="4"/>
    <n v="625742.1"/>
    <d v="2001-07-01T00:00:00"/>
  </r>
  <r>
    <x v="1"/>
    <x v="2"/>
    <x v="1"/>
    <x v="0"/>
    <n v="5000"/>
    <n v="1308659"/>
    <d v="2001-05-30T07:57:08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350000000000001"/>
    <s v="aepes201"/>
    <s v="TDONOHO"/>
    <s v="ENA - IM Central Gulf"/>
    <x v="8"/>
    <x v="4"/>
    <n v="816717"/>
    <d v="2001-05-31T21:00:00"/>
  </r>
  <r>
    <x v="1"/>
    <x v="2"/>
    <x v="0"/>
    <x v="10"/>
    <n v="155000"/>
    <n v="1308660"/>
    <d v="2001-05-30T07:57:12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511.1"/>
    <d v="2001-07-01T21:00:00"/>
  </r>
  <r>
    <x v="1"/>
    <x v="2"/>
    <x v="1"/>
    <x v="0"/>
    <n v="20000"/>
    <n v="1308661"/>
    <d v="2001-05-30T07:57:18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75"/>
    <s v="jerryfutch"/>
    <s v="JHODGE2"/>
    <s v="ENA-IM ME TCO"/>
    <x v="8"/>
    <x v="4"/>
    <n v="816718"/>
    <d v="2001-05-31T21:00:00"/>
  </r>
  <r>
    <x v="1"/>
    <x v="2"/>
    <x v="0"/>
    <x v="10"/>
    <n v="155000"/>
    <n v="1308662"/>
    <d v="2001-05-30T07:57:21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513.1"/>
    <d v="2001-07-01T21:00:00"/>
  </r>
  <r>
    <x v="1"/>
    <x v="2"/>
    <x v="0"/>
    <x v="8"/>
    <n v="460000"/>
    <n v="1308664"/>
    <d v="2001-05-30T07:57:28"/>
    <s v="Virginia Power Energy Marketing, Inc."/>
    <x v="0"/>
    <x v="0"/>
    <x v="0"/>
    <x v="2"/>
    <s v="US Gas Fin BasisSwap"/>
    <s v="US Gas Basis     Dom APP                 Jul-Sep01       USD/MM"/>
    <n v="5000"/>
    <m/>
    <x v="0"/>
    <x v="10"/>
    <x v="0"/>
    <n v="0.23749999999999999"/>
    <s v="ADM40684"/>
    <s v="BMCKAY"/>
    <s v="FT-NY"/>
    <x v="6"/>
    <x v="4"/>
    <s v="VC8514.1"/>
    <d v="2001-07-01T00:00:00"/>
  </r>
  <r>
    <x v="1"/>
    <x v="2"/>
    <x v="0"/>
    <x v="10"/>
    <n v="155000"/>
    <n v="1308665"/>
    <d v="2001-05-30T07:57:31"/>
    <s v="Virginia Power Energy Marketing, Inc."/>
    <x v="0"/>
    <x v="0"/>
    <x v="0"/>
    <x v="2"/>
    <s v="US Gas Fin BasisSwap"/>
    <s v="US Gas Basis     Dom APP                 Oct01           USD/MM"/>
    <n v="5000"/>
    <m/>
    <x v="0"/>
    <x v="10"/>
    <x v="0"/>
    <n v="0.23749999999999999"/>
    <s v="ADM40684"/>
    <s v="BMCKAY"/>
    <s v="FT-NY"/>
    <x v="6"/>
    <x v="4"/>
    <s v="VC8516.1"/>
    <d v="2001-10-01T00:00:00"/>
  </r>
  <r>
    <x v="1"/>
    <x v="2"/>
    <x v="1"/>
    <x v="0"/>
    <n v="10000"/>
    <n v="1308666"/>
    <d v="2001-05-30T07:57:33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7"/>
    <s v="pces5020"/>
    <s v="MLENHAR"/>
    <s v="ENA - IM West"/>
    <x v="8"/>
    <x v="4"/>
    <n v="816719"/>
    <d v="2001-05-31T21:00:00"/>
  </r>
  <r>
    <x v="1"/>
    <x v="2"/>
    <x v="1"/>
    <x v="0"/>
    <n v="5000"/>
    <n v="1308667"/>
    <d v="2001-05-30T07:57:37"/>
    <s v="PanCanadian Energy Services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pces5020"/>
    <s v="MLENHAR"/>
    <s v="ENA - IM West"/>
    <x v="8"/>
    <x v="4"/>
    <n v="816720"/>
    <d v="2001-05-31T21:00:00"/>
  </r>
  <r>
    <x v="1"/>
    <x v="2"/>
    <x v="1"/>
    <x v="0"/>
    <n v="10000"/>
    <n v="1308668"/>
    <d v="2001-05-30T07:57:38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7"/>
    <s v="LREICHEL02"/>
    <s v="MLENHAR"/>
    <s v="ENA - IM West"/>
    <x v="8"/>
    <x v="4"/>
    <n v="816721"/>
    <d v="2001-05-31T21:00:00"/>
  </r>
  <r>
    <x v="1"/>
    <x v="2"/>
    <x v="1"/>
    <x v="0"/>
    <n v="833"/>
    <n v="1308669"/>
    <d v="2001-05-30T07:57:38"/>
    <s v="Cinergy Marketing &amp; Trading, LLC"/>
    <x v="0"/>
    <x v="0"/>
    <x v="0"/>
    <x v="2"/>
    <s v="US Gas Phy Fwd Firm non-TX &lt; or = 1Mo "/>
    <s v="US Gas Phy       TCO Pool                31May01         USD/MM"/>
    <m/>
    <n v="833"/>
    <x v="0"/>
    <x v="10"/>
    <x v="0"/>
    <n v="3.8849999999999998"/>
    <s v="STOCKHAMN"/>
    <s v="JHODGE2"/>
    <s v="ENA-IM ME TCO"/>
    <x v="8"/>
    <x v="4"/>
    <n v="816722"/>
    <d v="2001-05-31T21:00:00"/>
  </r>
  <r>
    <x v="1"/>
    <x v="2"/>
    <x v="1"/>
    <x v="0"/>
    <n v="2500"/>
    <n v="1308670"/>
    <d v="2001-05-30T07:57:39"/>
    <s v="Marathon Oil Company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4900000000000002"/>
    <s v="sagardner"/>
    <s v="JREITME"/>
    <s v="ENA - IM Denver"/>
    <x v="8"/>
    <x v="4"/>
    <n v="816723"/>
    <d v="2001-05-31T21:00:00"/>
  </r>
  <r>
    <x v="1"/>
    <x v="2"/>
    <x v="1"/>
    <x v="0"/>
    <n v="5000"/>
    <n v="1308671"/>
    <d v="2001-05-30T07:57:41"/>
    <s v="Reliant Energy Servi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"/>
    <s v="jwashabaug"/>
    <s v="SSOUTH"/>
    <s v="ENA - IM West"/>
    <x v="8"/>
    <x v="4"/>
    <n v="816724"/>
    <d v="2001-05-31T21:00:00"/>
  </r>
  <r>
    <x v="1"/>
    <x v="2"/>
    <x v="1"/>
    <x v="0"/>
    <n v="9660"/>
    <n v="1308673"/>
    <d v="2001-05-30T07:57:47"/>
    <s v="Cook Inlet Energy Supply L.L.C."/>
    <x v="0"/>
    <x v="0"/>
    <x v="0"/>
    <x v="2"/>
    <s v="US Gas Phy Fwd Firm non-TX &lt; or = 1Mo "/>
    <s v="US Gas Phy       ANR SE Trans            31May01         USD/MM"/>
    <m/>
    <n v="9660"/>
    <x v="0"/>
    <x v="10"/>
    <x v="0"/>
    <n v="3.6"/>
    <s v="MIDCONT2"/>
    <s v="TDONOHO"/>
    <s v="ENA - IM Central Gulf"/>
    <x v="8"/>
    <x v="4"/>
    <n v="816726"/>
    <d v="2001-05-31T21:00:00"/>
  </r>
  <r>
    <x v="1"/>
    <x v="2"/>
    <x v="1"/>
    <x v="0"/>
    <n v="20000"/>
    <n v="1308674"/>
    <d v="2001-05-30T07:58:0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849999999999998"/>
    <s v="jerryfutch"/>
    <s v="JHODGE2"/>
    <s v="ENA-IM ME TCO"/>
    <x v="8"/>
    <x v="4"/>
    <n v="816727"/>
    <d v="2001-05-31T21:00:00"/>
  </r>
  <r>
    <x v="0"/>
    <x v="0"/>
    <x v="0"/>
    <x v="0"/>
    <n v="20"/>
    <n v="1308675"/>
    <d v="2001-05-30T07:58:11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NITASKJON"/>
    <s v="BMARCHAN"/>
    <s v="Enron Metals Trading System"/>
    <x v="0"/>
    <x v="0"/>
    <n v="2157769"/>
    <m/>
  </r>
  <r>
    <x v="1"/>
    <x v="2"/>
    <x v="0"/>
    <x v="10"/>
    <n v="3100"/>
    <n v="1308676"/>
    <d v="2001-05-30T07:58:18"/>
    <s v="Coral Energy Holding L.P."/>
    <x v="0"/>
    <x v="0"/>
    <x v="0"/>
    <x v="2"/>
    <s v="US Gas Fin Opt Put"/>
    <s v="US Gas Fin Opt   NYMEX        EP3.75     Aug01           USD/MM-L"/>
    <m/>
    <n v="100"/>
    <x v="0"/>
    <x v="11"/>
    <x v="0"/>
    <n v="0.31"/>
    <s v="kwgeiger"/>
    <s v="MMAGGI"/>
    <s v="NG EXOTIC"/>
    <x v="6"/>
    <x v="4"/>
    <s v="VC8517.1"/>
    <d v="2001-08-01T00:00:00"/>
  </r>
  <r>
    <x v="1"/>
    <x v="2"/>
    <x v="0"/>
    <x v="6"/>
    <n v="300000"/>
    <n v="1308679"/>
    <d v="2001-05-30T07:58:24"/>
    <s v="Conectiv Energy Supply, Inc."/>
    <x v="0"/>
    <x v="0"/>
    <x v="0"/>
    <x v="2"/>
    <s v="US Gas Fin Swap"/>
    <s v="US Gas Daily     TX E M3                 Jun01           USD/MM"/>
    <m/>
    <n v="10000"/>
    <x v="0"/>
    <x v="10"/>
    <x v="0"/>
    <n v="4.03"/>
    <s v="avgallo51"/>
    <s v="VPIMENOV"/>
    <s v="EAST-NEW YORK"/>
    <x v="6"/>
    <x v="4"/>
    <s v="VC8519.1"/>
    <d v="2001-06-01T21:00:00"/>
  </r>
  <r>
    <x v="1"/>
    <x v="2"/>
    <x v="1"/>
    <x v="6"/>
    <n v="150000"/>
    <n v="1308681"/>
    <d v="2001-05-30T07:58:38"/>
    <s v="NUI Energy Broker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"/>
    <s v="NUIEBJOP"/>
    <s v="SHENDRI"/>
    <s v="ENA-IM ME CNG"/>
    <x v="8"/>
    <x v="4"/>
    <n v="816729"/>
    <d v="2001-06-01T21:00:00"/>
  </r>
  <r>
    <x v="1"/>
    <x v="2"/>
    <x v="1"/>
    <x v="0"/>
    <n v="5000"/>
    <n v="1308684"/>
    <d v="2001-05-30T07:58:54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aplander"/>
    <s v="VPIMENOV"/>
    <s v="ENA-IM ME NEW YORK"/>
    <x v="8"/>
    <x v="4"/>
    <n v="816730"/>
    <d v="2001-05-31T21:00:00"/>
  </r>
  <r>
    <x v="1"/>
    <x v="2"/>
    <x v="1"/>
    <x v="6"/>
    <n v="75000"/>
    <n v="1308685"/>
    <d v="2001-05-30T07:58:57"/>
    <s v="Marathon Oil Company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55"/>
    <s v="CADILLAC"/>
    <s v="SNEAL"/>
    <s v="ENA-IM NE GULF3"/>
    <x v="8"/>
    <x v="4"/>
    <n v="816731"/>
    <d v="2001-06-01T21:00:00"/>
  </r>
  <r>
    <x v="1"/>
    <x v="2"/>
    <x v="1"/>
    <x v="0"/>
    <n v="10000"/>
    <n v="1308687"/>
    <d v="2001-05-30T07:59:2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"/>
    <s v="pces5020"/>
    <s v="MLENHAR"/>
    <s v="ENA - IM West"/>
    <x v="8"/>
    <x v="4"/>
    <n v="816732"/>
    <d v="2001-05-31T21:00:00"/>
  </r>
  <r>
    <x v="1"/>
    <x v="2"/>
    <x v="1"/>
    <x v="0"/>
    <n v="2052"/>
    <n v="1308688"/>
    <d v="2001-05-30T07:59:38"/>
    <s v="TransCanada Energy Marketing USA, Inc."/>
    <x v="0"/>
    <x v="0"/>
    <x v="0"/>
    <x v="2"/>
    <s v="US Gas Phy Fwd Firm non-TX &lt; or = 1Mo "/>
    <s v="US Gas Phy       NGPL Midcont            31May01         USD/MM"/>
    <n v="2052"/>
    <m/>
    <x v="0"/>
    <x v="10"/>
    <x v="0"/>
    <n v="3.5375000000000001"/>
    <s v="cscharton"/>
    <s v="KSTEVEN"/>
    <s v="ENA-IM Mid Central South"/>
    <x v="8"/>
    <x v="4"/>
    <n v="816733"/>
    <d v="2001-05-31T21:00:00"/>
  </r>
  <r>
    <x v="1"/>
    <x v="2"/>
    <x v="1"/>
    <x v="0"/>
    <n v="10000"/>
    <n v="1308689"/>
    <d v="2001-05-30T07:59:47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rdm00001"/>
    <s v="MLENHAR"/>
    <s v="ENA - IM West"/>
    <x v="8"/>
    <x v="4"/>
    <n v="816734"/>
    <d v="2001-05-31T21:00:00"/>
  </r>
  <r>
    <x v="1"/>
    <x v="1"/>
    <x v="1"/>
    <x v="0"/>
    <n v="25"/>
    <n v="1308690"/>
    <d v="2001-05-30T07:59:48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44.1"/>
    <d v="2001-05-31T21:00:00"/>
  </r>
  <r>
    <x v="1"/>
    <x v="2"/>
    <x v="1"/>
    <x v="0"/>
    <n v="5000"/>
    <n v="1308691"/>
    <d v="2001-05-30T07:59:48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WESTDESK1"/>
    <s v="SSOUTH"/>
    <s v="ENA - IM West"/>
    <x v="8"/>
    <x v="4"/>
    <n v="816735"/>
    <d v="2001-05-31T21:00:00"/>
  </r>
  <r>
    <x v="1"/>
    <x v="1"/>
    <x v="1"/>
    <x v="0"/>
    <n v="25"/>
    <n v="1308692"/>
    <d v="2001-05-30T07:59:56"/>
    <s v="Aquila Energy Marketing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WESTPOWER"/>
    <s v="MFISCHE2"/>
    <s v="ST-SW"/>
    <x v="7"/>
    <x v="6"/>
    <n v="625745.1"/>
    <d v="2001-05-31T21:00:00"/>
  </r>
  <r>
    <x v="1"/>
    <x v="2"/>
    <x v="1"/>
    <x v="0"/>
    <n v="10000"/>
    <n v="1308693"/>
    <d v="2001-05-30T08:00:02"/>
    <s v="AEP Energy Services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5"/>
    <s v="aepes204"/>
    <s v="MLENHAR"/>
    <s v="ENA - IM West"/>
    <x v="8"/>
    <x v="4"/>
    <n v="816736"/>
    <d v="2001-05-31T21:00:00"/>
  </r>
  <r>
    <x v="1"/>
    <x v="2"/>
    <x v="1"/>
    <x v="0"/>
    <n v="10000"/>
    <n v="1308694"/>
    <d v="2001-05-30T08:00:08"/>
    <s v="The New Power Company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9"/>
    <s v="SUNSHINE"/>
    <s v="JHODGE2"/>
    <s v="ENA-IM ME TCO"/>
    <x v="8"/>
    <x v="4"/>
    <n v="816737"/>
    <d v="2001-05-31T21:00:00"/>
  </r>
  <r>
    <x v="0"/>
    <x v="0"/>
    <x v="0"/>
    <x v="0"/>
    <n v="20"/>
    <n v="1308695"/>
    <d v="2001-05-30T08:00:09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ADM52993"/>
    <s v="BMARCHAN"/>
    <s v="Enron Metals Trading System"/>
    <x v="0"/>
    <x v="0"/>
    <n v="2157789"/>
    <m/>
  </r>
  <r>
    <x v="1"/>
    <x v="1"/>
    <x v="1"/>
    <x v="0"/>
    <n v="25"/>
    <n v="1308697"/>
    <d v="2001-05-30T08:00:09"/>
    <s v="Pacificorp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gjohnson"/>
    <s v="JRICHTE"/>
    <s v="ST-CA"/>
    <x v="7"/>
    <x v="6"/>
    <n v="625746.1"/>
    <d v="2001-05-31T21:00:00"/>
  </r>
  <r>
    <x v="1"/>
    <x v="2"/>
    <x v="1"/>
    <x v="6"/>
    <n v="150000"/>
    <n v="1308696"/>
    <d v="2001-05-30T08:00:09"/>
    <s v="Calpine Energy Services, L.P."/>
    <x v="0"/>
    <x v="0"/>
    <x v="0"/>
    <x v="2"/>
    <s v="US Gas Phy Fwd Firm non-TX &lt; or = 1Mo "/>
    <s v="US Gas Phy       PG&amp;E CtyGte             Jun01           USD/MM"/>
    <m/>
    <n v="5000"/>
    <x v="0"/>
    <x v="10"/>
    <x v="0"/>
    <n v="7.2"/>
    <s v="LREICHEL02"/>
    <s v="MGRIGSB"/>
    <s v="ENA - IM West"/>
    <x v="8"/>
    <x v="4"/>
    <n v="816738"/>
    <d v="2001-06-01T21:00:00"/>
  </r>
  <r>
    <x v="1"/>
    <x v="2"/>
    <x v="1"/>
    <x v="0"/>
    <n v="1400"/>
    <n v="1308698"/>
    <d v="2001-05-30T08:00:11"/>
    <s v="Scana Energy Marketing, Inc."/>
    <x v="0"/>
    <x v="0"/>
    <x v="0"/>
    <x v="2"/>
    <s v="US Gas Phy Fwd Firm non-TX &lt; or = 1Mo "/>
    <s v="US Gas Phy       Mich Con                31May01         USD/MM"/>
    <n v="1400"/>
    <m/>
    <x v="0"/>
    <x v="10"/>
    <x v="0"/>
    <n v="3.85"/>
    <s v="SEMIMICHOF"/>
    <s v="JWILLI13"/>
    <s v="ENA - IM Mkt Central MICH"/>
    <x v="8"/>
    <x v="4"/>
    <n v="816739"/>
    <d v="2001-05-31T21:00:00"/>
  </r>
  <r>
    <x v="1"/>
    <x v="2"/>
    <x v="1"/>
    <x v="0"/>
    <n v="5000"/>
    <n v="1308699"/>
    <d v="2001-05-30T08:00:12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6"/>
    <s v="bbrent01"/>
    <s v="MLENHAR"/>
    <s v="ENA - IM West"/>
    <x v="8"/>
    <x v="4"/>
    <n v="816740"/>
    <d v="2001-05-31T21:00:00"/>
  </r>
  <r>
    <x v="1"/>
    <x v="2"/>
    <x v="1"/>
    <x v="0"/>
    <n v="10000"/>
    <n v="1308700"/>
    <d v="2001-05-30T08:00:13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5"/>
    <s v="GMAGEE01"/>
    <s v="MLENHAR"/>
    <s v="ENA - IM West"/>
    <x v="8"/>
    <x v="4"/>
    <n v="816741"/>
    <d v="2001-05-31T21:00:00"/>
  </r>
  <r>
    <x v="1"/>
    <x v="3"/>
    <x v="0"/>
    <x v="0"/>
    <n v="30000"/>
    <n v="1308701"/>
    <d v="2001-05-30T08:00:14"/>
    <s v="J. Aron &amp; Company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bernbroph"/>
    <s v="GWHALLE"/>
    <s v="WTI-GW-NXC2"/>
    <x v="5"/>
    <x v="4"/>
    <n v="109429"/>
    <d v="2001-07-01T00:00:00"/>
  </r>
  <r>
    <x v="1"/>
    <x v="1"/>
    <x v="1"/>
    <x v="0"/>
    <n v="25"/>
    <n v="1308702"/>
    <d v="2001-05-30T08:00:15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40"/>
    <s v="gjohnson"/>
    <s v="JRICHTE"/>
    <s v="ST-CA"/>
    <x v="7"/>
    <x v="6"/>
    <n v="625747.1"/>
    <d v="2001-05-31T21:00:00"/>
  </r>
  <r>
    <x v="1"/>
    <x v="1"/>
    <x v="1"/>
    <x v="0"/>
    <n v="25"/>
    <n v="1308703"/>
    <d v="2001-05-30T08:00:17"/>
    <s v="Public Service Company Of New Mexico"/>
    <x v="0"/>
    <x v="0"/>
    <x v="0"/>
    <x v="1"/>
    <s v="US West Power Phy Fwd Firm"/>
    <s v="US Pwr Phy Firm  PALVE Peak              31May01         USD/MWh"/>
    <n v="25"/>
    <m/>
    <x v="0"/>
    <x v="1"/>
    <x v="0"/>
    <n v="145"/>
    <s v="MARYROSE"/>
    <s v="MFISCHE2"/>
    <s v="ST-SW"/>
    <x v="7"/>
    <x v="6"/>
    <n v="625748.1"/>
    <d v="2001-05-31T21:00:00"/>
  </r>
  <r>
    <x v="1"/>
    <x v="2"/>
    <x v="0"/>
    <x v="6"/>
    <n v="300000"/>
    <n v="1308704"/>
    <d v="2001-05-30T08:00:21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67"/>
    <s v="DANIELCOWL"/>
    <s v="PKEAVEY"/>
    <s v="G-DAILY-EST"/>
    <x v="6"/>
    <x v="4"/>
    <s v="VC8523.1"/>
    <d v="2001-06-01T21:00:00"/>
  </r>
  <r>
    <x v="1"/>
    <x v="2"/>
    <x v="1"/>
    <x v="0"/>
    <n v="10000"/>
    <n v="1308705"/>
    <d v="2001-05-30T08:00:2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4"/>
    <s v="LREICHEL02"/>
    <s v="MLENHAR"/>
    <s v="ENA - IM West"/>
    <x v="8"/>
    <x v="4"/>
    <n v="816743"/>
    <d v="2001-05-31T21:00:00"/>
  </r>
  <r>
    <x v="1"/>
    <x v="1"/>
    <x v="1"/>
    <x v="6"/>
    <n v="1500"/>
    <n v="1308706"/>
    <d v="2001-05-30T08:00:26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4.5"/>
    <s v="Amlingst"/>
    <s v="RBALLATO"/>
    <s v="LT-ERCOT"/>
    <x v="7"/>
    <x v="6"/>
    <n v="625749.1"/>
    <d v="2001-06-01T00:00:00"/>
  </r>
  <r>
    <x v="1"/>
    <x v="2"/>
    <x v="1"/>
    <x v="0"/>
    <n v="5000"/>
    <n v="1308707"/>
    <d v="2001-05-30T08:00:29"/>
    <s v="Coast Energy Canada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6.3"/>
    <s v="EOLBILLY"/>
    <s v="MLENHAR"/>
    <s v="ENA - IM West"/>
    <x v="8"/>
    <x v="4"/>
    <n v="816744"/>
    <d v="2001-05-31T21:00:00"/>
  </r>
  <r>
    <x v="1"/>
    <x v="1"/>
    <x v="1"/>
    <x v="0"/>
    <n v="25"/>
    <n v="1308708"/>
    <d v="2001-05-30T08:00:3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0.1"/>
    <d v="2001-05-31T21:00:00"/>
  </r>
  <r>
    <x v="1"/>
    <x v="2"/>
    <x v="1"/>
    <x v="0"/>
    <n v="5000"/>
    <n v="1308709"/>
    <d v="2001-05-30T08:00:41"/>
    <s v="Colonial Energy Inc."/>
    <x v="0"/>
    <x v="0"/>
    <x v="0"/>
    <x v="2"/>
    <s v="US Gas Phy Fwd Firm non-TX &lt; or = 1Mo "/>
    <s v="US Gas Phy       Transco St.65           31May01         USD/MM"/>
    <m/>
    <n v="5000"/>
    <x v="0"/>
    <x v="10"/>
    <x v="0"/>
    <n v="3.74"/>
    <s v="VABLAISE"/>
    <s v="ARING"/>
    <s v="ENA-IM NE GULF1"/>
    <x v="8"/>
    <x v="4"/>
    <n v="816745"/>
    <d v="2001-05-31T21:00:00"/>
  </r>
  <r>
    <x v="1"/>
    <x v="2"/>
    <x v="1"/>
    <x v="0"/>
    <n v="5000"/>
    <n v="1308710"/>
    <d v="2001-05-30T08:00:46"/>
    <s v="Reliant Energy Services, Inc."/>
    <x v="0"/>
    <x v="0"/>
    <x v="0"/>
    <x v="2"/>
    <s v="US Gas Phy Fwd Firm non-TX &lt; or = 1Mo "/>
    <s v="US Gas Phy       TENN 800                31May01         USD/MM"/>
    <m/>
    <n v="5000"/>
    <x v="0"/>
    <x v="10"/>
    <x v="0"/>
    <n v="3.61"/>
    <s v="jtaylor1"/>
    <s v="SNEAL"/>
    <s v="ENA-IM NE GULF3"/>
    <x v="8"/>
    <x v="4"/>
    <n v="816746"/>
    <d v="2001-05-31T21:00:00"/>
  </r>
  <r>
    <x v="1"/>
    <x v="1"/>
    <x v="1"/>
    <x v="0"/>
    <n v="25"/>
    <n v="1308711"/>
    <d v="2001-05-30T08:00:50"/>
    <s v="Pacificorp"/>
    <x v="0"/>
    <x v="0"/>
    <x v="0"/>
    <x v="1"/>
    <s v="US West Power Phy Fwd Firm"/>
    <s v="US Pwr Phy Firm  Mid-C Peak              31May01         USD/MWh"/>
    <m/>
    <n v="25"/>
    <x v="0"/>
    <x v="1"/>
    <x v="0"/>
    <n v="140"/>
    <s v="gjohnson"/>
    <s v="DSCHOLT"/>
    <s v="ST-NW"/>
    <x v="7"/>
    <x v="6"/>
    <n v="625751.1"/>
    <d v="2001-05-31T21:00:00"/>
  </r>
  <r>
    <x v="1"/>
    <x v="1"/>
    <x v="1"/>
    <x v="0"/>
    <n v="25"/>
    <n v="1308712"/>
    <d v="2001-05-30T08:00:5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62"/>
    <s v="KENSIMMS"/>
    <s v="CMALLOR"/>
    <s v="ST-CA"/>
    <x v="7"/>
    <x v="6"/>
    <n v="625752.1"/>
    <d v="2001-05-31T21:00:00"/>
  </r>
  <r>
    <x v="1"/>
    <x v="2"/>
    <x v="1"/>
    <x v="0"/>
    <n v="10000"/>
    <n v="1308713"/>
    <d v="2001-05-30T08:01:05"/>
    <s v="Sierra Pacific Power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75"/>
    <s v="AUSTIN4874"/>
    <s v="MLENHAR"/>
    <s v="ENA - IM West"/>
    <x v="8"/>
    <x v="4"/>
    <n v="816747"/>
    <d v="2001-05-31T21:00:00"/>
  </r>
  <r>
    <x v="1"/>
    <x v="2"/>
    <x v="1"/>
    <x v="0"/>
    <n v="10000"/>
    <n v="1308714"/>
    <d v="2001-05-30T08:01:0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748"/>
    <d v="2001-05-31T21:00:00"/>
  </r>
  <r>
    <x v="1"/>
    <x v="2"/>
    <x v="1"/>
    <x v="0"/>
    <n v="5000"/>
    <n v="1308715"/>
    <d v="2001-05-30T08:01:08"/>
    <s v="Sierra Pacific Power Company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6500000000000004"/>
    <s v="AUSTIN4874"/>
    <s v="MLENHAR"/>
    <s v="ENA - IM West"/>
    <x v="8"/>
    <x v="4"/>
    <n v="816749"/>
    <d v="2001-05-31T21:00:00"/>
  </r>
  <r>
    <x v="1"/>
    <x v="1"/>
    <x v="1"/>
    <x v="0"/>
    <n v="25"/>
    <n v="1308716"/>
    <d v="2001-05-30T08:01:10"/>
    <s v="Duke Energy Trading and Marketing, L.L.C."/>
    <x v="0"/>
    <x v="0"/>
    <x v="0"/>
    <x v="1"/>
    <s v="US West Power Phy Fwd Firm"/>
    <s v="US Pwr Phy Firm  PALVE Peak              31May01         USD/MWh"/>
    <n v="25"/>
    <m/>
    <x v="0"/>
    <x v="1"/>
    <x v="0"/>
    <n v="140"/>
    <s v="jstebbins"/>
    <s v="MFISCHE2"/>
    <s v="ST-SW"/>
    <x v="7"/>
    <x v="6"/>
    <n v="625753.1"/>
    <d v="2001-05-31T21:00:00"/>
  </r>
  <r>
    <x v="1"/>
    <x v="2"/>
    <x v="1"/>
    <x v="0"/>
    <n v="5000"/>
    <n v="1308718"/>
    <d v="2001-05-30T08:01:11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0"/>
    <d v="2001-05-31T21:00:00"/>
  </r>
  <r>
    <x v="1"/>
    <x v="2"/>
    <x v="1"/>
    <x v="0"/>
    <n v="5000"/>
    <n v="1308717"/>
    <d v="2001-05-30T08:01:11"/>
    <s v="Coral Energy Resources, L.P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437999999999998"/>
    <s v="pfreyre1"/>
    <s v="PMIMS"/>
    <s v="ENA - IM MKT Central CG"/>
    <x v="8"/>
    <x v="4"/>
    <n v="816751"/>
    <d v="2001-05-31T21:00:00"/>
  </r>
  <r>
    <x v="1"/>
    <x v="2"/>
    <x v="1"/>
    <x v="0"/>
    <n v="10000"/>
    <n v="1308719"/>
    <d v="2001-05-30T08:01:12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2"/>
    <d v="2001-05-31T21:00:00"/>
  </r>
  <r>
    <x v="1"/>
    <x v="2"/>
    <x v="1"/>
    <x v="0"/>
    <n v="3800"/>
    <n v="1308720"/>
    <d v="2001-05-30T08:01:14"/>
    <s v="Reliant Energy Services, Inc."/>
    <x v="0"/>
    <x v="0"/>
    <x v="0"/>
    <x v="2"/>
    <s v="US Gas Phy Fwd Firm non-TX &lt; or = 1Mo "/>
    <s v="US Gas Phy       Opal                    31May01         USD/MM"/>
    <n v="3800"/>
    <m/>
    <x v="0"/>
    <x v="10"/>
    <x v="0"/>
    <n v="2.65"/>
    <s v="jwashabaug"/>
    <s v="SSOUTH"/>
    <s v="ENA - IM West"/>
    <x v="8"/>
    <x v="4"/>
    <n v="816753"/>
    <d v="2001-05-31T21:00:00"/>
  </r>
  <r>
    <x v="1"/>
    <x v="2"/>
    <x v="1"/>
    <x v="0"/>
    <n v="5000"/>
    <n v="1308721"/>
    <d v="2001-05-30T08:01:15"/>
    <s v="Cook Inlet Energy Supply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canadanw1"/>
    <s v="MLENHAR"/>
    <s v="ENA - IM West"/>
    <x v="8"/>
    <x v="4"/>
    <n v="816754"/>
    <d v="2001-05-31T21:00:00"/>
  </r>
  <r>
    <x v="1"/>
    <x v="2"/>
    <x v="1"/>
    <x v="0"/>
    <n v="5000"/>
    <n v="1308722"/>
    <d v="2001-05-30T08:01:16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5"/>
    <d v="2001-05-31T21:00:00"/>
  </r>
  <r>
    <x v="1"/>
    <x v="2"/>
    <x v="1"/>
    <x v="0"/>
    <n v="10000"/>
    <n v="1308723"/>
    <d v="2001-05-30T08:01:1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56"/>
    <d v="2001-05-31T21:00:00"/>
  </r>
  <r>
    <x v="1"/>
    <x v="1"/>
    <x v="1"/>
    <x v="0"/>
    <n v="25"/>
    <n v="1308724"/>
    <d v="2001-05-30T08:01:17"/>
    <s v="Reliant Energy Services, Inc."/>
    <x v="0"/>
    <x v="0"/>
    <x v="0"/>
    <x v="1"/>
    <s v="US West Power Phy Fwd CAISO"/>
    <s v="US Pwr Phy CAISO SP15 Peak               31May01         USD/MWh"/>
    <n v="25"/>
    <m/>
    <x v="0"/>
    <x v="1"/>
    <x v="0"/>
    <n v="135"/>
    <s v="scunning"/>
    <s v="JRICHTE"/>
    <s v="ST-CA"/>
    <x v="7"/>
    <x v="6"/>
    <n v="625754.1"/>
    <d v="2001-05-31T21:00:00"/>
  </r>
  <r>
    <x v="1"/>
    <x v="2"/>
    <x v="1"/>
    <x v="0"/>
    <n v="10000"/>
    <n v="1308725"/>
    <d v="2001-05-30T08:01:20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7"/>
    <d v="2001-05-31T21:00:00"/>
  </r>
  <r>
    <x v="1"/>
    <x v="1"/>
    <x v="1"/>
    <x v="0"/>
    <n v="25"/>
    <n v="1308726"/>
    <d v="2001-05-30T08:01:21"/>
    <s v="Idaho Power Company, dba IDACORP Energy"/>
    <x v="0"/>
    <x v="0"/>
    <x v="0"/>
    <x v="1"/>
    <s v="US West Power Phy Fwd Firm"/>
    <s v="US Pwr Phy Firm  Mid-C Peak              31May01         USD/MWh"/>
    <m/>
    <n v="25"/>
    <x v="0"/>
    <x v="1"/>
    <x v="0"/>
    <n v="150"/>
    <s v="CLN39740"/>
    <s v="DSCHOLT"/>
    <s v="ST-NW"/>
    <x v="7"/>
    <x v="6"/>
    <n v="625755.1"/>
    <d v="2001-05-31T21:00:00"/>
  </r>
  <r>
    <x v="1"/>
    <x v="2"/>
    <x v="0"/>
    <x v="6"/>
    <n v="120000"/>
    <n v="1308727"/>
    <d v="2001-05-30T08:01:23"/>
    <s v="Koch Midstream Services Company"/>
    <x v="0"/>
    <x v="0"/>
    <x v="0"/>
    <x v="2"/>
    <s v="US Gas Fin Swap"/>
    <s v="US Gas Daily     HSC                     Jun01           USD/MM"/>
    <m/>
    <n v="4000"/>
    <x v="0"/>
    <x v="10"/>
    <x v="0"/>
    <n v="3.7"/>
    <s v="curtisday"/>
    <s v="EBASS"/>
    <s v="FT-Texas"/>
    <x v="6"/>
    <x v="4"/>
    <s v="VC8525.1"/>
    <d v="2001-06-01T21:00:00"/>
  </r>
  <r>
    <x v="1"/>
    <x v="2"/>
    <x v="1"/>
    <x v="0"/>
    <n v="5000"/>
    <n v="1308728"/>
    <d v="2001-05-30T08:01:26"/>
    <s v="Duke Energy Trading and Marketing, L.L.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"/>
    <s v="LAURABATES"/>
    <s v="TDONOHO"/>
    <s v="ENA - IM Central Gulf"/>
    <x v="8"/>
    <x v="4"/>
    <n v="816758"/>
    <d v="2001-05-31T21:00:00"/>
  </r>
  <r>
    <x v="1"/>
    <x v="1"/>
    <x v="1"/>
    <x v="0"/>
    <n v="25"/>
    <n v="1308729"/>
    <d v="2001-05-30T08:01:2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56.1"/>
    <d v="2001-05-31T21:00:00"/>
  </r>
  <r>
    <x v="1"/>
    <x v="2"/>
    <x v="1"/>
    <x v="0"/>
    <n v="198"/>
    <n v="1308730"/>
    <d v="2001-05-30T08:01:35"/>
    <s v="PG&amp;E Energy Trading-Gas Corporation"/>
    <x v="0"/>
    <x v="0"/>
    <x v="0"/>
    <x v="2"/>
    <s v="US Gas Phy Fwd Firm non-TX &lt; or = 1Mo "/>
    <s v="US Gas Phy       Trunkline ELA           31May01         USD/MM"/>
    <n v="198"/>
    <m/>
    <x v="0"/>
    <x v="10"/>
    <x v="0"/>
    <n v="3.51"/>
    <s v="tomdickey"/>
    <s v="TDONOHO"/>
    <s v="ENA - IM Central Gulf"/>
    <x v="8"/>
    <x v="4"/>
    <n v="816759"/>
    <d v="2001-05-31T21:00:00"/>
  </r>
  <r>
    <x v="1"/>
    <x v="1"/>
    <x v="1"/>
    <x v="0"/>
    <n v="25"/>
    <n v="1308733"/>
    <d v="2001-05-30T08:01:40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0"/>
    <s v="HARA01234"/>
    <s v="CMALLOR"/>
    <s v="ST-CA"/>
    <x v="7"/>
    <x v="6"/>
    <n v="625757.1"/>
    <d v="2001-05-31T21:00:00"/>
  </r>
  <r>
    <x v="1"/>
    <x v="2"/>
    <x v="1"/>
    <x v="0"/>
    <n v="10000"/>
    <n v="1308732"/>
    <d v="2001-05-30T08:01:4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1"/>
    <d v="2001-05-31T21:00:00"/>
  </r>
  <r>
    <x v="1"/>
    <x v="2"/>
    <x v="1"/>
    <x v="0"/>
    <n v="10000"/>
    <n v="1308731"/>
    <d v="2001-05-30T08:01:4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2"/>
    <s v="mattreed"/>
    <s v="MLENHAR"/>
    <s v="ENA - IM West"/>
    <x v="8"/>
    <x v="4"/>
    <n v="816760"/>
    <d v="2001-05-31T21:00:00"/>
  </r>
  <r>
    <x v="1"/>
    <x v="2"/>
    <x v="1"/>
    <x v="0"/>
    <n v="10000"/>
    <n v="1308734"/>
    <d v="2001-05-30T08:01:46"/>
    <s v="Dynegy Marketing and Trade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FLOYDS14"/>
    <s v="RGAY"/>
    <s v="ENA - IM West"/>
    <x v="8"/>
    <x v="4"/>
    <n v="816762"/>
    <d v="2001-05-31T21:00:00"/>
  </r>
  <r>
    <x v="1"/>
    <x v="2"/>
    <x v="1"/>
    <x v="0"/>
    <n v="10000"/>
    <n v="1308735"/>
    <d v="2001-05-30T08:01:5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3"/>
    <d v="2001-05-31T21:00:00"/>
  </r>
  <r>
    <x v="1"/>
    <x v="2"/>
    <x v="1"/>
    <x v="0"/>
    <n v="7318"/>
    <n v="1308736"/>
    <d v="2001-05-30T08:01:50"/>
    <s v="Colonial Energy Inc."/>
    <x v="0"/>
    <x v="0"/>
    <x v="0"/>
    <x v="2"/>
    <s v="US Gas Phy Fwd Firm non-TX &lt; or = 1Mo "/>
    <s v="US Gas Phy       TCO Pool                31May01         USD/MM"/>
    <m/>
    <n v="7318"/>
    <x v="0"/>
    <x v="10"/>
    <x v="0"/>
    <n v="3.89"/>
    <s v="ADM04583"/>
    <s v="JHODGE2"/>
    <s v="ENA-IM ME TCO"/>
    <x v="8"/>
    <x v="4"/>
    <n v="816764"/>
    <d v="2001-05-31T21:00:00"/>
  </r>
  <r>
    <x v="1"/>
    <x v="1"/>
    <x v="1"/>
    <x v="0"/>
    <n v="25"/>
    <n v="1308737"/>
    <d v="2001-05-30T08:01:52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9.1"/>
    <d v="2001-05-31T21:00:00"/>
  </r>
  <r>
    <x v="1"/>
    <x v="1"/>
    <x v="1"/>
    <x v="0"/>
    <n v="25"/>
    <n v="1308738"/>
    <d v="2001-05-30T08:01:53"/>
    <s v="Constellation Power Source, Inc."/>
    <x v="0"/>
    <x v="0"/>
    <x v="0"/>
    <x v="1"/>
    <s v="US West Power Phy Fwd Firm"/>
    <s v="US Pwr Phy Firm  PALVE OffPk             31May01         USD/MWh"/>
    <m/>
    <n v="25"/>
    <x v="0"/>
    <x v="1"/>
    <x v="0"/>
    <n v="28"/>
    <s v="bharrison"/>
    <s v="TALONSO"/>
    <s v="ST-SW"/>
    <x v="7"/>
    <x v="6"/>
    <n v="625760.1"/>
    <d v="2001-05-31T21:00:00"/>
  </r>
  <r>
    <x v="1"/>
    <x v="2"/>
    <x v="1"/>
    <x v="0"/>
    <n v="10000"/>
    <n v="1308739"/>
    <d v="2001-05-30T08:01:56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65"/>
    <d v="2001-05-31T21:00:00"/>
  </r>
  <r>
    <x v="1"/>
    <x v="1"/>
    <x v="1"/>
    <x v="0"/>
    <n v="25"/>
    <n v="1308740"/>
    <d v="2001-05-30T08:01:59"/>
    <s v="BP Energy Company"/>
    <x v="0"/>
    <x v="0"/>
    <x v="0"/>
    <x v="1"/>
    <s v="US West Power Phy Fwd Firm"/>
    <s v="US Pwr Phy Firm  PALVE Peak              31May01         USD/MWh"/>
    <m/>
    <n v="25"/>
    <x v="0"/>
    <x v="1"/>
    <x v="0"/>
    <n v="140"/>
    <s v="Scavoner"/>
    <s v="MFISCHE2"/>
    <s v="ST-SW"/>
    <x v="7"/>
    <x v="6"/>
    <n v="625762.1"/>
    <d v="2001-05-31T21:00:00"/>
  </r>
  <r>
    <x v="1"/>
    <x v="2"/>
    <x v="1"/>
    <x v="0"/>
    <n v="10000"/>
    <n v="1308741"/>
    <d v="2001-05-30T08:02:01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6766"/>
    <d v="2001-05-31T21:00:00"/>
  </r>
  <r>
    <x v="1"/>
    <x v="1"/>
    <x v="1"/>
    <x v="0"/>
    <n v="25"/>
    <n v="1308742"/>
    <d v="2001-05-30T08:02:09"/>
    <s v="Duke Energy Trading and Marketing, L.L.C."/>
    <x v="0"/>
    <x v="0"/>
    <x v="0"/>
    <x v="1"/>
    <s v="US West Power Phy Fwd Firm"/>
    <s v="US Pwr Phy Firm  COB N/S Peak            31May01         USD/MWh"/>
    <n v="25"/>
    <m/>
    <x v="0"/>
    <x v="1"/>
    <x v="0"/>
    <n v="150"/>
    <s v="kimsargent"/>
    <s v="SCRANDA"/>
    <s v="ST-NW"/>
    <x v="7"/>
    <x v="6"/>
    <n v="625763.1"/>
    <d v="2001-05-31T21:00:00"/>
  </r>
  <r>
    <x v="1"/>
    <x v="1"/>
    <x v="1"/>
    <x v="6"/>
    <n v="1500"/>
    <n v="1308743"/>
    <d v="2001-05-30T08:02:10"/>
    <s v="TXU Energy Trading Company"/>
    <x v="0"/>
    <x v="0"/>
    <x v="0"/>
    <x v="1"/>
    <s v="US East Power Phy Fwd Firm"/>
    <s v="US Pwr Phy Firm  PJM-W Peak              Jun01           USD/MWh"/>
    <n v="50"/>
    <m/>
    <x v="0"/>
    <x v="1"/>
    <x v="0"/>
    <n v="47"/>
    <s v="txuetcbe"/>
    <s v="JQUENET"/>
    <s v="LT-PJM"/>
    <x v="7"/>
    <x v="6"/>
    <n v="625764.1"/>
    <d v="2001-06-01T14:12:00"/>
  </r>
  <r>
    <x v="1"/>
    <x v="1"/>
    <x v="1"/>
    <x v="0"/>
    <n v="25"/>
    <n v="1308744"/>
    <d v="2001-05-30T08:02:14"/>
    <s v="American Electric Power Service Corporation"/>
    <x v="0"/>
    <x v="0"/>
    <x v="0"/>
    <x v="1"/>
    <s v="US West Power Phy Fwd CAISO"/>
    <s v="US Pwr Phy CAISO SP15 Peak               31May01         USD/MWh"/>
    <n v="25"/>
    <m/>
    <x v="0"/>
    <x v="1"/>
    <x v="0"/>
    <n v="125"/>
    <s v="aepsvc134"/>
    <s v="JRICHTE"/>
    <s v="ST-CA"/>
    <x v="7"/>
    <x v="6"/>
    <n v="625765.1"/>
    <d v="2001-05-31T21:00:00"/>
  </r>
  <r>
    <x v="1"/>
    <x v="2"/>
    <x v="1"/>
    <x v="0"/>
    <n v="5000"/>
    <n v="1308745"/>
    <d v="2001-05-30T08:02:18"/>
    <s v="AEP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"/>
    <s v="aepes205"/>
    <s v="SHENDRI"/>
    <s v="ENA-IM ME CNG"/>
    <x v="8"/>
    <x v="4"/>
    <n v="816767"/>
    <d v="2001-05-31T21:00:00"/>
  </r>
  <r>
    <x v="1"/>
    <x v="1"/>
    <x v="1"/>
    <x v="0"/>
    <n v="25"/>
    <n v="1308746"/>
    <d v="2001-05-30T08:02:21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66.1"/>
    <d v="2001-05-31T21:00:00"/>
  </r>
  <r>
    <x v="1"/>
    <x v="1"/>
    <x v="1"/>
    <x v="0"/>
    <n v="25"/>
    <n v="1308747"/>
    <d v="2001-05-30T08:02:26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30"/>
    <s v="gjohnson"/>
    <s v="JRICHTE"/>
    <s v="ST-CA"/>
    <x v="7"/>
    <x v="6"/>
    <n v="625767.1"/>
    <d v="2001-05-31T21:00:00"/>
  </r>
  <r>
    <x v="1"/>
    <x v="1"/>
    <x v="1"/>
    <x v="0"/>
    <n v="25"/>
    <n v="1308748"/>
    <d v="2001-05-30T08:02:3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mkprime1"/>
    <s v="JRICHTE"/>
    <s v="ST-CA"/>
    <x v="7"/>
    <x v="6"/>
    <n v="625768.1"/>
    <d v="2001-05-31T21:00:00"/>
  </r>
  <r>
    <x v="1"/>
    <x v="2"/>
    <x v="1"/>
    <x v="0"/>
    <n v="10000"/>
    <n v="1308750"/>
    <d v="2001-05-30T08:02:38"/>
    <s v="TotalFinaElf Gas &amp; Power North America, In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"/>
    <s v="kiethbourg"/>
    <s v="SNEAL"/>
    <s v="ENA-IM NE GULF3"/>
    <x v="8"/>
    <x v="4"/>
    <n v="816768"/>
    <d v="2001-05-31T21:00:00"/>
  </r>
  <r>
    <x v="1"/>
    <x v="1"/>
    <x v="0"/>
    <x v="18"/>
    <n v="3100"/>
    <n v="1308749"/>
    <d v="2001-05-30T08:02:38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6.75"/>
    <s v="cgaes123"/>
    <s v="DDAVIS"/>
    <s v="LT-New England"/>
    <x v="7"/>
    <x v="4"/>
    <n v="625769.1"/>
    <d v="2001-07-01T00:00:00"/>
  </r>
  <r>
    <x v="1"/>
    <x v="1"/>
    <x v="1"/>
    <x v="0"/>
    <n v="25"/>
    <n v="1308751"/>
    <d v="2001-05-30T08:02:41"/>
    <s v="BP Energy Company"/>
    <x v="0"/>
    <x v="0"/>
    <x v="0"/>
    <x v="1"/>
    <s v="US West Power Phy Fwd Firm"/>
    <s v="US Pwr Phy Firm  PALVE Peak              31May01         USD/MWh"/>
    <n v="25"/>
    <m/>
    <x v="0"/>
    <x v="1"/>
    <x v="0"/>
    <n v="138"/>
    <s v="Scavoner"/>
    <s v="MFISCHE2"/>
    <s v="ST-SW"/>
    <x v="7"/>
    <x v="6"/>
    <n v="625770.1"/>
    <d v="2001-05-31T21:00:00"/>
  </r>
  <r>
    <x v="1"/>
    <x v="1"/>
    <x v="1"/>
    <x v="0"/>
    <n v="25"/>
    <n v="1308752"/>
    <d v="2001-05-30T08:02:4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35"/>
    <s v="mkprime1"/>
    <s v="JRICHTE"/>
    <s v="ST-CA"/>
    <x v="7"/>
    <x v="6"/>
    <n v="625771.1"/>
    <d v="2001-05-31T21:00:00"/>
  </r>
  <r>
    <x v="1"/>
    <x v="1"/>
    <x v="1"/>
    <x v="6"/>
    <n v="1500"/>
    <n v="1308753"/>
    <d v="2001-05-30T08:02:44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47"/>
    <s v="Roseyehuda"/>
    <s v="CDORLAN"/>
    <s v="ST-ECAR"/>
    <x v="7"/>
    <x v="6"/>
    <n v="625772.1"/>
    <d v="2001-06-01T17:11:00"/>
  </r>
  <r>
    <x v="1"/>
    <x v="1"/>
    <x v="1"/>
    <x v="6"/>
    <n v="1500"/>
    <n v="1308754"/>
    <d v="2001-05-30T08:02:54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Kellybry"/>
    <s v="JQUENET"/>
    <s v="LT-PJM"/>
    <x v="7"/>
    <x v="6"/>
    <n v="625773.1"/>
    <d v="2001-06-01T14:12:00"/>
  </r>
  <r>
    <x v="1"/>
    <x v="2"/>
    <x v="0"/>
    <x v="20"/>
    <n v="755000"/>
    <n v="1308755"/>
    <d v="2001-05-30T08:02:56"/>
    <s v="Aquila Risk Management Corporation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QUILA1075"/>
    <s v="BMCKAY"/>
    <s v="FT-NY"/>
    <x v="6"/>
    <x v="4"/>
    <s v="VC8527.1"/>
    <d v="2001-11-01T00:00:00"/>
  </r>
  <r>
    <x v="1"/>
    <x v="1"/>
    <x v="1"/>
    <x v="6"/>
    <n v="1500"/>
    <n v="1308756"/>
    <d v="2001-05-30T08:02:57"/>
    <s v="Sempra Energy Trading Corp."/>
    <x v="0"/>
    <x v="0"/>
    <x v="0"/>
    <x v="1"/>
    <s v="US East Power Phy Fwd Firm"/>
    <s v="US Pwr Phy Firm  Entergy Peak            Jun01           USD/MWh"/>
    <n v="50"/>
    <m/>
    <x v="0"/>
    <x v="1"/>
    <x v="0"/>
    <n v="56.25"/>
    <s v="greggdavis"/>
    <s v="MCARSON2"/>
    <s v="LT-SPP"/>
    <x v="7"/>
    <x v="6"/>
    <n v="625774.1"/>
    <d v="2001-06-01T14:16:00"/>
  </r>
  <r>
    <x v="1"/>
    <x v="1"/>
    <x v="1"/>
    <x v="0"/>
    <n v="25"/>
    <n v="1308757"/>
    <d v="2001-05-30T08:03:00"/>
    <s v="Allegheny Energy Supply Company, LLC"/>
    <x v="0"/>
    <x v="0"/>
    <x v="0"/>
    <x v="1"/>
    <s v="US West Power Phy Fwd Firm"/>
    <s v="US Pwr Phy Firm  PALVE OffPk             31May01         USD/MWh"/>
    <n v="25"/>
    <m/>
    <x v="0"/>
    <x v="1"/>
    <x v="0"/>
    <n v="27.5"/>
    <s v="kcaes123"/>
    <s v="TALONSO"/>
    <s v="ST-SW"/>
    <x v="7"/>
    <x v="6"/>
    <n v="625775.1"/>
    <d v="2001-05-31T21:00:00"/>
  </r>
  <r>
    <x v="1"/>
    <x v="2"/>
    <x v="1"/>
    <x v="0"/>
    <n v="5000"/>
    <n v="1308758"/>
    <d v="2001-05-30T08:03:02"/>
    <s v="PG&amp;E Energy Trading-Gas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NedCosman"/>
    <s v="VPIMENOV"/>
    <s v="ENA-IM ME NEW YORK"/>
    <x v="8"/>
    <x v="4"/>
    <n v="816769"/>
    <d v="2001-05-31T21:00:00"/>
  </r>
  <r>
    <x v="1"/>
    <x v="2"/>
    <x v="1"/>
    <x v="0"/>
    <n v="5000"/>
    <n v="1308759"/>
    <d v="2001-05-30T08:03:03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"/>
    <s v="shawnmaz"/>
    <s v="VPIMENOV"/>
    <s v="ENA-IM ME NEW YORK"/>
    <x v="8"/>
    <x v="4"/>
    <n v="816770"/>
    <d v="2001-05-31T21:00:00"/>
  </r>
  <r>
    <x v="1"/>
    <x v="1"/>
    <x v="1"/>
    <x v="0"/>
    <n v="25"/>
    <n v="1308760"/>
    <d v="2001-05-30T08:03:07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70"/>
    <s v="danabrown"/>
    <s v="CMALLOR"/>
    <s v="ST-CA"/>
    <x v="7"/>
    <x v="6"/>
    <n v="625776.1"/>
    <d v="2001-05-31T21:00:00"/>
  </r>
  <r>
    <x v="1"/>
    <x v="2"/>
    <x v="1"/>
    <x v="0"/>
    <n v="10000"/>
    <n v="1308761"/>
    <d v="2001-05-30T08:03:09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garrison"/>
    <s v="ARING"/>
    <s v="ENA-IM NE GULF1"/>
    <x v="8"/>
    <x v="4"/>
    <n v="816772"/>
    <d v="2001-05-31T21:00:00"/>
  </r>
  <r>
    <x v="1"/>
    <x v="1"/>
    <x v="1"/>
    <x v="0"/>
    <n v="25"/>
    <n v="1308762"/>
    <d v="2001-05-30T08:03:17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WRUSSELL"/>
    <s v="CMALLOR"/>
    <s v="ST-CA"/>
    <x v="7"/>
    <x v="6"/>
    <n v="625777.1"/>
    <d v="2001-05-31T21:00:00"/>
  </r>
  <r>
    <x v="1"/>
    <x v="1"/>
    <x v="1"/>
    <x v="0"/>
    <n v="25"/>
    <n v="1308763"/>
    <d v="2001-05-30T08:03:18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"/>
    <s v="DWS19640"/>
    <s v="TALONSO"/>
    <s v="ST-SW"/>
    <x v="7"/>
    <x v="6"/>
    <n v="625778.1"/>
    <d v="2001-05-31T21:00:00"/>
  </r>
  <r>
    <x v="1"/>
    <x v="2"/>
    <x v="1"/>
    <x v="0"/>
    <n v="10000"/>
    <n v="1308764"/>
    <d v="2001-05-30T08:03:32"/>
    <s v="PG&amp;E Energy Trading-Gas Corporation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5"/>
    <s v="ADM36631"/>
    <s v="JTHOLT"/>
    <s v="ENA - IM West"/>
    <x v="8"/>
    <x v="4"/>
    <n v="816773"/>
    <d v="2001-05-31T21:00:00"/>
  </r>
  <r>
    <x v="1"/>
    <x v="1"/>
    <x v="1"/>
    <x v="0"/>
    <n v="25"/>
    <n v="1308765"/>
    <d v="2001-05-30T08:03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40"/>
    <s v="aepsvc134"/>
    <s v="MFISCHE2"/>
    <s v="ST-SW"/>
    <x v="7"/>
    <x v="6"/>
    <n v="625779.1"/>
    <d v="2001-05-31T21:00:00"/>
  </r>
  <r>
    <x v="1"/>
    <x v="2"/>
    <x v="1"/>
    <x v="0"/>
    <n v="10000"/>
    <n v="1308766"/>
    <d v="2001-05-30T08:03:43"/>
    <s v="Cook Inlet Energy Supply L.L.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2"/>
    <s v="MIDCONT2"/>
    <s v="TDONOHO"/>
    <s v="ENA - IM Central Gulf"/>
    <x v="8"/>
    <x v="4"/>
    <n v="816774"/>
    <d v="2001-05-31T21:00:00"/>
  </r>
  <r>
    <x v="1"/>
    <x v="1"/>
    <x v="1"/>
    <x v="0"/>
    <n v="25"/>
    <n v="1308767"/>
    <d v="2001-05-30T08:03:45"/>
    <s v="City of Redding"/>
    <x v="0"/>
    <x v="0"/>
    <x v="0"/>
    <x v="1"/>
    <s v="US West Power Phy Fwd CAISO"/>
    <s v="US Pwr Phy CAISO NP15 OffPk              31May01         USD/MWh"/>
    <n v="25"/>
    <m/>
    <x v="0"/>
    <x v="1"/>
    <x v="0"/>
    <n v="68"/>
    <s v="PEON1959"/>
    <s v="CMALLOR"/>
    <s v="ST-CA"/>
    <x v="7"/>
    <x v="6"/>
    <n v="625781.1"/>
    <d v="2001-05-31T21:00:00"/>
  </r>
  <r>
    <x v="1"/>
    <x v="1"/>
    <x v="1"/>
    <x v="0"/>
    <n v="25"/>
    <n v="1308768"/>
    <d v="2001-05-30T08:03:48"/>
    <s v="Puget Sound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KFINICLE"/>
    <s v="CMALLOR"/>
    <s v="ST-CA"/>
    <x v="7"/>
    <x v="6"/>
    <n v="625782.1"/>
    <d v="2001-05-31T21:00:00"/>
  </r>
  <r>
    <x v="1"/>
    <x v="2"/>
    <x v="0"/>
    <x v="20"/>
    <n v="3775000"/>
    <n v="1308769"/>
    <d v="2001-05-30T08:03:48"/>
    <s v="Aquila Risk Management Corporation"/>
    <x v="0"/>
    <x v="0"/>
    <x v="0"/>
    <x v="2"/>
    <s v="US Gas Fin BasisSwap"/>
    <s v="US Gas Basis     TCO Pool                Nov01-Mar02     USD/MM"/>
    <n v="25000"/>
    <m/>
    <x v="0"/>
    <x v="10"/>
    <x v="0"/>
    <n v="0.23749999999999999"/>
    <s v="AQUILA1003"/>
    <s v="BMCKAY"/>
    <s v="FT-NY"/>
    <x v="6"/>
    <x v="4"/>
    <s v="VC8528.1"/>
    <d v="2001-11-01T00:00:00"/>
  </r>
  <r>
    <x v="1"/>
    <x v="2"/>
    <x v="0"/>
    <x v="20"/>
    <n v="3020000"/>
    <n v="1308770"/>
    <d v="2001-05-30T08:04:00"/>
    <s v="Aquila Risk Management Corporation"/>
    <x v="0"/>
    <x v="0"/>
    <x v="0"/>
    <x v="2"/>
    <s v="US Gas Fin BasisSwap"/>
    <s v="US Gas Basis     TCO Pool                Nov01-Mar02     USD/MM"/>
    <n v="20000"/>
    <m/>
    <x v="0"/>
    <x v="10"/>
    <x v="0"/>
    <n v="0.23749999999999999"/>
    <s v="AQUILA1003"/>
    <s v="BMCKAY"/>
    <s v="FT-NY"/>
    <x v="6"/>
    <x v="4"/>
    <s v="VC8529.1"/>
    <d v="2001-11-01T00:00:00"/>
  </r>
  <r>
    <x v="1"/>
    <x v="2"/>
    <x v="1"/>
    <x v="0"/>
    <n v="5000"/>
    <n v="1308771"/>
    <d v="2001-05-30T08:04:10"/>
    <s v="HS Energy Services, Inc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349999999999998"/>
    <s v="JIMLK19641"/>
    <s v="JREITME"/>
    <s v="ENA - IM Denver"/>
    <x v="8"/>
    <x v="4"/>
    <n v="816775"/>
    <d v="2001-05-31T21:00:00"/>
  </r>
  <r>
    <x v="1"/>
    <x v="2"/>
    <x v="1"/>
    <x v="0"/>
    <n v="10000"/>
    <n v="1308772"/>
    <d v="2001-05-30T08:04:1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25000000000001"/>
    <s v="BIGDADDY"/>
    <s v="TDONOHO"/>
    <s v="ENA - IM Central Gulf"/>
    <x v="8"/>
    <x v="4"/>
    <n v="816776"/>
    <d v="2001-05-31T21:00:00"/>
  </r>
  <r>
    <x v="1"/>
    <x v="1"/>
    <x v="1"/>
    <x v="0"/>
    <n v="25"/>
    <n v="1308774"/>
    <d v="2001-05-30T08:04:23"/>
    <s v="El Paso Merchant Energy, L.P."/>
    <x v="0"/>
    <x v="0"/>
    <x v="0"/>
    <x v="1"/>
    <s v="US West Power Phy Fwd Firm"/>
    <s v="US Pwr Phy Firm  PALVE Peak              31May01         USD/MWh"/>
    <m/>
    <n v="25"/>
    <x v="0"/>
    <x v="1"/>
    <x v="0"/>
    <n v="142.5"/>
    <s v="epmepNLA"/>
    <s v="MFISCHE2"/>
    <s v="ST-SW"/>
    <x v="7"/>
    <x v="6"/>
    <n v="625784.1"/>
    <d v="2001-05-31T21:00:00"/>
  </r>
  <r>
    <x v="1"/>
    <x v="1"/>
    <x v="1"/>
    <x v="0"/>
    <n v="25"/>
    <n v="1308775"/>
    <d v="2001-05-30T08:04:37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HARA01234"/>
    <s v="CMALLOR"/>
    <s v="ST-CA"/>
    <x v="7"/>
    <x v="6"/>
    <n v="625785.1"/>
    <d v="2001-05-31T21:00:00"/>
  </r>
  <r>
    <x v="1"/>
    <x v="1"/>
    <x v="1"/>
    <x v="0"/>
    <n v="25"/>
    <n v="1308776"/>
    <d v="2001-05-30T08:04:55"/>
    <s v="Williams Energy Marketing &amp; Trading Company"/>
    <x v="0"/>
    <x v="0"/>
    <x v="0"/>
    <x v="1"/>
    <s v="US West Power Phy Fwd CAISO"/>
    <s v="US Pwr Phy CAISO SP15 Peak               31May01         USD/MWh"/>
    <m/>
    <n v="25"/>
    <x v="0"/>
    <x v="1"/>
    <x v="0"/>
    <n v="132"/>
    <s v="benpratt1"/>
    <s v="JRICHTE"/>
    <s v="ST-CA"/>
    <x v="7"/>
    <x v="6"/>
    <n v="625786.1"/>
    <d v="2001-05-31T21:00:00"/>
  </r>
  <r>
    <x v="1"/>
    <x v="1"/>
    <x v="1"/>
    <x v="0"/>
    <n v="25"/>
    <n v="1308777"/>
    <d v="2001-05-30T08:04:57"/>
    <s v="Mirant Americas Energy Marketing, L.P."/>
    <x v="0"/>
    <x v="0"/>
    <x v="0"/>
    <x v="1"/>
    <s v="US West Power Phy Fwd Firm"/>
    <s v="US Pwr Phy Firm  PALVE OffPk             31May01         USD/MWh"/>
    <m/>
    <n v="25"/>
    <x v="0"/>
    <x v="1"/>
    <x v="0"/>
    <n v="29"/>
    <s v="sconn00001"/>
    <s v="TALONSO"/>
    <s v="ST-SW"/>
    <x v="7"/>
    <x v="6"/>
    <n v="625787.1"/>
    <d v="2001-05-31T21:00:00"/>
  </r>
  <r>
    <x v="1"/>
    <x v="1"/>
    <x v="1"/>
    <x v="0"/>
    <n v="25"/>
    <n v="1308778"/>
    <d v="2001-05-30T08:05:04"/>
    <s v="Sempra Energy Trading Corp."/>
    <x v="0"/>
    <x v="0"/>
    <x v="0"/>
    <x v="1"/>
    <s v="US West Power Phy Fwd Firm"/>
    <s v="US Pwr Phy Firm  Mid-C OffPk             31May01         USD/MWh"/>
    <m/>
    <n v="25"/>
    <x v="0"/>
    <x v="1"/>
    <x v="0"/>
    <n v="75"/>
    <s v="beckster"/>
    <s v="DSCHOLT"/>
    <s v="ST-SW"/>
    <x v="7"/>
    <x v="6"/>
    <n v="625788.1"/>
    <d v="2001-05-31T21:00:00"/>
  </r>
  <r>
    <x v="1"/>
    <x v="1"/>
    <x v="1"/>
    <x v="0"/>
    <n v="25"/>
    <n v="1308779"/>
    <d v="2001-05-30T08:05:12"/>
    <s v="BP Energy Company"/>
    <x v="0"/>
    <x v="0"/>
    <x v="0"/>
    <x v="1"/>
    <s v="US West Power Phy Fwd CAISO"/>
    <s v="US Pwr Phy CAISO NP15 Peak               31May01         USD/MWh"/>
    <m/>
    <n v="25"/>
    <x v="0"/>
    <x v="1"/>
    <x v="0"/>
    <n v="155"/>
    <s v="Scavoner"/>
    <s v="JRICHTE"/>
    <s v="ST-CA"/>
    <x v="7"/>
    <x v="6"/>
    <n v="625789.1"/>
    <d v="2001-05-31T21:00:00"/>
  </r>
  <r>
    <x v="0"/>
    <x v="0"/>
    <x v="0"/>
    <x v="0"/>
    <n v="20"/>
    <n v="1308780"/>
    <d v="2001-05-30T08:05:2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52993"/>
    <s v="BMARCHAN"/>
    <s v="Enron Metals Trading System"/>
    <x v="0"/>
    <x v="0"/>
    <n v="2157822"/>
    <m/>
  </r>
  <r>
    <x v="1"/>
    <x v="1"/>
    <x v="1"/>
    <x v="0"/>
    <n v="25"/>
    <n v="1308781"/>
    <d v="2001-05-30T08:05:29"/>
    <s v="Aquila Energy Marketing Corporation"/>
    <x v="0"/>
    <x v="0"/>
    <x v="0"/>
    <x v="1"/>
    <s v="US West Power Phy Fwd CAISO"/>
    <s v="US Pwr Phy CAISO SP15 OffPk              31May01         USD/MWh"/>
    <m/>
    <n v="25"/>
    <x v="0"/>
    <x v="1"/>
    <x v="0"/>
    <n v="43"/>
    <s v="WESTPOWER"/>
    <s v="CMALLOR"/>
    <s v="ST-CA"/>
    <x v="7"/>
    <x v="6"/>
    <n v="625790.1"/>
    <d v="2001-05-31T21:00:00"/>
  </r>
  <r>
    <x v="1"/>
    <x v="2"/>
    <x v="1"/>
    <x v="0"/>
    <n v="20000"/>
    <n v="1308782"/>
    <d v="2001-05-30T08:05:33"/>
    <s v="Amerada Hess Corporation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dvjohnson1"/>
    <s v="JHODGE2"/>
    <s v="ENA-IM ME TCO"/>
    <x v="8"/>
    <x v="4"/>
    <n v="816778"/>
    <d v="2001-05-31T21:00:00"/>
  </r>
  <r>
    <x v="1"/>
    <x v="2"/>
    <x v="1"/>
    <x v="0"/>
    <n v="10000"/>
    <n v="1308783"/>
    <d v="2001-05-30T08:05:35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MIDCONT1"/>
    <s v="ARING"/>
    <s v="ENA-IM NE GULF1"/>
    <x v="8"/>
    <x v="4"/>
    <n v="816779"/>
    <d v="2001-05-31T21:00:00"/>
  </r>
  <r>
    <x v="1"/>
    <x v="1"/>
    <x v="1"/>
    <x v="0"/>
    <n v="25"/>
    <n v="1308784"/>
    <d v="2001-05-30T08:05:37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75"/>
    <s v="POWEREX4"/>
    <s v="CMALLOR"/>
    <s v="ST-CA"/>
    <x v="7"/>
    <x v="6"/>
    <n v="625791.1"/>
    <d v="2001-05-31T21:00:00"/>
  </r>
  <r>
    <x v="1"/>
    <x v="1"/>
    <x v="1"/>
    <x v="0"/>
    <n v="25"/>
    <n v="1308785"/>
    <d v="2001-05-30T08:05:3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792.1"/>
    <d v="2001-05-31T21:00:00"/>
  </r>
  <r>
    <x v="1"/>
    <x v="1"/>
    <x v="1"/>
    <x v="0"/>
    <n v="25"/>
    <n v="1308786"/>
    <d v="2001-05-30T08:05:54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3.1"/>
    <d v="2001-05-31T21:00:00"/>
  </r>
  <r>
    <x v="1"/>
    <x v="2"/>
    <x v="1"/>
    <x v="0"/>
    <n v="5000"/>
    <n v="1308787"/>
    <d v="2001-05-30T08:05:59"/>
    <s v="EnergyUSA-TPC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"/>
    <s v="jgriffiths"/>
    <s v="VPIMENOV"/>
    <s v="ENA-IM ME NEW YORK"/>
    <x v="8"/>
    <x v="4"/>
    <n v="816780"/>
    <d v="2001-05-31T21:00:00"/>
  </r>
  <r>
    <x v="1"/>
    <x v="2"/>
    <x v="1"/>
    <x v="0"/>
    <n v="5000"/>
    <n v="1308788"/>
    <d v="2001-05-30T08:06:06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"/>
    <s v="toddbandy"/>
    <s v="KSTEVEN"/>
    <s v="ENA-IM Mid Central South"/>
    <x v="8"/>
    <x v="4"/>
    <n v="816781"/>
    <d v="2001-05-31T21:00:00"/>
  </r>
  <r>
    <x v="1"/>
    <x v="1"/>
    <x v="1"/>
    <x v="0"/>
    <n v="25"/>
    <n v="1308789"/>
    <d v="2001-05-30T08:06:14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94.1"/>
    <d v="2001-05-31T21:00:00"/>
  </r>
  <r>
    <x v="1"/>
    <x v="2"/>
    <x v="1"/>
    <x v="0"/>
    <n v="1349"/>
    <n v="1308791"/>
    <d v="2001-05-30T08:06:17"/>
    <s v="Enron Energy Services, Inc."/>
    <x v="0"/>
    <x v="0"/>
    <x v="0"/>
    <x v="2"/>
    <s v="US Gas Phy Fwd Firm non-TX &lt; or = 1Mo "/>
    <s v="US Gas Phy       PEPL Pool               31May01         USD/MM"/>
    <n v="1349"/>
    <m/>
    <x v="0"/>
    <x v="10"/>
    <x v="0"/>
    <n v="3.5525000000000002"/>
    <s v="REYNOLDS"/>
    <s v="KSTEVEN"/>
    <s v="ENA-IM Mid Central South"/>
    <x v="8"/>
    <x v="4"/>
    <n v="816782"/>
    <d v="2001-05-31T21:00:00"/>
  </r>
  <r>
    <x v="1"/>
    <x v="2"/>
    <x v="1"/>
    <x v="0"/>
    <n v="2650"/>
    <n v="1308790"/>
    <d v="2001-05-30T08:06:17"/>
    <s v="Coast Energy Group, a division of Cornerstone Propane, L.P."/>
    <x v="0"/>
    <x v="0"/>
    <x v="0"/>
    <x v="2"/>
    <s v="US Gas Phy Fwd Firm non-TX &lt; or = 1Mo "/>
    <s v="US Gas Phy       TENN 800                31May01         USD/MM"/>
    <m/>
    <n v="2650"/>
    <x v="0"/>
    <x v="10"/>
    <x v="0"/>
    <n v="3.61"/>
    <s v="buckdiers"/>
    <s v="SNEAL"/>
    <s v="ENA-IM NE GULF3"/>
    <x v="8"/>
    <x v="4"/>
    <n v="816783"/>
    <d v="2001-05-31T21:00:00"/>
  </r>
  <r>
    <x v="1"/>
    <x v="2"/>
    <x v="1"/>
    <x v="0"/>
    <n v="2827"/>
    <n v="1308792"/>
    <d v="2001-05-30T08:06:17"/>
    <s v="EnergyUSA-TPC Corp."/>
    <x v="0"/>
    <x v="0"/>
    <x v="0"/>
    <x v="2"/>
    <s v="US Gas Phy Fwd Firm non-TX &lt; or = 1Mo "/>
    <s v="US Gas Phy       TETCO ELA               31May01         USD/MM"/>
    <m/>
    <n v="2827"/>
    <x v="0"/>
    <x v="10"/>
    <x v="0"/>
    <n v="3.605"/>
    <s v="timothym"/>
    <s v="SPEREIR"/>
    <s v="ENA-IM NE GULF3"/>
    <x v="8"/>
    <x v="4"/>
    <n v="816784"/>
    <d v="2001-05-31T21:00:00"/>
  </r>
  <r>
    <x v="1"/>
    <x v="2"/>
    <x v="0"/>
    <x v="10"/>
    <n v="3100"/>
    <n v="1308793"/>
    <d v="2001-05-30T08:06:21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475"/>
    <s v="markgriff"/>
    <s v="MMAGGI"/>
    <s v="NG EXOTIC"/>
    <x v="6"/>
    <x v="4"/>
    <s v="VC8530.1"/>
    <d v="2001-07-01T00:00:00"/>
  </r>
  <r>
    <x v="1"/>
    <x v="1"/>
    <x v="1"/>
    <x v="0"/>
    <n v="25"/>
    <n v="1308795"/>
    <d v="2001-05-30T08:06:22"/>
    <s v="Constellation Power Source, Inc."/>
    <x v="0"/>
    <x v="0"/>
    <x v="0"/>
    <x v="1"/>
    <s v="US West Power Phy Fwd Firm"/>
    <s v="US Pwr Phy Firm  PALVE Peak              31May01         USD/MWh"/>
    <m/>
    <n v="25"/>
    <x v="0"/>
    <x v="1"/>
    <x v="0"/>
    <n v="144"/>
    <s v="bharrison"/>
    <s v="MFISCHE2"/>
    <s v="ST-SW"/>
    <x v="7"/>
    <x v="6"/>
    <n v="625795.1"/>
    <d v="2001-05-31T21:00:00"/>
  </r>
  <r>
    <x v="1"/>
    <x v="1"/>
    <x v="0"/>
    <x v="18"/>
    <n v="3100"/>
    <n v="1308796"/>
    <d v="2001-05-30T08:06:23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8"/>
    <s v="cgaes123"/>
    <s v="DDAVIS"/>
    <s v="LT-New England"/>
    <x v="7"/>
    <x v="4"/>
    <n v="625796.1"/>
    <d v="2001-07-01T00:00:00"/>
  </r>
  <r>
    <x v="1"/>
    <x v="2"/>
    <x v="0"/>
    <x v="10"/>
    <n v="77500"/>
    <n v="1308797"/>
    <d v="2001-05-30T08:06:24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"/>
    <s v="rkc00001"/>
    <s v="JARNOLD"/>
    <s v="NG-Price"/>
    <x v="6"/>
    <x v="4"/>
    <s v="VC8532.1"/>
    <d v="2001-07-01T21:00:00"/>
  </r>
  <r>
    <x v="1"/>
    <x v="2"/>
    <x v="1"/>
    <x v="0"/>
    <n v="5000"/>
    <n v="1308798"/>
    <d v="2001-05-30T08:06:2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785"/>
    <d v="2001-05-31T21:00:00"/>
  </r>
  <r>
    <x v="1"/>
    <x v="2"/>
    <x v="1"/>
    <x v="0"/>
    <n v="2000"/>
    <n v="1308799"/>
    <d v="2001-05-30T08:06:30"/>
    <s v="Enserco Energy, Inc."/>
    <x v="0"/>
    <x v="0"/>
    <x v="0"/>
    <x v="2"/>
    <s v="US Gas Phy Fwd Firm non-TX &lt; or = 1Mo "/>
    <s v="US Gas Phy       Cheyenne Hub            31May01         USD/MM"/>
    <n v="2000"/>
    <m/>
    <x v="0"/>
    <x v="10"/>
    <x v="0"/>
    <n v="2.61"/>
    <s v="wwarburton"/>
    <s v="JREITME"/>
    <s v="ENA - IM Denver"/>
    <x v="8"/>
    <x v="4"/>
    <n v="816786"/>
    <d v="2001-05-31T21:00:00"/>
  </r>
  <r>
    <x v="1"/>
    <x v="2"/>
    <x v="1"/>
    <x v="0"/>
    <n v="10000"/>
    <n v="1308800"/>
    <d v="2001-05-30T08:06:42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aepes215"/>
    <s v="ARING"/>
    <s v="ENA-IM NE GULF1"/>
    <x v="8"/>
    <x v="4"/>
    <n v="816787"/>
    <d v="2001-05-31T21:00:00"/>
  </r>
  <r>
    <x v="1"/>
    <x v="1"/>
    <x v="1"/>
    <x v="0"/>
    <n v="25"/>
    <n v="1308801"/>
    <d v="2001-05-30T08:06:43"/>
    <s v="BP Energy Company"/>
    <x v="0"/>
    <x v="0"/>
    <x v="0"/>
    <x v="1"/>
    <s v="US West Power Phy Fwd CAISO"/>
    <s v="US Pwr Phy CAISO NP15 OffPk              31May01         USD/MWh"/>
    <m/>
    <n v="25"/>
    <x v="0"/>
    <x v="1"/>
    <x v="0"/>
    <n v="78"/>
    <s v="Speightsjp"/>
    <s v="CMALLOR"/>
    <s v="ST-CA"/>
    <x v="7"/>
    <x v="6"/>
    <n v="625797.1"/>
    <d v="2001-05-31T21:00:00"/>
  </r>
  <r>
    <x v="1"/>
    <x v="2"/>
    <x v="1"/>
    <x v="6"/>
    <n v="450000"/>
    <n v="1308802"/>
    <d v="2001-05-30T08:06:45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85"/>
    <s v="TIMMYSMALL"/>
    <s v="EBASS"/>
    <s v="ENA-IM WAHA"/>
    <x v="8"/>
    <x v="4"/>
    <n v="816788"/>
    <d v="2001-06-01T09:47:00"/>
  </r>
  <r>
    <x v="1"/>
    <x v="2"/>
    <x v="1"/>
    <x v="0"/>
    <n v="10000"/>
    <n v="1308803"/>
    <d v="2001-05-30T08:06:4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6"/>
    <s v="aepes215"/>
    <s v="ARING"/>
    <s v="ENA-IM NE GULF1"/>
    <x v="8"/>
    <x v="4"/>
    <n v="816789"/>
    <d v="2001-05-31T21:00:00"/>
  </r>
  <r>
    <x v="1"/>
    <x v="1"/>
    <x v="1"/>
    <x v="0"/>
    <n v="25"/>
    <n v="1308804"/>
    <d v="2001-05-30T08:06:52"/>
    <s v="Pacificorp"/>
    <x v="0"/>
    <x v="0"/>
    <x v="0"/>
    <x v="1"/>
    <s v="US West Power Phy Fwd CAISO"/>
    <s v="US Pwr Phy CAISO SP15 OffPk              31May01         USD/MWh"/>
    <m/>
    <n v="25"/>
    <x v="0"/>
    <x v="1"/>
    <x v="0"/>
    <n v="45"/>
    <s v="paulwood"/>
    <s v="CMALLOR"/>
    <s v="ST-CA"/>
    <x v="7"/>
    <x v="6"/>
    <n v="625798.1"/>
    <d v="2001-05-31T21:00:00"/>
  </r>
  <r>
    <x v="1"/>
    <x v="2"/>
    <x v="1"/>
    <x v="0"/>
    <n v="5000"/>
    <n v="1308805"/>
    <d v="2001-05-30T08:06:57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PEGGIALL"/>
    <s v="PMIMS"/>
    <s v="ENA - IM MKT Central CG"/>
    <x v="8"/>
    <x v="4"/>
    <n v="816790"/>
    <d v="2001-05-31T21:00:00"/>
  </r>
  <r>
    <x v="1"/>
    <x v="1"/>
    <x v="1"/>
    <x v="0"/>
    <n v="25"/>
    <n v="1308806"/>
    <d v="2001-05-30T08:06:58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9.1"/>
    <d v="2001-05-31T21:00:00"/>
  </r>
  <r>
    <x v="1"/>
    <x v="2"/>
    <x v="1"/>
    <x v="0"/>
    <n v="5000"/>
    <n v="1308807"/>
    <d v="2001-05-30T08:07:03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jaelee14"/>
    <s v="VPIMENOV"/>
    <s v="ENA-IM ME NEW YORK"/>
    <x v="8"/>
    <x v="4"/>
    <n v="816791"/>
    <d v="2001-05-31T21:00:00"/>
  </r>
  <r>
    <x v="1"/>
    <x v="3"/>
    <x v="0"/>
    <x v="0"/>
    <n v="50000"/>
    <n v="1308808"/>
    <d v="2001-05-30T08:07:05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bernbroph"/>
    <s v="GWHALLE"/>
    <s v="WTI-GW-NXC2"/>
    <x v="5"/>
    <x v="4"/>
    <n v="109430"/>
    <d v="2001-07-01T00:00:00"/>
  </r>
  <r>
    <x v="1"/>
    <x v="1"/>
    <x v="1"/>
    <x v="0"/>
    <n v="25"/>
    <n v="1308809"/>
    <d v="2001-05-30T08:07:06"/>
    <s v="Mirant Americas Energy Marketing, L.P."/>
    <x v="0"/>
    <x v="0"/>
    <x v="0"/>
    <x v="1"/>
    <s v="US West Power Phy Fwd CAISO"/>
    <s v="US Pwr Phy CAISO SP15 OffPk              31May01         USD/MWh"/>
    <n v="25"/>
    <m/>
    <x v="0"/>
    <x v="1"/>
    <x v="0"/>
    <n v="42"/>
    <s v="sconn00001"/>
    <s v="CMALLOR"/>
    <s v="ST-CA"/>
    <x v="7"/>
    <x v="6"/>
    <n v="625800.1"/>
    <d v="2001-05-31T21:00:00"/>
  </r>
  <r>
    <x v="1"/>
    <x v="2"/>
    <x v="1"/>
    <x v="0"/>
    <n v="200"/>
    <n v="1308810"/>
    <d v="2001-05-30T08:07:18"/>
    <s v="Petrocom Energy Group Limited"/>
    <x v="0"/>
    <x v="0"/>
    <x v="0"/>
    <x v="2"/>
    <s v="US Gas Phy Fwd Firm non-TX &lt; or = 1Mo "/>
    <s v="US Gas Phy       ANR SE Trans            31May01         USD/MM"/>
    <n v="200"/>
    <m/>
    <x v="0"/>
    <x v="10"/>
    <x v="0"/>
    <n v="3.6"/>
    <s v="dandukes"/>
    <s v="TDONOHO"/>
    <s v="ENA - IM Central Gulf"/>
    <x v="8"/>
    <x v="4"/>
    <n v="816793"/>
    <d v="2001-05-31T21:00:00"/>
  </r>
  <r>
    <x v="1"/>
    <x v="2"/>
    <x v="1"/>
    <x v="0"/>
    <n v="5000"/>
    <n v="1308811"/>
    <d v="2001-05-30T08:07:20"/>
    <s v="Marathon Oil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ENRONCAT"/>
    <s v="KSTEVEN"/>
    <s v="ENA-IM Mid Central South"/>
    <x v="8"/>
    <x v="4"/>
    <n v="816794"/>
    <d v="2001-05-31T21:00:00"/>
  </r>
  <r>
    <x v="1"/>
    <x v="1"/>
    <x v="1"/>
    <x v="0"/>
    <n v="25"/>
    <n v="1308812"/>
    <d v="2001-05-30T08:07:21"/>
    <s v="Constellation Power Source, Inc."/>
    <x v="0"/>
    <x v="0"/>
    <x v="0"/>
    <x v="1"/>
    <s v="US West Power Phy Fwd Firm"/>
    <s v="US Pwr Phy Firm  Mid-C OffPk             31May01         USD/MWh"/>
    <n v="25"/>
    <m/>
    <x v="0"/>
    <x v="1"/>
    <x v="0"/>
    <n v="70"/>
    <s v="bharrison"/>
    <s v="DSCHOLT"/>
    <s v="ST-SW"/>
    <x v="7"/>
    <x v="6"/>
    <n v="625801.1"/>
    <d v="2001-05-31T21:00:00"/>
  </r>
  <r>
    <x v="1"/>
    <x v="1"/>
    <x v="1"/>
    <x v="0"/>
    <n v="25"/>
    <n v="1308813"/>
    <d v="2001-05-30T08:07:22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75"/>
    <s v="HARA01234"/>
    <s v="DSCHOLT"/>
    <s v="ST-SW"/>
    <x v="7"/>
    <x v="6"/>
    <n v="625802.1"/>
    <d v="2001-05-31T21:00:00"/>
  </r>
  <r>
    <x v="1"/>
    <x v="1"/>
    <x v="1"/>
    <x v="0"/>
    <n v="25"/>
    <n v="1308814"/>
    <d v="2001-05-30T08:07:25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803.1"/>
    <d v="2001-05-31T21:00:00"/>
  </r>
  <r>
    <x v="1"/>
    <x v="2"/>
    <x v="1"/>
    <x v="0"/>
    <n v="2870"/>
    <n v="1308815"/>
    <d v="2001-05-30T08:07:27"/>
    <s v="CMS Field Services, Inc."/>
    <x v="0"/>
    <x v="0"/>
    <x v="0"/>
    <x v="2"/>
    <s v="US Gas Phy Fwd Firm non-TX &lt; or = 1Mo "/>
    <s v="US Gas Phy       NGPL NICOR              31May01         USD/MM"/>
    <m/>
    <n v="2870"/>
    <x v="0"/>
    <x v="10"/>
    <x v="0"/>
    <n v="3.7437999999999998"/>
    <s v="ADM33962"/>
    <s v="PMIMS"/>
    <s v="ENA - IM MKT Central CG"/>
    <x v="8"/>
    <x v="4"/>
    <n v="816795"/>
    <d v="2001-05-31T21:00:00"/>
  </r>
  <r>
    <x v="1"/>
    <x v="2"/>
    <x v="0"/>
    <x v="10"/>
    <n v="3100"/>
    <n v="1308816"/>
    <d v="2001-05-30T08:07:29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5"/>
    <s v="markgriff"/>
    <s v="MMAGGI"/>
    <s v="NG EXOTIC"/>
    <x v="6"/>
    <x v="4"/>
    <s v="VC8535.1"/>
    <d v="2001-07-01T00:00:00"/>
  </r>
  <r>
    <x v="1"/>
    <x v="2"/>
    <x v="1"/>
    <x v="0"/>
    <n v="5000"/>
    <n v="1308818"/>
    <d v="2001-05-30T08:07:33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EPMELPwlh"/>
    <s v="VPIMENOV"/>
    <s v="ENA-IM ME NEW YORK"/>
    <x v="8"/>
    <x v="4"/>
    <n v="816797"/>
    <d v="2001-05-31T21:00:00"/>
  </r>
  <r>
    <x v="1"/>
    <x v="2"/>
    <x v="1"/>
    <x v="0"/>
    <n v="650"/>
    <n v="1308819"/>
    <d v="2001-05-30T08:07:34"/>
    <s v="El Paso Merchant Energy, L.P."/>
    <x v="0"/>
    <x v="0"/>
    <x v="0"/>
    <x v="2"/>
    <s v="US Gas Phy Fwd Firm non-TX &lt; or = 1Mo "/>
    <s v="US Gas Phy       Opal                    31May01         USD/MM"/>
    <m/>
    <n v="650"/>
    <x v="0"/>
    <x v="10"/>
    <x v="0"/>
    <n v="2.665"/>
    <s v="EPMELPrr2"/>
    <s v="SSOUTH"/>
    <s v="ENA - IM West"/>
    <x v="8"/>
    <x v="4"/>
    <n v="816798"/>
    <d v="2001-05-31T21:00:00"/>
  </r>
  <r>
    <x v="1"/>
    <x v="2"/>
    <x v="0"/>
    <x v="10"/>
    <n v="3100"/>
    <n v="1308820"/>
    <d v="2001-05-30T08:07:38"/>
    <s v="Sempra Energy Trading Corp."/>
    <x v="0"/>
    <x v="0"/>
    <x v="0"/>
    <x v="2"/>
    <s v="US Gas Fin Opt Put"/>
    <s v="US Gas Fin Opt   NYMEX        EP3.75     Aug01           USD/MM-L"/>
    <m/>
    <n v="100"/>
    <x v="0"/>
    <x v="11"/>
    <x v="0"/>
    <n v="0.3125"/>
    <s v="jdbsempra"/>
    <s v="MMAGGI"/>
    <s v="NG EXOTIC"/>
    <x v="6"/>
    <x v="4"/>
    <s v="VC8537.1"/>
    <d v="2001-08-01T00:00:00"/>
  </r>
  <r>
    <x v="0"/>
    <x v="0"/>
    <x v="0"/>
    <x v="0"/>
    <n v="5"/>
    <n v="1308821"/>
    <d v="2001-05-30T08:07:38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77"/>
    <s v="BRUMSTEVE"/>
    <s v="JGORDON1"/>
    <s v="Enron Metals Trading System"/>
    <x v="0"/>
    <x v="0"/>
    <n v="2157826"/>
    <m/>
  </r>
  <r>
    <x v="1"/>
    <x v="2"/>
    <x v="1"/>
    <x v="0"/>
    <n v="5000"/>
    <n v="1308824"/>
    <d v="2001-05-30T08:07:40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3.99"/>
    <s v="shawnmaz"/>
    <s v="VPIMENOV"/>
    <s v="ENA-IM ME NEW YORK"/>
    <x v="8"/>
    <x v="4"/>
    <n v="816800"/>
    <d v="2001-05-31T21:00:00"/>
  </r>
  <r>
    <x v="1"/>
    <x v="2"/>
    <x v="1"/>
    <x v="0"/>
    <n v="1000"/>
    <n v="1308825"/>
    <d v="2001-05-30T08:07:41"/>
    <s v="Enserco Energy, Inc."/>
    <x v="0"/>
    <x v="0"/>
    <x v="0"/>
    <x v="2"/>
    <s v="US Gas Phy Fwd Firm non-TX &lt; or = 1Mo "/>
    <s v="US Gas Phy       NGPL TxOkGCPool         31May01         USD/MM"/>
    <n v="1000"/>
    <m/>
    <x v="0"/>
    <x v="10"/>
    <x v="0"/>
    <n v="3.59"/>
    <s v="wwarburton"/>
    <s v="TDONOHO"/>
    <s v="ENA - IM Central Gulf"/>
    <x v="8"/>
    <x v="4"/>
    <n v="816799"/>
    <d v="2001-05-31T21:00:00"/>
  </r>
  <r>
    <x v="1"/>
    <x v="2"/>
    <x v="1"/>
    <x v="0"/>
    <n v="4175"/>
    <n v="1308826"/>
    <d v="2001-05-30T08:07:44"/>
    <s v="Dynegy Marketing and Trade"/>
    <x v="0"/>
    <x v="0"/>
    <x v="0"/>
    <x v="2"/>
    <s v="US Gas Phy Fwd Firm non-TX &lt; or = 1Mo "/>
    <s v="US Gas Phy       Mich Con                31May01         USD/MM"/>
    <n v="4175"/>
    <m/>
    <x v="0"/>
    <x v="10"/>
    <x v="0"/>
    <n v="3.85"/>
    <s v="MAXFIELD"/>
    <s v="JWILLI13"/>
    <s v="ENA - IM Mkt Central MICH"/>
    <x v="8"/>
    <x v="4"/>
    <n v="816801"/>
    <d v="2001-05-31T21:00:00"/>
  </r>
  <r>
    <x v="1"/>
    <x v="1"/>
    <x v="1"/>
    <x v="0"/>
    <n v="25"/>
    <n v="1308827"/>
    <d v="2001-05-30T08:07:4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43"/>
    <s v="benpratt1"/>
    <s v="MFISCHE2"/>
    <s v="ST-SW"/>
    <x v="7"/>
    <x v="6"/>
    <n v="625804.1"/>
    <d v="2001-05-31T21:00:00"/>
  </r>
  <r>
    <x v="1"/>
    <x v="2"/>
    <x v="1"/>
    <x v="0"/>
    <n v="10000"/>
    <n v="1308828"/>
    <d v="2001-05-30T08:07:48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6"/>
    <s v="HEATHERW"/>
    <s v="JTHOLT"/>
    <s v="ENA - IM West"/>
    <x v="8"/>
    <x v="4"/>
    <n v="816802"/>
    <d v="2001-05-31T21:00:00"/>
  </r>
  <r>
    <x v="1"/>
    <x v="2"/>
    <x v="1"/>
    <x v="0"/>
    <n v="5000"/>
    <n v="1308829"/>
    <d v="2001-05-30T08:07:50"/>
    <s v="Coral Energy Resour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ccubbison"/>
    <s v="MLENHAR"/>
    <s v="ENA - IM West"/>
    <x v="8"/>
    <x v="4"/>
    <n v="816803"/>
    <d v="2001-05-31T21:00:00"/>
  </r>
  <r>
    <x v="1"/>
    <x v="2"/>
    <x v="1"/>
    <x v="0"/>
    <n v="5000"/>
    <n v="1308830"/>
    <d v="2001-05-30T08:07:51"/>
    <s v="Reliant Energy Services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3.98"/>
    <s v="jaelee14"/>
    <s v="VPIMENOV"/>
    <s v="ENA-IM ME NEW YORK"/>
    <x v="8"/>
    <x v="4"/>
    <n v="816804"/>
    <d v="2001-05-31T21:00:00"/>
  </r>
  <r>
    <x v="0"/>
    <x v="2"/>
    <x v="1"/>
    <x v="0"/>
    <n v="10000"/>
    <n v="1308831"/>
    <d v="2001-05-30T08:07:5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6805"/>
    <d v="2001-05-31T21:00:00"/>
  </r>
  <r>
    <x v="1"/>
    <x v="1"/>
    <x v="1"/>
    <x v="0"/>
    <n v="25"/>
    <n v="1308833"/>
    <d v="2001-05-30T08:07:55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05.1"/>
    <d v="2001-05-31T21:00:00"/>
  </r>
  <r>
    <x v="1"/>
    <x v="1"/>
    <x v="1"/>
    <x v="0"/>
    <n v="25"/>
    <n v="1308835"/>
    <d v="2001-05-30T08:08:0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MARYROSE"/>
    <s v="TALONSO"/>
    <s v="ST-SW"/>
    <x v="7"/>
    <x v="6"/>
    <n v="625806.1"/>
    <d v="2001-05-31T21:00:00"/>
  </r>
  <r>
    <x v="1"/>
    <x v="2"/>
    <x v="1"/>
    <x v="0"/>
    <n v="5000"/>
    <n v="1308836"/>
    <d v="2001-05-30T08:08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74999999999999"/>
    <s v="tracycolli"/>
    <s v="KSTEVEN"/>
    <s v="ENA-IM Mid Central South"/>
    <x v="8"/>
    <x v="4"/>
    <n v="816807"/>
    <d v="2001-05-31T21:00:00"/>
  </r>
  <r>
    <x v="1"/>
    <x v="1"/>
    <x v="1"/>
    <x v="0"/>
    <n v="25"/>
    <n v="1308837"/>
    <d v="2001-05-30T08:08:05"/>
    <s v="Pinnacle West Capital Corporation"/>
    <x v="0"/>
    <x v="0"/>
    <x v="0"/>
    <x v="1"/>
    <s v="US West Power Phy Fwd Firm"/>
    <s v="US Pwr Phy Firm  PALVE Peak              31May01         USD/MWh"/>
    <m/>
    <n v="25"/>
    <x v="0"/>
    <x v="1"/>
    <x v="0"/>
    <n v="145"/>
    <s v="LEXI1234"/>
    <s v="MFISCHE2"/>
    <s v="ST-SW"/>
    <x v="7"/>
    <x v="6"/>
    <n v="625807.1"/>
    <d v="2001-05-31T21:00:00"/>
  </r>
  <r>
    <x v="1"/>
    <x v="2"/>
    <x v="1"/>
    <x v="0"/>
    <n v="4500"/>
    <n v="1308838"/>
    <d v="2001-05-30T08:08:06"/>
    <s v="Duke Energy Trading and Marketing, L.L.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74"/>
    <s v="LAURABATES"/>
    <s v="JWILLI13"/>
    <s v="ENA-IM Mid Central North"/>
    <x v="8"/>
    <x v="4"/>
    <n v="816808"/>
    <d v="2001-05-31T21:00:00"/>
  </r>
  <r>
    <x v="1"/>
    <x v="2"/>
    <x v="1"/>
    <x v="0"/>
    <n v="5500"/>
    <n v="1308839"/>
    <d v="2001-05-30T08:08:07"/>
    <s v="Dynegy Marketing and Trade"/>
    <x v="0"/>
    <x v="0"/>
    <x v="0"/>
    <x v="2"/>
    <s v="US Gas Phy Fwd Firm non-TX &lt; or = 1Mo "/>
    <s v="US Gas Phy       Harper                  31May01         USD/MM"/>
    <n v="5500"/>
    <m/>
    <x v="0"/>
    <x v="10"/>
    <x v="0"/>
    <n v="3.74"/>
    <s v="MCCORMICK1"/>
    <s v="JWILLI13"/>
    <s v="ENA-IM Mid Central North"/>
    <x v="8"/>
    <x v="4"/>
    <n v="816809"/>
    <d v="2001-05-31T21:00:00"/>
  </r>
  <r>
    <x v="1"/>
    <x v="2"/>
    <x v="1"/>
    <x v="0"/>
    <n v="26"/>
    <n v="1308840"/>
    <d v="2001-05-30T08:08:10"/>
    <s v="TXU Energy Trading Company"/>
    <x v="0"/>
    <x v="0"/>
    <x v="0"/>
    <x v="2"/>
    <s v="US Gas Phy Fwd Firm non-TX &lt; or = 1Mo "/>
    <s v="US Gas Phy       Trunkline ELA           31May01         USD/MM"/>
    <m/>
    <n v="26"/>
    <x v="0"/>
    <x v="10"/>
    <x v="0"/>
    <n v="3.52"/>
    <s v="txuetctmb"/>
    <s v="TDONOHO"/>
    <s v="ENA - IM Central Gulf"/>
    <x v="8"/>
    <x v="4"/>
    <n v="816810"/>
    <d v="2001-05-31T21:00:00"/>
  </r>
  <r>
    <x v="1"/>
    <x v="2"/>
    <x v="1"/>
    <x v="0"/>
    <n v="5000"/>
    <n v="1308841"/>
    <d v="2001-05-30T08:08:13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6811"/>
    <d v="2001-05-31T21:00:00"/>
  </r>
  <r>
    <x v="1"/>
    <x v="2"/>
    <x v="1"/>
    <x v="0"/>
    <n v="5000"/>
    <n v="1308842"/>
    <d v="2001-05-30T08:08:16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DILLABOUGH"/>
    <s v="JWILLI13"/>
    <s v="ENA - IM Mkt Central MICH"/>
    <x v="8"/>
    <x v="4"/>
    <n v="816812"/>
    <d v="2001-05-31T21:00:00"/>
  </r>
  <r>
    <x v="1"/>
    <x v="1"/>
    <x v="1"/>
    <x v="0"/>
    <n v="25"/>
    <n v="1308843"/>
    <d v="2001-05-30T08:08:2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8.1"/>
    <d v="2001-05-31T21:00:00"/>
  </r>
  <r>
    <x v="1"/>
    <x v="2"/>
    <x v="1"/>
    <x v="0"/>
    <n v="5000"/>
    <n v="1308844"/>
    <d v="2001-05-30T08:08:24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"/>
    <s v="aepes224"/>
    <s v="VPIMENOV"/>
    <s v="ENA-IM ME NEW YORK"/>
    <x v="8"/>
    <x v="4"/>
    <n v="816813"/>
    <d v="2001-05-31T21:00:00"/>
  </r>
  <r>
    <x v="1"/>
    <x v="2"/>
    <x v="1"/>
    <x v="0"/>
    <n v="5000"/>
    <n v="1308845"/>
    <d v="2001-05-30T08:08:28"/>
    <s v="Cook Inlet Energy Supply L.L.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"/>
    <s v="MIDCONT1"/>
    <s v="TDONOHO"/>
    <s v="ENA - IM Central Gulf"/>
    <x v="8"/>
    <x v="4"/>
    <n v="816814"/>
    <d v="2001-05-31T21:00:00"/>
  </r>
  <r>
    <x v="1"/>
    <x v="1"/>
    <x v="1"/>
    <x v="0"/>
    <n v="25"/>
    <n v="1308846"/>
    <d v="2001-05-30T08:08:41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9.1"/>
    <d v="2001-05-31T21:00:00"/>
  </r>
  <r>
    <x v="1"/>
    <x v="1"/>
    <x v="1"/>
    <x v="10"/>
    <n v="775"/>
    <n v="1308847"/>
    <d v="2001-05-30T08:08:42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310"/>
    <s v="jgoodman"/>
    <s v="MMOTLEY"/>
    <s v="ST-SW"/>
    <x v="7"/>
    <x v="6"/>
    <n v="625810.1"/>
    <d v="2001-07-01T21:00:00"/>
  </r>
  <r>
    <x v="1"/>
    <x v="2"/>
    <x v="0"/>
    <x v="10"/>
    <n v="620000"/>
    <n v="1308848"/>
    <d v="2001-05-30T08:08:43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2"/>
    <s v="mjkimner"/>
    <s v="JARNOLD"/>
    <s v="NG-Price"/>
    <x v="6"/>
    <x v="4"/>
    <s v="VC8540.1"/>
    <d v="2001-07-01T21:00:00"/>
  </r>
  <r>
    <x v="1"/>
    <x v="1"/>
    <x v="1"/>
    <x v="0"/>
    <n v="25"/>
    <n v="1308849"/>
    <d v="2001-05-30T08:08:44"/>
    <s v="Powerex Corp."/>
    <x v="0"/>
    <x v="0"/>
    <x v="0"/>
    <x v="1"/>
    <s v="US West Power Phy Fwd CAISO"/>
    <s v="US Pwr Phy CAISO NP15 Peak               31May01         USD/MWh"/>
    <m/>
    <n v="25"/>
    <x v="0"/>
    <x v="1"/>
    <x v="0"/>
    <n v="162"/>
    <s v="POWEREX4"/>
    <s v="JRICHTE"/>
    <s v="ST-CA"/>
    <x v="7"/>
    <x v="6"/>
    <n v="625811.1"/>
    <d v="2001-05-31T21:00:00"/>
  </r>
  <r>
    <x v="0"/>
    <x v="0"/>
    <x v="0"/>
    <x v="0"/>
    <n v="20"/>
    <n v="1308850"/>
    <d v="2001-05-30T08:08:4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ornstar"/>
    <s v="BMARCHAN"/>
    <s v="Enron Metals Trading System"/>
    <x v="0"/>
    <x v="0"/>
    <n v="2157828"/>
    <m/>
  </r>
  <r>
    <x v="1"/>
    <x v="1"/>
    <x v="1"/>
    <x v="0"/>
    <n v="10"/>
    <n v="1308851"/>
    <d v="2001-05-30T08:08:5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beckster"/>
    <s v="JMORRIS4"/>
    <s v="ST-CA"/>
    <x v="7"/>
    <x v="6"/>
    <n v="625812.1"/>
    <d v="2001-05-31T21:00:00"/>
  </r>
  <r>
    <x v="0"/>
    <x v="1"/>
    <x v="0"/>
    <x v="0"/>
    <n v="25"/>
    <n v="1308852"/>
    <d v="2001-05-30T08:08:56"/>
    <s v="TransAlta Energy Marketing Corp."/>
    <x v="0"/>
    <x v="0"/>
    <x v="0"/>
    <x v="1"/>
    <s v="CAN Power Fin Swap"/>
    <s v="CAN Pwr Swap     PPoA HE13-18 MPT        30May01         CAD/MWh"/>
    <m/>
    <n v="25"/>
    <x v="0"/>
    <x v="12"/>
    <x v="4"/>
    <n v="67"/>
    <s v="christemp"/>
    <s v="CRICHEY"/>
    <s v="Alberta-Hourly"/>
    <x v="7"/>
    <x v="7"/>
    <n v="625813.1"/>
    <d v="2001-05-30T21:00:00"/>
  </r>
  <r>
    <x v="1"/>
    <x v="2"/>
    <x v="0"/>
    <x v="6"/>
    <n v="450000"/>
    <n v="1308853"/>
    <d v="2001-05-30T08:09:0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8"/>
    <s v="Hallbrianf"/>
    <s v="EBASS"/>
    <s v="FT-Texas"/>
    <x v="6"/>
    <x v="4"/>
    <s v="VC8541.1"/>
    <d v="2001-06-01T21:00:00"/>
  </r>
  <r>
    <x v="1"/>
    <x v="2"/>
    <x v="1"/>
    <x v="0"/>
    <n v="10000"/>
    <n v="1308854"/>
    <d v="2001-05-30T08:09:02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87999999999999"/>
    <s v="MIDCONT2"/>
    <s v="PMIMS"/>
    <s v="ENA - IM MKT Central CG"/>
    <x v="8"/>
    <x v="4"/>
    <n v="816815"/>
    <d v="2001-05-31T21:00:00"/>
  </r>
  <r>
    <x v="1"/>
    <x v="2"/>
    <x v="1"/>
    <x v="0"/>
    <n v="5000"/>
    <n v="1308855"/>
    <d v="2001-05-30T08:09:07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8"/>
    <s v="EPMELPrr2"/>
    <s v="SSOUTH"/>
    <s v="ENA - IM West"/>
    <x v="8"/>
    <x v="4"/>
    <n v="816816"/>
    <d v="2001-05-31T21:00:00"/>
  </r>
  <r>
    <x v="1"/>
    <x v="1"/>
    <x v="1"/>
    <x v="0"/>
    <n v="25"/>
    <n v="1308856"/>
    <d v="2001-05-30T08:09:08"/>
    <s v="Los Angeles Dept. of Water &amp; Power"/>
    <x v="0"/>
    <x v="0"/>
    <x v="0"/>
    <x v="1"/>
    <s v="US West Power Phy Fwd CAISO"/>
    <s v="US Pwr Phy CAISO SP15 OffPk              31May01         USD/MWh"/>
    <n v="25"/>
    <m/>
    <x v="0"/>
    <x v="1"/>
    <x v="0"/>
    <n v="42"/>
    <s v="jfcordero"/>
    <s v="CMALLOR"/>
    <s v="ST-CA"/>
    <x v="7"/>
    <x v="6"/>
    <n v="625814.1"/>
    <d v="2001-05-31T21:00:00"/>
  </r>
  <r>
    <x v="1"/>
    <x v="2"/>
    <x v="1"/>
    <x v="0"/>
    <n v="10000"/>
    <n v="1308857"/>
    <d v="2001-05-30T08:09:1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collins"/>
    <s v="PMIMS"/>
    <s v="ENA - IM MKT Central CG"/>
    <x v="8"/>
    <x v="4"/>
    <n v="816817"/>
    <d v="2001-05-31T21:00:00"/>
  </r>
  <r>
    <x v="1"/>
    <x v="1"/>
    <x v="1"/>
    <x v="0"/>
    <n v="25"/>
    <n v="1308858"/>
    <d v="2001-05-30T08:09:1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15.1"/>
    <d v="2001-05-31T21:00:00"/>
  </r>
  <r>
    <x v="1"/>
    <x v="2"/>
    <x v="1"/>
    <x v="0"/>
    <n v="10000"/>
    <n v="1308862"/>
    <d v="2001-05-30T08:09:28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5"/>
    <s v="MIDCONT2"/>
    <s v="TDONOHO"/>
    <s v="ENA - IM Central Gulf"/>
    <x v="8"/>
    <x v="4"/>
    <n v="816818"/>
    <d v="2001-05-31T21:00:00"/>
  </r>
  <r>
    <x v="1"/>
    <x v="2"/>
    <x v="1"/>
    <x v="0"/>
    <n v="2000"/>
    <n v="1308863"/>
    <d v="2001-05-30T08:09:29"/>
    <s v="CMS Field Services, Inc."/>
    <x v="0"/>
    <x v="0"/>
    <x v="0"/>
    <x v="2"/>
    <s v="US Gas Phy Fwd Firm non-TX &lt; or = 1Mo "/>
    <s v="US Gas Phy       NNG Demarc              31May01         USD/MM"/>
    <m/>
    <n v="2000"/>
    <x v="0"/>
    <x v="10"/>
    <x v="0"/>
    <n v="3.5625"/>
    <s v="ADM33962"/>
    <s v="KSTEVEN"/>
    <s v="ENA-IM Mid Central South"/>
    <x v="8"/>
    <x v="4"/>
    <n v="816819"/>
    <d v="2001-05-31T21:00:00"/>
  </r>
  <r>
    <x v="1"/>
    <x v="2"/>
    <x v="1"/>
    <x v="0"/>
    <n v="2106"/>
    <n v="1308864"/>
    <d v="2001-05-30T08:09:34"/>
    <s v="TransCanada Energy Marketing USA, Inc."/>
    <x v="0"/>
    <x v="0"/>
    <x v="0"/>
    <x v="2"/>
    <s v="US Gas Phy Fwd Firm non-TX &lt; or = 1Mo "/>
    <s v="US Gas Phy       NGPL Midcont            31May01         USD/MM"/>
    <n v="2106"/>
    <m/>
    <x v="0"/>
    <x v="10"/>
    <x v="0"/>
    <n v="3.53"/>
    <s v="cscharton"/>
    <s v="KSTEVEN"/>
    <s v="ENA-IM Mid Central South"/>
    <x v="8"/>
    <x v="4"/>
    <n v="816820"/>
    <d v="2001-05-31T21:00:00"/>
  </r>
  <r>
    <x v="1"/>
    <x v="1"/>
    <x v="1"/>
    <x v="0"/>
    <n v="25"/>
    <n v="1308866"/>
    <d v="2001-05-30T08:09:36"/>
    <s v="Avista Energy, Inc."/>
    <x v="0"/>
    <x v="0"/>
    <x v="0"/>
    <x v="1"/>
    <s v="US West Power Phy Fwd CAISO"/>
    <s v="US Pwr Phy CAISO SP15 Peak               31May01         USD/MWh"/>
    <m/>
    <n v="25"/>
    <x v="0"/>
    <x v="1"/>
    <x v="0"/>
    <n v="142"/>
    <s v="HARA01234"/>
    <s v="JRICHTE"/>
    <s v="ST-CA"/>
    <x v="7"/>
    <x v="6"/>
    <n v="625816.1"/>
    <d v="2001-05-31T21:00:00"/>
  </r>
  <r>
    <x v="1"/>
    <x v="2"/>
    <x v="1"/>
    <x v="0"/>
    <n v="2173"/>
    <n v="1308865"/>
    <d v="2001-05-30T08:09:36"/>
    <s v="Reliant Energy Services, Inc."/>
    <x v="0"/>
    <x v="0"/>
    <x v="0"/>
    <x v="2"/>
    <s v="US Gas Phy Fwd Firm non-TX &lt; or = 1Mo "/>
    <s v="US Gas Phy       TETCO ELA               31May01         USD/MM"/>
    <m/>
    <n v="2173"/>
    <x v="0"/>
    <x v="10"/>
    <x v="0"/>
    <n v="3.585"/>
    <s v="jaelee14"/>
    <s v="SPEREIR"/>
    <s v="ENA-IM NE GULF3"/>
    <x v="8"/>
    <x v="4"/>
    <n v="816821"/>
    <d v="2001-05-31T21:00:00"/>
  </r>
  <r>
    <x v="1"/>
    <x v="1"/>
    <x v="1"/>
    <x v="19"/>
    <n v="3050"/>
    <n v="1308867"/>
    <d v="2001-05-30T08:09:38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7"/>
    <s v="STEVESTEVE"/>
    <s v="RBENSON"/>
    <s v="LT-PJM"/>
    <x v="7"/>
    <x v="6"/>
    <n v="625817.1"/>
    <d v="2002-03-01T14:12:00"/>
  </r>
  <r>
    <x v="0"/>
    <x v="1"/>
    <x v="1"/>
    <x v="12"/>
    <n v="3640"/>
    <n v="1308868"/>
    <d v="2001-05-30T08:09:43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62"/>
    <s v="rupestanna"/>
    <s v="NJACKSON"/>
    <s v="UK-Power-Phy-Term-ECTRL-Production"/>
    <x v="4"/>
    <x v="3"/>
    <n v="108331.1"/>
    <d v="2001-10-01T00:00:00"/>
  </r>
  <r>
    <x v="1"/>
    <x v="2"/>
    <x v="1"/>
    <x v="0"/>
    <n v="5000"/>
    <n v="1308869"/>
    <d v="2001-05-30T08:09:44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75000000000001"/>
    <s v="SCOTTWIR"/>
    <s v="KSTEVEN"/>
    <s v="ENA-IM Mid Central South"/>
    <x v="8"/>
    <x v="4"/>
    <n v="816822"/>
    <d v="2001-05-31T21:00:00"/>
  </r>
  <r>
    <x v="1"/>
    <x v="2"/>
    <x v="1"/>
    <x v="0"/>
    <n v="5000"/>
    <n v="1308870"/>
    <d v="2001-05-30T08:09:46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benharner"/>
    <s v="JWILLI13"/>
    <s v="ENA - IM Mkt Central MICH"/>
    <x v="8"/>
    <x v="4"/>
    <n v="816823"/>
    <d v="2001-05-31T21:00:00"/>
  </r>
  <r>
    <x v="1"/>
    <x v="2"/>
    <x v="1"/>
    <x v="0"/>
    <n v="5000"/>
    <n v="1308871"/>
    <d v="2001-05-30T08:09:51"/>
    <s v="Aquila Energy Marketing Corporation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toddbandy"/>
    <s v="KSTEVEN"/>
    <s v="ENA-IM Mid Central South"/>
    <x v="8"/>
    <x v="4"/>
    <n v="816824"/>
    <d v="2001-05-31T21:00:00"/>
  </r>
  <r>
    <x v="1"/>
    <x v="2"/>
    <x v="1"/>
    <x v="0"/>
    <n v="5000"/>
    <n v="1308872"/>
    <d v="2001-05-30T08:09:51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schwalbach"/>
    <s v="KSTEVEN"/>
    <s v="ENA-IM Mid Central South"/>
    <x v="8"/>
    <x v="4"/>
    <n v="816825"/>
    <d v="2001-05-31T21:00:00"/>
  </r>
  <r>
    <x v="1"/>
    <x v="1"/>
    <x v="1"/>
    <x v="0"/>
    <n v="25"/>
    <n v="1308873"/>
    <d v="2001-05-30T08:09:57"/>
    <s v="Reliant Energy Services, Inc."/>
    <x v="0"/>
    <x v="0"/>
    <x v="0"/>
    <x v="1"/>
    <s v="US West Power Phy Fwd CAISO"/>
    <s v="US Pwr Phy CAISO SP15 OffPk              31May01         USD/MWh"/>
    <m/>
    <n v="25"/>
    <x v="0"/>
    <x v="1"/>
    <x v="0"/>
    <n v="44"/>
    <s v="scunning"/>
    <s v="CMALLOR"/>
    <s v="ST-CA"/>
    <x v="7"/>
    <x v="6"/>
    <n v="625818.1"/>
    <d v="2001-05-31T21:00:00"/>
  </r>
  <r>
    <x v="1"/>
    <x v="1"/>
    <x v="1"/>
    <x v="0"/>
    <n v="25"/>
    <n v="1308874"/>
    <d v="2001-05-30T08:09:58"/>
    <s v="American Electric Power Service Corporation"/>
    <x v="0"/>
    <x v="0"/>
    <x v="0"/>
    <x v="1"/>
    <s v="US West Power Phy Fwd Firm"/>
    <s v="US Pwr Phy Firm  Mid-C Peak              31May01         USD/MWh"/>
    <m/>
    <n v="25"/>
    <x v="0"/>
    <x v="1"/>
    <x v="0"/>
    <n v="160"/>
    <s v="aepsvc124"/>
    <s v="DSCHOLT"/>
    <s v="ST-NW"/>
    <x v="7"/>
    <x v="6"/>
    <n v="625819.1"/>
    <d v="2001-05-31T21:00:00"/>
  </r>
  <r>
    <x v="1"/>
    <x v="2"/>
    <x v="0"/>
    <x v="10"/>
    <n v="3100"/>
    <n v="1308875"/>
    <d v="2001-05-30T08:09:59"/>
    <s v="ConAgra Energy Services, Inc."/>
    <x v="0"/>
    <x v="0"/>
    <x v="0"/>
    <x v="2"/>
    <s v="US Gas Fin Opt Call"/>
    <s v="US Gas Fin Opt   NYMEX        EC4.5      Jul01           USD/MM-L"/>
    <m/>
    <n v="100"/>
    <x v="0"/>
    <x v="11"/>
    <x v="0"/>
    <n v="4.2500000000000003E-2"/>
    <s v="KEVINGRADY"/>
    <s v="MMAGGI"/>
    <s v="NG EXOTIC"/>
    <x v="6"/>
    <x v="4"/>
    <s v="VC8543.1"/>
    <d v="2001-07-01T00:00:00"/>
  </r>
  <r>
    <x v="1"/>
    <x v="1"/>
    <x v="1"/>
    <x v="0"/>
    <n v="5"/>
    <n v="1308877"/>
    <d v="2001-05-30T08:10:03"/>
    <s v="El Paso Merchant Energy, L.P."/>
    <x v="0"/>
    <x v="0"/>
    <x v="0"/>
    <x v="1"/>
    <s v="US West Power Phy Fwd CAISO"/>
    <s v="US Pwr Phy CAISO NP15 OffPk odd-lot      31May01         USD/MWh"/>
    <m/>
    <n v="5"/>
    <x v="0"/>
    <x v="1"/>
    <x v="0"/>
    <n v="79"/>
    <s v="epmepNLA"/>
    <s v="JMORRIS4"/>
    <s v="ST-CA"/>
    <x v="7"/>
    <x v="6"/>
    <n v="625820.1"/>
    <d v="2001-05-31T21:00:00"/>
  </r>
  <r>
    <x v="1"/>
    <x v="1"/>
    <x v="1"/>
    <x v="0"/>
    <n v="25"/>
    <n v="1308878"/>
    <d v="2001-05-30T08:10:08"/>
    <s v="City of Santa Clara California, Silicon Valley Power"/>
    <x v="0"/>
    <x v="0"/>
    <x v="0"/>
    <x v="1"/>
    <s v="US West Power Phy Fwd Firm"/>
    <s v="US Pwr Phy Firm  COB N/S Peak            31May01         USD/MWh"/>
    <n v="25"/>
    <m/>
    <x v="0"/>
    <x v="1"/>
    <x v="0"/>
    <n v="160"/>
    <s v="KENSIMMS"/>
    <s v="SCRANDA"/>
    <s v="ST-NW"/>
    <x v="7"/>
    <x v="6"/>
    <n v="625821.1"/>
    <d v="2001-05-31T21:00:00"/>
  </r>
  <r>
    <x v="1"/>
    <x v="1"/>
    <x v="1"/>
    <x v="0"/>
    <n v="25"/>
    <n v="1308879"/>
    <d v="2001-05-30T08:10:10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2.1"/>
    <d v="2001-05-31T21:00:00"/>
  </r>
  <r>
    <x v="1"/>
    <x v="2"/>
    <x v="1"/>
    <x v="0"/>
    <n v="10000"/>
    <n v="1308880"/>
    <d v="2001-05-30T08:10:11"/>
    <s v="El Paso Merchant Energy, L.P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74999999999999"/>
    <s v="EPMELPbp"/>
    <s v="TDONOHO"/>
    <s v="ENA - IM Central Gulf"/>
    <x v="8"/>
    <x v="4"/>
    <n v="816827"/>
    <d v="2001-05-31T21:00:00"/>
  </r>
  <r>
    <x v="1"/>
    <x v="2"/>
    <x v="0"/>
    <x v="22"/>
    <n v="615000"/>
    <n v="1308881"/>
    <d v="2001-05-30T08:10:13"/>
    <s v="Duke Energy Trading and Marketing, L.L.C."/>
    <x v="0"/>
    <x v="0"/>
    <x v="0"/>
    <x v="2"/>
    <s v="US Gas Fin Swap"/>
    <s v="US Gas Swap      Nymex                   Jul-Oct01       USD/MM"/>
    <n v="5000"/>
    <m/>
    <x v="0"/>
    <x v="10"/>
    <x v="0"/>
    <n v="3.81"/>
    <s v="KRBARBER"/>
    <s v="JARNOLD"/>
    <s v="NG-Price"/>
    <x v="6"/>
    <x v="4"/>
    <s v="VC8545.1"/>
    <d v="2001-07-01T00:00:00"/>
  </r>
  <r>
    <x v="1"/>
    <x v="1"/>
    <x v="1"/>
    <x v="0"/>
    <n v="25"/>
    <n v="1308885"/>
    <d v="2001-05-30T08:10:17"/>
    <s v="Powerex Corp."/>
    <x v="0"/>
    <x v="0"/>
    <x v="0"/>
    <x v="1"/>
    <s v="US West Power Phy Fwd Firm"/>
    <s v="US Pwr Phy Firm  COB N/S Peak            31May01         USD/MWh"/>
    <m/>
    <n v="25"/>
    <x v="0"/>
    <x v="1"/>
    <x v="0"/>
    <n v="170"/>
    <s v="POWEREX4"/>
    <s v="SCRANDA"/>
    <s v="ST-NW"/>
    <x v="7"/>
    <x v="6"/>
    <n v="625823.1"/>
    <d v="2001-05-31T21:00:00"/>
  </r>
  <r>
    <x v="1"/>
    <x v="2"/>
    <x v="1"/>
    <x v="0"/>
    <n v="4931"/>
    <n v="1308884"/>
    <d v="2001-05-30T08:10:17"/>
    <s v="Duke Energy Trading and Marketing, L.L.C."/>
    <x v="0"/>
    <x v="0"/>
    <x v="0"/>
    <x v="2"/>
    <s v="US Gas Phy Fwd Firm non-TX &lt; or = 1Mo "/>
    <s v="US Gas Phy       ANR SE Gath             31May01         USD/MM"/>
    <n v="4931"/>
    <m/>
    <x v="0"/>
    <x v="10"/>
    <x v="0"/>
    <n v="3.585"/>
    <s v="KFLOVELESS"/>
    <s v="TDONOHO"/>
    <s v="ENA - IM Central Gulf"/>
    <x v="8"/>
    <x v="4"/>
    <n v="816831"/>
    <d v="2001-05-31T21:00:00"/>
  </r>
  <r>
    <x v="1"/>
    <x v="2"/>
    <x v="1"/>
    <x v="0"/>
    <n v="20000"/>
    <n v="1308883"/>
    <d v="2001-05-30T08:10:1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9"/>
    <s v="jerryfutch"/>
    <s v="JHODGE2"/>
    <s v="ENA-IM ME TCO"/>
    <x v="8"/>
    <x v="4"/>
    <n v="816830"/>
    <d v="2001-05-31T21:00:00"/>
  </r>
  <r>
    <x v="1"/>
    <x v="1"/>
    <x v="1"/>
    <x v="0"/>
    <n v="25"/>
    <n v="1308886"/>
    <d v="2001-05-30T08:10:21"/>
    <s v="Sempra Energy Trading Corp."/>
    <x v="0"/>
    <x v="0"/>
    <x v="0"/>
    <x v="1"/>
    <s v="US West Power Phy Fwd Firm"/>
    <s v="US Pwr Phy Firm  PALVE Peak              31May01         USD/MWh"/>
    <n v="25"/>
    <m/>
    <x v="0"/>
    <x v="1"/>
    <x v="0"/>
    <n v="147"/>
    <s v="timnhanna"/>
    <s v="MFISCHE2"/>
    <s v="ST-SW"/>
    <x v="7"/>
    <x v="6"/>
    <n v="625824.1"/>
    <d v="2001-05-31T21:00:00"/>
  </r>
  <r>
    <x v="1"/>
    <x v="2"/>
    <x v="1"/>
    <x v="0"/>
    <n v="5000"/>
    <n v="1308887"/>
    <d v="2001-05-30T08:10:22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EPRIME26"/>
    <s v="TKUYKEN"/>
    <s v="ENA - IM West"/>
    <x v="8"/>
    <x v="4"/>
    <n v="816832"/>
    <d v="2001-05-31T21:00:00"/>
  </r>
  <r>
    <x v="1"/>
    <x v="1"/>
    <x v="1"/>
    <x v="0"/>
    <n v="25"/>
    <n v="1308888"/>
    <d v="2001-05-30T08:10:23"/>
    <s v="Williams Energy Marketing &amp; Trading Company"/>
    <x v="0"/>
    <x v="0"/>
    <x v="0"/>
    <x v="1"/>
    <s v="US West Power Phy Fwd Firm"/>
    <s v="US Pwr Phy Firm  Mid-C OffPk             31May01         USD/MWh"/>
    <m/>
    <n v="25"/>
    <x v="0"/>
    <x v="1"/>
    <x v="0"/>
    <n v="80"/>
    <s v="danabrown"/>
    <s v="DSCHOLT"/>
    <s v="ST-SW"/>
    <x v="7"/>
    <x v="6"/>
    <n v="625825.1"/>
    <d v="2001-05-31T21:00:00"/>
  </r>
  <r>
    <x v="1"/>
    <x v="2"/>
    <x v="1"/>
    <x v="0"/>
    <n v="10000"/>
    <n v="1308889"/>
    <d v="2001-05-30T08:10:24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5"/>
    <s v="raganbond1"/>
    <s v="SPEREIR"/>
    <s v="ENA-IM NE GULF2"/>
    <x v="8"/>
    <x v="4"/>
    <n v="816833"/>
    <d v="2001-05-31T21:00:00"/>
  </r>
  <r>
    <x v="1"/>
    <x v="2"/>
    <x v="1"/>
    <x v="0"/>
    <n v="10000"/>
    <n v="1308890"/>
    <d v="2001-05-30T08:10:2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"/>
    <s v="garrison"/>
    <s v="ARING"/>
    <s v="ENA-IM NE GULF1"/>
    <x v="8"/>
    <x v="4"/>
    <n v="816834"/>
    <d v="2001-05-31T21:00:00"/>
  </r>
  <r>
    <x v="1"/>
    <x v="2"/>
    <x v="0"/>
    <x v="14"/>
    <n v="912500"/>
    <n v="1308891"/>
    <d v="2001-05-30T08:10:37"/>
    <s v="Duke Energy Trading and Marketing, L.L.C."/>
    <x v="0"/>
    <x v="0"/>
    <x v="0"/>
    <x v="2"/>
    <s v="US Gas Fin Swap"/>
    <s v="US Gas Swap      Nymex                   Jan-Dec02       USD/MM"/>
    <n v="2500"/>
    <m/>
    <x v="0"/>
    <x v="10"/>
    <x v="0"/>
    <n v="3.93"/>
    <s v="CSPRINGER"/>
    <s v="JARNOLD"/>
    <s v="NG-Price"/>
    <x v="6"/>
    <x v="4"/>
    <s v="VC8546.1"/>
    <d v="2002-01-01T21:00:00"/>
  </r>
  <r>
    <x v="1"/>
    <x v="2"/>
    <x v="1"/>
    <x v="0"/>
    <n v="5000"/>
    <n v="1308892"/>
    <d v="2001-05-30T08:10:40"/>
    <s v="TransCanada Energy Marketing USA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"/>
    <s v="cscharton"/>
    <s v="KSTEVEN"/>
    <s v="ENA-IM Mid Central South"/>
    <x v="8"/>
    <x v="4"/>
    <n v="816835"/>
    <d v="2001-05-31T21:00:00"/>
  </r>
  <r>
    <x v="1"/>
    <x v="2"/>
    <x v="0"/>
    <x v="14"/>
    <n v="912500"/>
    <n v="1308893"/>
    <d v="2001-05-30T08:10:43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93"/>
    <s v="ADM18948"/>
    <s v="JARNOLD"/>
    <s v="NG-Price"/>
    <x v="6"/>
    <x v="4"/>
    <s v="VC8547.1"/>
    <d v="2002-01-01T21:00:00"/>
  </r>
  <r>
    <x v="1"/>
    <x v="2"/>
    <x v="1"/>
    <x v="0"/>
    <n v="5000"/>
    <n v="1308894"/>
    <d v="2001-05-30T08:10:48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IDCONT4"/>
    <s v="KSTEVEN"/>
    <s v="ENA-IM Mid Central South"/>
    <x v="8"/>
    <x v="4"/>
    <n v="816836"/>
    <d v="2001-05-31T21:00:00"/>
  </r>
  <r>
    <x v="1"/>
    <x v="1"/>
    <x v="1"/>
    <x v="0"/>
    <n v="25"/>
    <n v="1308895"/>
    <d v="2001-05-30T08:10:53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aepsvc134"/>
    <s v="MFISCHE2"/>
    <s v="ST-SW"/>
    <x v="7"/>
    <x v="6"/>
    <n v="625826.1"/>
    <d v="2001-05-31T21:00:00"/>
  </r>
  <r>
    <x v="1"/>
    <x v="1"/>
    <x v="1"/>
    <x v="0"/>
    <n v="25"/>
    <n v="1308896"/>
    <d v="2001-05-30T08:10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7.1"/>
    <d v="2001-05-31T21:00:00"/>
  </r>
  <r>
    <x v="1"/>
    <x v="1"/>
    <x v="1"/>
    <x v="18"/>
    <n v="3100"/>
    <n v="1308898"/>
    <d v="2001-05-30T08:11:00"/>
    <s v="The New Power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RCHAHAL1"/>
    <s v="DDAVIS"/>
    <s v="LT-New England"/>
    <x v="7"/>
    <x v="6"/>
    <n v="625828.1"/>
    <d v="2001-07-01T17:11:00"/>
  </r>
  <r>
    <x v="1"/>
    <x v="2"/>
    <x v="1"/>
    <x v="0"/>
    <n v="139"/>
    <n v="1308897"/>
    <d v="2001-05-30T08:11:00"/>
    <s v="TransCanada Energy Marketing USA, Inc."/>
    <x v="0"/>
    <x v="0"/>
    <x v="0"/>
    <x v="2"/>
    <s v="US Gas Phy Fwd Firm non-TX &lt; or = 1Mo "/>
    <s v="US Gas Phy       NGPL Midcont            31May01         USD/MM"/>
    <n v="139"/>
    <m/>
    <x v="0"/>
    <x v="10"/>
    <x v="0"/>
    <n v="3.5225"/>
    <s v="cscharton"/>
    <s v="KSTEVEN"/>
    <s v="ENA-IM Mid Central South"/>
    <x v="8"/>
    <x v="4"/>
    <n v="816838"/>
    <d v="2001-05-31T21:00:00"/>
  </r>
  <r>
    <x v="1"/>
    <x v="2"/>
    <x v="1"/>
    <x v="0"/>
    <n v="10000"/>
    <n v="1308899"/>
    <d v="2001-05-30T08:11:0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kittleson"/>
    <s v="MLENHAR"/>
    <s v="ENA - IM West"/>
    <x v="8"/>
    <x v="4"/>
    <n v="816837"/>
    <d v="2001-05-31T21:00:00"/>
  </r>
  <r>
    <x v="1"/>
    <x v="1"/>
    <x v="1"/>
    <x v="0"/>
    <n v="25"/>
    <n v="1308900"/>
    <d v="2001-05-30T08:11:01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46"/>
    <s v="debbrooks"/>
    <s v="CMALLOR"/>
    <s v="ST-CA"/>
    <x v="7"/>
    <x v="6"/>
    <n v="625829.1"/>
    <d v="2001-05-31T21:00:00"/>
  </r>
  <r>
    <x v="1"/>
    <x v="2"/>
    <x v="1"/>
    <x v="0"/>
    <n v="10000"/>
    <n v="1308901"/>
    <d v="2001-05-30T08:11:06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49999999999998"/>
    <s v="raganbond1"/>
    <s v="SPEREIR"/>
    <s v="ENA-IM NE GULF2"/>
    <x v="8"/>
    <x v="4"/>
    <n v="816839"/>
    <d v="2001-05-31T21:00:00"/>
  </r>
  <r>
    <x v="1"/>
    <x v="1"/>
    <x v="1"/>
    <x v="0"/>
    <n v="25"/>
    <n v="1308903"/>
    <d v="2001-05-30T08:11:11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46"/>
    <s v="debbrooks"/>
    <s v="JRICHTE"/>
    <s v="ST-CA"/>
    <x v="7"/>
    <x v="6"/>
    <n v="625830.1"/>
    <d v="2001-05-31T21:00:00"/>
  </r>
  <r>
    <x v="1"/>
    <x v="2"/>
    <x v="1"/>
    <x v="0"/>
    <n v="2500"/>
    <n v="1308902"/>
    <d v="2001-05-30T08:11:11"/>
    <s v="Western Gas Resources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649999999999999"/>
    <s v="HAUEISEN"/>
    <s v="JREITME"/>
    <s v="ENA - IM Denver"/>
    <x v="8"/>
    <x v="4"/>
    <n v="816840"/>
    <d v="2001-05-31T21:00:00"/>
  </r>
  <r>
    <x v="1"/>
    <x v="1"/>
    <x v="1"/>
    <x v="8"/>
    <n v="4600"/>
    <n v="1308904"/>
    <d v="2001-05-30T08:11:17"/>
    <s v="Aquila Energy Marketing Corporation"/>
    <x v="1"/>
    <x v="1"/>
    <x v="0"/>
    <x v="1"/>
    <s v="US East Power Phy Fwd Firm"/>
    <s v="US Pwr Phy Firm  NEPOOL Peak             Oct-Dec01       USD/MWh"/>
    <m/>
    <n v="50"/>
    <x v="0"/>
    <x v="1"/>
    <x v="0"/>
    <n v="51"/>
    <s v="JEFFK003"/>
    <s v="DDAVIS"/>
    <s v="LT-New England"/>
    <x v="7"/>
    <x v="6"/>
    <n v="625831.1"/>
    <d v="2001-10-01T17:11:00"/>
  </r>
  <r>
    <x v="1"/>
    <x v="2"/>
    <x v="1"/>
    <x v="0"/>
    <n v="10000"/>
    <n v="1308905"/>
    <d v="2001-05-30T08:11:23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bcollins"/>
    <s v="PMIMS"/>
    <s v="ENA - IM MKT Central CG"/>
    <x v="8"/>
    <x v="4"/>
    <n v="816842"/>
    <d v="2001-05-31T21:00:00"/>
  </r>
  <r>
    <x v="1"/>
    <x v="2"/>
    <x v="1"/>
    <x v="0"/>
    <n v="5000"/>
    <n v="1308906"/>
    <d v="2001-05-30T08:11:23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hwalbach"/>
    <s v="KSTEVEN"/>
    <s v="ENA-IM Mid Central South"/>
    <x v="8"/>
    <x v="4"/>
    <n v="816841"/>
    <d v="2001-05-31T21:00:00"/>
  </r>
  <r>
    <x v="1"/>
    <x v="2"/>
    <x v="1"/>
    <x v="0"/>
    <n v="5000"/>
    <n v="1308907"/>
    <d v="2001-05-30T08:11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6843"/>
    <d v="2001-05-31T21:00:00"/>
  </r>
  <r>
    <x v="1"/>
    <x v="2"/>
    <x v="1"/>
    <x v="0"/>
    <n v="5000"/>
    <n v="1308908"/>
    <d v="2001-05-30T08:11:29"/>
    <s v="Western Gas Resour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DICKERSON2"/>
    <s v="MLENHAR"/>
    <s v="ENA - IM West"/>
    <x v="8"/>
    <x v="4"/>
    <n v="816844"/>
    <d v="2001-05-31T21:00:00"/>
  </r>
  <r>
    <x v="1"/>
    <x v="2"/>
    <x v="1"/>
    <x v="0"/>
    <n v="5000"/>
    <n v="1308909"/>
    <d v="2001-05-30T08:11:2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65"/>
    <s v="wwarburton"/>
    <s v="SSOUTH"/>
    <s v="ENA - IM West"/>
    <x v="8"/>
    <x v="4"/>
    <n v="816845"/>
    <d v="2001-05-31T21:00:00"/>
  </r>
  <r>
    <x v="1"/>
    <x v="2"/>
    <x v="1"/>
    <x v="0"/>
    <n v="10000"/>
    <n v="1308910"/>
    <d v="2001-05-30T08:11:31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garrison"/>
    <s v="ARING"/>
    <s v="ENA-IM NE GULF1"/>
    <x v="8"/>
    <x v="4"/>
    <n v="816846"/>
    <d v="2001-05-31T21:00:00"/>
  </r>
  <r>
    <x v="1"/>
    <x v="2"/>
    <x v="1"/>
    <x v="0"/>
    <n v="5000"/>
    <n v="1308911"/>
    <d v="2001-05-30T08:11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847"/>
    <d v="2001-05-31T21:00:00"/>
  </r>
  <r>
    <x v="1"/>
    <x v="2"/>
    <x v="1"/>
    <x v="0"/>
    <n v="2500"/>
    <n v="1308914"/>
    <d v="2001-05-30T08:11:42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299999999999998"/>
    <s v="CRAIGDUKE"/>
    <s v="JREITME"/>
    <s v="ENA - IM Denver"/>
    <x v="8"/>
    <x v="4"/>
    <n v="816848"/>
    <d v="2001-05-31T21:00:00"/>
  </r>
  <r>
    <x v="1"/>
    <x v="2"/>
    <x v="0"/>
    <x v="10"/>
    <n v="542500"/>
    <n v="1308915"/>
    <d v="2001-05-30T08:11:47"/>
    <s v="Texaco Natural Gas Inc."/>
    <x v="0"/>
    <x v="0"/>
    <x v="0"/>
    <x v="2"/>
    <s v="US Gas Fin Swap"/>
    <s v="US Gas Swap      Nymex                   Jul01           USD/MM"/>
    <n v="17500"/>
    <m/>
    <x v="0"/>
    <x v="10"/>
    <x v="0"/>
    <n v="3.72"/>
    <s v="WARNERTODD"/>
    <s v="JARNOLD"/>
    <s v="NG-Price"/>
    <x v="6"/>
    <x v="4"/>
    <s v="VC8573.1"/>
    <d v="2001-07-01T21:00:00"/>
  </r>
  <r>
    <x v="1"/>
    <x v="2"/>
    <x v="1"/>
    <x v="0"/>
    <n v="10000"/>
    <n v="1308916"/>
    <d v="2001-05-30T08:11:5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GMAGEE01"/>
    <s v="MLENHAR"/>
    <s v="ENA - IM West"/>
    <x v="8"/>
    <x v="4"/>
    <n v="816849"/>
    <d v="2001-05-31T21:00:00"/>
  </r>
  <r>
    <x v="1"/>
    <x v="2"/>
    <x v="1"/>
    <x v="0"/>
    <n v="5000"/>
    <n v="1308917"/>
    <d v="2001-05-30T08:11:52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oddbandy"/>
    <s v="KSTEVEN"/>
    <s v="ENA-IM Mid Central South"/>
    <x v="8"/>
    <x v="4"/>
    <n v="816850"/>
    <d v="2001-05-31T21:00:00"/>
  </r>
  <r>
    <x v="1"/>
    <x v="1"/>
    <x v="1"/>
    <x v="0"/>
    <n v="5"/>
    <n v="1308918"/>
    <d v="2001-05-30T08:11:54"/>
    <s v="Coral Power, L.L.C."/>
    <x v="0"/>
    <x v="0"/>
    <x v="0"/>
    <x v="1"/>
    <s v="US West Power Phy Fwd CAISO"/>
    <s v="US Pwr Phy CAISO NP15 OffPk odd-lot      31May01         USD/MWh"/>
    <m/>
    <n v="5"/>
    <x v="0"/>
    <x v="1"/>
    <x v="0"/>
    <n v="84"/>
    <s v="JABORDEN"/>
    <s v="JMORRIS4"/>
    <s v="ST-CA"/>
    <x v="7"/>
    <x v="6"/>
    <n v="625832.1"/>
    <d v="2001-05-31T21:00:00"/>
  </r>
  <r>
    <x v="0"/>
    <x v="1"/>
    <x v="1"/>
    <x v="15"/>
    <n v="560"/>
    <n v="1308919"/>
    <d v="2001-05-30T08:11:55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2"/>
    <s v="ianthomas1"/>
    <s v="NJACKSON"/>
    <s v="UK-Power-Phy-Term-ECTRL-Production"/>
    <x v="4"/>
    <x v="3"/>
    <n v="108334.1"/>
    <d v="2001-10-01T00:00:00"/>
  </r>
  <r>
    <x v="1"/>
    <x v="2"/>
    <x v="1"/>
    <x v="0"/>
    <n v="5000"/>
    <n v="1308920"/>
    <d v="2001-05-30T08:11:57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"/>
    <s v="aepes224"/>
    <s v="VPIMENOV"/>
    <s v="ENA-IM ME NEW YORK"/>
    <x v="8"/>
    <x v="4"/>
    <n v="816851"/>
    <d v="2001-05-31T21:00:00"/>
  </r>
  <r>
    <x v="1"/>
    <x v="2"/>
    <x v="1"/>
    <x v="0"/>
    <n v="1349"/>
    <n v="1308921"/>
    <d v="2001-05-30T08:12:00"/>
    <s v="Enron Energy Services, Inc."/>
    <x v="0"/>
    <x v="0"/>
    <x v="0"/>
    <x v="2"/>
    <s v="US Gas Phy Fwd Firm non-TX &lt; or = 1Mo "/>
    <s v="US Gas Phy       PEPL Pool               31May01         USD/MM"/>
    <m/>
    <n v="1349"/>
    <x v="0"/>
    <x v="10"/>
    <x v="0"/>
    <n v="3.5449999999999999"/>
    <s v="REYNOLDS"/>
    <s v="KSTEVEN"/>
    <s v="ENA-IM Mid Central South"/>
    <x v="8"/>
    <x v="4"/>
    <n v="816852"/>
    <d v="2001-05-31T21:00:00"/>
  </r>
  <r>
    <x v="1"/>
    <x v="2"/>
    <x v="1"/>
    <x v="0"/>
    <n v="72"/>
    <n v="1308922"/>
    <d v="2001-05-30T08:12:01"/>
    <s v="TXU Energy Trading Company"/>
    <x v="0"/>
    <x v="0"/>
    <x v="0"/>
    <x v="2"/>
    <s v="US Gas Phy Fwd Firm non-TX &lt; or = 1Mo "/>
    <s v="US Gas Phy       Mich Con                31May01         USD/MM"/>
    <m/>
    <n v="72"/>
    <x v="0"/>
    <x v="10"/>
    <x v="0"/>
    <n v="3.85"/>
    <s v="txuetctmb"/>
    <s v="JWILLI13"/>
    <s v="ENA - IM Mkt Central MICH"/>
    <x v="8"/>
    <x v="4"/>
    <n v="816854"/>
    <d v="2001-05-31T21:00:00"/>
  </r>
  <r>
    <x v="1"/>
    <x v="2"/>
    <x v="1"/>
    <x v="0"/>
    <n v="5000"/>
    <n v="1308923"/>
    <d v="2001-05-30T08:12:02"/>
    <s v="Colonial Energy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3.99"/>
    <s v="VABLAISE"/>
    <s v="VPIMENOV"/>
    <s v="ENA-IM ME NEW YORK"/>
    <x v="8"/>
    <x v="4"/>
    <n v="816853"/>
    <d v="2001-05-31T21:00:00"/>
  </r>
  <r>
    <x v="1"/>
    <x v="2"/>
    <x v="1"/>
    <x v="0"/>
    <n v="2500"/>
    <n v="1308925"/>
    <d v="2001-05-30T08:12:04"/>
    <s v="Enserco Energy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049999999999999"/>
    <s v="wwarburton"/>
    <s v="JREITME"/>
    <s v="ENA - IM Denver"/>
    <x v="8"/>
    <x v="4"/>
    <n v="816856"/>
    <d v="2001-05-31T21:00:00"/>
  </r>
  <r>
    <x v="1"/>
    <x v="2"/>
    <x v="1"/>
    <x v="0"/>
    <n v="3651"/>
    <n v="1308926"/>
    <d v="2001-05-30T08:12:06"/>
    <s v="Aquila Energy Marketing Corporation"/>
    <x v="0"/>
    <x v="0"/>
    <x v="0"/>
    <x v="2"/>
    <s v="US Gas Phy Fwd Firm non-TX &lt; or = 1Mo "/>
    <s v="US Gas Phy       PEPL Pool               31May01         USD/MM"/>
    <m/>
    <n v="3651"/>
    <x v="0"/>
    <x v="10"/>
    <x v="0"/>
    <n v="3.5449999999999999"/>
    <s v="TROYKELLY"/>
    <s v="KSTEVEN"/>
    <s v="ENA-IM Mid Central South"/>
    <x v="8"/>
    <x v="4"/>
    <n v="816857"/>
    <d v="2001-05-31T21:00:00"/>
  </r>
  <r>
    <x v="1"/>
    <x v="2"/>
    <x v="0"/>
    <x v="6"/>
    <n v="150000"/>
    <n v="1308927"/>
    <d v="2001-05-30T08:12:08"/>
    <s v="Cinergy Marketing &amp; Trading, LLC"/>
    <x v="0"/>
    <x v="0"/>
    <x v="0"/>
    <x v="2"/>
    <s v="US Gas Fin Swap"/>
    <s v="US Gas Swap      Nymex                   Sep01           USD/MM"/>
    <n v="5000"/>
    <m/>
    <x v="0"/>
    <x v="10"/>
    <x v="0"/>
    <n v="3.8374999999999999"/>
    <s v="BANKYBRAD"/>
    <s v="JARNOLD"/>
    <s v="NG-Price"/>
    <x v="6"/>
    <x v="4"/>
    <s v="VC8584.1"/>
    <d v="2001-09-01T21:00:00"/>
  </r>
  <r>
    <x v="1"/>
    <x v="2"/>
    <x v="1"/>
    <x v="0"/>
    <n v="5000"/>
    <n v="1308930"/>
    <d v="2001-05-30T08:12:09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WESTDESK1"/>
    <s v="SSOUTH"/>
    <s v="ENA - IM West"/>
    <x v="8"/>
    <x v="4"/>
    <n v="816858"/>
    <d v="2001-05-31T21:00:00"/>
  </r>
  <r>
    <x v="1"/>
    <x v="2"/>
    <x v="1"/>
    <x v="0"/>
    <n v="10000"/>
    <n v="1308931"/>
    <d v="2001-05-30T08:12:10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5"/>
    <s v="ADM96017"/>
    <s v="MLENHAR"/>
    <s v="ENA - IM West"/>
    <x v="8"/>
    <x v="4"/>
    <n v="816859"/>
    <d v="2001-05-31T21:00:00"/>
  </r>
  <r>
    <x v="1"/>
    <x v="1"/>
    <x v="1"/>
    <x v="0"/>
    <n v="25"/>
    <n v="1308932"/>
    <d v="2001-05-30T08:12:13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88"/>
    <s v="WRUSSELL"/>
    <s v="CMALLOR"/>
    <s v="ST-CA"/>
    <x v="7"/>
    <x v="6"/>
    <n v="625833.1"/>
    <d v="2001-05-31T21:00:00"/>
  </r>
  <r>
    <x v="1"/>
    <x v="2"/>
    <x v="0"/>
    <x v="10"/>
    <n v="77500"/>
    <n v="1308933"/>
    <d v="2001-05-30T08:12:1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peace01"/>
    <s v="JARNOLD"/>
    <s v="NG-Price"/>
    <x v="6"/>
    <x v="4"/>
    <s v="VC8588.1"/>
    <d v="2001-07-01T21:00:00"/>
  </r>
  <r>
    <x v="1"/>
    <x v="2"/>
    <x v="1"/>
    <x v="0"/>
    <n v="7767"/>
    <n v="1308934"/>
    <d v="2001-05-30T08:12:18"/>
    <s v="Dynegy Marketing and Trade"/>
    <x v="0"/>
    <x v="0"/>
    <x v="0"/>
    <x v="2"/>
    <s v="US Gas Phy Fwd Firm non-TX &lt; or = 1Mo "/>
    <s v="US Gas Phy       NGPL LA Pool            31May01         USD/MM"/>
    <n v="7767"/>
    <m/>
    <x v="0"/>
    <x v="10"/>
    <x v="0"/>
    <n v="3.625"/>
    <s v="SCHRIMSHER"/>
    <s v="TDONOHO"/>
    <s v="ENA - IM Central Gulf"/>
    <x v="8"/>
    <x v="4"/>
    <n v="816860"/>
    <d v="2001-05-31T21:00:00"/>
  </r>
  <r>
    <x v="1"/>
    <x v="2"/>
    <x v="1"/>
    <x v="0"/>
    <n v="2500"/>
    <n v="1308935"/>
    <d v="2001-05-30T08:12:20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049999999999999"/>
    <s v="CRAIGDUKE"/>
    <s v="JREITME"/>
    <s v="ENA - IM Denver"/>
    <x v="8"/>
    <x v="4"/>
    <n v="816861"/>
    <d v="2001-05-31T21:00:00"/>
  </r>
  <r>
    <x v="1"/>
    <x v="1"/>
    <x v="1"/>
    <x v="0"/>
    <n v="25"/>
    <n v="1308938"/>
    <d v="2001-05-30T08:12:25"/>
    <s v="Williams Energy Marketing &amp; Trading Company"/>
    <x v="0"/>
    <x v="0"/>
    <x v="0"/>
    <x v="1"/>
    <s v="US West Power Phy Fwd CAISO"/>
    <s v="US Pwr Phy CAISO SP15 OffPk              31May01         USD/MWh"/>
    <n v="25"/>
    <m/>
    <x v="0"/>
    <x v="1"/>
    <x v="0"/>
    <n v="45"/>
    <s v="brianhurst"/>
    <s v="CMALLOR"/>
    <s v="ST-CA"/>
    <x v="7"/>
    <x v="6"/>
    <n v="625834.1"/>
    <d v="2001-05-31T21:00:00"/>
  </r>
  <r>
    <x v="1"/>
    <x v="2"/>
    <x v="1"/>
    <x v="0"/>
    <n v="4995"/>
    <n v="1308937"/>
    <d v="2001-05-30T08:12:25"/>
    <s v="Mirant Americas Energy Marketing, L.P."/>
    <x v="0"/>
    <x v="0"/>
    <x v="0"/>
    <x v="2"/>
    <s v="US Gas Phy Fwd Firm non-TX &lt; or = 1Mo "/>
    <s v="US Gas Phy       Opal                    31May01         USD/MM"/>
    <n v="4995"/>
    <m/>
    <x v="0"/>
    <x v="10"/>
    <x v="0"/>
    <n v="2.6"/>
    <s v="MARKGRAM01"/>
    <s v="SSOUTH"/>
    <s v="ENA - IM West"/>
    <x v="8"/>
    <x v="4"/>
    <n v="816862"/>
    <d v="2001-05-31T21:00:00"/>
  </r>
  <r>
    <x v="1"/>
    <x v="2"/>
    <x v="1"/>
    <x v="0"/>
    <n v="500"/>
    <n v="1308939"/>
    <d v="2001-05-30T08:12:26"/>
    <s v="Enserco Energy, Inc."/>
    <x v="0"/>
    <x v="0"/>
    <x v="0"/>
    <x v="2"/>
    <s v="US Gas Phy Fwd Firm non-TX &lt; or = 1Mo "/>
    <s v="US Gas Phy       Cheyenne Hub            31May01         USD/MM"/>
    <n v="500"/>
    <m/>
    <x v="0"/>
    <x v="10"/>
    <x v="0"/>
    <n v="2.4449999999999998"/>
    <s v="wwarburton"/>
    <s v="JREITME"/>
    <s v="ENA - IM Denver"/>
    <x v="8"/>
    <x v="4"/>
    <n v="816863"/>
    <d v="2001-05-31T21:00:00"/>
  </r>
  <r>
    <x v="1"/>
    <x v="2"/>
    <x v="0"/>
    <x v="6"/>
    <n v="300000"/>
    <n v="1308941"/>
    <d v="2001-05-30T08:12:2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665"/>
    <s v="duanelaw"/>
    <s v="PKEAVEY"/>
    <s v="G-DAILY-EST"/>
    <x v="6"/>
    <x v="4"/>
    <s v="VC8595.1"/>
    <d v="2001-06-01T21:00:00"/>
  </r>
  <r>
    <x v="1"/>
    <x v="1"/>
    <x v="1"/>
    <x v="0"/>
    <n v="25"/>
    <n v="1308942"/>
    <d v="2001-05-30T08:12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5"/>
    <s v="aepsvc134"/>
    <s v="MFISCHE2"/>
    <s v="ST-SW"/>
    <x v="7"/>
    <x v="6"/>
    <n v="625835.1"/>
    <d v="2001-05-31T21:00:00"/>
  </r>
  <r>
    <x v="1"/>
    <x v="2"/>
    <x v="1"/>
    <x v="0"/>
    <n v="10000"/>
    <n v="1308943"/>
    <d v="2001-05-30T08:12:34"/>
    <s v="Virginia Power Energy Marketing, In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SPJOHRDE"/>
    <s v="SNEAL"/>
    <s v="ENA-IM NE GULF3"/>
    <x v="8"/>
    <x v="4"/>
    <n v="816864"/>
    <d v="2001-05-31T21:00:00"/>
  </r>
  <r>
    <x v="1"/>
    <x v="2"/>
    <x v="1"/>
    <x v="0"/>
    <n v="5000"/>
    <n v="1308944"/>
    <d v="2001-05-30T08:12:3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wwarburton"/>
    <s v="SSOUTH"/>
    <s v="ENA - IM West"/>
    <x v="8"/>
    <x v="4"/>
    <n v="816866"/>
    <d v="2001-05-31T21:00:00"/>
  </r>
  <r>
    <x v="1"/>
    <x v="2"/>
    <x v="1"/>
    <x v="0"/>
    <n v="10000"/>
    <n v="1308946"/>
    <d v="2001-05-30T08:12:41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074999999999999"/>
    <s v="MCCARTHY"/>
    <s v="TDONOHO"/>
    <s v="ENA - IM Central Gulf"/>
    <x v="8"/>
    <x v="4"/>
    <n v="816867"/>
    <d v="2001-05-31T21:00:00"/>
  </r>
  <r>
    <x v="1"/>
    <x v="1"/>
    <x v="1"/>
    <x v="19"/>
    <n v="3050"/>
    <n v="1308947"/>
    <d v="2001-05-30T08:12:42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STEVESTEVE"/>
    <s v="RBENSON"/>
    <s v="LT-PJM"/>
    <x v="7"/>
    <x v="6"/>
    <n v="625836.1"/>
    <d v="2002-03-01T14:12:00"/>
  </r>
  <r>
    <x v="1"/>
    <x v="2"/>
    <x v="1"/>
    <x v="0"/>
    <n v="10000"/>
    <n v="1308948"/>
    <d v="2001-05-30T08:12:51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5"/>
    <s v="mattreed"/>
    <s v="TKUYKEN"/>
    <s v="ENA - IM West"/>
    <x v="8"/>
    <x v="4"/>
    <n v="816868"/>
    <d v="2001-05-31T21:00:00"/>
  </r>
  <r>
    <x v="1"/>
    <x v="2"/>
    <x v="0"/>
    <x v="14"/>
    <n v="1825000"/>
    <n v="1308949"/>
    <d v="2001-05-30T08:12:5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93"/>
    <s v="kwgeiger"/>
    <s v="JARNOLD"/>
    <s v="NG-Price"/>
    <x v="6"/>
    <x v="4"/>
    <s v="VC8608.1"/>
    <d v="2002-01-01T21:00:00"/>
  </r>
  <r>
    <x v="1"/>
    <x v="2"/>
    <x v="1"/>
    <x v="0"/>
    <n v="5000"/>
    <n v="1308950"/>
    <d v="2001-05-30T08:12:53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aepes224"/>
    <s v="VPIMENOV"/>
    <s v="ENA-IM ME NEW YORK"/>
    <x v="8"/>
    <x v="4"/>
    <n v="816869"/>
    <d v="2001-05-31T21:00:00"/>
  </r>
  <r>
    <x v="1"/>
    <x v="2"/>
    <x v="1"/>
    <x v="0"/>
    <n v="10000"/>
    <n v="1308952"/>
    <d v="2001-05-30T08:12:54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250000000000002"/>
    <s v="mattreed"/>
    <s v="TKUYKEN"/>
    <s v="ENA - IM West"/>
    <x v="8"/>
    <x v="4"/>
    <n v="816871"/>
    <d v="2001-05-31T21:00:00"/>
  </r>
  <r>
    <x v="1"/>
    <x v="2"/>
    <x v="1"/>
    <x v="0"/>
    <n v="5000"/>
    <n v="1308951"/>
    <d v="2001-05-30T08:12:54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s v="EASTDESK7"/>
    <s v="VPIMENOV"/>
    <s v="ENA-IM ME NEW YORK"/>
    <x v="8"/>
    <x v="4"/>
    <n v="816870"/>
    <d v="2001-05-31T21:00:00"/>
  </r>
  <r>
    <x v="1"/>
    <x v="3"/>
    <x v="0"/>
    <x v="0"/>
    <n v="50000"/>
    <n v="1308953"/>
    <d v="2001-05-30T08:1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DOMESTIC"/>
    <s v="GWHALLE"/>
    <s v="WTI-GW-NXC2"/>
    <x v="5"/>
    <x v="4"/>
    <n v="109431"/>
    <d v="2001-07-01T00:00:00"/>
  </r>
  <r>
    <x v="1"/>
    <x v="2"/>
    <x v="0"/>
    <x v="6"/>
    <n v="300000"/>
    <n v="1308954"/>
    <d v="2001-05-30T08:13:02"/>
    <s v="Mirant Americas Energy Marketing, L.P."/>
    <x v="0"/>
    <x v="0"/>
    <x v="0"/>
    <x v="2"/>
    <s v="US Gas Fin Swap"/>
    <s v="US Gas Daily     HHub                    Jun01           USD/MM"/>
    <m/>
    <n v="10000"/>
    <x v="0"/>
    <x v="10"/>
    <x v="0"/>
    <n v="3.665"/>
    <s v="dnixon01"/>
    <s v="PKEAVEY"/>
    <s v="G-DAILY-EST"/>
    <x v="6"/>
    <x v="4"/>
    <s v="VC8613.1"/>
    <d v="2001-06-01T21:00:00"/>
  </r>
  <r>
    <x v="1"/>
    <x v="2"/>
    <x v="1"/>
    <x v="0"/>
    <n v="5000"/>
    <n v="1308955"/>
    <d v="2001-05-30T08:13:12"/>
    <s v="e prime, in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74999999999999"/>
    <s v="EPRIME26"/>
    <s v="TDONOHO"/>
    <s v="ENA - IM Central Gulf"/>
    <x v="8"/>
    <x v="4"/>
    <n v="816872"/>
    <d v="2001-05-31T21:00:00"/>
  </r>
  <r>
    <x v="1"/>
    <x v="2"/>
    <x v="0"/>
    <x v="10"/>
    <n v="155000"/>
    <n v="1308956"/>
    <d v="2001-05-30T08:13:18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KAPLANFRED"/>
    <s v="JARNOLD"/>
    <s v="NG-Price"/>
    <x v="6"/>
    <x v="4"/>
    <s v="VC8621.1"/>
    <d v="2001-07-01T21:00:00"/>
  </r>
  <r>
    <x v="1"/>
    <x v="1"/>
    <x v="1"/>
    <x v="8"/>
    <n v="4600"/>
    <n v="1308957"/>
    <d v="2001-05-30T08:13:20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75"/>
    <s v="mcorbett"/>
    <s v="DDAVIS"/>
    <s v="LT-New England"/>
    <x v="7"/>
    <x v="6"/>
    <n v="625837.1"/>
    <d v="2001-10-01T17:11:00"/>
  </r>
  <r>
    <x v="1"/>
    <x v="1"/>
    <x v="1"/>
    <x v="0"/>
    <n v="25"/>
    <n v="1308958"/>
    <d v="2001-05-30T08:13:21"/>
    <s v="Idaho Power Company, dba IDACORP Energy"/>
    <x v="0"/>
    <x v="0"/>
    <x v="0"/>
    <x v="1"/>
    <s v="US West Power Phy Fwd Firm"/>
    <s v="US Pwr Phy Firm  Mid-C OffPk             31May01         USD/MWh"/>
    <m/>
    <n v="25"/>
    <x v="0"/>
    <x v="1"/>
    <x v="0"/>
    <n v="85"/>
    <s v="CLN39740"/>
    <s v="DSCHOLT"/>
    <s v="ST-SW"/>
    <x v="7"/>
    <x v="6"/>
    <n v="625838.1"/>
    <d v="2001-05-31T21:00:00"/>
  </r>
  <r>
    <x v="1"/>
    <x v="1"/>
    <x v="1"/>
    <x v="21"/>
    <n v="2950"/>
    <n v="1308959"/>
    <d v="2001-05-30T08:13:28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5"/>
    <s v="mcorbett"/>
    <s v="DDAVIS"/>
    <s v="LT-New England"/>
    <x v="7"/>
    <x v="6"/>
    <n v="625839.1"/>
    <d v="2002-01-01T17:11:00"/>
  </r>
  <r>
    <x v="1"/>
    <x v="1"/>
    <x v="1"/>
    <x v="18"/>
    <n v="3100"/>
    <n v="1308960"/>
    <d v="2001-05-30T08:13:30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8"/>
    <s v="barmstrong"/>
    <s v="DDAVIS"/>
    <s v="LT-New England"/>
    <x v="7"/>
    <x v="6"/>
    <n v="625840.1"/>
    <d v="2002-07-01T17:11:00"/>
  </r>
  <r>
    <x v="1"/>
    <x v="1"/>
    <x v="1"/>
    <x v="14"/>
    <n v="18250"/>
    <n v="1308961"/>
    <d v="2001-05-30T08:13:31"/>
    <s v="Constellation Power Source, Inc."/>
    <x v="0"/>
    <x v="0"/>
    <x v="0"/>
    <x v="1"/>
    <s v="US East Power Phy Fwd Firm"/>
    <s v="US Pwr Phy Firm  NEPOOL Peak             Jan-Dec02       USD/MWh"/>
    <n v="50"/>
    <m/>
    <x v="0"/>
    <x v="1"/>
    <x v="0"/>
    <n v="52.5"/>
    <s v="cdplante"/>
    <s v="DDAVIS"/>
    <s v="LT-New England"/>
    <x v="7"/>
    <x v="6"/>
    <n v="625841.1"/>
    <d v="2002-01-01T17:11:00"/>
  </r>
  <r>
    <x v="1"/>
    <x v="1"/>
    <x v="1"/>
    <x v="6"/>
    <n v="1500"/>
    <n v="1308962"/>
    <d v="2001-05-30T08:13:34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4.25"/>
    <s v="barmstrong"/>
    <s v="DDAVIS"/>
    <s v="LT-New England"/>
    <x v="7"/>
    <x v="6"/>
    <n v="625842.1"/>
    <d v="2002-06-01T17:11:00"/>
  </r>
  <r>
    <x v="1"/>
    <x v="2"/>
    <x v="1"/>
    <x v="0"/>
    <n v="10000"/>
    <n v="1308963"/>
    <d v="2001-05-30T08:13:39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bcollins"/>
    <s v="PMIMS"/>
    <s v="ENA - IM MKT Central CG"/>
    <x v="8"/>
    <x v="4"/>
    <n v="816873"/>
    <d v="2001-05-31T21:00:00"/>
  </r>
  <r>
    <x v="1"/>
    <x v="1"/>
    <x v="1"/>
    <x v="21"/>
    <n v="2950"/>
    <n v="1308964"/>
    <d v="2001-05-30T08:13:40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25"/>
    <s v="cdplante"/>
    <s v="DDAVIS"/>
    <s v="LT-New England"/>
    <x v="7"/>
    <x v="6"/>
    <n v="625843.1"/>
    <d v="2002-01-01T17:11:00"/>
  </r>
  <r>
    <x v="1"/>
    <x v="1"/>
    <x v="1"/>
    <x v="6"/>
    <n v="750"/>
    <n v="1308965"/>
    <d v="2001-05-30T08:13:45"/>
    <s v="Constellation Power Source, Inc."/>
    <x v="0"/>
    <x v="0"/>
    <x v="0"/>
    <x v="1"/>
    <s v="US East Power Phy Fwd Firm"/>
    <s v="US Pwr Phy Firm  NEPOOL Peak             Jun02           USD/MWh"/>
    <n v="25"/>
    <m/>
    <x v="0"/>
    <x v="1"/>
    <x v="0"/>
    <n v="54"/>
    <s v="cdplante"/>
    <s v="DDAVIS"/>
    <s v="LT-New England"/>
    <x v="7"/>
    <x v="6"/>
    <n v="625844.1"/>
    <d v="2002-06-01T17:11:00"/>
  </r>
  <r>
    <x v="1"/>
    <x v="2"/>
    <x v="1"/>
    <x v="0"/>
    <n v="5000"/>
    <n v="1308966"/>
    <d v="2001-05-30T08:13:47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74"/>
    <d v="2001-05-31T21:00:00"/>
  </r>
  <r>
    <x v="1"/>
    <x v="1"/>
    <x v="1"/>
    <x v="8"/>
    <n v="4600"/>
    <n v="1308967"/>
    <d v="2001-05-30T08:13:49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5"/>
    <s v="mcorbett"/>
    <s v="DDAVIS"/>
    <s v="LT-New England"/>
    <x v="7"/>
    <x v="6"/>
    <n v="625845.1"/>
    <d v="2001-10-01T17:11:00"/>
  </r>
  <r>
    <x v="1"/>
    <x v="2"/>
    <x v="0"/>
    <x v="6"/>
    <n v="600000"/>
    <n v="1308968"/>
    <d v="2001-05-30T08:13:50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8632.1"/>
    <d v="2001-06-01T21:00:00"/>
  </r>
  <r>
    <x v="1"/>
    <x v="1"/>
    <x v="1"/>
    <x v="0"/>
    <n v="25"/>
    <n v="1308969"/>
    <d v="2001-05-30T08:13:5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0"/>
    <s v="ADM67446"/>
    <s v="TALONSO"/>
    <s v="ST-SW"/>
    <x v="7"/>
    <x v="6"/>
    <n v="625846.1"/>
    <d v="2001-05-31T21:00:00"/>
  </r>
  <r>
    <x v="1"/>
    <x v="1"/>
    <x v="1"/>
    <x v="8"/>
    <n v="4600"/>
    <n v="1308970"/>
    <d v="2001-05-30T08:13:56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25"/>
    <s v="mcorbett"/>
    <s v="DDAVIS"/>
    <s v="LT-New England"/>
    <x v="7"/>
    <x v="6"/>
    <n v="625847.1"/>
    <d v="2001-10-01T17:11:00"/>
  </r>
  <r>
    <x v="0"/>
    <x v="0"/>
    <x v="0"/>
    <x v="0"/>
    <n v="9"/>
    <n v="1308972"/>
    <d v="2001-05-30T08:13:57"/>
    <s v="ED &amp; F Man International Limited"/>
    <x v="0"/>
    <x v="0"/>
    <x v="0"/>
    <x v="0"/>
    <s v="Copper LME Registered Contract"/>
    <s v="Cu LME Reg.      Contract                3 Month         USD/mt-L"/>
    <m/>
    <n v="9"/>
    <x v="0"/>
    <x v="0"/>
    <x v="0"/>
    <n v="1698"/>
    <s v="BRUMSTEVE"/>
    <s v="BMARCHAN"/>
    <s v="Enron Metals Trading System"/>
    <x v="0"/>
    <x v="0"/>
    <n v="2157830"/>
    <m/>
  </r>
  <r>
    <x v="1"/>
    <x v="1"/>
    <x v="1"/>
    <x v="0"/>
    <n v="10"/>
    <n v="1308971"/>
    <d v="2001-05-30T08:13:57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timnhanna"/>
    <s v="JMORRIS4"/>
    <s v="ST-CA"/>
    <x v="7"/>
    <x v="6"/>
    <n v="625848.1"/>
    <d v="2001-05-31T21:00:00"/>
  </r>
  <r>
    <x v="1"/>
    <x v="2"/>
    <x v="1"/>
    <x v="0"/>
    <n v="5000"/>
    <n v="1308973"/>
    <d v="2001-05-30T08:13:5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wwarburton"/>
    <s v="SSOUTH"/>
    <s v="ENA - IM West"/>
    <x v="8"/>
    <x v="4"/>
    <n v="816875"/>
    <d v="2001-05-31T21:00:00"/>
  </r>
  <r>
    <x v="1"/>
    <x v="1"/>
    <x v="1"/>
    <x v="0"/>
    <n v="25"/>
    <n v="1308974"/>
    <d v="2001-05-30T08:14:08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65"/>
    <s v="POWEREX4"/>
    <s v="DSCHOLT"/>
    <s v="ST-NW"/>
    <x v="7"/>
    <x v="6"/>
    <n v="625849.1"/>
    <d v="2001-05-31T21:00:00"/>
  </r>
  <r>
    <x v="1"/>
    <x v="1"/>
    <x v="1"/>
    <x v="0"/>
    <n v="25"/>
    <n v="1308975"/>
    <d v="2001-05-30T08:14:11"/>
    <s v="Aquila Energy Marketing Corporation"/>
    <x v="0"/>
    <x v="0"/>
    <x v="0"/>
    <x v="1"/>
    <s v="US West Power Phy Fwd Firm"/>
    <s v="US Pwr Phy Firm  PALVE Peak              31May01         USD/MWh"/>
    <n v="25"/>
    <m/>
    <x v="0"/>
    <x v="1"/>
    <x v="0"/>
    <n v="156"/>
    <s v="WESTPOWER"/>
    <s v="MFISCHE2"/>
    <s v="ST-SW"/>
    <x v="7"/>
    <x v="6"/>
    <n v="625850.1"/>
    <d v="2001-05-31T21:00:00"/>
  </r>
  <r>
    <x v="1"/>
    <x v="2"/>
    <x v="0"/>
    <x v="10"/>
    <n v="77500"/>
    <n v="1308976"/>
    <d v="2001-05-30T08:14:13"/>
    <s v="Coral Energy Holding L.P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whitnah"/>
    <s v="JARNOLD"/>
    <s v="NG-Price"/>
    <x v="6"/>
    <x v="4"/>
    <s v="VC8636.1"/>
    <d v="2001-07-01T21:00:00"/>
  </r>
  <r>
    <x v="1"/>
    <x v="1"/>
    <x v="1"/>
    <x v="0"/>
    <n v="25"/>
    <n v="1308977"/>
    <d v="2001-05-30T08:14:20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159"/>
    <s v="jstebbins"/>
    <s v="MFISCHE2"/>
    <s v="ST-SW"/>
    <x v="7"/>
    <x v="6"/>
    <n v="625851.1"/>
    <d v="2001-05-31T21:00:00"/>
  </r>
  <r>
    <x v="1"/>
    <x v="2"/>
    <x v="1"/>
    <x v="0"/>
    <n v="5000"/>
    <n v="1308978"/>
    <d v="2001-05-30T08:14:21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WESTDESK1"/>
    <s v="SSOUTH"/>
    <s v="ENA - IM West"/>
    <x v="8"/>
    <x v="4"/>
    <n v="816876"/>
    <d v="2001-05-31T21:00:00"/>
  </r>
  <r>
    <x v="1"/>
    <x v="2"/>
    <x v="1"/>
    <x v="6"/>
    <n v="150000"/>
    <n v="1308979"/>
    <d v="2001-05-30T08:14:21"/>
    <s v="Coral Energy Resources, L.P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69"/>
    <s v="schneider"/>
    <s v="ARING"/>
    <s v="ENA-IM NE GULF1"/>
    <x v="8"/>
    <x v="4"/>
    <n v="816877"/>
    <d v="2001-06-01T21:00:00"/>
  </r>
  <r>
    <x v="0"/>
    <x v="1"/>
    <x v="1"/>
    <x v="10"/>
    <n v="775"/>
    <n v="1308982"/>
    <d v="2001-05-30T08:14:27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5.75"/>
    <s v="EDSOLARI"/>
    <s v="MHELLERM"/>
    <s v="UK - ECTRL - Continental Power Book"/>
    <x v="2"/>
    <x v="2"/>
    <n v="108337.1"/>
    <d v="2001-08-01T00:00:00"/>
  </r>
  <r>
    <x v="1"/>
    <x v="2"/>
    <x v="1"/>
    <x v="6"/>
    <n v="150000"/>
    <n v="1308983"/>
    <d v="2001-05-30T08:14:38"/>
    <s v="Williams Energy Marketing &amp; Trading Company"/>
    <x v="0"/>
    <x v="0"/>
    <x v="0"/>
    <x v="2"/>
    <s v="US Gas Phy Fwd Firm non-TX &lt; or = 1Mo "/>
    <s v="US Gas Phy       TCO Pool                Jun01           USD/MM"/>
    <n v="5000"/>
    <m/>
    <x v="0"/>
    <x v="10"/>
    <x v="0"/>
    <n v="3.85"/>
    <s v="darylbrown"/>
    <s v="JHODGE2"/>
    <s v="ENA-IM ME TCO"/>
    <x v="8"/>
    <x v="4"/>
    <n v="816878"/>
    <d v="2001-06-01T21:00:00"/>
  </r>
  <r>
    <x v="1"/>
    <x v="1"/>
    <x v="1"/>
    <x v="0"/>
    <n v="25"/>
    <n v="1308985"/>
    <d v="2001-05-30T08:14:41"/>
    <s v="TransAlta Energy Marketing (US) Inc."/>
    <x v="0"/>
    <x v="0"/>
    <x v="0"/>
    <x v="1"/>
    <s v="US West Power Phy Fwd CAISO"/>
    <s v="US Pwr Phy CAISO SP15 OffPk              31May01         USD/MWh"/>
    <m/>
    <n v="25"/>
    <x v="0"/>
    <x v="1"/>
    <x v="0"/>
    <n v="46"/>
    <s v="harriganw"/>
    <s v="CMALLOR"/>
    <s v="ST-CA"/>
    <x v="7"/>
    <x v="6"/>
    <n v="625853.1"/>
    <d v="2001-05-31T21:00:00"/>
  </r>
  <r>
    <x v="1"/>
    <x v="2"/>
    <x v="1"/>
    <x v="0"/>
    <n v="5000"/>
    <n v="1308986"/>
    <d v="2001-05-30T08:14:44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85"/>
    <s v="wwarburton"/>
    <s v="SSOUTH"/>
    <s v="ENA - IM West"/>
    <x v="8"/>
    <x v="4"/>
    <n v="816879"/>
    <d v="2001-05-31T21:00:00"/>
  </r>
  <r>
    <x v="1"/>
    <x v="1"/>
    <x v="1"/>
    <x v="0"/>
    <n v="25"/>
    <n v="1308987"/>
    <d v="2001-05-30T08:14:53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0.5"/>
    <s v="brianhurst"/>
    <s v="TALONSO"/>
    <s v="ST-SW"/>
    <x v="7"/>
    <x v="6"/>
    <n v="625854.1"/>
    <d v="2001-05-31T21:00:00"/>
  </r>
  <r>
    <x v="1"/>
    <x v="1"/>
    <x v="1"/>
    <x v="8"/>
    <n v="4600"/>
    <n v="1308989"/>
    <d v="2001-05-30T08:14:57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aepsvc133"/>
    <s v="DDAVIS"/>
    <s v="LT-New England"/>
    <x v="7"/>
    <x v="6"/>
    <n v="625856.1"/>
    <d v="2001-10-01T17:11:00"/>
  </r>
  <r>
    <x v="1"/>
    <x v="2"/>
    <x v="1"/>
    <x v="0"/>
    <n v="600"/>
    <n v="1308990"/>
    <d v="2001-05-30T08:15:03"/>
    <s v="Midcoast Marketing, Inc."/>
    <x v="0"/>
    <x v="0"/>
    <x v="0"/>
    <x v="2"/>
    <s v="US Gas Phy Fwd Firm non-TX &lt; or = 1Mo "/>
    <s v="US Gas Phy       TGT Z-SL                31May01         USD/MM"/>
    <n v="600"/>
    <m/>
    <x v="0"/>
    <x v="10"/>
    <x v="0"/>
    <n v="3.64"/>
    <s v="kimery00"/>
    <s v="SPEREIR"/>
    <s v="ENA-IM NE GULF2"/>
    <x v="8"/>
    <x v="4"/>
    <n v="816880"/>
    <d v="2001-05-31T21:00:00"/>
  </r>
  <r>
    <x v="1"/>
    <x v="1"/>
    <x v="0"/>
    <x v="8"/>
    <n v="4600"/>
    <n v="1308991"/>
    <d v="2001-05-30T08:15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5857.1"/>
    <d v="2001-10-01T00:00:00"/>
  </r>
  <r>
    <x v="1"/>
    <x v="2"/>
    <x v="1"/>
    <x v="0"/>
    <n v="10000"/>
    <n v="1308992"/>
    <d v="2001-05-30T08:15:15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1"/>
    <s v="PMIMS"/>
    <s v="ENA - IM MKT Central CG"/>
    <x v="8"/>
    <x v="4"/>
    <n v="816881"/>
    <d v="2001-05-31T21:00:00"/>
  </r>
  <r>
    <x v="1"/>
    <x v="1"/>
    <x v="0"/>
    <x v="8"/>
    <n v="4600"/>
    <n v="1308993"/>
    <d v="2001-05-30T08:15:1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5"/>
    <s v="aepsvc133"/>
    <s v="DDAVIS"/>
    <s v="LT-New England"/>
    <x v="7"/>
    <x v="4"/>
    <n v="625858.1"/>
    <d v="2001-10-01T00:00:00"/>
  </r>
  <r>
    <x v="1"/>
    <x v="1"/>
    <x v="1"/>
    <x v="6"/>
    <n v="750"/>
    <n v="1308994"/>
    <d v="2001-05-30T08:15:17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ttw00001"/>
    <s v="RBADEER"/>
    <s v="LT-CA"/>
    <x v="7"/>
    <x v="6"/>
    <n v="625859.1"/>
    <d v="2001-09-01T21:00:00"/>
  </r>
  <r>
    <x v="1"/>
    <x v="2"/>
    <x v="0"/>
    <x v="14"/>
    <n v="1825000"/>
    <n v="1308995"/>
    <d v="2001-05-30T08:15:2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3"/>
    <s v="AQUILA1004"/>
    <s v="JARNOLD"/>
    <s v="NG-Price"/>
    <x v="6"/>
    <x v="4"/>
    <s v="VC8640.1"/>
    <d v="2002-01-01T21:00:00"/>
  </r>
  <r>
    <x v="1"/>
    <x v="2"/>
    <x v="1"/>
    <x v="0"/>
    <n v="5000"/>
    <n v="1308996"/>
    <d v="2001-05-30T08:15:26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MIDCONT1"/>
    <s v="KSTEVEN"/>
    <s v="ENA-IM Mid Central South"/>
    <x v="8"/>
    <x v="4"/>
    <n v="816882"/>
    <d v="2001-05-31T21:00:00"/>
  </r>
  <r>
    <x v="1"/>
    <x v="1"/>
    <x v="1"/>
    <x v="0"/>
    <n v="25"/>
    <n v="1308997"/>
    <d v="2001-05-30T08:15:27"/>
    <s v="Morgan Stanley Capital Group, Inc."/>
    <x v="0"/>
    <x v="0"/>
    <x v="0"/>
    <x v="1"/>
    <s v="US West Power Phy Fwd CAISO"/>
    <s v="US Pwr Phy CAISO SP15 Peak               31May01         USD/MWh"/>
    <m/>
    <n v="25"/>
    <x v="0"/>
    <x v="1"/>
    <x v="0"/>
    <n v="152"/>
    <s v="powerfunk"/>
    <s v="JRICHTE"/>
    <s v="ST-CA"/>
    <x v="7"/>
    <x v="6"/>
    <n v="625860.1"/>
    <d v="2001-05-31T21:00:00"/>
  </r>
  <r>
    <x v="1"/>
    <x v="1"/>
    <x v="1"/>
    <x v="0"/>
    <n v="25"/>
    <n v="1308998"/>
    <d v="2001-05-30T08:15:33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85"/>
    <s v="HARA01234"/>
    <s v="DSCHOLT"/>
    <s v="ST-SW"/>
    <x v="7"/>
    <x v="6"/>
    <n v="625861.1"/>
    <d v="2001-05-31T21:00:00"/>
  </r>
  <r>
    <x v="1"/>
    <x v="2"/>
    <x v="1"/>
    <x v="0"/>
    <n v="5000"/>
    <n v="1308999"/>
    <d v="2001-05-30T08:15:3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kimery00"/>
    <s v="KSTEVEN"/>
    <s v="ENA-IM Mid Central South"/>
    <x v="8"/>
    <x v="4"/>
    <n v="816883"/>
    <d v="2001-05-31T21:00:00"/>
  </r>
  <r>
    <x v="1"/>
    <x v="1"/>
    <x v="0"/>
    <x v="8"/>
    <n v="4600"/>
    <n v="1309000"/>
    <d v="2001-05-30T08:15:38"/>
    <s v="American Electric Power Service Corporation"/>
    <x v="0"/>
    <x v="0"/>
    <x v="0"/>
    <x v="1"/>
    <s v="US East Power Fin Swap"/>
    <s v="US Pwr Fin Swap  ISO NY Z-J Peak         Oct-Dec01       USD/MWh"/>
    <m/>
    <n v="50"/>
    <x v="0"/>
    <x v="1"/>
    <x v="0"/>
    <n v="58"/>
    <s v="aepsvc133"/>
    <s v="DDAVIS"/>
    <s v="LT-New England"/>
    <x v="7"/>
    <x v="4"/>
    <n v="625862.1"/>
    <d v="2001-10-01T00:00:00"/>
  </r>
  <r>
    <x v="1"/>
    <x v="2"/>
    <x v="1"/>
    <x v="0"/>
    <n v="5000"/>
    <n v="1309001"/>
    <d v="2001-05-30T08:15:44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EPMELPrr2"/>
    <s v="SSOUTH"/>
    <s v="ENA - IM West"/>
    <x v="8"/>
    <x v="4"/>
    <n v="816884"/>
    <d v="2001-05-31T21:00:00"/>
  </r>
  <r>
    <x v="1"/>
    <x v="2"/>
    <x v="0"/>
    <x v="23"/>
    <n v="1070000"/>
    <n v="1309002"/>
    <d v="2001-05-30T08:15:51"/>
    <s v="J. Aron &amp; Company"/>
    <x v="0"/>
    <x v="0"/>
    <x v="0"/>
    <x v="2"/>
    <s v="US Gas Fin BasisSwap"/>
    <s v="US Gas Basis     EP SanJuan              Apr-Oct02       USD/MM"/>
    <n v="5000"/>
    <m/>
    <x v="0"/>
    <x v="10"/>
    <x v="0"/>
    <n v="-0.38"/>
    <s v="ritanagle"/>
    <s v="MSANCH2"/>
    <s v="GD-New-Jr"/>
    <x v="6"/>
    <x v="4"/>
    <s v="VC8641.1"/>
    <d v="2002-04-01T00:00:00"/>
  </r>
  <r>
    <x v="1"/>
    <x v="1"/>
    <x v="1"/>
    <x v="0"/>
    <n v="10"/>
    <n v="1309004"/>
    <d v="2001-05-30T08:15:52"/>
    <s v="BP Energy Company"/>
    <x v="1"/>
    <x v="1"/>
    <x v="0"/>
    <x v="1"/>
    <s v="US West Power Phy Fwd CAISO"/>
    <s v="US Pwr Phy CAISO NP15 OffPk odd-lot      31May01         USD/MWh"/>
    <m/>
    <n v="10"/>
    <x v="0"/>
    <x v="1"/>
    <x v="0"/>
    <n v="94"/>
    <s v="CBOHN010"/>
    <s v="JMORRIS4"/>
    <s v="ST-CA"/>
    <x v="7"/>
    <x v="6"/>
    <n v="625864.1"/>
    <d v="2001-05-31T21:00:00"/>
  </r>
  <r>
    <x v="1"/>
    <x v="1"/>
    <x v="1"/>
    <x v="0"/>
    <n v="25"/>
    <n v="1309003"/>
    <d v="2001-05-30T08:15:5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65"/>
    <s v="benpratt1"/>
    <s v="MFISCHE2"/>
    <s v="ST-SW"/>
    <x v="7"/>
    <x v="6"/>
    <n v="625863.1"/>
    <d v="2001-05-31T21:00:00"/>
  </r>
  <r>
    <x v="1"/>
    <x v="1"/>
    <x v="1"/>
    <x v="0"/>
    <n v="25"/>
    <n v="1309005"/>
    <d v="2001-05-30T08:15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95"/>
    <s v="CBOHN010"/>
    <s v="CMALLOR"/>
    <s v="ST-CA"/>
    <x v="7"/>
    <x v="6"/>
    <n v="625865.1"/>
    <d v="2001-05-31T21:00:00"/>
  </r>
  <r>
    <x v="1"/>
    <x v="1"/>
    <x v="1"/>
    <x v="0"/>
    <n v="25"/>
    <n v="1309006"/>
    <d v="2001-05-30T08:15:5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.5"/>
    <s v="BOBWINN1"/>
    <s v="TALONSO"/>
    <s v="ST-SW"/>
    <x v="7"/>
    <x v="6"/>
    <n v="625866.1"/>
    <d v="2001-05-31T21:00:00"/>
  </r>
  <r>
    <x v="1"/>
    <x v="1"/>
    <x v="1"/>
    <x v="6"/>
    <n v="1500"/>
    <n v="1309007"/>
    <d v="2001-05-30T08:16:09"/>
    <s v="Sempra Energy Trading Corp."/>
    <x v="0"/>
    <x v="0"/>
    <x v="0"/>
    <x v="1"/>
    <s v="US East Power Phy Fwd Firm"/>
    <s v="US Pwr Phy Firm  Entergy Peak            Jun02           USD/MWh"/>
    <n v="50"/>
    <m/>
    <x v="0"/>
    <x v="1"/>
    <x v="0"/>
    <n v="52.5"/>
    <s v="tocoletti"/>
    <s v="MCARSON2"/>
    <s v="EPMI-Southeast"/>
    <x v="7"/>
    <x v="6"/>
    <n v="625867.1"/>
    <d v="2002-06-01T21:00:00"/>
  </r>
  <r>
    <x v="1"/>
    <x v="2"/>
    <x v="0"/>
    <x v="20"/>
    <n v="755000"/>
    <n v="1309008"/>
    <d v="2001-05-30T08:16:11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jdbsempra"/>
    <s v="JARNOLD"/>
    <s v="NG-Price"/>
    <x v="6"/>
    <x v="4"/>
    <s v="VC8642.1"/>
    <d v="2001-11-01T00:00:00"/>
  </r>
  <r>
    <x v="1"/>
    <x v="2"/>
    <x v="1"/>
    <x v="0"/>
    <n v="5000"/>
    <n v="1309009"/>
    <d v="2001-05-30T08:16:16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85"/>
    <d v="2001-05-31T21:00:00"/>
  </r>
  <r>
    <x v="1"/>
    <x v="2"/>
    <x v="1"/>
    <x v="0"/>
    <n v="4000"/>
    <n v="1309010"/>
    <d v="2001-05-30T08:16:24"/>
    <s v="Virginia Power Energy Marketing, Inc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3"/>
    <s v="SPJOHRDE"/>
    <s v="SNEAL"/>
    <s v="ENA-IM NE GULF3"/>
    <x v="8"/>
    <x v="4"/>
    <n v="816886"/>
    <d v="2001-05-31T21:00:00"/>
  </r>
  <r>
    <x v="1"/>
    <x v="1"/>
    <x v="1"/>
    <x v="0"/>
    <n v="25"/>
    <n v="1309012"/>
    <d v="2001-05-30T08:16:29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3"/>
    <s v="wbaes123"/>
    <s v="JRICHTE"/>
    <s v="ST-CA"/>
    <x v="7"/>
    <x v="6"/>
    <n v="625869.1"/>
    <d v="2001-05-31T21:00:00"/>
  </r>
  <r>
    <x v="1"/>
    <x v="1"/>
    <x v="1"/>
    <x v="0"/>
    <n v="25"/>
    <n v="1309011"/>
    <d v="2001-05-30T08:16:2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68.1"/>
    <d v="2001-05-31T21:00:00"/>
  </r>
  <r>
    <x v="1"/>
    <x v="1"/>
    <x v="1"/>
    <x v="0"/>
    <n v="10"/>
    <n v="1309013"/>
    <d v="2001-05-30T08:16:3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6"/>
    <s v="timnhanna"/>
    <s v="JMORRIS4"/>
    <s v="ST-CA"/>
    <x v="7"/>
    <x v="6"/>
    <n v="625870.1"/>
    <d v="2001-05-31T21:00:00"/>
  </r>
  <r>
    <x v="1"/>
    <x v="2"/>
    <x v="1"/>
    <x v="0"/>
    <n v="5000"/>
    <n v="1309014"/>
    <d v="2001-05-30T08:16:37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49999999999999"/>
    <s v="cscharton"/>
    <s v="KSTEVEN"/>
    <s v="ENA-IM Mid Central South"/>
    <x v="8"/>
    <x v="4"/>
    <n v="816887"/>
    <d v="2001-05-31T21:00:00"/>
  </r>
  <r>
    <x v="1"/>
    <x v="1"/>
    <x v="1"/>
    <x v="0"/>
    <n v="25"/>
    <n v="1309015"/>
    <d v="2001-05-30T08:16:4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1.1"/>
    <d v="2001-05-31T21:00:00"/>
  </r>
  <r>
    <x v="1"/>
    <x v="2"/>
    <x v="1"/>
    <x v="0"/>
    <n v="10000"/>
    <n v="1309016"/>
    <d v="2001-05-30T08:16:4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888"/>
    <d v="2001-05-31T21:00:00"/>
  </r>
  <r>
    <x v="1"/>
    <x v="2"/>
    <x v="1"/>
    <x v="0"/>
    <n v="10000"/>
    <n v="1309017"/>
    <d v="2001-05-30T08:16:49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50000000000002"/>
    <s v="TONYT003"/>
    <s v="SNEAL"/>
    <s v="ENA-IM NE GULF3"/>
    <x v="8"/>
    <x v="4"/>
    <n v="816889"/>
    <d v="2001-05-31T21:00:00"/>
  </r>
  <r>
    <x v="1"/>
    <x v="1"/>
    <x v="1"/>
    <x v="0"/>
    <n v="10"/>
    <n v="1309018"/>
    <d v="2001-05-30T08:16:57"/>
    <s v="Dynegy Power Marketing, Inc."/>
    <x v="0"/>
    <x v="0"/>
    <x v="0"/>
    <x v="1"/>
    <s v="US West Power Phy Fwd CAISO"/>
    <s v="US Pwr Phy CAISO SP15 OffPk odd-lot      31May01         USD/MWh"/>
    <n v="10"/>
    <m/>
    <x v="0"/>
    <x v="1"/>
    <x v="0"/>
    <n v="40"/>
    <s v="iversonm"/>
    <s v="JMORRIS4"/>
    <s v="ST-CA"/>
    <x v="7"/>
    <x v="6"/>
    <n v="625872.1"/>
    <d v="2001-05-31T21:00:00"/>
  </r>
  <r>
    <x v="1"/>
    <x v="2"/>
    <x v="1"/>
    <x v="0"/>
    <n v="6000"/>
    <n v="1309019"/>
    <d v="2001-05-30T08:17:01"/>
    <s v="Midcoast Marketing, Inc."/>
    <x v="0"/>
    <x v="0"/>
    <x v="0"/>
    <x v="2"/>
    <s v="US Gas Phy Fwd Firm non-TX &lt; or = 1Mo "/>
    <s v="US Gas Phy       TENN 500                31May01         USD/MM"/>
    <m/>
    <n v="6000"/>
    <x v="0"/>
    <x v="10"/>
    <x v="0"/>
    <n v="3.63"/>
    <s v="STUDMFFN"/>
    <s v="SNEAL"/>
    <s v="ENA-IM NE GULF3"/>
    <x v="8"/>
    <x v="4"/>
    <n v="816890"/>
    <d v="2001-05-31T21:00:00"/>
  </r>
  <r>
    <x v="1"/>
    <x v="1"/>
    <x v="1"/>
    <x v="0"/>
    <n v="25"/>
    <n v="1309020"/>
    <d v="2001-05-30T08:17:0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3.1"/>
    <d v="2001-05-31T21:00:00"/>
  </r>
  <r>
    <x v="1"/>
    <x v="1"/>
    <x v="1"/>
    <x v="0"/>
    <n v="25"/>
    <n v="1309021"/>
    <d v="2001-05-30T08:17:09"/>
    <s v="Mirant Americas Energy Marketing, L.P."/>
    <x v="0"/>
    <x v="0"/>
    <x v="0"/>
    <x v="1"/>
    <s v="US West Power Phy Fwd CAISO"/>
    <s v="US Pwr Phy CAISO SP15 OffPk              31May01         USD/MWh"/>
    <m/>
    <n v="25"/>
    <x v="0"/>
    <x v="1"/>
    <x v="0"/>
    <n v="50"/>
    <s v="sconn00001"/>
    <s v="CMALLOR"/>
    <s v="ST-CA"/>
    <x v="7"/>
    <x v="6"/>
    <n v="625874.1"/>
    <d v="2001-05-31T21:00:00"/>
  </r>
  <r>
    <x v="1"/>
    <x v="2"/>
    <x v="1"/>
    <x v="0"/>
    <n v="5000"/>
    <n v="1309022"/>
    <d v="2001-05-30T08:17:19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34"/>
    <s v="EPMELPrj"/>
    <s v="JREITME"/>
    <s v="ENA - IM Denver"/>
    <x v="8"/>
    <x v="4"/>
    <n v="816891"/>
    <d v="2001-05-31T21:00:00"/>
  </r>
  <r>
    <x v="1"/>
    <x v="2"/>
    <x v="1"/>
    <x v="6"/>
    <n v="840"/>
    <n v="1309024"/>
    <d v="2001-05-30T08:17:28"/>
    <s v="Texex Energy Partners Ltd."/>
    <x v="0"/>
    <x v="0"/>
    <x v="0"/>
    <x v="2"/>
    <s v="US Gas Phy Fwd Firm non-TX &lt; or = 1Mo "/>
    <s v="US Gas Phy       TENN Dracut             Jun01           USD/MM"/>
    <m/>
    <n v="28"/>
    <x v="0"/>
    <x v="10"/>
    <x v="0"/>
    <n v="3.85"/>
    <s v="texexener"/>
    <s v="SHENDRI"/>
    <s v="ENA-IM ME NEW ENGLAND"/>
    <x v="8"/>
    <x v="4"/>
    <n v="816892"/>
    <d v="2001-06-01T21:00:00"/>
  </r>
  <r>
    <x v="1"/>
    <x v="1"/>
    <x v="1"/>
    <x v="6"/>
    <n v="1500"/>
    <n v="1309027"/>
    <d v="2001-05-30T08:17:30"/>
    <s v="Aquila Energy Marketing Corporation"/>
    <x v="0"/>
    <x v="0"/>
    <x v="0"/>
    <x v="1"/>
    <s v="US East Power Phy Fwd Firm Unplan B"/>
    <s v="US Pwr Phy Unp B ERCOT Peak              Jun02           USD/MWh"/>
    <n v="50"/>
    <m/>
    <x v="0"/>
    <x v="1"/>
    <x v="0"/>
    <n v="42.75"/>
    <s v="JOELWOOD"/>
    <s v="DSMITH3"/>
    <s v="LT-ERCOT"/>
    <x v="7"/>
    <x v="6"/>
    <n v="625877.1"/>
    <d v="2002-06-01T00:00:00"/>
  </r>
  <r>
    <x v="1"/>
    <x v="2"/>
    <x v="1"/>
    <x v="0"/>
    <n v="2350"/>
    <n v="1309029"/>
    <d v="2001-05-30T08:17:35"/>
    <s v="Dynegy Marketing and Trade"/>
    <x v="0"/>
    <x v="0"/>
    <x v="0"/>
    <x v="2"/>
    <s v="US Gas Phy Fwd Firm non-TX &lt; or = 1Mo "/>
    <s v="US Gas Phy       TENN 800                31May01         USD/MM"/>
    <m/>
    <n v="2350"/>
    <x v="0"/>
    <x v="10"/>
    <x v="0"/>
    <n v="3.6150000000000002"/>
    <s v="TONYT003"/>
    <s v="SNEAL"/>
    <s v="ENA-IM NE GULF3"/>
    <x v="8"/>
    <x v="4"/>
    <n v="816893"/>
    <d v="2001-05-31T21:00:00"/>
  </r>
  <r>
    <x v="1"/>
    <x v="1"/>
    <x v="1"/>
    <x v="0"/>
    <n v="25"/>
    <n v="1309030"/>
    <d v="2001-05-30T08:17:37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3"/>
    <s v="KENSIMMS"/>
    <s v="CMALLOR"/>
    <s v="ST-CA"/>
    <x v="7"/>
    <x v="6"/>
    <n v="625879.1"/>
    <d v="2001-05-31T21:00:00"/>
  </r>
  <r>
    <x v="1"/>
    <x v="2"/>
    <x v="1"/>
    <x v="0"/>
    <n v="7075"/>
    <n v="1309031"/>
    <d v="2001-05-30T08:17:38"/>
    <s v="NJR Energy Services Company"/>
    <x v="0"/>
    <x v="0"/>
    <x v="0"/>
    <x v="2"/>
    <s v="US Gas Phy Fwd Firm non-TX &lt; or = 1Mo "/>
    <s v="US Gas Phy       TETCO WLA               31May01         USD/MM"/>
    <n v="7075"/>
    <m/>
    <x v="0"/>
    <x v="10"/>
    <x v="0"/>
    <n v="3.59"/>
    <n v="19691994"/>
    <s v="SPEREIR"/>
    <s v="ENA-IM NE GULF3"/>
    <x v="8"/>
    <x v="4"/>
    <n v="816894"/>
    <d v="2001-05-31T21:00:00"/>
  </r>
  <r>
    <x v="1"/>
    <x v="1"/>
    <x v="1"/>
    <x v="6"/>
    <n v="1500"/>
    <n v="1309032"/>
    <d v="2001-05-30T08:17:46"/>
    <s v="Aquila Energy Marketing Corporation"/>
    <x v="0"/>
    <x v="0"/>
    <x v="0"/>
    <x v="1"/>
    <s v="US East Power Phy Fwd Firm"/>
    <s v="US Pwr Phy Firm  Cinergy Peak            Jun01           USD/MWh"/>
    <m/>
    <n v="50"/>
    <x v="0"/>
    <x v="1"/>
    <x v="0"/>
    <n v="46.5"/>
    <s v="CHRYARROW"/>
    <s v="CDORLAN"/>
    <s v="ST-ECAR"/>
    <x v="7"/>
    <x v="6"/>
    <n v="625880.1"/>
    <d v="2001-06-01T17:11:00"/>
  </r>
  <r>
    <x v="1"/>
    <x v="1"/>
    <x v="1"/>
    <x v="6"/>
    <n v="1500"/>
    <n v="1309033"/>
    <d v="2001-05-30T08:17:46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8"/>
    <s v="JOELWOOD"/>
    <s v="JKING6"/>
    <s v="LT-SERC"/>
    <x v="7"/>
    <x v="6"/>
    <n v="625881.1"/>
    <d v="2001-06-01T14:25:00"/>
  </r>
  <r>
    <x v="1"/>
    <x v="1"/>
    <x v="1"/>
    <x v="0"/>
    <n v="25"/>
    <n v="1309034"/>
    <d v="2001-05-30T08:17:4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82.1"/>
    <d v="2001-05-31T21:00:00"/>
  </r>
  <r>
    <x v="1"/>
    <x v="1"/>
    <x v="1"/>
    <x v="8"/>
    <n v="2300"/>
    <n v="1309035"/>
    <d v="2001-05-30T08:17:48"/>
    <s v="BP Energy Company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Biggsbyron"/>
    <s v="RBADEER"/>
    <s v="LT-CA"/>
    <x v="7"/>
    <x v="6"/>
    <n v="625883.1"/>
    <d v="2001-10-01T00:00:00"/>
  </r>
  <r>
    <x v="1"/>
    <x v="1"/>
    <x v="1"/>
    <x v="0"/>
    <n v="25"/>
    <n v="1309036"/>
    <d v="2001-05-30T08:17:51"/>
    <s v="Williams Energy Marketing &amp; Trading Company"/>
    <x v="0"/>
    <x v="0"/>
    <x v="0"/>
    <x v="1"/>
    <s v="US West Power Phy Fwd Firm"/>
    <s v="US Pwr Phy Firm  Mid-C Peak              31May01         USD/MWh"/>
    <m/>
    <n v="25"/>
    <x v="0"/>
    <x v="1"/>
    <x v="0"/>
    <n v="170"/>
    <s v="danabrown"/>
    <s v="DSCHOLT"/>
    <s v="ST-NW"/>
    <x v="7"/>
    <x v="6"/>
    <n v="625884.1"/>
    <d v="2001-05-31T21:00:00"/>
  </r>
  <r>
    <x v="1"/>
    <x v="2"/>
    <x v="1"/>
    <x v="0"/>
    <n v="5000"/>
    <n v="1309038"/>
    <d v="2001-05-30T08:17:52"/>
    <s v="Western Gas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ANDYCARTER"/>
    <s v="SSOUTH"/>
    <s v="ENA - IM West"/>
    <x v="8"/>
    <x v="4"/>
    <n v="816897"/>
    <d v="2001-05-31T21:00:00"/>
  </r>
  <r>
    <x v="1"/>
    <x v="2"/>
    <x v="1"/>
    <x v="0"/>
    <n v="5000"/>
    <n v="1309037"/>
    <d v="2001-05-30T08:17:52"/>
    <s v="NJR Energy Service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"/>
    <n v="19691994"/>
    <s v="VPIMENOV"/>
    <s v="ENA-IM ME NEW YORK"/>
    <x v="8"/>
    <x v="4"/>
    <n v="816896"/>
    <d v="2001-05-31T21:00:00"/>
  </r>
  <r>
    <x v="1"/>
    <x v="2"/>
    <x v="1"/>
    <x v="0"/>
    <n v="5000"/>
    <n v="1309040"/>
    <d v="2001-05-30T08:17:59"/>
    <s v="Colonial Energy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249999999999998"/>
    <s v="BRIANKELLY"/>
    <s v="SHENDRI"/>
    <s v="ENA-IM ME CNG"/>
    <x v="8"/>
    <x v="4"/>
    <n v="816899"/>
    <d v="2001-05-31T21:00:00"/>
  </r>
  <r>
    <x v="1"/>
    <x v="2"/>
    <x v="1"/>
    <x v="0"/>
    <n v="5000"/>
    <n v="1309042"/>
    <d v="2001-05-30T08:18:0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smallfitz"/>
    <s v="KSTEVEN"/>
    <s v="ENA-IM Mid Central South"/>
    <x v="8"/>
    <x v="4"/>
    <n v="816901"/>
    <d v="2001-05-31T21:00:00"/>
  </r>
  <r>
    <x v="1"/>
    <x v="1"/>
    <x v="1"/>
    <x v="6"/>
    <n v="1500"/>
    <n v="1309043"/>
    <d v="2001-05-30T08:18:04"/>
    <s v="FirstEnergy Services Corp."/>
    <x v="0"/>
    <x v="0"/>
    <x v="0"/>
    <x v="1"/>
    <s v="US East Power Phy Fwd Firm"/>
    <s v="US Pwr Phy Firm  PJM-W Peak              Jun01           USD/MWh"/>
    <m/>
    <n v="50"/>
    <x v="0"/>
    <x v="1"/>
    <x v="0"/>
    <n v="47"/>
    <s v="ROBEROSE"/>
    <s v="JQUENET"/>
    <s v="LT-PJM"/>
    <x v="7"/>
    <x v="6"/>
    <n v="625885.1"/>
    <d v="2001-06-01T14:12:00"/>
  </r>
  <r>
    <x v="1"/>
    <x v="2"/>
    <x v="1"/>
    <x v="0"/>
    <n v="10000"/>
    <n v="1309044"/>
    <d v="2001-05-30T08:18:09"/>
    <s v="Midcoast Marketing,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STUDMFFN"/>
    <s v="SNEAL"/>
    <s v="ENA-IM NE GULF3"/>
    <x v="8"/>
    <x v="4"/>
    <n v="816902"/>
    <d v="2001-05-31T21:00:00"/>
  </r>
  <r>
    <x v="1"/>
    <x v="2"/>
    <x v="1"/>
    <x v="0"/>
    <n v="1493"/>
    <n v="1309045"/>
    <d v="2001-05-30T08:18:11"/>
    <s v="NJR Energy Services Company"/>
    <x v="0"/>
    <x v="0"/>
    <x v="0"/>
    <x v="2"/>
    <s v="US Gas Phy Fwd Firm non-TX &lt; or = 1Mo "/>
    <s v="US Gas Phy       TETCO M3                31May01         USD/MM"/>
    <m/>
    <n v="1493"/>
    <x v="0"/>
    <x v="10"/>
    <x v="0"/>
    <n v="4.01"/>
    <n v="19691994"/>
    <s v="VPIMENOV"/>
    <s v="ENA-IM ME NEW YORK"/>
    <x v="8"/>
    <x v="4"/>
    <n v="816903"/>
    <d v="2001-05-31T21:00:00"/>
  </r>
  <r>
    <x v="1"/>
    <x v="2"/>
    <x v="0"/>
    <x v="6"/>
    <n v="150000"/>
    <n v="1309048"/>
    <d v="2001-05-30T08:18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6"/>
    <s v="WARNERTODD"/>
    <s v="PKEAVEY"/>
    <s v="G-DAILY-EST"/>
    <x v="6"/>
    <x v="4"/>
    <s v="VC8644.1"/>
    <d v="2001-06-01T21:00:00"/>
  </r>
  <r>
    <x v="1"/>
    <x v="1"/>
    <x v="1"/>
    <x v="0"/>
    <n v="25"/>
    <n v="1309049"/>
    <d v="2001-05-30T08:18:32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55"/>
    <s v="debbrooks"/>
    <s v="CMALLOR"/>
    <s v="ST-CA"/>
    <x v="7"/>
    <x v="6"/>
    <n v="625887.1"/>
    <d v="2001-05-31T21:00:00"/>
  </r>
  <r>
    <x v="1"/>
    <x v="2"/>
    <x v="1"/>
    <x v="0"/>
    <n v="5000"/>
    <n v="1309050"/>
    <d v="2001-05-30T08:18:37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49999999999999"/>
    <s v="bcollins"/>
    <s v="PMIMS"/>
    <s v="ENA - IM MKT Central CG"/>
    <x v="8"/>
    <x v="4"/>
    <n v="816905"/>
    <d v="2001-05-31T21:00:00"/>
  </r>
  <r>
    <x v="1"/>
    <x v="2"/>
    <x v="0"/>
    <x v="6"/>
    <n v="300000"/>
    <n v="1309051"/>
    <d v="2001-05-30T08:18:48"/>
    <s v="PG&amp;E Energy Trading-Gas Corporation"/>
    <x v="0"/>
    <x v="0"/>
    <x v="0"/>
    <x v="2"/>
    <s v="US Gas Fin Swap"/>
    <s v="US Gas Daily     HHub                    Jun01           USD/MM"/>
    <m/>
    <n v="10000"/>
    <x v="0"/>
    <x v="10"/>
    <x v="0"/>
    <n v="3.665"/>
    <s v="NedCosman"/>
    <s v="PKEAVEY"/>
    <s v="G-DAILY-EST"/>
    <x v="6"/>
    <x v="4"/>
    <s v="VC8645.1"/>
    <d v="2001-06-01T21:00:00"/>
  </r>
  <r>
    <x v="1"/>
    <x v="1"/>
    <x v="1"/>
    <x v="6"/>
    <n v="4500"/>
    <n v="1309052"/>
    <d v="2001-05-30T08:18:50"/>
    <s v="FirstEnergy Services Corp."/>
    <x v="0"/>
    <x v="0"/>
    <x v="0"/>
    <x v="1"/>
    <s v="US East Power Phy Fwd Firm"/>
    <s v="US Pwr Phy Firm  PJM-W OffPk             Jun01           USD/MWh"/>
    <m/>
    <n v="150"/>
    <x v="0"/>
    <x v="1"/>
    <x v="0"/>
    <n v="20.75"/>
    <s v="ROBEROSE"/>
    <s v="JQUENET"/>
    <s v="ST-PJM"/>
    <x v="7"/>
    <x v="6"/>
    <n v="625888.1"/>
    <d v="2001-06-01T21:00:00"/>
  </r>
  <r>
    <x v="1"/>
    <x v="2"/>
    <x v="1"/>
    <x v="0"/>
    <n v="10000"/>
    <n v="1309053"/>
    <d v="2001-05-30T08:18:55"/>
    <s v="Coral Energy Resources, L.P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45"/>
    <s v="amdizona"/>
    <s v="MLENHAR"/>
    <s v="ENA - IM West"/>
    <x v="8"/>
    <x v="4"/>
    <n v="816906"/>
    <d v="2001-05-31T21:00:00"/>
  </r>
  <r>
    <x v="1"/>
    <x v="2"/>
    <x v="1"/>
    <x v="0"/>
    <n v="5799"/>
    <n v="1309054"/>
    <d v="2001-05-30T08:18:55"/>
    <s v="Texex Energy Partners Ltd."/>
    <x v="0"/>
    <x v="0"/>
    <x v="0"/>
    <x v="2"/>
    <s v="US Gas Phy Fwd Firm non-TX &lt; or = 1Mo "/>
    <s v="US Gas Phy       TENN 500                31May01         USD/MM"/>
    <m/>
    <n v="5799"/>
    <x v="0"/>
    <x v="10"/>
    <x v="0"/>
    <n v="3.6349999999999998"/>
    <s v="texexener"/>
    <s v="SNEAL"/>
    <s v="ENA-IM NE GULF3"/>
    <x v="8"/>
    <x v="4"/>
    <n v="816907"/>
    <d v="2001-05-31T21:00:00"/>
  </r>
  <r>
    <x v="1"/>
    <x v="1"/>
    <x v="1"/>
    <x v="0"/>
    <n v="25"/>
    <n v="1309055"/>
    <d v="2001-05-30T08:18:56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5"/>
    <s v="wbaes123"/>
    <s v="JRICHTE"/>
    <s v="ST-CA"/>
    <x v="7"/>
    <x v="6"/>
    <n v="625889.1"/>
    <d v="2001-05-31T21:00:00"/>
  </r>
  <r>
    <x v="1"/>
    <x v="2"/>
    <x v="1"/>
    <x v="0"/>
    <n v="4201"/>
    <n v="1309056"/>
    <d v="2001-05-30T08:19:00"/>
    <s v="Adams Resources Marketing, Ltd."/>
    <x v="0"/>
    <x v="0"/>
    <x v="0"/>
    <x v="2"/>
    <s v="US Gas Phy Fwd Firm non-TX &lt; or = 1Mo "/>
    <s v="US Gas Phy       TENN 500                31May01         USD/MM"/>
    <m/>
    <n v="4201"/>
    <x v="0"/>
    <x v="10"/>
    <x v="0"/>
    <n v="3.6349999999999998"/>
    <s v="KENTRADES1"/>
    <s v="SNEAL"/>
    <s v="ENA-IM NE GULF3"/>
    <x v="8"/>
    <x v="4"/>
    <n v="816908"/>
    <d v="2001-05-31T21:00:00"/>
  </r>
  <r>
    <x v="1"/>
    <x v="2"/>
    <x v="1"/>
    <x v="0"/>
    <n v="5000"/>
    <n v="1309058"/>
    <d v="2001-05-30T08:19:04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amdizona"/>
    <s v="MLENHAR"/>
    <s v="ENA - IM West"/>
    <x v="8"/>
    <x v="4"/>
    <n v="816910"/>
    <d v="2001-05-31T21:00:00"/>
  </r>
  <r>
    <x v="1"/>
    <x v="2"/>
    <x v="1"/>
    <x v="0"/>
    <n v="10000"/>
    <n v="1309059"/>
    <d v="2001-05-30T08:19:05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4"/>
    <s v="KENTRADES1"/>
    <s v="SNEAL"/>
    <s v="ENA-IM NE GULF3"/>
    <x v="8"/>
    <x v="4"/>
    <n v="816911"/>
    <d v="2001-05-31T21:00:00"/>
  </r>
  <r>
    <x v="1"/>
    <x v="2"/>
    <x v="1"/>
    <x v="0"/>
    <n v="10000"/>
    <n v="1309061"/>
    <d v="2001-05-30T08:19:15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"/>
    <s v="KENTRADES1"/>
    <s v="SNEAL"/>
    <s v="ENA-IM NE GULF3"/>
    <x v="8"/>
    <x v="4"/>
    <n v="816912"/>
    <d v="2001-05-31T21:00:00"/>
  </r>
  <r>
    <x v="1"/>
    <x v="2"/>
    <x v="1"/>
    <x v="0"/>
    <n v="10000"/>
    <n v="1309062"/>
    <d v="2001-05-30T08:19:1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epes215"/>
    <s v="SNEAL"/>
    <s v="ENA-IM NE GULF3"/>
    <x v="8"/>
    <x v="4"/>
    <n v="816913"/>
    <d v="2001-05-31T21:00:00"/>
  </r>
  <r>
    <x v="1"/>
    <x v="2"/>
    <x v="1"/>
    <x v="0"/>
    <n v="10000"/>
    <n v="1309063"/>
    <d v="2001-05-30T08:1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6914"/>
    <d v="2001-05-31T21:00:00"/>
  </r>
  <r>
    <x v="1"/>
    <x v="2"/>
    <x v="1"/>
    <x v="6"/>
    <n v="300000"/>
    <n v="1309064"/>
    <d v="2001-05-30T08:19:20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750000000000002"/>
    <s v="BERRYJOE1"/>
    <s v="MGRIGSB"/>
    <s v="ENA - IM West"/>
    <x v="8"/>
    <x v="4"/>
    <n v="816915"/>
    <d v="2001-06-01T21:00:00"/>
  </r>
  <r>
    <x v="1"/>
    <x v="2"/>
    <x v="1"/>
    <x v="0"/>
    <n v="10000"/>
    <n v="1309065"/>
    <d v="2001-05-30T08:19:2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1"/>
    <s v="ccubbison"/>
    <s v="MLENHAR"/>
    <s v="ENA - IM West"/>
    <x v="8"/>
    <x v="4"/>
    <n v="816916"/>
    <d v="2001-05-31T21:00:00"/>
  </r>
  <r>
    <x v="1"/>
    <x v="2"/>
    <x v="0"/>
    <x v="6"/>
    <n v="300000"/>
    <n v="1309067"/>
    <d v="2001-05-30T08:19:23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449999999999999"/>
    <s v="BERRYJOE1"/>
    <s v="RGAY"/>
    <s v="West-Keystone"/>
    <x v="6"/>
    <x v="4"/>
    <s v="VC8647.1"/>
    <d v="2001-06-01T21:00:00"/>
  </r>
  <r>
    <x v="1"/>
    <x v="2"/>
    <x v="1"/>
    <x v="0"/>
    <n v="10000"/>
    <n v="1309066"/>
    <d v="2001-05-30T08:19:2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17"/>
    <d v="2001-05-31T21:00:00"/>
  </r>
  <r>
    <x v="0"/>
    <x v="0"/>
    <x v="0"/>
    <x v="0"/>
    <n v="20"/>
    <n v="1309068"/>
    <d v="2001-05-30T08:19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7832"/>
    <m/>
  </r>
  <r>
    <x v="1"/>
    <x v="2"/>
    <x v="0"/>
    <x v="22"/>
    <n v="922500"/>
    <n v="1309069"/>
    <d v="2001-05-30T08:19:30"/>
    <s v="Sempra Energy Trading Corp."/>
    <x v="0"/>
    <x v="0"/>
    <x v="0"/>
    <x v="2"/>
    <s v="US Gas Fin BasisSwap"/>
    <s v="US Gas Basis     HSC                     Jul-Oct01       USD/MM"/>
    <m/>
    <n v="7500"/>
    <x v="0"/>
    <x v="10"/>
    <x v="0"/>
    <n v="0.03"/>
    <s v="jeffstone"/>
    <s v="EBASS"/>
    <s v="FT-Texas"/>
    <x v="6"/>
    <x v="4"/>
    <s v="VC8750.1"/>
    <d v="2001-07-01T00:00:00"/>
  </r>
  <r>
    <x v="1"/>
    <x v="2"/>
    <x v="1"/>
    <x v="6"/>
    <n v="68040"/>
    <n v="1309070"/>
    <d v="2001-05-30T08:19:30"/>
    <s v="Amerada Hess Corporation"/>
    <x v="0"/>
    <x v="0"/>
    <x v="0"/>
    <x v="2"/>
    <s v="US Gas Phy Fwd Firm non-TX &lt; or = 1Mo "/>
    <s v="US Gas Phy       TCO Pool                Jun01           USD/MM"/>
    <m/>
    <n v="2268"/>
    <x v="0"/>
    <x v="10"/>
    <x v="0"/>
    <n v="3.875"/>
    <s v="dvjohnson1"/>
    <s v="JHODGE2"/>
    <s v="ENA-IM ME TCO"/>
    <x v="8"/>
    <x v="4"/>
    <n v="816918"/>
    <d v="2001-06-01T21:00:00"/>
  </r>
  <r>
    <x v="1"/>
    <x v="1"/>
    <x v="1"/>
    <x v="0"/>
    <n v="25"/>
    <n v="1309072"/>
    <d v="2001-05-30T08:19:37"/>
    <s v="Los Angeles Dept. of Water &amp; Power"/>
    <x v="0"/>
    <x v="0"/>
    <x v="0"/>
    <x v="1"/>
    <s v="US West Power Phy Fwd Firm"/>
    <s v="US Pwr Phy Firm  PALVE OffPk             31May01         USD/MWh"/>
    <m/>
    <n v="25"/>
    <x v="0"/>
    <x v="1"/>
    <x v="0"/>
    <n v="34"/>
    <s v="jfcordero"/>
    <s v="TALONSO"/>
    <s v="ST-SW"/>
    <x v="7"/>
    <x v="6"/>
    <n v="625890.1"/>
    <d v="2001-05-31T21:00:00"/>
  </r>
  <r>
    <x v="1"/>
    <x v="2"/>
    <x v="1"/>
    <x v="0"/>
    <n v="34"/>
    <n v="1309073"/>
    <d v="2001-05-30T08:19:45"/>
    <s v="Aquila Energy Marketing Corporation"/>
    <x v="0"/>
    <x v="0"/>
    <x v="0"/>
    <x v="2"/>
    <s v="US Gas Phy Fwd Firm non-TX &lt; or = 1Mo "/>
    <s v="US Gas Phy       ANR SE Trans            31May01         USD/MM"/>
    <m/>
    <n v="34"/>
    <x v="0"/>
    <x v="10"/>
    <x v="0"/>
    <n v="3.6124999999999998"/>
    <s v="JENNCLAYO"/>
    <s v="TDONOHO"/>
    <s v="ENA - IM Central Gulf"/>
    <x v="8"/>
    <x v="4"/>
    <n v="816919"/>
    <d v="2001-05-31T21:00:00"/>
  </r>
  <r>
    <x v="1"/>
    <x v="2"/>
    <x v="1"/>
    <x v="0"/>
    <n v="5000"/>
    <n v="1309074"/>
    <d v="2001-05-30T08:19:49"/>
    <s v="Cook Inlet Energy Supply L.L.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"/>
    <s v="EASTDESK7"/>
    <s v="VPIMENOV"/>
    <s v="ENA-IM ME NEW YORK"/>
    <x v="8"/>
    <x v="4"/>
    <n v="816920"/>
    <d v="2001-05-31T21:00:00"/>
  </r>
  <r>
    <x v="1"/>
    <x v="1"/>
    <x v="1"/>
    <x v="0"/>
    <n v="25"/>
    <n v="1309075"/>
    <d v="2001-05-30T08:19:5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"/>
    <s v="ADM67446"/>
    <s v="TALONSO"/>
    <s v="ST-SW"/>
    <x v="7"/>
    <x v="6"/>
    <n v="625891.1"/>
    <d v="2001-05-31T21:00:00"/>
  </r>
  <r>
    <x v="1"/>
    <x v="1"/>
    <x v="1"/>
    <x v="0"/>
    <n v="25"/>
    <n v="1309077"/>
    <d v="2001-05-30T08:20:0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71"/>
    <s v="benpratt1"/>
    <s v="MFISCHE2"/>
    <s v="ST-SW"/>
    <x v="7"/>
    <x v="6"/>
    <n v="625892.1"/>
    <d v="2001-05-31T21:00:00"/>
  </r>
  <r>
    <x v="1"/>
    <x v="2"/>
    <x v="1"/>
    <x v="0"/>
    <n v="10000"/>
    <n v="1309076"/>
    <d v="2001-05-30T08:20:0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24999999999998"/>
    <s v="aepes215"/>
    <s v="SNEAL"/>
    <s v="ENA-IM NE GULF3"/>
    <x v="8"/>
    <x v="4"/>
    <n v="816921"/>
    <d v="2001-05-31T21:00:00"/>
  </r>
  <r>
    <x v="1"/>
    <x v="1"/>
    <x v="1"/>
    <x v="10"/>
    <n v="775"/>
    <n v="1309078"/>
    <d v="2001-05-30T08:20:03"/>
    <s v="Morgan Stanley Capital Group, Inc."/>
    <x v="0"/>
    <x v="0"/>
    <x v="0"/>
    <x v="1"/>
    <s v="US West Power Phy Fwd Firm"/>
    <s v="US Pwr Phy Firm  PALVE OffPk             Jul01           USD/MWh"/>
    <m/>
    <n v="25"/>
    <x v="0"/>
    <x v="1"/>
    <x v="0"/>
    <n v="98"/>
    <s v="powerfunk"/>
    <s v="MDRISC3"/>
    <s v="ST-SW"/>
    <x v="7"/>
    <x v="6"/>
    <n v="625893.1"/>
    <d v="2001-07-01T21:00:00"/>
  </r>
  <r>
    <x v="1"/>
    <x v="1"/>
    <x v="1"/>
    <x v="0"/>
    <n v="25"/>
    <n v="1309079"/>
    <d v="2001-05-30T08:20:06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65"/>
    <s v="debbrooks"/>
    <s v="JRICHTE"/>
    <s v="ST-CA"/>
    <x v="7"/>
    <x v="6"/>
    <n v="625894.1"/>
    <d v="2001-05-31T21:00:00"/>
  </r>
  <r>
    <x v="1"/>
    <x v="1"/>
    <x v="1"/>
    <x v="10"/>
    <n v="775"/>
    <n v="1309080"/>
    <d v="2001-05-30T08:20:07"/>
    <s v="Morgan Stanley Capital Group, Inc."/>
    <x v="0"/>
    <x v="0"/>
    <x v="0"/>
    <x v="1"/>
    <s v="US West Power Phy Fwd Firm"/>
    <s v="US Pwr Phy Firm  PALVE OffPk             Aug01           USD/MWh"/>
    <m/>
    <n v="25"/>
    <x v="0"/>
    <x v="1"/>
    <x v="0"/>
    <n v="112"/>
    <s v="powerfunk"/>
    <s v="MDRISC3"/>
    <s v="ST-SW"/>
    <x v="7"/>
    <x v="6"/>
    <n v="625895.1"/>
    <d v="2001-08-01T21:00:00"/>
  </r>
  <r>
    <x v="1"/>
    <x v="2"/>
    <x v="1"/>
    <x v="0"/>
    <n v="4000"/>
    <n v="1309082"/>
    <d v="2001-05-30T08:20:08"/>
    <s v="Adams Resources Marketing, Ltd."/>
    <x v="0"/>
    <x v="0"/>
    <x v="0"/>
    <x v="2"/>
    <s v="US Gas Phy Fwd Firm non-TX &lt; or = 1Mo "/>
    <s v="US Gas Phy       ANR SE Trans            31May01         USD/MM"/>
    <m/>
    <n v="4000"/>
    <x v="0"/>
    <x v="10"/>
    <x v="0"/>
    <n v="3.6124999999999998"/>
    <s v="KENTRADES1"/>
    <s v="TDONOHO"/>
    <s v="ENA - IM Central Gulf"/>
    <x v="8"/>
    <x v="4"/>
    <n v="816923"/>
    <d v="2001-05-31T21:00:00"/>
  </r>
  <r>
    <x v="1"/>
    <x v="1"/>
    <x v="1"/>
    <x v="6"/>
    <n v="750"/>
    <n v="1309083"/>
    <d v="2001-05-30T08:20:10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82"/>
    <s v="powerfunk"/>
    <s v="MDRISC3"/>
    <s v="ST-SW"/>
    <x v="7"/>
    <x v="6"/>
    <n v="625896.1"/>
    <d v="2001-09-01T21:00:00"/>
  </r>
  <r>
    <x v="1"/>
    <x v="2"/>
    <x v="1"/>
    <x v="6"/>
    <n v="85980"/>
    <n v="1309084"/>
    <d v="2001-05-30T08:20:12"/>
    <s v="Coral Energy Resources, L.P."/>
    <x v="0"/>
    <x v="0"/>
    <x v="0"/>
    <x v="2"/>
    <s v="US Gas Phy Fwd Firm non-TX &lt; or = 1Mo "/>
    <s v="US Gas Phy       Transco St.65           Jun01           USD/MM"/>
    <m/>
    <n v="2866"/>
    <x v="0"/>
    <x v="10"/>
    <x v="0"/>
    <n v="3.6949999999999998"/>
    <s v="schneider"/>
    <s v="ARING"/>
    <s v="ENA-IM NE GULF1"/>
    <x v="8"/>
    <x v="4"/>
    <n v="816924"/>
    <d v="2001-06-01T21:00:00"/>
  </r>
  <r>
    <x v="1"/>
    <x v="1"/>
    <x v="1"/>
    <x v="0"/>
    <n v="25"/>
    <n v="1309087"/>
    <d v="2001-05-30T08:20:13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96"/>
    <s v="POWEREX4"/>
    <s v="CMALLOR"/>
    <s v="ST-CA"/>
    <x v="7"/>
    <x v="6"/>
    <n v="625898.1"/>
    <d v="2001-05-31T21:00:00"/>
  </r>
  <r>
    <x v="1"/>
    <x v="1"/>
    <x v="1"/>
    <x v="6"/>
    <n v="1500"/>
    <n v="1309086"/>
    <d v="2001-05-30T08:20:13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"/>
    <s v="JOELWOOD"/>
    <s v="JKING6"/>
    <s v="LT-SERC"/>
    <x v="7"/>
    <x v="6"/>
    <n v="625897.1"/>
    <d v="2001-09-01T14:25:00"/>
  </r>
  <r>
    <x v="1"/>
    <x v="1"/>
    <x v="1"/>
    <x v="0"/>
    <n v="25"/>
    <n v="1309088"/>
    <d v="2001-05-30T08:20:16"/>
    <s v="Aquila Energy Marketing Corporation"/>
    <x v="0"/>
    <x v="0"/>
    <x v="0"/>
    <x v="1"/>
    <s v="US West Power Phy Fwd Firm"/>
    <s v="US Pwr Phy Firm  PALVE OffPk             31May01         USD/MWh"/>
    <m/>
    <n v="25"/>
    <x v="0"/>
    <x v="1"/>
    <x v="0"/>
    <n v="32.5"/>
    <s v="WESTPOWER"/>
    <s v="TALONSO"/>
    <s v="ST-SW"/>
    <x v="7"/>
    <x v="6"/>
    <n v="625899.1"/>
    <d v="2001-05-31T21:00:00"/>
  </r>
  <r>
    <x v="1"/>
    <x v="1"/>
    <x v="1"/>
    <x v="6"/>
    <n v="750"/>
    <n v="1309089"/>
    <d v="2001-05-30T08:20:19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00.1"/>
    <d v="2001-09-01T21:00:00"/>
  </r>
  <r>
    <x v="1"/>
    <x v="1"/>
    <x v="1"/>
    <x v="10"/>
    <n v="775"/>
    <n v="1309091"/>
    <d v="2001-05-30T08:20:25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360"/>
    <s v="WRUSSELL"/>
    <s v="MMOTLEY"/>
    <s v="ST-SW"/>
    <x v="7"/>
    <x v="6"/>
    <n v="625901.1"/>
    <d v="2001-08-01T21:00:00"/>
  </r>
  <r>
    <x v="1"/>
    <x v="2"/>
    <x v="0"/>
    <x v="6"/>
    <n v="450000"/>
    <n v="1309093"/>
    <d v="2001-05-30T08:20:31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50000000000001"/>
    <s v="AQUILA1015"/>
    <s v="EBASS"/>
    <s v="FT-Texas"/>
    <x v="6"/>
    <x v="4"/>
    <s v="VC8651.1"/>
    <d v="2001-06-01T21:00:00"/>
  </r>
  <r>
    <x v="1"/>
    <x v="2"/>
    <x v="0"/>
    <x v="6"/>
    <n v="300000"/>
    <n v="1309094"/>
    <d v="2001-05-30T08:20:34"/>
    <s v="Cinergy Marketing &amp; Trading, LLC"/>
    <x v="0"/>
    <x v="0"/>
    <x v="0"/>
    <x v="2"/>
    <s v="US Gas Fin Swap"/>
    <s v="US Gas Daily     NGPL TXOK East          Jun01           USD/MM"/>
    <n v="10000"/>
    <m/>
    <x v="0"/>
    <x v="10"/>
    <x v="0"/>
    <n v="3.5775000000000001"/>
    <s v="Kearbyka"/>
    <s v="KRUSCIT"/>
    <s v="Firm Trading Central"/>
    <x v="6"/>
    <x v="4"/>
    <s v="VC8652.1"/>
    <d v="2001-06-01T21:00:00"/>
  </r>
  <r>
    <x v="1"/>
    <x v="2"/>
    <x v="1"/>
    <x v="0"/>
    <n v="10000"/>
    <n v="1309095"/>
    <d v="2001-05-30T08:20:3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27"/>
    <d v="2001-05-31T21:00:00"/>
  </r>
  <r>
    <x v="1"/>
    <x v="2"/>
    <x v="1"/>
    <x v="0"/>
    <n v="10000"/>
    <n v="1309096"/>
    <d v="2001-05-30T08:20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28"/>
    <d v="2001-05-31T21:00:00"/>
  </r>
  <r>
    <x v="1"/>
    <x v="2"/>
    <x v="0"/>
    <x v="6"/>
    <n v="150000"/>
    <n v="1309097"/>
    <d v="2001-05-30T08:20:43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5049999999999999"/>
    <s v="wwarburton"/>
    <s v="ALEWIS"/>
    <s v="GD-CENTRAL"/>
    <x v="6"/>
    <x v="4"/>
    <s v="VC8653.1"/>
    <d v="2001-06-01T21:00:00"/>
  </r>
  <r>
    <x v="1"/>
    <x v="2"/>
    <x v="0"/>
    <x v="20"/>
    <n v="755000"/>
    <n v="1309098"/>
    <d v="2001-05-30T08:20:44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4.1"/>
    <d v="2001-11-01T00:00:00"/>
  </r>
  <r>
    <x v="1"/>
    <x v="2"/>
    <x v="1"/>
    <x v="0"/>
    <n v="160"/>
    <n v="1309099"/>
    <d v="2001-05-30T08:20:45"/>
    <s v="PG&amp;E Energy Trading-Gas Corporation"/>
    <x v="0"/>
    <x v="0"/>
    <x v="0"/>
    <x v="2"/>
    <s v="US Gas Phy Fwd Firm non-TX &lt; or = 1Mo "/>
    <s v="US Gas Phy       Transco Z6 NY           31May01         USD/MM"/>
    <m/>
    <n v="160"/>
    <x v="0"/>
    <x v="10"/>
    <x v="0"/>
    <n v="4.03"/>
    <s v="jbroyles"/>
    <s v="VPIMENOV"/>
    <s v="ENA-IM ME NEW YORK"/>
    <x v="8"/>
    <x v="4"/>
    <n v="816929"/>
    <d v="2001-05-31T21:00:00"/>
  </r>
  <r>
    <x v="1"/>
    <x v="2"/>
    <x v="1"/>
    <x v="0"/>
    <n v="2400"/>
    <n v="1309100"/>
    <d v="2001-05-30T08:20:50"/>
    <s v="PG&amp;E Energy Trading-Gas Corporation"/>
    <x v="0"/>
    <x v="0"/>
    <x v="0"/>
    <x v="2"/>
    <s v="US Gas Phy Fwd Firm non-TX &lt; or = 1Mo "/>
    <s v="US Gas Phy       COL Onshore             31May01         USD/MM"/>
    <m/>
    <n v="2400"/>
    <x v="0"/>
    <x v="10"/>
    <x v="0"/>
    <n v="3.645"/>
    <s v="jonivesela"/>
    <s v="SPEREIR"/>
    <s v="ENA-IM NE GULF2"/>
    <x v="8"/>
    <x v="4"/>
    <n v="816931"/>
    <d v="2001-05-31T21:00:00"/>
  </r>
  <r>
    <x v="1"/>
    <x v="2"/>
    <x v="1"/>
    <x v="0"/>
    <n v="5000"/>
    <n v="1309101"/>
    <d v="2001-05-30T08:20:5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smallfitz"/>
    <s v="KSTEVEN"/>
    <s v="ENA-IM Mid Central South"/>
    <x v="8"/>
    <x v="4"/>
    <n v="816932"/>
    <d v="2001-05-31T21:00:00"/>
  </r>
  <r>
    <x v="1"/>
    <x v="2"/>
    <x v="0"/>
    <x v="20"/>
    <n v="755000"/>
    <n v="1309102"/>
    <d v="2001-05-30T08:20:5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5.1"/>
    <d v="2001-11-01T00:00:00"/>
  </r>
  <r>
    <x v="1"/>
    <x v="2"/>
    <x v="0"/>
    <x v="10"/>
    <n v="310000"/>
    <n v="1309103"/>
    <d v="2001-05-30T08:20:58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effwelch"/>
    <s v="JARNOLD"/>
    <s v="NG-Price"/>
    <x v="6"/>
    <x v="4"/>
    <s v="VC8656.1"/>
    <d v="2001-07-01T21:00:00"/>
  </r>
  <r>
    <x v="1"/>
    <x v="2"/>
    <x v="0"/>
    <x v="10"/>
    <n v="310000"/>
    <n v="1309104"/>
    <d v="2001-05-30T08:21:08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epes220"/>
    <s v="JARNOLD"/>
    <s v="NG-Price"/>
    <x v="6"/>
    <x v="4"/>
    <s v="VC8657.1"/>
    <d v="2001-07-01T21:00:00"/>
  </r>
  <r>
    <x v="1"/>
    <x v="2"/>
    <x v="1"/>
    <x v="0"/>
    <n v="5000"/>
    <n v="1309105"/>
    <d v="2001-05-30T08:21:12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MVTML01"/>
    <s v="KSTEVEN"/>
    <s v="ENA-IM Mid Central South"/>
    <x v="8"/>
    <x v="4"/>
    <n v="816933"/>
    <d v="2001-05-31T21:00:00"/>
  </r>
  <r>
    <x v="0"/>
    <x v="2"/>
    <x v="1"/>
    <x v="0"/>
    <n v="10000"/>
    <n v="1309106"/>
    <d v="2001-05-30T08:21:1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ILLABOUGH"/>
    <s v="MCUILLA"/>
    <s v="ENA - IM Ontario"/>
    <x v="8"/>
    <x v="4"/>
    <n v="816934"/>
    <d v="2001-05-31T21:00:00"/>
  </r>
  <r>
    <x v="1"/>
    <x v="2"/>
    <x v="1"/>
    <x v="0"/>
    <n v="5000"/>
    <n v="1309107"/>
    <d v="2001-05-30T08:21:16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50000000000001"/>
    <s v="TMVTML01"/>
    <s v="KSTEVEN"/>
    <s v="ENA-IM Mid Central South"/>
    <x v="8"/>
    <x v="4"/>
    <n v="816935"/>
    <d v="2001-05-31T21:00:00"/>
  </r>
  <r>
    <x v="1"/>
    <x v="2"/>
    <x v="1"/>
    <x v="0"/>
    <n v="10000"/>
    <n v="1309108"/>
    <d v="2001-05-30T08:21:19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MIDCONT2"/>
    <s v="ARING"/>
    <s v="ENA-IM NE GULF1"/>
    <x v="8"/>
    <x v="4"/>
    <n v="816936"/>
    <d v="2001-05-31T21:00:00"/>
  </r>
  <r>
    <x v="1"/>
    <x v="1"/>
    <x v="1"/>
    <x v="0"/>
    <n v="25"/>
    <n v="1309109"/>
    <d v="2001-05-30T08:21:21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75"/>
    <s v="iversonm"/>
    <s v="MFISCHE2"/>
    <s v="ST-SW"/>
    <x v="7"/>
    <x v="6"/>
    <n v="625902.1"/>
    <d v="2001-05-31T21:00:00"/>
  </r>
  <r>
    <x v="1"/>
    <x v="2"/>
    <x v="1"/>
    <x v="0"/>
    <n v="5000"/>
    <n v="1309110"/>
    <d v="2001-05-30T08:21:24"/>
    <s v="Cross Timbers Energy Services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25"/>
    <s v="redwood1"/>
    <s v="KSTEVEN"/>
    <s v="ENA-IM Mid Central South"/>
    <x v="8"/>
    <x v="4"/>
    <n v="816937"/>
    <d v="2001-05-31T21:00:00"/>
  </r>
  <r>
    <x v="1"/>
    <x v="2"/>
    <x v="0"/>
    <x v="10"/>
    <n v="310000"/>
    <n v="1309112"/>
    <d v="2001-05-30T08:21:3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2"/>
    <s v="jwhitnah"/>
    <s v="JARNOLD"/>
    <s v="NG-Price"/>
    <x v="6"/>
    <x v="4"/>
    <s v="VC8659.1"/>
    <d v="2001-07-01T21:00:00"/>
  </r>
  <r>
    <x v="1"/>
    <x v="2"/>
    <x v="1"/>
    <x v="0"/>
    <n v="2311"/>
    <n v="1309113"/>
    <d v="2001-05-30T08:21:41"/>
    <s v="Aquila Energy Marketing Corporation"/>
    <x v="0"/>
    <x v="0"/>
    <x v="0"/>
    <x v="2"/>
    <s v="US Gas Phy Fwd Firm non-TX &lt; or = 1Mo "/>
    <s v="US Gas Phy       NGPL TxOkGCPool         31May01         USD/MM"/>
    <m/>
    <n v="2311"/>
    <x v="0"/>
    <x v="10"/>
    <x v="0"/>
    <n v="3.6074999999999999"/>
    <s v="DIPAKSINHA"/>
    <s v="TDONOHO"/>
    <s v="ENA - IM Central Gulf"/>
    <x v="8"/>
    <x v="4"/>
    <n v="816938"/>
    <d v="2001-05-31T21:00:00"/>
  </r>
  <r>
    <x v="1"/>
    <x v="2"/>
    <x v="1"/>
    <x v="6"/>
    <n v="120000"/>
    <n v="1309114"/>
    <d v="2001-05-30T08:21:43"/>
    <s v="Cokinos Natural Gas Company"/>
    <x v="0"/>
    <x v="0"/>
    <x v="0"/>
    <x v="2"/>
    <s v="US Gas Phy Fwd Firm non-TX &lt; or = 1Mo "/>
    <s v="US Gas Phy       TENN Z-0                Jun01           USD/MM"/>
    <n v="4000"/>
    <m/>
    <x v="0"/>
    <x v="10"/>
    <x v="0"/>
    <n v="3.54"/>
    <s v="ADM90618"/>
    <s v="SNEAL"/>
    <s v="ENA-IM NE GULF3"/>
    <x v="8"/>
    <x v="4"/>
    <n v="816939"/>
    <d v="2001-06-01T21:00:00"/>
  </r>
  <r>
    <x v="1"/>
    <x v="2"/>
    <x v="0"/>
    <x v="6"/>
    <n v="180000"/>
    <n v="1309116"/>
    <d v="2001-05-30T08:21:46"/>
    <s v="BP Corporation North America Inc."/>
    <x v="0"/>
    <x v="0"/>
    <x v="0"/>
    <x v="2"/>
    <s v="US Gas Fin Swap"/>
    <s v="US Gas Daily     HHub                    Jun01           USD/MM"/>
    <n v="6000"/>
    <m/>
    <x v="0"/>
    <x v="10"/>
    <x v="0"/>
    <n v="3.6549999999999998"/>
    <s v="Cozartta"/>
    <s v="PKEAVEY"/>
    <s v="G-DAILY-EST"/>
    <x v="6"/>
    <x v="4"/>
    <s v="VC8661.1"/>
    <d v="2001-06-01T21:00:00"/>
  </r>
  <r>
    <x v="1"/>
    <x v="2"/>
    <x v="1"/>
    <x v="0"/>
    <n v="2500"/>
    <n v="1309117"/>
    <d v="2001-05-30T08:2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9"/>
    <s v="EPMELPrj"/>
    <s v="JREITME"/>
    <s v="ENA - IM Denver"/>
    <x v="8"/>
    <x v="4"/>
    <n v="816940"/>
    <d v="2001-05-31T21:00:00"/>
  </r>
  <r>
    <x v="1"/>
    <x v="2"/>
    <x v="0"/>
    <x v="10"/>
    <n v="77500"/>
    <n v="1309120"/>
    <d v="2001-05-30T08:21:49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2"/>
    <s v="bradhoese2"/>
    <s v="JARNOLD"/>
    <s v="NG-Price"/>
    <x v="6"/>
    <x v="4"/>
    <s v="VC8662.1"/>
    <d v="2001-07-01T21:00:00"/>
  </r>
  <r>
    <x v="1"/>
    <x v="1"/>
    <x v="1"/>
    <x v="0"/>
    <n v="25"/>
    <n v="1309119"/>
    <d v="2001-05-30T08:21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80"/>
    <s v="POWEREX4"/>
    <s v="DSCHOLT"/>
    <s v="ST-NW"/>
    <x v="7"/>
    <x v="6"/>
    <n v="625904.1"/>
    <d v="2001-05-31T21:00:00"/>
  </r>
  <r>
    <x v="0"/>
    <x v="2"/>
    <x v="1"/>
    <x v="0"/>
    <n v="10000"/>
    <n v="1309118"/>
    <d v="2001-05-30T08:21:49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6941"/>
    <d v="2001-05-31T21:00:00"/>
  </r>
  <r>
    <x v="1"/>
    <x v="2"/>
    <x v="0"/>
    <x v="10"/>
    <n v="310000"/>
    <n v="1309121"/>
    <d v="2001-05-30T08:21:56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7124999999999999"/>
    <s v="mikepowers"/>
    <s v="JARNOLD"/>
    <s v="NG-Price"/>
    <x v="6"/>
    <x v="4"/>
    <s v="VC8663.1"/>
    <d v="2001-07-01T21:59:00"/>
  </r>
  <r>
    <x v="1"/>
    <x v="2"/>
    <x v="1"/>
    <x v="0"/>
    <n v="50"/>
    <n v="1309122"/>
    <d v="2001-05-30T08:22:01"/>
    <s v="Constellation Power Source, Inc."/>
    <x v="0"/>
    <x v="0"/>
    <x v="0"/>
    <x v="2"/>
    <s v="US Gas Phy Fwd Firm non-TX &lt; or = 1Mo "/>
    <s v="US Gas Phy       TETCO M3                31May01         USD/MM"/>
    <m/>
    <n v="50"/>
    <x v="0"/>
    <x v="10"/>
    <x v="0"/>
    <n v="4.01"/>
    <s v="cprovenzan"/>
    <s v="VPIMENOV"/>
    <s v="ENA-IM ME NEW YORK"/>
    <x v="8"/>
    <x v="4"/>
    <n v="816943"/>
    <d v="2001-05-31T21:00:00"/>
  </r>
  <r>
    <x v="1"/>
    <x v="2"/>
    <x v="1"/>
    <x v="0"/>
    <n v="10000"/>
    <n v="1309123"/>
    <d v="2001-05-30T08:22:05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74999999999999"/>
    <s v="aepes201"/>
    <s v="TDONOHO"/>
    <s v="ENA - IM Central Gulf"/>
    <x v="8"/>
    <x v="4"/>
    <n v="816944"/>
    <d v="2001-05-31T21:00:00"/>
  </r>
  <r>
    <x v="1"/>
    <x v="2"/>
    <x v="1"/>
    <x v="0"/>
    <n v="2500"/>
    <n v="1309124"/>
    <d v="2001-05-30T08:22:08"/>
    <s v="Coast Energy Group, a division of Cornerstone Propane, L.P."/>
    <x v="0"/>
    <x v="0"/>
    <x v="0"/>
    <x v="2"/>
    <s v="US Gas Phy Fwd Firm non-TX &lt; or = 1Mo "/>
    <s v="US Gas Phy       TGT Z-SL                31May01         USD/MM"/>
    <m/>
    <n v="2500"/>
    <x v="0"/>
    <x v="10"/>
    <x v="0"/>
    <n v="3.66"/>
    <s v="buckdiers"/>
    <s v="SPEREIR"/>
    <s v="ENA-IM NE GULF2"/>
    <x v="8"/>
    <x v="4"/>
    <n v="816946"/>
    <d v="2001-05-31T21:00:00"/>
  </r>
  <r>
    <x v="1"/>
    <x v="2"/>
    <x v="1"/>
    <x v="0"/>
    <n v="5000"/>
    <n v="1309125"/>
    <d v="2001-05-30T08:22:12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DILLABOUGH"/>
    <s v="JWILLI13"/>
    <s v="ENA - IM Mkt Central MICH"/>
    <x v="8"/>
    <x v="4"/>
    <n v="816947"/>
    <d v="2001-05-31T21:00:00"/>
  </r>
  <r>
    <x v="1"/>
    <x v="2"/>
    <x v="1"/>
    <x v="0"/>
    <n v="5000"/>
    <n v="1309127"/>
    <d v="2001-05-30T08:22:1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6950"/>
    <d v="2001-05-31T21:00:00"/>
  </r>
  <r>
    <x v="1"/>
    <x v="2"/>
    <x v="1"/>
    <x v="0"/>
    <n v="10000"/>
    <n v="1309128"/>
    <d v="2001-05-30T08:22:17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pces5020"/>
    <s v="MLENHAR"/>
    <s v="ENA - IM West"/>
    <x v="8"/>
    <x v="4"/>
    <n v="816949"/>
    <d v="2001-05-31T21:00:00"/>
  </r>
  <r>
    <x v="1"/>
    <x v="1"/>
    <x v="1"/>
    <x v="0"/>
    <n v="25"/>
    <n v="1309129"/>
    <d v="2001-05-30T08:22:2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.5"/>
    <s v="ADM67446"/>
    <s v="TALONSO"/>
    <s v="ST-SW"/>
    <x v="7"/>
    <x v="6"/>
    <n v="625906.1"/>
    <d v="2001-05-31T21:00:00"/>
  </r>
  <r>
    <x v="1"/>
    <x v="2"/>
    <x v="1"/>
    <x v="0"/>
    <n v="5000"/>
    <n v="1309130"/>
    <d v="2001-05-30T08:22:21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324999999999999"/>
    <s v="pces5054"/>
    <s v="PMIMS"/>
    <s v="ENA - IM MKT Central CG"/>
    <x v="8"/>
    <x v="4"/>
    <n v="816951"/>
    <d v="2001-05-31T21:00:00"/>
  </r>
  <r>
    <x v="1"/>
    <x v="2"/>
    <x v="1"/>
    <x v="0"/>
    <n v="10000"/>
    <n v="1309131"/>
    <d v="2001-05-30T08:22:24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"/>
    <s v="aepes201"/>
    <s v="TDONOHO"/>
    <s v="ENA - IM Central Gulf"/>
    <x v="8"/>
    <x v="4"/>
    <n v="816952"/>
    <d v="2001-05-31T21:00:00"/>
  </r>
  <r>
    <x v="1"/>
    <x v="2"/>
    <x v="1"/>
    <x v="0"/>
    <n v="10000"/>
    <n v="1309133"/>
    <d v="2001-05-30T08:22:28"/>
    <s v="PanCanadian Energy Services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pces5054"/>
    <s v="PMIMS"/>
    <s v="ENA - IM MKT Central CG"/>
    <x v="8"/>
    <x v="4"/>
    <n v="816953"/>
    <d v="2001-05-31T21:00:00"/>
  </r>
  <r>
    <x v="1"/>
    <x v="2"/>
    <x v="1"/>
    <x v="0"/>
    <n v="10000"/>
    <n v="1309134"/>
    <d v="2001-05-30T08:22:3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6954"/>
    <d v="2001-05-31T21:00:00"/>
  </r>
  <r>
    <x v="1"/>
    <x v="2"/>
    <x v="1"/>
    <x v="6"/>
    <n v="40470"/>
    <n v="1309135"/>
    <d v="2001-05-30T08:22:34"/>
    <s v="Enron Energy Services, Inc."/>
    <x v="0"/>
    <x v="0"/>
    <x v="0"/>
    <x v="2"/>
    <s v="US Gas Phy Fwd Firm non-TX &lt; or = 1Mo "/>
    <s v="US Gas Phy       PEPL Pool               Jun01           USD/MM"/>
    <n v="1349"/>
    <m/>
    <x v="0"/>
    <x v="10"/>
    <x v="0"/>
    <n v="3.51"/>
    <s v="REYNOLDS"/>
    <s v="KSTEVEN"/>
    <s v="ENA-IM Mid Central South"/>
    <x v="8"/>
    <x v="4"/>
    <n v="816955"/>
    <d v="2001-06-01T21:00:00"/>
  </r>
  <r>
    <x v="1"/>
    <x v="1"/>
    <x v="1"/>
    <x v="6"/>
    <n v="1500"/>
    <n v="1309136"/>
    <d v="2001-05-30T08:22:36"/>
    <s v="Williams Energy Marketing &amp; Trading Company"/>
    <x v="1"/>
    <x v="1"/>
    <x v="0"/>
    <x v="1"/>
    <s v="US East Power Phy Fwd Firm"/>
    <s v="US Pwr Phy Firm  COMED Peak              Jun01           USD/MWh"/>
    <n v="50"/>
    <m/>
    <x v="0"/>
    <x v="1"/>
    <x v="0"/>
    <n v="43.5"/>
    <s v="MARKTH11"/>
    <s v="MLORENZ"/>
    <s v="LT-ECAR"/>
    <x v="7"/>
    <x v="6"/>
    <n v="625908.1"/>
    <d v="2001-06-01T17:03:00"/>
  </r>
  <r>
    <x v="1"/>
    <x v="2"/>
    <x v="1"/>
    <x v="0"/>
    <n v="5000"/>
    <n v="1309139"/>
    <d v="2001-05-30T08:22:3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enharner"/>
    <s v="PMIMS"/>
    <s v="ENA - IM MKT Central CG"/>
    <x v="8"/>
    <x v="4"/>
    <n v="816957"/>
    <d v="2001-05-31T21:00:00"/>
  </r>
  <r>
    <x v="1"/>
    <x v="2"/>
    <x v="1"/>
    <x v="0"/>
    <n v="10000"/>
    <n v="1309138"/>
    <d v="2001-05-30T08:22:37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6956"/>
    <d v="2001-05-31T21:00:00"/>
  </r>
  <r>
    <x v="1"/>
    <x v="2"/>
    <x v="1"/>
    <x v="6"/>
    <n v="30000"/>
    <n v="1309137"/>
    <d v="2001-05-30T08:22:37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7"/>
    <s v="gregt00001"/>
    <s v="JHODGE2"/>
    <s v="ENA-IM ME TCO"/>
    <x v="8"/>
    <x v="4"/>
    <n v="816958"/>
    <d v="2001-06-01T21:00:00"/>
  </r>
  <r>
    <x v="1"/>
    <x v="2"/>
    <x v="1"/>
    <x v="0"/>
    <n v="5000"/>
    <n v="1309141"/>
    <d v="2001-05-30T08:22:46"/>
    <s v="BP Energy Company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Lutzchris"/>
    <s v="JWILLI13"/>
    <s v="ENA - IM Mkt Central MICH"/>
    <x v="8"/>
    <x v="4"/>
    <n v="816959"/>
    <d v="2001-05-31T21:00:00"/>
  </r>
  <r>
    <x v="1"/>
    <x v="2"/>
    <x v="1"/>
    <x v="0"/>
    <n v="5000"/>
    <n v="1309142"/>
    <d v="2001-05-30T08:22:54"/>
    <s v="Tenaska Marketing Ventures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TMVTML01"/>
    <s v="JWILLI13"/>
    <s v="ENA - IM Mkt Central MICH"/>
    <x v="8"/>
    <x v="4"/>
    <n v="816960"/>
    <d v="2001-05-31T21:00:00"/>
  </r>
  <r>
    <x v="1"/>
    <x v="2"/>
    <x v="1"/>
    <x v="6"/>
    <n v="150000"/>
    <n v="1309144"/>
    <d v="2001-05-30T08:23:00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"/>
    <s v="texexener"/>
    <s v="VPIMENOV"/>
    <s v="ENA-IM ME NEW YORK"/>
    <x v="8"/>
    <x v="4"/>
    <n v="816962"/>
    <d v="2001-06-01T21:00:00"/>
  </r>
  <r>
    <x v="1"/>
    <x v="2"/>
    <x v="1"/>
    <x v="0"/>
    <n v="10000"/>
    <n v="1309145"/>
    <d v="2001-05-30T08:23:04"/>
    <s v="Reliant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25000000000001"/>
    <s v="kimnorman"/>
    <s v="TDONOHO"/>
    <s v="ENA - IM Central Gulf"/>
    <x v="8"/>
    <x v="4"/>
    <n v="816963"/>
    <d v="2001-05-31T21:00:00"/>
  </r>
  <r>
    <x v="1"/>
    <x v="2"/>
    <x v="1"/>
    <x v="0"/>
    <n v="5000"/>
    <n v="1309146"/>
    <d v="2001-05-30T08:23:0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8"/>
    <s v="jaelee14"/>
    <s v="SPEREIR"/>
    <s v="ENA-IM NE GULF3"/>
    <x v="8"/>
    <x v="4"/>
    <n v="816964"/>
    <d v="2001-05-31T21:00:00"/>
  </r>
  <r>
    <x v="1"/>
    <x v="2"/>
    <x v="0"/>
    <x v="6"/>
    <n v="300000"/>
    <n v="1309148"/>
    <d v="2001-05-30T08:23:13"/>
    <s v="Castle Power LLC"/>
    <x v="0"/>
    <x v="0"/>
    <x v="0"/>
    <x v="2"/>
    <s v="US Gas Fin Swap"/>
    <s v="US Gas Daily     Transco Z6 NY           Jun01           USD/MM"/>
    <n v="10000"/>
    <m/>
    <x v="0"/>
    <x v="10"/>
    <x v="0"/>
    <n v="4.08"/>
    <s v="ADM97524"/>
    <s v="VPIMENOV"/>
    <s v="EAST-NEW YORK"/>
    <x v="6"/>
    <x v="4"/>
    <s v="VC8666.1"/>
    <d v="2001-06-01T21:00:00"/>
  </r>
  <r>
    <x v="1"/>
    <x v="2"/>
    <x v="1"/>
    <x v="0"/>
    <n v="5000"/>
    <n v="1309150"/>
    <d v="2001-05-30T08:23:1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7"/>
    <s v="jaelee14"/>
    <s v="SPEREIR"/>
    <s v="ENA-IM NE GULF3"/>
    <x v="8"/>
    <x v="4"/>
    <n v="816966"/>
    <d v="2001-05-31T21:00:00"/>
  </r>
  <r>
    <x v="1"/>
    <x v="2"/>
    <x v="1"/>
    <x v="0"/>
    <n v="10000"/>
    <n v="1309152"/>
    <d v="2001-05-30T08:23:1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6967"/>
    <d v="2001-05-31T21:00:00"/>
  </r>
  <r>
    <x v="1"/>
    <x v="2"/>
    <x v="1"/>
    <x v="0"/>
    <n v="10000"/>
    <n v="1309154"/>
    <d v="2001-05-30T08:23:21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6968"/>
    <d v="2001-05-31T21:00:00"/>
  </r>
  <r>
    <x v="1"/>
    <x v="2"/>
    <x v="0"/>
    <x v="23"/>
    <n v="1070000"/>
    <n v="1309155"/>
    <d v="2001-05-30T08:23:27"/>
    <s v="Sempra Energy Trading Corp."/>
    <x v="0"/>
    <x v="0"/>
    <x v="0"/>
    <x v="2"/>
    <s v="US Gas Fin BasisSwap"/>
    <s v="US Gas Basis     HSC                     Apr-Oct02       USD/MM"/>
    <m/>
    <n v="5000"/>
    <x v="0"/>
    <x v="10"/>
    <x v="0"/>
    <n v="2.75E-2"/>
    <s v="jeffstone"/>
    <s v="EBASS"/>
    <s v="FT-Texas"/>
    <x v="6"/>
    <x v="4"/>
    <s v="VC8669.1"/>
    <d v="2002-04-01T00:00:00"/>
  </r>
  <r>
    <x v="1"/>
    <x v="2"/>
    <x v="0"/>
    <x v="10"/>
    <n v="620000"/>
    <n v="1309156"/>
    <d v="2001-05-30T08:23:28"/>
    <s v="Texaco Natural Gas Inc."/>
    <x v="0"/>
    <x v="0"/>
    <x v="0"/>
    <x v="2"/>
    <s v="US Gas Fin Swap"/>
    <s v="US Gas Swap      Nymex                   Jul01           USD/MM"/>
    <n v="20000"/>
    <m/>
    <x v="0"/>
    <x v="10"/>
    <x v="0"/>
    <n v="3.71"/>
    <s v="WARNERTODD"/>
    <s v="JARNOLD"/>
    <s v="NG-Price"/>
    <x v="6"/>
    <x v="4"/>
    <s v="VC8671.1"/>
    <d v="2001-07-01T21:00:00"/>
  </r>
  <r>
    <x v="1"/>
    <x v="1"/>
    <x v="1"/>
    <x v="10"/>
    <n v="775"/>
    <n v="1309157"/>
    <d v="2001-05-30T08:23:31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4"/>
    <s v="Biggsbyron"/>
    <s v="MMOTLEY"/>
    <s v="ST-SW"/>
    <x v="7"/>
    <x v="6"/>
    <n v="625913.1"/>
    <d v="2001-07-01T21:00:00"/>
  </r>
  <r>
    <x v="0"/>
    <x v="1"/>
    <x v="0"/>
    <x v="1"/>
    <n v="930"/>
    <n v="1309159"/>
    <d v="2001-05-30T08:23:34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9.75"/>
    <s v="matsfors"/>
    <s v="FFROSE"/>
    <s v="ENE- Nordic Power Book"/>
    <x v="1"/>
    <x v="1"/>
    <n v="1309159"/>
    <d v="2001-10-01T00:00:00"/>
  </r>
  <r>
    <x v="1"/>
    <x v="2"/>
    <x v="0"/>
    <x v="22"/>
    <n v="615000"/>
    <n v="1309160"/>
    <d v="2001-05-30T08:23:3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1"/>
    <s v="JOEGRAHAM"/>
    <s v="JARNOLD"/>
    <s v="NG-Price"/>
    <x v="6"/>
    <x v="4"/>
    <s v="VC8672.1"/>
    <d v="2001-07-01T00:00:00"/>
  </r>
  <r>
    <x v="1"/>
    <x v="2"/>
    <x v="1"/>
    <x v="0"/>
    <n v="1200"/>
    <n v="1309161"/>
    <d v="2001-05-30T08:23:36"/>
    <s v="Reliant Energy Services, Inc."/>
    <x v="0"/>
    <x v="0"/>
    <x v="0"/>
    <x v="2"/>
    <s v="US Gas Phy Fwd Firm non-TX &lt; or = 1Mo "/>
    <s v="US Gas Phy       TENN 800                31May01         USD/MM"/>
    <m/>
    <n v="1200"/>
    <x v="0"/>
    <x v="10"/>
    <x v="0"/>
    <n v="3.6150000000000002"/>
    <s v="johnlewis"/>
    <s v="SNEAL"/>
    <s v="ENA-IM NE GULF3"/>
    <x v="8"/>
    <x v="4"/>
    <n v="816969"/>
    <d v="2001-05-31T21:00:00"/>
  </r>
  <r>
    <x v="1"/>
    <x v="2"/>
    <x v="0"/>
    <x v="14"/>
    <n v="1825000"/>
    <n v="1309162"/>
    <d v="2001-05-30T08:23:37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2"/>
    <s v="AQUILA1004"/>
    <s v="JARNOLD"/>
    <s v="NG-Price"/>
    <x v="6"/>
    <x v="4"/>
    <s v="VC8673.1"/>
    <d v="2002-01-01T21:00:00"/>
  </r>
  <r>
    <x v="1"/>
    <x v="2"/>
    <x v="0"/>
    <x v="10"/>
    <n v="310000"/>
    <n v="1309163"/>
    <d v="2001-05-30T08:23:37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whitnah"/>
    <s v="JARNOLD"/>
    <s v="NG-Price"/>
    <x v="6"/>
    <x v="4"/>
    <s v="VC8674.1"/>
    <d v="2001-07-01T21:00:00"/>
  </r>
  <r>
    <x v="1"/>
    <x v="2"/>
    <x v="1"/>
    <x v="6"/>
    <n v="150000"/>
    <n v="1309165"/>
    <d v="2001-05-30T08:23:39"/>
    <s v="AEP Energy Services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1"/>
    <s v="aepes207"/>
    <s v="VPIMENOV"/>
    <s v="ENA-IM ME NEW YORK"/>
    <x v="8"/>
    <x v="4"/>
    <n v="816972"/>
    <d v="2001-06-01T21:00:00"/>
  </r>
  <r>
    <x v="1"/>
    <x v="2"/>
    <x v="1"/>
    <x v="0"/>
    <n v="10000"/>
    <n v="1309164"/>
    <d v="2001-05-30T08:23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70"/>
    <d v="2001-05-31T21:00:00"/>
  </r>
  <r>
    <x v="1"/>
    <x v="2"/>
    <x v="1"/>
    <x v="0"/>
    <n v="20000"/>
    <n v="1309166"/>
    <d v="2001-05-30T08:23:40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8"/>
    <s v="gregt00001"/>
    <s v="JHODGE2"/>
    <s v="ENA-IM ME TCO"/>
    <x v="8"/>
    <x v="4"/>
    <n v="816971"/>
    <d v="2001-05-31T21:00:00"/>
  </r>
  <r>
    <x v="1"/>
    <x v="2"/>
    <x v="0"/>
    <x v="10"/>
    <n v="77500"/>
    <n v="1309167"/>
    <d v="2001-05-30T08:23:41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radhoese2"/>
    <s v="JARNOLD"/>
    <s v="NG-Price"/>
    <x v="6"/>
    <x v="4"/>
    <s v="VC8675.1"/>
    <d v="2001-07-01T21:00:00"/>
  </r>
  <r>
    <x v="1"/>
    <x v="2"/>
    <x v="1"/>
    <x v="0"/>
    <n v="5000"/>
    <n v="1309169"/>
    <d v="2001-05-30T08:23:4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SCOTTWIR"/>
    <s v="KSTEVEN"/>
    <s v="ENA-IM Mid Central South"/>
    <x v="8"/>
    <x v="4"/>
    <n v="816973"/>
    <d v="2001-05-31T21:00:00"/>
  </r>
  <r>
    <x v="1"/>
    <x v="2"/>
    <x v="1"/>
    <x v="0"/>
    <n v="4219"/>
    <n v="1309168"/>
    <d v="2001-05-30T08:23:41"/>
    <s v="Aquila Energy Marketing Corporation"/>
    <x v="0"/>
    <x v="0"/>
    <x v="0"/>
    <x v="2"/>
    <s v="US Gas Phy Fwd Firm non-TX &lt; or = 1Mo "/>
    <s v="US Gas Phy       Mich Con                31May01         USD/MM"/>
    <m/>
    <n v="4219"/>
    <x v="0"/>
    <x v="10"/>
    <x v="0"/>
    <n v="3.8450000000000002"/>
    <s v="benharner"/>
    <s v="JWILLI13"/>
    <s v="ENA - IM Mkt Central MICH"/>
    <x v="8"/>
    <x v="4"/>
    <n v="816974"/>
    <d v="2001-05-31T21:00:00"/>
  </r>
  <r>
    <x v="1"/>
    <x v="2"/>
    <x v="0"/>
    <x v="10"/>
    <n v="155000"/>
    <n v="1309171"/>
    <d v="2001-05-30T08:23:44"/>
    <s v="Louis Dreyfus Corporation"/>
    <x v="0"/>
    <x v="0"/>
    <x v="0"/>
    <x v="2"/>
    <s v="US Gas Fin Swap"/>
    <s v="US Gas Swap      Nymex                   Jul01           USD/MM"/>
    <m/>
    <n v="5000"/>
    <x v="0"/>
    <x v="10"/>
    <x v="0"/>
    <n v="3.7149999999999999"/>
    <s v="DEMETRIOS"/>
    <s v="JARNOLD"/>
    <s v="NG-Price"/>
    <x v="6"/>
    <x v="4"/>
    <s v="VC8677.1"/>
    <d v="2001-07-01T21:00:00"/>
  </r>
  <r>
    <x v="1"/>
    <x v="2"/>
    <x v="1"/>
    <x v="0"/>
    <n v="10000"/>
    <n v="1309170"/>
    <d v="2001-05-30T08:23:44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5"/>
    <d v="2001-05-31T21:00:00"/>
  </r>
  <r>
    <x v="1"/>
    <x v="2"/>
    <x v="0"/>
    <x v="10"/>
    <n v="155000"/>
    <n v="1309172"/>
    <d v="2001-05-30T08:23:45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6500000000000002"/>
    <s v="jbroyles"/>
    <s v="BMCKAY"/>
    <s v="FT-NY"/>
    <x v="6"/>
    <x v="4"/>
    <s v="VC8676.1"/>
    <d v="2001-10-01T00:00:00"/>
  </r>
  <r>
    <x v="1"/>
    <x v="2"/>
    <x v="1"/>
    <x v="0"/>
    <n v="10000"/>
    <n v="1309175"/>
    <d v="2001-05-30T08:23:49"/>
    <s v="TransCanada Energy Marketing USA, In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212999999999998"/>
    <s v="tracyschwa"/>
    <s v="PMIMS"/>
    <s v="ENA - IM MKT Central CG"/>
    <x v="8"/>
    <x v="4"/>
    <n v="816976"/>
    <d v="2001-05-31T21:00:00"/>
  </r>
  <r>
    <x v="1"/>
    <x v="2"/>
    <x v="1"/>
    <x v="6"/>
    <n v="75000"/>
    <n v="1309177"/>
    <d v="2001-05-30T08:23:50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5"/>
    <s v="CADILLAC"/>
    <s v="ARING"/>
    <s v="ENA-IM NE GULF1"/>
    <x v="8"/>
    <x v="4"/>
    <n v="816978"/>
    <d v="2001-06-01T21:00:00"/>
  </r>
  <r>
    <x v="1"/>
    <x v="2"/>
    <x v="0"/>
    <x v="10"/>
    <n v="620000"/>
    <n v="1309180"/>
    <d v="2001-05-30T08:23:52"/>
    <s v="Aquila Risk Management Corporation"/>
    <x v="0"/>
    <x v="0"/>
    <x v="0"/>
    <x v="2"/>
    <s v="US Gas Fin BasisSwap"/>
    <s v="US Gas Basis     TCO Pool                Jul01           USD/MM"/>
    <n v="20000"/>
    <m/>
    <x v="0"/>
    <x v="10"/>
    <x v="0"/>
    <n v="0.19500000000000001"/>
    <s v="AQUILA1003"/>
    <s v="BMCKAY"/>
    <s v="FT-NY"/>
    <x v="6"/>
    <x v="4"/>
    <s v="VC8679.1"/>
    <d v="2001-07-01T21:00:00"/>
  </r>
  <r>
    <x v="1"/>
    <x v="2"/>
    <x v="1"/>
    <x v="0"/>
    <n v="5000"/>
    <n v="1309179"/>
    <d v="2001-05-30T08:23:52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"/>
    <s v="cscharton"/>
    <s v="KSTEVEN"/>
    <s v="ENA-IM Mid Central South"/>
    <x v="8"/>
    <x v="4"/>
    <n v="816977"/>
    <d v="2001-05-31T21:00:00"/>
  </r>
  <r>
    <x v="1"/>
    <x v="2"/>
    <x v="1"/>
    <x v="0"/>
    <n v="10000"/>
    <n v="1309181"/>
    <d v="2001-05-30T08:23:55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9"/>
    <d v="2001-05-31T21:00:00"/>
  </r>
  <r>
    <x v="1"/>
    <x v="2"/>
    <x v="0"/>
    <x v="8"/>
    <n v="460000"/>
    <n v="1309183"/>
    <d v="2001-05-30T08:23:56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9"/>
    <s v="AQUILA1003"/>
    <s v="BMCKAY"/>
    <s v="FT-NY"/>
    <x v="6"/>
    <x v="4"/>
    <s v="VC8681.1"/>
    <d v="2001-07-01T00:00:00"/>
  </r>
  <r>
    <x v="1"/>
    <x v="2"/>
    <x v="0"/>
    <x v="10"/>
    <n v="155000"/>
    <n v="1309184"/>
    <d v="2001-05-30T08:23:59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9"/>
    <s v="AQUILA1003"/>
    <s v="BMCKAY"/>
    <s v="FT-NY"/>
    <x v="6"/>
    <x v="4"/>
    <s v="VC8683.1"/>
    <d v="2001-10-01T00:00:00"/>
  </r>
  <r>
    <x v="1"/>
    <x v="2"/>
    <x v="0"/>
    <x v="20"/>
    <n v="755000"/>
    <n v="1309186"/>
    <d v="2001-05-30T08:24:0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7"/>
    <s v="CSPRINGER"/>
    <s v="JARNOLD"/>
    <s v="NG-Price"/>
    <x v="6"/>
    <x v="4"/>
    <s v="VC8684.1"/>
    <d v="2001-11-01T00:00:00"/>
  </r>
  <r>
    <x v="1"/>
    <x v="2"/>
    <x v="1"/>
    <x v="0"/>
    <n v="10000"/>
    <n v="1309187"/>
    <d v="2001-05-30T08:24:05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35"/>
    <s v="ccubbison"/>
    <s v="JTHOLT"/>
    <s v="ENA - IM West"/>
    <x v="8"/>
    <x v="4"/>
    <n v="816981"/>
    <d v="2001-05-31T21:00:00"/>
  </r>
  <r>
    <x v="1"/>
    <x v="2"/>
    <x v="1"/>
    <x v="0"/>
    <n v="5000"/>
    <n v="1309188"/>
    <d v="2001-05-30T08:24:06"/>
    <s v="Duke Energy Trading and Marketing,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ROBPLATT"/>
    <s v="MLENHAR"/>
    <s v="ENA - IM West"/>
    <x v="8"/>
    <x v="4"/>
    <n v="816982"/>
    <d v="2001-05-31T21:00:00"/>
  </r>
  <r>
    <x v="1"/>
    <x v="2"/>
    <x v="1"/>
    <x v="6"/>
    <n v="20010"/>
    <n v="1309189"/>
    <d v="2001-05-30T08:24:09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55"/>
    <s v="gregt00001"/>
    <s v="JHODGE2"/>
    <s v="ENA-IM ME TCO"/>
    <x v="8"/>
    <x v="4"/>
    <n v="816984"/>
    <d v="2001-06-01T21:00:00"/>
  </r>
  <r>
    <x v="1"/>
    <x v="2"/>
    <x v="1"/>
    <x v="0"/>
    <n v="10000"/>
    <n v="1309191"/>
    <d v="2001-05-30T08:24:12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5"/>
    <s v="GMAGEE01"/>
    <s v="MLENHAR"/>
    <s v="ENA - IM West"/>
    <x v="8"/>
    <x v="4"/>
    <n v="816983"/>
    <d v="2001-05-31T21:00:00"/>
  </r>
  <r>
    <x v="1"/>
    <x v="2"/>
    <x v="1"/>
    <x v="0"/>
    <n v="1000"/>
    <n v="1309192"/>
    <d v="2001-05-30T08:24:14"/>
    <s v="Cook Inlet Energy Supply L.L.C."/>
    <x v="0"/>
    <x v="0"/>
    <x v="0"/>
    <x v="2"/>
    <s v="US Gas Phy Fwd Firm non-TX &lt; or = 1Mo "/>
    <s v="US Gas Phy       Transco Z6 NY           31May01         USD/MM"/>
    <m/>
    <n v="1000"/>
    <x v="0"/>
    <x v="10"/>
    <x v="0"/>
    <n v="4.03"/>
    <s v="EASTDESK7"/>
    <s v="VPIMENOV"/>
    <s v="ENA-IM ME NEW YORK"/>
    <x v="8"/>
    <x v="4"/>
    <n v="816985"/>
    <d v="2001-05-31T21:00:00"/>
  </r>
  <r>
    <x v="1"/>
    <x v="2"/>
    <x v="0"/>
    <x v="14"/>
    <n v="912500"/>
    <n v="1309193"/>
    <d v="2001-05-30T08:24:16"/>
    <s v="Bank of America, National Association"/>
    <x v="0"/>
    <x v="0"/>
    <x v="0"/>
    <x v="2"/>
    <s v="US Gas Fin Swap"/>
    <s v="US Gas Swap      Nymex                   Jan-Dec02       USD/MM"/>
    <n v="2500"/>
    <m/>
    <x v="0"/>
    <x v="10"/>
    <x v="0"/>
    <n v="3.92"/>
    <s v="damian41"/>
    <s v="JARNOLD"/>
    <s v="NG-Price"/>
    <x v="6"/>
    <x v="4"/>
    <s v="VC8687.1"/>
    <d v="2002-01-01T21:00:00"/>
  </r>
  <r>
    <x v="1"/>
    <x v="2"/>
    <x v="1"/>
    <x v="6"/>
    <n v="300000"/>
    <n v="1309195"/>
    <d v="2001-05-30T08:24:17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550000000000002"/>
    <s v="BERRYJOE1"/>
    <s v="MGRIGSB"/>
    <s v="ENA - IM West"/>
    <x v="8"/>
    <x v="4"/>
    <n v="816987"/>
    <d v="2001-06-01T21:00:00"/>
  </r>
  <r>
    <x v="1"/>
    <x v="2"/>
    <x v="1"/>
    <x v="0"/>
    <n v="10000"/>
    <n v="1309194"/>
    <d v="2001-05-30T08:24:17"/>
    <s v="ProLiance Energy, LLC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COLEYGAYNO"/>
    <s v="JHODGE2"/>
    <s v="ENA-IM ME TCO"/>
    <x v="8"/>
    <x v="4"/>
    <n v="816986"/>
    <d v="2001-05-31T21:00:00"/>
  </r>
  <r>
    <x v="1"/>
    <x v="2"/>
    <x v="1"/>
    <x v="6"/>
    <n v="45000"/>
    <n v="1309196"/>
    <d v="2001-05-30T08:24:18"/>
    <s v="MarkWest Hydrocarbon, Inc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ADM76424"/>
    <s v="JHODGE2"/>
    <s v="ENA-IM ME TCO"/>
    <x v="8"/>
    <x v="4"/>
    <n v="816990"/>
    <d v="2001-06-01T21:00:00"/>
  </r>
  <r>
    <x v="1"/>
    <x v="2"/>
    <x v="1"/>
    <x v="0"/>
    <n v="4000"/>
    <n v="1309198"/>
    <d v="2001-05-30T08:24:19"/>
    <s v="Colonial Energy Inc."/>
    <x v="0"/>
    <x v="0"/>
    <x v="0"/>
    <x v="2"/>
    <s v="US Gas Phy Fwd Firm non-TX &lt; or = 1Mo "/>
    <s v="US Gas Phy       Transco Z6 NY           31May01         USD/MM"/>
    <m/>
    <n v="4000"/>
    <x v="0"/>
    <x v="10"/>
    <x v="0"/>
    <n v="4.03"/>
    <s v="VABLAISE"/>
    <s v="VPIMENOV"/>
    <s v="ENA-IM ME NEW YORK"/>
    <x v="8"/>
    <x v="4"/>
    <n v="816988"/>
    <d v="2001-05-31T21:00:00"/>
  </r>
  <r>
    <x v="1"/>
    <x v="2"/>
    <x v="1"/>
    <x v="0"/>
    <n v="10000"/>
    <n v="1309199"/>
    <d v="2001-05-30T08:24:20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225000000000001"/>
    <s v="MCCARTHY"/>
    <s v="TDONOHO"/>
    <s v="ENA - IM Central Gulf"/>
    <x v="8"/>
    <x v="4"/>
    <n v="816989"/>
    <d v="2001-05-31T21:00:00"/>
  </r>
  <r>
    <x v="1"/>
    <x v="1"/>
    <x v="1"/>
    <x v="0"/>
    <n v="50"/>
    <n v="1309200"/>
    <d v="2001-05-30T08:24:21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15.1"/>
    <d v="2001-05-31T21:00:00"/>
  </r>
  <r>
    <x v="1"/>
    <x v="2"/>
    <x v="1"/>
    <x v="0"/>
    <n v="5000"/>
    <n v="1309201"/>
    <d v="2001-05-30T08:24:23"/>
    <s v="PG&amp;E Energy Trading-Gas Corporation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3"/>
    <s v="ADM36631"/>
    <s v="JTHOLT"/>
    <s v="ENA - IM West"/>
    <x v="8"/>
    <x v="4"/>
    <n v="816991"/>
    <d v="2001-05-31T21:00:00"/>
  </r>
  <r>
    <x v="1"/>
    <x v="2"/>
    <x v="1"/>
    <x v="0"/>
    <n v="5000"/>
    <n v="1309203"/>
    <d v="2001-05-30T08:24:26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hwalbach"/>
    <s v="KSTEVEN"/>
    <s v="ENA-IM Mid Central South"/>
    <x v="8"/>
    <x v="4"/>
    <n v="816992"/>
    <d v="2001-05-31T21:00:00"/>
  </r>
  <r>
    <x v="1"/>
    <x v="2"/>
    <x v="0"/>
    <x v="6"/>
    <n v="300000"/>
    <n v="1309204"/>
    <d v="2001-05-30T08:24:28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8690.1"/>
    <d v="2001-06-01T21:00:00"/>
  </r>
  <r>
    <x v="1"/>
    <x v="2"/>
    <x v="1"/>
    <x v="0"/>
    <n v="5000"/>
    <n v="1309205"/>
    <d v="2001-05-30T08:24:29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50000000000002"/>
    <s v="schwalbach"/>
    <s v="KSTEVEN"/>
    <s v="ENA-IM Mid Central South"/>
    <x v="8"/>
    <x v="4"/>
    <n v="816993"/>
    <d v="2001-05-31T21:00:00"/>
  </r>
  <r>
    <x v="1"/>
    <x v="2"/>
    <x v="0"/>
    <x v="10"/>
    <n v="77500"/>
    <n v="1309206"/>
    <d v="2001-05-30T08:24:30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ANKYBRAD"/>
    <s v="JARNOLD"/>
    <s v="NG-Price"/>
    <x v="6"/>
    <x v="4"/>
    <s v="VC8691.1"/>
    <d v="2001-07-01T21:00:00"/>
  </r>
  <r>
    <x v="1"/>
    <x v="2"/>
    <x v="1"/>
    <x v="0"/>
    <n v="10000"/>
    <n v="1309207"/>
    <d v="2001-05-30T08:24:31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994"/>
    <d v="2001-05-31T21:00:00"/>
  </r>
  <r>
    <x v="1"/>
    <x v="2"/>
    <x v="0"/>
    <x v="6"/>
    <n v="300000"/>
    <n v="1309208"/>
    <d v="2001-05-30T08:24:32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249999999999999"/>
    <s v="BERRYJOE1"/>
    <s v="RGAY"/>
    <s v="West-Keystone"/>
    <x v="6"/>
    <x v="4"/>
    <s v="VC8692.1"/>
    <d v="2001-06-01T21:00:00"/>
  </r>
  <r>
    <x v="1"/>
    <x v="2"/>
    <x v="0"/>
    <x v="10"/>
    <n v="155000"/>
    <n v="1309209"/>
    <d v="2001-05-30T08:24:36"/>
    <s v="BP Corporation North America Inc."/>
    <x v="0"/>
    <x v="0"/>
    <x v="0"/>
    <x v="2"/>
    <s v="US Gas Fin Swap"/>
    <s v="US Gas Swap      Nymex                   Aug01           USD/MM"/>
    <n v="5000"/>
    <m/>
    <x v="0"/>
    <x v="10"/>
    <x v="0"/>
    <n v="3.7875000000000001"/>
    <s v="Bakerrob"/>
    <s v="JARNOLD"/>
    <s v="NG-Price"/>
    <x v="6"/>
    <x v="4"/>
    <s v="VC8693.1"/>
    <d v="2001-08-01T21:00:00"/>
  </r>
  <r>
    <x v="1"/>
    <x v="2"/>
    <x v="1"/>
    <x v="0"/>
    <n v="5000"/>
    <n v="1309211"/>
    <d v="2001-05-30T08:24:40"/>
    <s v="Williams Energy Marketing &amp; Trading Company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199999999999999"/>
    <s v="frankfield"/>
    <s v="JTHOLT"/>
    <s v="ENA - IM West"/>
    <x v="8"/>
    <x v="4"/>
    <n v="816995"/>
    <d v="2001-05-31T21:00:00"/>
  </r>
  <r>
    <x v="1"/>
    <x v="2"/>
    <x v="1"/>
    <x v="0"/>
    <n v="500"/>
    <n v="1309212"/>
    <d v="2001-05-30T08:24:41"/>
    <s v="Williams Energy Marketing &amp; Trading Company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1"/>
    <s v="stephenj"/>
    <s v="SNEAL"/>
    <s v="ENA-IM NE GULF3"/>
    <x v="8"/>
    <x v="4"/>
    <n v="816996"/>
    <d v="2001-05-31T21:00:00"/>
  </r>
  <r>
    <x v="1"/>
    <x v="2"/>
    <x v="1"/>
    <x v="0"/>
    <n v="10000"/>
    <n v="1309213"/>
    <d v="2001-05-30T08:24:44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99999999999999"/>
    <s v="wayneellis"/>
    <s v="JTHOLT"/>
    <s v="ENA - IM West"/>
    <x v="8"/>
    <x v="4"/>
    <n v="816997"/>
    <d v="2001-05-31T21:00:00"/>
  </r>
  <r>
    <x v="1"/>
    <x v="2"/>
    <x v="1"/>
    <x v="0"/>
    <n v="10000"/>
    <n v="1309215"/>
    <d v="2001-05-30T08:24:50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"/>
    <s v="frankfield"/>
    <s v="JTHOLT"/>
    <s v="ENA - IM West"/>
    <x v="8"/>
    <x v="4"/>
    <n v="816999"/>
    <d v="2001-05-31T21:00:00"/>
  </r>
  <r>
    <x v="1"/>
    <x v="2"/>
    <x v="1"/>
    <x v="0"/>
    <n v="5000"/>
    <n v="1309214"/>
    <d v="2001-05-30T08:24:50"/>
    <s v="El Paso Merchant Energy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64"/>
    <s v="EPMELPjpp"/>
    <s v="JPARKS"/>
    <s v="ENA - IM Katy"/>
    <x v="8"/>
    <x v="8"/>
    <n v="816998"/>
    <d v="2001-05-31T21:00:00"/>
  </r>
  <r>
    <x v="1"/>
    <x v="2"/>
    <x v="1"/>
    <x v="0"/>
    <n v="5000"/>
    <n v="1309216"/>
    <d v="2001-05-30T08:24:53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000"/>
    <d v="2001-05-31T21:00:00"/>
  </r>
  <r>
    <x v="1"/>
    <x v="2"/>
    <x v="1"/>
    <x v="0"/>
    <n v="10000"/>
    <n v="1309217"/>
    <d v="2001-05-30T08:24:55"/>
    <s v="Aquila Energy Marketing Corporation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05"/>
    <s v="KEVINLEGG"/>
    <s v="MLENHAR"/>
    <s v="ENA - IM West"/>
    <x v="8"/>
    <x v="4"/>
    <n v="817001"/>
    <d v="2001-05-31T21:00:00"/>
  </r>
  <r>
    <x v="0"/>
    <x v="1"/>
    <x v="1"/>
    <x v="12"/>
    <n v="3640"/>
    <n v="1309218"/>
    <d v="2001-05-30T08:24:56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65"/>
    <s v="sammurray"/>
    <s v="NJACKSON"/>
    <s v="UK-Power-Phy-Term-ECTRL-Production"/>
    <x v="4"/>
    <x v="3"/>
    <n v="108342.1"/>
    <d v="2001-10-01T00:00:00"/>
  </r>
  <r>
    <x v="1"/>
    <x v="2"/>
    <x v="1"/>
    <x v="0"/>
    <n v="2790"/>
    <n v="1309219"/>
    <d v="2001-05-30T08:24:56"/>
    <s v="Reliant Energy Services, Inc."/>
    <x v="0"/>
    <x v="0"/>
    <x v="0"/>
    <x v="2"/>
    <s v="US Gas Phy Fwd Firm non-TX &lt; or = 1Mo "/>
    <s v="US Gas Phy       Trunkline ELA           31May01         USD/MM"/>
    <m/>
    <n v="2790"/>
    <x v="0"/>
    <x v="10"/>
    <x v="0"/>
    <n v="3.5249999999999999"/>
    <s v="johnlewis"/>
    <s v="TDONOHO"/>
    <s v="ENA - IM Central Gulf"/>
    <x v="8"/>
    <x v="4"/>
    <n v="817002"/>
    <d v="2001-05-31T21:00:00"/>
  </r>
  <r>
    <x v="1"/>
    <x v="1"/>
    <x v="1"/>
    <x v="0"/>
    <n v="25"/>
    <n v="1309220"/>
    <d v="2001-05-30T08:25:06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90"/>
    <s v="iversonm"/>
    <s v="MFISCHE2"/>
    <s v="ST-SW"/>
    <x v="7"/>
    <x v="6"/>
    <n v="625916.1"/>
    <d v="2001-05-31T21:00:00"/>
  </r>
  <r>
    <x v="1"/>
    <x v="2"/>
    <x v="1"/>
    <x v="0"/>
    <n v="10000"/>
    <n v="1309221"/>
    <d v="2001-05-30T08:25:09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3"/>
    <d v="2001-05-31T21:00:00"/>
  </r>
  <r>
    <x v="1"/>
    <x v="1"/>
    <x v="1"/>
    <x v="0"/>
    <n v="25"/>
    <n v="1309222"/>
    <d v="2001-05-30T08:25:10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90"/>
    <s v="wbaes123"/>
    <s v="JRICHTE"/>
    <s v="ST-CA"/>
    <x v="7"/>
    <x v="6"/>
    <n v="625917.1"/>
    <d v="2001-05-31T21:00:00"/>
  </r>
  <r>
    <x v="1"/>
    <x v="2"/>
    <x v="1"/>
    <x v="0"/>
    <n v="20000"/>
    <n v="1309223"/>
    <d v="2001-05-30T08:25:11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gregt00001"/>
    <s v="JHODGE2"/>
    <s v="ENA-IM ME TCO"/>
    <x v="8"/>
    <x v="4"/>
    <n v="817004"/>
    <d v="2001-05-31T21:00:00"/>
  </r>
  <r>
    <x v="1"/>
    <x v="2"/>
    <x v="1"/>
    <x v="0"/>
    <n v="10000"/>
    <n v="1309224"/>
    <d v="2001-05-30T08:25:14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5"/>
    <d v="2001-05-31T21:00:00"/>
  </r>
  <r>
    <x v="1"/>
    <x v="2"/>
    <x v="1"/>
    <x v="0"/>
    <n v="10000"/>
    <n v="1309225"/>
    <d v="2001-05-30T08:25:16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13000000000001"/>
    <s v="MIDCONT2"/>
    <s v="PMIMS"/>
    <s v="ENA - IM MKT Central CG"/>
    <x v="8"/>
    <x v="4"/>
    <n v="817006"/>
    <d v="2001-05-31T21:00:00"/>
  </r>
  <r>
    <x v="1"/>
    <x v="2"/>
    <x v="0"/>
    <x v="10"/>
    <n v="310000"/>
    <n v="1309226"/>
    <d v="2001-05-30T08:25:20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EFFFOX1"/>
    <s v="JARNOLD"/>
    <s v="NG-Price"/>
    <x v="6"/>
    <x v="4"/>
    <s v="VC8694.1"/>
    <d v="2001-07-01T21:00:00"/>
  </r>
  <r>
    <x v="1"/>
    <x v="2"/>
    <x v="1"/>
    <x v="0"/>
    <n v="1600"/>
    <n v="1309227"/>
    <d v="2001-05-30T08:25:21"/>
    <s v="Williams Energy Marketing &amp; Trading Company"/>
    <x v="0"/>
    <x v="0"/>
    <x v="0"/>
    <x v="2"/>
    <s v="US Gas Phy Fwd Firm non-TX &lt; or = 1Mo "/>
    <s v="US Gas Phy       TENN 500                31May01         USD/MM"/>
    <m/>
    <n v="1600"/>
    <x v="0"/>
    <x v="10"/>
    <x v="0"/>
    <n v="3.61"/>
    <s v="stephenj"/>
    <s v="SNEAL"/>
    <s v="ENA-IM NE GULF3"/>
    <x v="8"/>
    <x v="4"/>
    <n v="817007"/>
    <d v="2001-05-31T21:00:00"/>
  </r>
  <r>
    <x v="1"/>
    <x v="2"/>
    <x v="1"/>
    <x v="0"/>
    <n v="10000"/>
    <n v="1309228"/>
    <d v="2001-05-30T08:25:22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7008"/>
    <d v="2001-05-31T21:00:00"/>
  </r>
  <r>
    <x v="1"/>
    <x v="2"/>
    <x v="1"/>
    <x v="6"/>
    <n v="45000"/>
    <n v="1309229"/>
    <d v="2001-05-30T08:25:22"/>
    <s v="Mirant Americas Energy Marketing, L.P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gregt00001"/>
    <s v="JHODGE2"/>
    <s v="ENA-IM ME TCO"/>
    <x v="8"/>
    <x v="4"/>
    <n v="817009"/>
    <d v="2001-06-01T21:00:00"/>
  </r>
  <r>
    <x v="1"/>
    <x v="2"/>
    <x v="1"/>
    <x v="0"/>
    <n v="5000"/>
    <n v="1309232"/>
    <d v="2001-05-30T08:25:34"/>
    <s v="AEP Energy Services, In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aepes217"/>
    <s v="JTHOLT"/>
    <s v="ENA - IM West"/>
    <x v="8"/>
    <x v="4"/>
    <n v="817011"/>
    <d v="2001-05-31T21:00:00"/>
  </r>
  <r>
    <x v="1"/>
    <x v="2"/>
    <x v="1"/>
    <x v="0"/>
    <n v="5000"/>
    <n v="1309233"/>
    <d v="2001-05-30T08:25:35"/>
    <s v="Duke Energy Trading and Marketing,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HEATHERW"/>
    <s v="JTHOLT"/>
    <s v="ENA - IM West"/>
    <x v="8"/>
    <x v="4"/>
    <n v="817012"/>
    <d v="2001-05-31T21:00:00"/>
  </r>
  <r>
    <x v="1"/>
    <x v="2"/>
    <x v="0"/>
    <x v="22"/>
    <n v="615000"/>
    <n v="1309234"/>
    <d v="2001-05-30T08:25:38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1"/>
    <s v="steven12"/>
    <s v="JARNOLD"/>
    <s v="NG-Price"/>
    <x v="6"/>
    <x v="4"/>
    <s v="VC8696.1"/>
    <d v="2001-07-01T00:00:00"/>
  </r>
  <r>
    <x v="1"/>
    <x v="1"/>
    <x v="1"/>
    <x v="6"/>
    <n v="1500"/>
    <n v="1309238"/>
    <d v="2001-05-30T08:25:45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3.05"/>
    <s v="Amlingst"/>
    <s v="RBALLATO"/>
    <s v="LT-ERCOT"/>
    <x v="7"/>
    <x v="6"/>
    <n v="625918.1"/>
    <d v="2001-06-01T00:00:00"/>
  </r>
  <r>
    <x v="1"/>
    <x v="1"/>
    <x v="1"/>
    <x v="8"/>
    <n v="4600"/>
    <n v="1309240"/>
    <d v="2001-05-30T08:25:48"/>
    <s v="Florida Power Corporation"/>
    <x v="0"/>
    <x v="0"/>
    <x v="0"/>
    <x v="1"/>
    <s v="US East Power Phy Fwd Firm"/>
    <s v="US Pwr Phy Firm  TVA Peak                Oct-Dec01       USD/MWh"/>
    <n v="50"/>
    <m/>
    <x v="0"/>
    <x v="1"/>
    <x v="0"/>
    <n v="34.5"/>
    <s v="KENWHITE"/>
    <s v="JKING6"/>
    <s v="LT-SERC"/>
    <x v="7"/>
    <x v="6"/>
    <n v="625919.1"/>
    <d v="2001-10-01T14:25:00"/>
  </r>
  <r>
    <x v="1"/>
    <x v="2"/>
    <x v="1"/>
    <x v="0"/>
    <n v="1800"/>
    <n v="1309239"/>
    <d v="2001-05-30T08:25:48"/>
    <s v="Texex Energy Partners Ltd."/>
    <x v="0"/>
    <x v="0"/>
    <x v="0"/>
    <x v="2"/>
    <s v="US Gas Phy Fwd Firm non-TX &lt; or = 1Mo "/>
    <s v="US Gas Phy       Chi Peoples             31May01         USD/MM"/>
    <n v="1800"/>
    <m/>
    <x v="0"/>
    <x v="10"/>
    <x v="0"/>
    <n v="3.7075"/>
    <s v="texexener"/>
    <s v="PMIMS"/>
    <s v="ENA - IM MKT Central CG"/>
    <x v="8"/>
    <x v="4"/>
    <n v="817013"/>
    <d v="2001-05-31T21:00:00"/>
  </r>
  <r>
    <x v="1"/>
    <x v="2"/>
    <x v="1"/>
    <x v="0"/>
    <n v="7500"/>
    <n v="1309241"/>
    <d v="2001-05-30T08:25:51"/>
    <s v="Calpine Energy Services, L.P."/>
    <x v="0"/>
    <x v="0"/>
    <x v="0"/>
    <x v="2"/>
    <s v="US Gas Phy Fwd Firm non-TX &lt; or = 1Mo "/>
    <s v="US Gas Phy       EPNG SoCal Topk         31May01         USD/MM"/>
    <m/>
    <n v="7500"/>
    <x v="0"/>
    <x v="10"/>
    <x v="0"/>
    <n v="10.25"/>
    <s v="LREICHEL02"/>
    <s v="JTHOLT"/>
    <s v="ENA - IM West"/>
    <x v="8"/>
    <x v="4"/>
    <n v="817014"/>
    <d v="2001-05-31T21:00:00"/>
  </r>
  <r>
    <x v="1"/>
    <x v="1"/>
    <x v="1"/>
    <x v="0"/>
    <n v="25"/>
    <n v="1309242"/>
    <d v="2001-05-30T08:25:5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95"/>
    <s v="benpratt1"/>
    <s v="MFISCHE2"/>
    <s v="ST-SW"/>
    <x v="7"/>
    <x v="6"/>
    <n v="625920.1"/>
    <d v="2001-05-31T21:00:00"/>
  </r>
  <r>
    <x v="1"/>
    <x v="2"/>
    <x v="1"/>
    <x v="0"/>
    <n v="10000"/>
    <n v="1309243"/>
    <d v="2001-05-30T08:26:00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5"/>
    <s v="MIDCONT2"/>
    <s v="TDONOHO"/>
    <s v="ENA - IM Central Gulf"/>
    <x v="8"/>
    <x v="4"/>
    <n v="817015"/>
    <d v="2001-05-31T21:00:00"/>
  </r>
  <r>
    <x v="1"/>
    <x v="2"/>
    <x v="1"/>
    <x v="0"/>
    <n v="5000"/>
    <n v="1309245"/>
    <d v="2001-05-30T08:26:09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16"/>
    <d v="2001-05-31T21:00:00"/>
  </r>
  <r>
    <x v="1"/>
    <x v="2"/>
    <x v="1"/>
    <x v="0"/>
    <n v="10000"/>
    <n v="1309246"/>
    <d v="2001-05-30T08:26:14"/>
    <s v="Williams Energy Marketing &amp; Trading Company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95"/>
    <s v="wayneellis"/>
    <s v="MLENHAR"/>
    <s v="ENA - IM West"/>
    <x v="8"/>
    <x v="4"/>
    <n v="817017"/>
    <d v="2001-05-31T21:00:00"/>
  </r>
  <r>
    <x v="1"/>
    <x v="1"/>
    <x v="1"/>
    <x v="0"/>
    <n v="25"/>
    <n v="1309247"/>
    <d v="2001-05-30T08:26:17"/>
    <s v="Pacificorp"/>
    <x v="0"/>
    <x v="0"/>
    <x v="0"/>
    <x v="1"/>
    <s v="US West Power Phy Fwd Firm"/>
    <s v="US Pwr Phy Firm  Mid-C OffPk             31May01         USD/MWh"/>
    <m/>
    <n v="25"/>
    <x v="0"/>
    <x v="1"/>
    <x v="0"/>
    <n v="90"/>
    <s v="gjohnson"/>
    <s v="DSCHOLT"/>
    <s v="ST-SW"/>
    <x v="7"/>
    <x v="6"/>
    <n v="625921.1"/>
    <d v="2001-05-31T21:00:00"/>
  </r>
  <r>
    <x v="1"/>
    <x v="1"/>
    <x v="1"/>
    <x v="0"/>
    <n v="10"/>
    <n v="1309249"/>
    <d v="2001-05-30T08:26:21"/>
    <s v="Sempra Energy Trading Corp."/>
    <x v="0"/>
    <x v="0"/>
    <x v="0"/>
    <x v="1"/>
    <s v="US West Power Phy Fwd CAISO"/>
    <s v="US Pwr Phy CAISO SP15 Peak odd-lot       31May01         USD/MWh"/>
    <m/>
    <n v="10"/>
    <x v="0"/>
    <x v="1"/>
    <x v="0"/>
    <n v="173"/>
    <s v="timnhanna"/>
    <s v="JMORRIS4"/>
    <s v="ST-CA"/>
    <x v="7"/>
    <x v="6"/>
    <n v="625922.1"/>
    <d v="2001-05-31T21:00:00"/>
  </r>
  <r>
    <x v="1"/>
    <x v="2"/>
    <x v="1"/>
    <x v="6"/>
    <n v="150000"/>
    <n v="1309248"/>
    <d v="2001-05-30T08:26:21"/>
    <s v="Enserco Energy, Inc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3"/>
    <s v="mattreed"/>
    <s v="JREITME"/>
    <s v="ENA - IM Denver"/>
    <x v="8"/>
    <x v="4"/>
    <n v="817018"/>
    <d v="2001-06-01T21:00:00"/>
  </r>
  <r>
    <x v="0"/>
    <x v="2"/>
    <x v="1"/>
    <x v="0"/>
    <n v="50000"/>
    <n v="1309250"/>
    <d v="2001-05-30T08:26:24"/>
    <s v="Dynegy UK Limited"/>
    <x v="0"/>
    <x v="0"/>
    <x v="0"/>
    <x v="2"/>
    <s v="UK Gas Phy Fwd NBP"/>
    <s v="UK Gas Phy       NBP                     31May01         p/th"/>
    <m/>
    <n v="50000"/>
    <x v="0"/>
    <x v="4"/>
    <x v="3"/>
    <n v="20.9"/>
    <s v="chriskenuk"/>
    <s v="MNICHOLA"/>
    <s v="Non Affiliate Gas Book"/>
    <x v="3"/>
    <x v="2"/>
    <n v="105458"/>
    <d v="2001-05-31T21:00:00"/>
  </r>
  <r>
    <x v="1"/>
    <x v="2"/>
    <x v="1"/>
    <x v="6"/>
    <n v="150000"/>
    <n v="1309252"/>
    <d v="2001-05-30T08:26:26"/>
    <s v="Enserco Energy, Inc."/>
    <x v="0"/>
    <x v="0"/>
    <x v="0"/>
    <x v="2"/>
    <s v="US Gas Phy Fwd Firm non-TX &lt; or = 1Mo "/>
    <s v="US Gas Phy       Opal                    Jun01           USD/MM"/>
    <n v="5000"/>
    <m/>
    <x v="0"/>
    <x v="10"/>
    <x v="0"/>
    <n v="2.4500000000000002"/>
    <s v="mattreed"/>
    <s v="MGRIGSB"/>
    <s v="ENA - IM West"/>
    <x v="8"/>
    <x v="4"/>
    <n v="817020"/>
    <d v="2001-06-01T21:00:00"/>
  </r>
  <r>
    <x v="1"/>
    <x v="2"/>
    <x v="1"/>
    <x v="0"/>
    <n v="300"/>
    <n v="1309251"/>
    <d v="2001-05-30T08:26:26"/>
    <s v="TXU Energy Trading Company"/>
    <x v="0"/>
    <x v="0"/>
    <x v="0"/>
    <x v="2"/>
    <s v="US Gas Phy Fwd Firm non-TX &lt; or = 1Mo "/>
    <s v="US Gas Phy       Transco Z6 NY           31May01         USD/MM"/>
    <m/>
    <n v="300"/>
    <x v="0"/>
    <x v="10"/>
    <x v="0"/>
    <n v="4.05"/>
    <s v="txuetclj"/>
    <s v="VPIMENOV"/>
    <s v="ENA-IM ME NEW YORK"/>
    <x v="8"/>
    <x v="4"/>
    <n v="817019"/>
    <d v="2001-05-31T21:00:00"/>
  </r>
  <r>
    <x v="1"/>
    <x v="1"/>
    <x v="1"/>
    <x v="0"/>
    <n v="25"/>
    <n v="1309253"/>
    <d v="2001-05-30T08:26:27"/>
    <s v="Idaho Power Company, dba IDACORP Energy"/>
    <x v="0"/>
    <x v="0"/>
    <x v="0"/>
    <x v="1"/>
    <s v="US West Power Phy Fwd CAISO"/>
    <s v="US Pwr Phy CAISO NP15 OffPk              31May01         USD/MWh"/>
    <n v="25"/>
    <m/>
    <x v="0"/>
    <x v="1"/>
    <x v="0"/>
    <n v="100"/>
    <s v="JSJ14000"/>
    <s v="CMALLOR"/>
    <s v="ST-CA"/>
    <x v="7"/>
    <x v="6"/>
    <n v="625923.1"/>
    <d v="2001-05-31T21:00:00"/>
  </r>
  <r>
    <x v="1"/>
    <x v="1"/>
    <x v="0"/>
    <x v="8"/>
    <n v="4600"/>
    <n v="1309254"/>
    <d v="2001-05-30T08:26:27"/>
    <s v="Aquila Risk Management Corporation"/>
    <x v="0"/>
    <x v="0"/>
    <x v="0"/>
    <x v="1"/>
    <s v="US East Power Fin Swap"/>
    <s v="US Pwr Fin Swap  ISO NY Z-A Peak         Oct-Dec01       USD/MWh"/>
    <n v="50"/>
    <m/>
    <x v="0"/>
    <x v="1"/>
    <x v="0"/>
    <n v="41"/>
    <s v="AQUILA1047"/>
    <s v="DDAVIS"/>
    <s v="LT-New England"/>
    <x v="7"/>
    <x v="4"/>
    <n v="625924.1"/>
    <d v="2001-10-01T00:00:00"/>
  </r>
  <r>
    <x v="1"/>
    <x v="1"/>
    <x v="1"/>
    <x v="0"/>
    <n v="5"/>
    <n v="1309255"/>
    <d v="2001-05-30T08:26:28"/>
    <s v="Mirant Americas Energy Marketing, L.P."/>
    <x v="0"/>
    <x v="0"/>
    <x v="0"/>
    <x v="1"/>
    <s v="US West Power Phy Fwd CAISO"/>
    <s v="US Pwr Phy CAISO SP15 OffPk odd-lot      31May01         USD/MWh"/>
    <n v="5"/>
    <m/>
    <x v="0"/>
    <x v="1"/>
    <x v="0"/>
    <n v="50"/>
    <s v="sconn00001"/>
    <s v="JMORRIS4"/>
    <s v="ST-CA"/>
    <x v="7"/>
    <x v="6"/>
    <n v="625925.1"/>
    <d v="2001-05-31T21:00:00"/>
  </r>
  <r>
    <x v="1"/>
    <x v="2"/>
    <x v="1"/>
    <x v="0"/>
    <n v="10000"/>
    <n v="1309256"/>
    <d v="2001-05-30T08:26:33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ccubbison"/>
    <s v="JTHOLT"/>
    <s v="ENA - IM West"/>
    <x v="8"/>
    <x v="4"/>
    <n v="817021"/>
    <d v="2001-05-31T21:00:00"/>
  </r>
  <r>
    <x v="1"/>
    <x v="1"/>
    <x v="0"/>
    <x v="8"/>
    <n v="4600"/>
    <n v="1309257"/>
    <d v="2001-05-30T08:26:34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26.1"/>
    <d v="2001-10-01T00:00:00"/>
  </r>
  <r>
    <x v="1"/>
    <x v="2"/>
    <x v="1"/>
    <x v="0"/>
    <n v="5000"/>
    <n v="1309259"/>
    <d v="2001-05-30T08:26:42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kollmaninc"/>
    <s v="JWILLI13"/>
    <s v="ENA - IM Mkt Central MICH"/>
    <x v="8"/>
    <x v="4"/>
    <n v="817024"/>
    <d v="2001-05-31T21:00:00"/>
  </r>
  <r>
    <x v="1"/>
    <x v="2"/>
    <x v="0"/>
    <x v="10"/>
    <n v="310000"/>
    <n v="1309260"/>
    <d v="2001-05-30T08:26:4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2"/>
    <s v="ADM48147"/>
    <s v="JARNOLD"/>
    <s v="NG-Price"/>
    <x v="6"/>
    <x v="4"/>
    <s v="VC8701.1"/>
    <d v="2001-07-01T21:00:00"/>
  </r>
  <r>
    <x v="1"/>
    <x v="2"/>
    <x v="1"/>
    <x v="0"/>
    <n v="5000"/>
    <n v="1309262"/>
    <d v="2001-05-30T08:26:5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25"/>
    <d v="2001-05-31T21:00:00"/>
  </r>
  <r>
    <x v="1"/>
    <x v="2"/>
    <x v="1"/>
    <x v="0"/>
    <n v="5000"/>
    <n v="1309263"/>
    <d v="2001-05-30T08:26:56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"/>
    <s v="JOHNBOYLE"/>
    <s v="SSOUTH"/>
    <s v="ENA - IM West"/>
    <x v="8"/>
    <x v="4"/>
    <n v="817026"/>
    <d v="2001-05-31T21:00:00"/>
  </r>
  <r>
    <x v="1"/>
    <x v="2"/>
    <x v="1"/>
    <x v="0"/>
    <n v="10000"/>
    <n v="1309264"/>
    <d v="2001-05-30T08:26:57"/>
    <s v="Reliant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650000000000002"/>
    <s v="mikekeen"/>
    <s v="TKUYKEN"/>
    <s v="ENA - IM West"/>
    <x v="8"/>
    <x v="4"/>
    <n v="817027"/>
    <d v="2001-05-31T21:00:00"/>
  </r>
  <r>
    <x v="1"/>
    <x v="2"/>
    <x v="1"/>
    <x v="0"/>
    <n v="5000"/>
    <n v="1309265"/>
    <d v="2001-05-30T08:27:00"/>
    <s v="Colonial Energy Inc.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150000000000002"/>
    <s v="BRIANKELLY"/>
    <s v="SPEREIR"/>
    <s v="ENA-IM NE GULF3"/>
    <x v="8"/>
    <x v="4"/>
    <n v="817028"/>
    <d v="2001-05-31T21:00:00"/>
  </r>
  <r>
    <x v="1"/>
    <x v="2"/>
    <x v="1"/>
    <x v="0"/>
    <n v="5000"/>
    <n v="1309266"/>
    <d v="2001-05-30T08:27:04"/>
    <s v="AEP Energy Services,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"/>
    <s v="aepes224"/>
    <s v="VPIMENOV"/>
    <s v="ENA-IM ME NEW YORK"/>
    <x v="8"/>
    <x v="4"/>
    <n v="817029"/>
    <d v="2001-05-31T21:00:00"/>
  </r>
  <r>
    <x v="1"/>
    <x v="1"/>
    <x v="1"/>
    <x v="10"/>
    <n v="775"/>
    <n v="1309267"/>
    <d v="2001-05-30T08:27:10"/>
    <s v="Williams Energy Marketing &amp; Trading Company"/>
    <x v="0"/>
    <x v="0"/>
    <x v="0"/>
    <x v="1"/>
    <s v="US West Power Phy Fwd Firm"/>
    <s v="US Pwr Phy Firm  PALVE Peak              Aug01           USD/MWh"/>
    <m/>
    <n v="25"/>
    <x v="0"/>
    <x v="1"/>
    <x v="0"/>
    <n v="368"/>
    <s v="jgoodman"/>
    <s v="MMOTLEY"/>
    <s v="ST-SW"/>
    <x v="7"/>
    <x v="6"/>
    <n v="625927.1"/>
    <d v="2001-08-01T21:00:00"/>
  </r>
  <r>
    <x v="1"/>
    <x v="2"/>
    <x v="1"/>
    <x v="0"/>
    <n v="4516"/>
    <n v="1309268"/>
    <d v="2001-05-30T08:27:19"/>
    <s v="Kaztex Energy Management Inc."/>
    <x v="0"/>
    <x v="0"/>
    <x v="0"/>
    <x v="2"/>
    <s v="US Gas Phy Fwd Firm non-TX &lt; or = 1Mo "/>
    <s v="US Gas Phy       NGPL NICOR              31May01         USD/MM"/>
    <m/>
    <n v="4516"/>
    <x v="0"/>
    <x v="10"/>
    <x v="0"/>
    <n v="3.7338"/>
    <s v="ADM91068"/>
    <s v="PMIMS"/>
    <s v="ENA - IM MKT Central CG"/>
    <x v="8"/>
    <x v="4"/>
    <n v="817030"/>
    <d v="2001-05-31T21:00:00"/>
  </r>
  <r>
    <x v="1"/>
    <x v="2"/>
    <x v="0"/>
    <x v="6"/>
    <n v="450000"/>
    <n v="1309269"/>
    <d v="2001-05-30T08:27:22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749999999999998"/>
    <s v="AQUILA1015"/>
    <s v="EBASS"/>
    <s v="FT-Texas"/>
    <x v="6"/>
    <x v="4"/>
    <s v="VC8703.1"/>
    <d v="2001-06-01T21:00:00"/>
  </r>
  <r>
    <x v="1"/>
    <x v="2"/>
    <x v="1"/>
    <x v="0"/>
    <n v="5484"/>
    <n v="1309270"/>
    <d v="2001-05-30T08:27:24"/>
    <s v="TransCanada Energy Marketing USA, Inc."/>
    <x v="0"/>
    <x v="0"/>
    <x v="0"/>
    <x v="2"/>
    <s v="US Gas Phy Fwd Firm non-TX &lt; or = 1Mo "/>
    <s v="US Gas Phy       NGPL NICOR              31May01         USD/MM"/>
    <m/>
    <n v="5484"/>
    <x v="0"/>
    <x v="10"/>
    <x v="0"/>
    <n v="3.7338"/>
    <s v="tracyschwa"/>
    <s v="PMIMS"/>
    <s v="ENA - IM MKT Central CG"/>
    <x v="8"/>
    <x v="4"/>
    <n v="817031"/>
    <d v="2001-05-31T21:00:00"/>
  </r>
  <r>
    <x v="1"/>
    <x v="2"/>
    <x v="1"/>
    <x v="0"/>
    <n v="8400"/>
    <n v="1309271"/>
    <d v="2001-05-30T08:27:30"/>
    <s v="Adams Resources Marketing, Ltd."/>
    <x v="0"/>
    <x v="0"/>
    <x v="0"/>
    <x v="2"/>
    <s v="US Gas Phy Fwd Firm non-TX &lt; or = 1Mo "/>
    <s v="US Gas Phy       TENN 500                31May01         USD/MM"/>
    <m/>
    <n v="8400"/>
    <x v="0"/>
    <x v="10"/>
    <x v="0"/>
    <n v="3.61"/>
    <s v="KENTRADES1"/>
    <s v="SNEAL"/>
    <s v="ENA-IM NE GULF3"/>
    <x v="8"/>
    <x v="4"/>
    <n v="817032"/>
    <d v="2001-05-31T21:00:00"/>
  </r>
  <r>
    <x v="1"/>
    <x v="2"/>
    <x v="1"/>
    <x v="0"/>
    <n v="10000"/>
    <n v="1309272"/>
    <d v="2001-05-30T08:27:33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KENTRADES1"/>
    <s v="SNEAL"/>
    <s v="ENA-IM NE GULF3"/>
    <x v="8"/>
    <x v="4"/>
    <n v="817033"/>
    <d v="2001-05-31T21:00:00"/>
  </r>
  <r>
    <x v="1"/>
    <x v="1"/>
    <x v="1"/>
    <x v="0"/>
    <n v="25"/>
    <n v="1309273"/>
    <d v="2001-05-30T08:27:35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210"/>
    <s v="jstebbins"/>
    <s v="MFISCHE2"/>
    <s v="ST-SW"/>
    <x v="7"/>
    <x v="6"/>
    <n v="625928.1"/>
    <d v="2001-05-31T21:00:00"/>
  </r>
  <r>
    <x v="1"/>
    <x v="1"/>
    <x v="1"/>
    <x v="10"/>
    <n v="775"/>
    <n v="1309274"/>
    <d v="2001-05-30T08:27:39"/>
    <s v="American Electric Power Service Corporation"/>
    <x v="0"/>
    <x v="0"/>
    <x v="0"/>
    <x v="1"/>
    <s v="US West Power Phy Fwd Firm"/>
    <s v="US Pwr Phy Firm  PALVE Peak              Jul01           USD/MWh"/>
    <m/>
    <n v="25"/>
    <x v="0"/>
    <x v="1"/>
    <x v="0"/>
    <n v="319"/>
    <s v="aepsvc135"/>
    <s v="MMOTLEY"/>
    <s v="ST-SW"/>
    <x v="7"/>
    <x v="6"/>
    <n v="625929.1"/>
    <d v="2001-07-01T21:00:00"/>
  </r>
  <r>
    <x v="1"/>
    <x v="2"/>
    <x v="1"/>
    <x v="0"/>
    <n v="10000"/>
    <n v="1309275"/>
    <d v="2001-05-30T08:27:40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85"/>
    <s v="HEATHERW"/>
    <s v="MLENHAR"/>
    <s v="ENA - IM West"/>
    <x v="8"/>
    <x v="4"/>
    <n v="817034"/>
    <d v="2001-05-31T21:00:00"/>
  </r>
  <r>
    <x v="1"/>
    <x v="2"/>
    <x v="1"/>
    <x v="0"/>
    <n v="50000"/>
    <n v="1309276"/>
    <d v="2001-05-30T08:27:43"/>
    <s v="Reliant Energy Services, Inc."/>
    <x v="0"/>
    <x v="0"/>
    <x v="0"/>
    <x v="2"/>
    <s v="US Gas Phy Fwd Firm non-TX &lt; or = 1Mo "/>
    <s v="US Gas Phy       TETCO M3                31May01         USD/MM"/>
    <m/>
    <n v="50000"/>
    <x v="0"/>
    <x v="10"/>
    <x v="0"/>
    <n v="4.01"/>
    <s v="jaelee14"/>
    <s v="VPIMENOV"/>
    <s v="ENA-IM ME NEW YORK"/>
    <x v="8"/>
    <x v="4"/>
    <n v="817035"/>
    <d v="2001-05-31T21:00:00"/>
  </r>
  <r>
    <x v="0"/>
    <x v="0"/>
    <x v="0"/>
    <x v="0"/>
    <n v="20"/>
    <n v="1309277"/>
    <d v="2001-05-30T08:27:4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WAHFAGGOT"/>
    <s v="ATURNER"/>
    <s v="Enron Metals Trading System"/>
    <x v="0"/>
    <x v="0"/>
    <n v="2157834"/>
    <m/>
  </r>
  <r>
    <x v="1"/>
    <x v="2"/>
    <x v="1"/>
    <x v="0"/>
    <n v="10000"/>
    <n v="1309280"/>
    <d v="2001-05-30T08:27:47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"/>
    <s v="frankfield"/>
    <s v="JTHOLT"/>
    <s v="ENA - IM West"/>
    <x v="8"/>
    <x v="4"/>
    <n v="817037"/>
    <d v="2001-05-31T21:00:00"/>
  </r>
  <r>
    <x v="1"/>
    <x v="2"/>
    <x v="1"/>
    <x v="0"/>
    <n v="10000"/>
    <n v="1309279"/>
    <d v="2001-05-30T08:27:47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"/>
    <s v="wayneellis"/>
    <s v="JTHOLT"/>
    <s v="ENA - IM West"/>
    <x v="8"/>
    <x v="4"/>
    <n v="817036"/>
    <d v="2001-05-31T21:00:00"/>
  </r>
  <r>
    <x v="1"/>
    <x v="1"/>
    <x v="1"/>
    <x v="6"/>
    <n v="750"/>
    <n v="1309278"/>
    <d v="2001-05-30T08:27:47"/>
    <s v="City of Santa Clara California, Silicon Valley Power"/>
    <x v="0"/>
    <x v="0"/>
    <x v="0"/>
    <x v="1"/>
    <s v="US West Power Phy Fwd Firm"/>
    <s v="US Pwr Phy Firm  PALVE Peak              Sep01           USD/MWh"/>
    <n v="25"/>
    <m/>
    <x v="0"/>
    <x v="1"/>
    <x v="0"/>
    <n v="197"/>
    <s v="STEVEHANCE"/>
    <s v="MMOTLEY"/>
    <s v="ST-SW"/>
    <x v="7"/>
    <x v="6"/>
    <n v="625930.1"/>
    <d v="2001-09-01T21:00:00"/>
  </r>
  <r>
    <x v="1"/>
    <x v="1"/>
    <x v="1"/>
    <x v="10"/>
    <n v="775"/>
    <n v="1309281"/>
    <d v="2001-05-30T08:27:57"/>
    <s v="City of Santa Clara California, Silicon Valley Power"/>
    <x v="0"/>
    <x v="0"/>
    <x v="0"/>
    <x v="1"/>
    <s v="US West Power Phy Fwd Firm"/>
    <s v="US Pwr Phy Firm  PALVE Peak              Aug01           USD/MWh"/>
    <n v="25"/>
    <m/>
    <x v="0"/>
    <x v="1"/>
    <x v="0"/>
    <n v="365"/>
    <s v="STEVEHANCE"/>
    <s v="MMOTLEY"/>
    <s v="ST-SW"/>
    <x v="7"/>
    <x v="6"/>
    <n v="625931.1"/>
    <d v="2001-08-01T21:00:00"/>
  </r>
  <r>
    <x v="1"/>
    <x v="2"/>
    <x v="1"/>
    <x v="0"/>
    <n v="2500"/>
    <n v="1309282"/>
    <d v="2001-05-30T08:27:58"/>
    <s v="Reliant Energy Services, Inc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400000000000002"/>
    <s v="jwashabaug"/>
    <s v="JREITME"/>
    <s v="ENA - IM Denver"/>
    <x v="8"/>
    <x v="4"/>
    <n v="817038"/>
    <d v="2001-05-31T21:00:00"/>
  </r>
  <r>
    <x v="1"/>
    <x v="2"/>
    <x v="1"/>
    <x v="0"/>
    <n v="8300"/>
    <n v="1309283"/>
    <d v="2001-05-30T08:28:01"/>
    <s v="Adams Resources Marketing, Ltd."/>
    <x v="0"/>
    <x v="0"/>
    <x v="0"/>
    <x v="2"/>
    <s v="US Gas Phy Fwd Firm non-TX &lt; or = 1Mo "/>
    <s v="US Gas Phy       TENN 800                31May01         USD/MM"/>
    <m/>
    <n v="8300"/>
    <x v="0"/>
    <x v="10"/>
    <x v="0"/>
    <n v="3.6"/>
    <s v="KENTRADES1"/>
    <s v="SNEAL"/>
    <s v="ENA-IM NE GULF3"/>
    <x v="8"/>
    <x v="4"/>
    <n v="817039"/>
    <d v="2001-05-31T21:00:00"/>
  </r>
  <r>
    <x v="1"/>
    <x v="1"/>
    <x v="1"/>
    <x v="0"/>
    <n v="25"/>
    <n v="1309285"/>
    <d v="2001-05-30T08:28:02"/>
    <s v="Aquila Energy Marketing Corporation"/>
    <x v="0"/>
    <x v="0"/>
    <x v="0"/>
    <x v="1"/>
    <s v="US West Power Phy Fwd Firm"/>
    <s v="US Pwr Phy Firm  Mid-C Peak              31May01         USD/MWh"/>
    <m/>
    <n v="25"/>
    <x v="0"/>
    <x v="1"/>
    <x v="0"/>
    <n v="195"/>
    <s v="WESTPOWER"/>
    <s v="DSCHOLT"/>
    <s v="ST-NW"/>
    <x v="7"/>
    <x v="6"/>
    <n v="625932.1"/>
    <d v="2001-05-31T21:00:00"/>
  </r>
  <r>
    <x v="1"/>
    <x v="2"/>
    <x v="1"/>
    <x v="0"/>
    <n v="5000"/>
    <n v="1309284"/>
    <d v="2001-05-30T08:28:02"/>
    <s v="TransCanada Gas Services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kollmaninc"/>
    <s v="JWILLI13"/>
    <s v="ENA - IM Mkt Central MICH"/>
    <x v="8"/>
    <x v="4"/>
    <n v="817040"/>
    <d v="2001-05-31T21:00:00"/>
  </r>
  <r>
    <x v="1"/>
    <x v="2"/>
    <x v="1"/>
    <x v="0"/>
    <n v="10000"/>
    <n v="1309287"/>
    <d v="2001-05-30T08:28:0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25"/>
    <s v="KENTRADES1"/>
    <s v="SNEAL"/>
    <s v="ENA-IM NE GULF3"/>
    <x v="8"/>
    <x v="4"/>
    <n v="817041"/>
    <d v="2001-05-31T21:00:00"/>
  </r>
  <r>
    <x v="1"/>
    <x v="1"/>
    <x v="1"/>
    <x v="0"/>
    <n v="5"/>
    <n v="1309288"/>
    <d v="2001-05-30T08:28:10"/>
    <s v="The City of Azusa"/>
    <x v="0"/>
    <x v="0"/>
    <x v="0"/>
    <x v="1"/>
    <s v="US West Power Phy Fwd CAISO"/>
    <s v="US Pwr Phy CAISO SP15 OffPk odd-lot      31May01         USD/MWh"/>
    <n v="5"/>
    <m/>
    <x v="0"/>
    <x v="1"/>
    <x v="0"/>
    <n v="50"/>
    <s v="ADM17647"/>
    <s v="JMORRIS4"/>
    <s v="ST-CA"/>
    <x v="7"/>
    <x v="6"/>
    <n v="625933.1"/>
    <d v="2001-05-31T21:00:00"/>
  </r>
  <r>
    <x v="1"/>
    <x v="2"/>
    <x v="1"/>
    <x v="0"/>
    <n v="10000"/>
    <n v="1309289"/>
    <d v="2001-05-30T08:28:14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ccubbison"/>
    <s v="MLENHAR"/>
    <s v="ENA - IM West"/>
    <x v="8"/>
    <x v="4"/>
    <n v="817042"/>
    <d v="2001-05-31T21:00:00"/>
  </r>
  <r>
    <x v="1"/>
    <x v="2"/>
    <x v="0"/>
    <x v="10"/>
    <n v="155000"/>
    <n v="1309290"/>
    <d v="2001-05-30T08:28:17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09"/>
    <s v="RANSLEMDV"/>
    <s v="KHOLST"/>
    <s v="FT-West"/>
    <x v="6"/>
    <x v="4"/>
    <s v="VC8706.1"/>
    <d v="2001-07-01T21:00:00"/>
  </r>
  <r>
    <x v="1"/>
    <x v="2"/>
    <x v="1"/>
    <x v="0"/>
    <n v="10000"/>
    <n v="1309293"/>
    <d v="2001-05-30T08:28:27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3"/>
    <s v="ADM96017"/>
    <s v="MLENHAR"/>
    <s v="ENA - IM West"/>
    <x v="8"/>
    <x v="4"/>
    <n v="817044"/>
    <d v="2001-05-31T21:00:00"/>
  </r>
  <r>
    <x v="1"/>
    <x v="2"/>
    <x v="1"/>
    <x v="6"/>
    <n v="20010"/>
    <n v="1309291"/>
    <d v="2001-05-30T08:28:27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650000000000002"/>
    <s v="gregt00001"/>
    <s v="JHODGE2"/>
    <s v="ENA-IM ME TCO"/>
    <x v="8"/>
    <x v="4"/>
    <n v="817045"/>
    <d v="2001-06-01T21:00:00"/>
  </r>
  <r>
    <x v="1"/>
    <x v="2"/>
    <x v="1"/>
    <x v="0"/>
    <n v="5000"/>
    <n v="1309294"/>
    <d v="2001-05-30T08:28:32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EPMELPrr2"/>
    <s v="SSOUTH"/>
    <s v="ENA - IM West"/>
    <x v="8"/>
    <x v="4"/>
    <n v="817046"/>
    <d v="2001-05-31T21:00:00"/>
  </r>
  <r>
    <x v="1"/>
    <x v="2"/>
    <x v="1"/>
    <x v="0"/>
    <n v="10000"/>
    <n v="1309295"/>
    <d v="2001-05-30T08:28:33"/>
    <s v="Arizona Public Service Company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7"/>
    <s v="THERESAC"/>
    <s v="MLENHAR"/>
    <s v="ENA - IM West"/>
    <x v="8"/>
    <x v="4"/>
    <n v="817047"/>
    <d v="2001-05-31T21:00:00"/>
  </r>
  <r>
    <x v="1"/>
    <x v="1"/>
    <x v="1"/>
    <x v="6"/>
    <n v="750"/>
    <n v="1309296"/>
    <d v="2001-05-30T08:2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34.1"/>
    <d v="2001-09-01T21:00:00"/>
  </r>
  <r>
    <x v="0"/>
    <x v="2"/>
    <x v="1"/>
    <x v="2"/>
    <n v="250000"/>
    <n v="1309297"/>
    <d v="2001-05-30T08:28:39"/>
    <s v="Scottish Power UK plc"/>
    <x v="0"/>
    <x v="0"/>
    <x v="0"/>
    <x v="2"/>
    <s v="UK Gas Phy Fwd NBP"/>
    <s v="UK Gas Phy       NBP WkD                 04-08Jun01      p/th"/>
    <n v="50000"/>
    <m/>
    <x v="0"/>
    <x v="4"/>
    <x v="3"/>
    <n v="21"/>
    <s v="GREGORMCD"/>
    <s v="MNICHOLA"/>
    <s v="Non Affiliate Gas Book"/>
    <x v="3"/>
    <x v="2"/>
    <n v="105459"/>
    <d v="2001-06-04T21:00:00"/>
  </r>
  <r>
    <x v="1"/>
    <x v="2"/>
    <x v="1"/>
    <x v="0"/>
    <n v="2500"/>
    <n v="1309298"/>
    <d v="2001-05-30T08:28:40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1800000000000002"/>
    <s v="EPMELPrj"/>
    <s v="JREITME"/>
    <s v="ENA - IM Denver"/>
    <x v="8"/>
    <x v="4"/>
    <n v="817048"/>
    <d v="2001-05-31T21:00:00"/>
  </r>
  <r>
    <x v="1"/>
    <x v="2"/>
    <x v="1"/>
    <x v="0"/>
    <n v="5000"/>
    <n v="1309299"/>
    <d v="2001-05-30T08:28:41"/>
    <s v="BGML - IM Bridgeline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749999999999998"/>
    <s v="jayknobl"/>
    <s v="SNEAL"/>
    <s v="ENA-IM NE GULF4"/>
    <x v="8"/>
    <x v="4"/>
    <n v="817049"/>
    <d v="2001-05-31T21:00:00"/>
  </r>
  <r>
    <x v="1"/>
    <x v="1"/>
    <x v="1"/>
    <x v="6"/>
    <n v="750"/>
    <n v="1309301"/>
    <d v="2001-05-30T08:28:42"/>
    <s v="Williams Energy Marketing &amp; Trading Company"/>
    <x v="0"/>
    <x v="0"/>
    <x v="0"/>
    <x v="1"/>
    <s v="US West Power Phy Fwd CAISO"/>
    <s v="US Pwr Phy CAISO SP15 Peak               Sep01           USD/MWh"/>
    <n v="25"/>
    <m/>
    <x v="0"/>
    <x v="1"/>
    <x v="0"/>
    <n v="191"/>
    <s v="jgoodman"/>
    <s v="RBADEER"/>
    <s v="LT-CA"/>
    <x v="7"/>
    <x v="6"/>
    <n v="625935.1"/>
    <d v="2001-09-01T21:00:00"/>
  </r>
  <r>
    <x v="1"/>
    <x v="2"/>
    <x v="0"/>
    <x v="20"/>
    <n v="755000"/>
    <n v="1309302"/>
    <d v="2001-05-30T08:28:4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0"/>
    <s v="JARNOLD"/>
    <s v="NG-Price"/>
    <x v="6"/>
    <x v="4"/>
    <s v="VC8709.1"/>
    <d v="2001-11-01T00:00:00"/>
  </r>
  <r>
    <x v="1"/>
    <x v="2"/>
    <x v="1"/>
    <x v="0"/>
    <n v="5000"/>
    <n v="1309304"/>
    <d v="2001-05-30T08:28:47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"/>
    <s v="JOHNBOYLE"/>
    <s v="SSOUTH"/>
    <s v="ENA - IM West"/>
    <x v="8"/>
    <x v="4"/>
    <n v="817052"/>
    <d v="2001-05-31T21:00:00"/>
  </r>
  <r>
    <x v="1"/>
    <x v="2"/>
    <x v="1"/>
    <x v="0"/>
    <n v="3682"/>
    <n v="1309305"/>
    <d v="2001-05-30T08:28:49"/>
    <s v="Coast Energy Canada, Inc."/>
    <x v="0"/>
    <x v="0"/>
    <x v="0"/>
    <x v="2"/>
    <s v="US Gas Phy Fwd Firm non-TX &lt; or = 1Mo "/>
    <s v="US Gas Phy       PGT Malin               31May01         USD/MM"/>
    <n v="3682"/>
    <m/>
    <x v="0"/>
    <x v="10"/>
    <x v="0"/>
    <n v="4.2"/>
    <s v="EOL3PTREE"/>
    <s v="MLENHAR"/>
    <s v="ENA - IM West"/>
    <x v="8"/>
    <x v="4"/>
    <n v="817053"/>
    <d v="2001-05-31T21:00:00"/>
  </r>
  <r>
    <x v="1"/>
    <x v="2"/>
    <x v="1"/>
    <x v="0"/>
    <n v="5000"/>
    <n v="1309306"/>
    <d v="2001-05-30T08:28:49"/>
    <s v="Colonial Energy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85"/>
    <s v="BRIANKELLY"/>
    <s v="SPEREIR"/>
    <s v="ENA-IM NE GULF3"/>
    <x v="8"/>
    <x v="4"/>
    <n v="817054"/>
    <d v="2001-05-31T21:00:00"/>
  </r>
  <r>
    <x v="1"/>
    <x v="2"/>
    <x v="0"/>
    <x v="6"/>
    <n v="150000"/>
    <n v="1309307"/>
    <d v="2001-05-30T08:28:5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5"/>
    <s v="duanelaw"/>
    <s v="PKEAVEY"/>
    <s v="G-DAILY-EST"/>
    <x v="6"/>
    <x v="4"/>
    <s v="VC8711.1"/>
    <d v="2001-06-01T21:00:00"/>
  </r>
  <r>
    <x v="1"/>
    <x v="2"/>
    <x v="0"/>
    <x v="10"/>
    <n v="155000"/>
    <n v="1309308"/>
    <d v="2001-05-30T08:28:5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4"/>
    <s v="EPMELPbag"/>
    <s v="KHOLST"/>
    <s v="FT-West"/>
    <x v="6"/>
    <x v="4"/>
    <s v="VC8710.1"/>
    <d v="2001-07-01T21:00:00"/>
  </r>
  <r>
    <x v="1"/>
    <x v="2"/>
    <x v="0"/>
    <x v="6"/>
    <n v="129990"/>
    <n v="1309309"/>
    <d v="2001-05-30T08:28:56"/>
    <s v="Texaco Natural Gas Inc."/>
    <x v="0"/>
    <x v="0"/>
    <x v="0"/>
    <x v="2"/>
    <s v="US Gas Fin Swap"/>
    <s v="US Gas Daily     HHub                    Jun01           USD/MM"/>
    <m/>
    <n v="4333"/>
    <x v="0"/>
    <x v="10"/>
    <x v="0"/>
    <n v="3.65"/>
    <s v="WARNERTODD"/>
    <s v="PKEAVEY"/>
    <s v="G-DAILY-EST"/>
    <x v="6"/>
    <x v="4"/>
    <s v="VC8712.1"/>
    <d v="2001-06-01T21:00:00"/>
  </r>
  <r>
    <x v="1"/>
    <x v="2"/>
    <x v="1"/>
    <x v="0"/>
    <n v="5000"/>
    <n v="1309310"/>
    <d v="2001-05-30T08:28:57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WESTDESK1"/>
    <s v="SSOUTH"/>
    <s v="ENA - IM West"/>
    <x v="8"/>
    <x v="4"/>
    <n v="817055"/>
    <d v="2001-05-31T21:00:00"/>
  </r>
  <r>
    <x v="1"/>
    <x v="1"/>
    <x v="1"/>
    <x v="0"/>
    <n v="5"/>
    <n v="1309311"/>
    <d v="2001-05-30T08:29:05"/>
    <s v="Mirant Americas Energy Marketing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sconn00001"/>
    <s v="JMORRIS4"/>
    <s v="ST-CA"/>
    <x v="7"/>
    <x v="6"/>
    <n v="625936.1"/>
    <d v="2001-05-31T21:00:00"/>
  </r>
  <r>
    <x v="1"/>
    <x v="2"/>
    <x v="1"/>
    <x v="0"/>
    <n v="6318"/>
    <n v="1309312"/>
    <d v="2001-05-30T08:29:07"/>
    <s v="Sierra Pacific Power Company"/>
    <x v="0"/>
    <x v="0"/>
    <x v="0"/>
    <x v="2"/>
    <s v="US Gas Phy Fwd Firm non-TX &lt; or = 1Mo "/>
    <s v="US Gas Phy       PGT Malin               31May01         USD/MM"/>
    <n v="6318"/>
    <m/>
    <x v="0"/>
    <x v="10"/>
    <x v="0"/>
    <n v="4.2"/>
    <s v="AUSTIN4874"/>
    <s v="MLENHAR"/>
    <s v="ENA - IM West"/>
    <x v="8"/>
    <x v="4"/>
    <n v="817056"/>
    <d v="2001-05-31T21:00:00"/>
  </r>
  <r>
    <x v="1"/>
    <x v="2"/>
    <x v="1"/>
    <x v="0"/>
    <n v="5000"/>
    <n v="1309313"/>
    <d v="2001-05-30T08:29:09"/>
    <s v="USGT/Aquila, L.P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chrispower"/>
    <s v="SSOUTH"/>
    <s v="ENA - IM West"/>
    <x v="8"/>
    <x v="4"/>
    <n v="817057"/>
    <d v="2001-05-31T21:00:00"/>
  </r>
  <r>
    <x v="1"/>
    <x v="1"/>
    <x v="1"/>
    <x v="0"/>
    <n v="25"/>
    <n v="1309315"/>
    <d v="2001-05-30T08:29:2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9"/>
    <s v="KENSIMMS"/>
    <s v="CMALLOR"/>
    <s v="ST-CA"/>
    <x v="7"/>
    <x v="6"/>
    <n v="625938.1"/>
    <d v="2001-05-31T21:00:00"/>
  </r>
  <r>
    <x v="1"/>
    <x v="2"/>
    <x v="1"/>
    <x v="0"/>
    <n v="5000"/>
    <n v="1309316"/>
    <d v="2001-05-30T08:29:29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rtrader07"/>
    <s v="KSTEVEN"/>
    <s v="ENA-IM Mid Central South"/>
    <x v="8"/>
    <x v="4"/>
    <n v="817058"/>
    <d v="2001-05-31T21:00:00"/>
  </r>
  <r>
    <x v="1"/>
    <x v="1"/>
    <x v="1"/>
    <x v="10"/>
    <n v="775"/>
    <n v="1309317"/>
    <d v="2001-05-30T08:29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281"/>
    <s v="PowerMAS"/>
    <s v="RBADEER"/>
    <s v="ST-CA"/>
    <x v="7"/>
    <x v="6"/>
    <n v="625939.1"/>
    <d v="2001-07-01T21:00:00"/>
  </r>
  <r>
    <x v="1"/>
    <x v="2"/>
    <x v="0"/>
    <x v="6"/>
    <n v="150000"/>
    <n v="1309320"/>
    <d v="2001-05-30T08:29:41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41"/>
    <s v="bigzeke1"/>
    <s v="KHOLST"/>
    <s v="FT-West"/>
    <x v="6"/>
    <x v="4"/>
    <s v="VC8713.1"/>
    <d v="2001-09-01T21:00:00"/>
  </r>
  <r>
    <x v="1"/>
    <x v="2"/>
    <x v="1"/>
    <x v="0"/>
    <n v="10010"/>
    <n v="1309321"/>
    <d v="2001-05-30T08:29:46"/>
    <s v="Cook Inlet Energy Supply L.L.C."/>
    <x v="0"/>
    <x v="0"/>
    <x v="0"/>
    <x v="2"/>
    <s v="US Gas Phy Fwd Firm non-TX &lt; or = 1Mo "/>
    <s v="US Gas Phy       NGPL LA Pool            31May01         USD/MM"/>
    <n v="10010"/>
    <m/>
    <x v="0"/>
    <x v="10"/>
    <x v="0"/>
    <n v="3.6349999999999998"/>
    <s v="MIDCONT1"/>
    <s v="TDONOHO"/>
    <s v="ENA - IM Central Gulf"/>
    <x v="8"/>
    <x v="4"/>
    <n v="817061"/>
    <d v="2001-05-31T21:00:00"/>
  </r>
  <r>
    <x v="1"/>
    <x v="2"/>
    <x v="1"/>
    <x v="6"/>
    <n v="61710"/>
    <n v="1309322"/>
    <d v="2001-05-30T08:29:47"/>
    <s v="AEP Energy Services, Inc."/>
    <x v="0"/>
    <x v="0"/>
    <x v="0"/>
    <x v="2"/>
    <s v="US Gas Phy Fwd Firm non-TX &lt; or = 1Mo "/>
    <s v="US Gas Phy       TCO Pool                Jun01           USD/MM"/>
    <m/>
    <n v="2057"/>
    <x v="0"/>
    <x v="10"/>
    <x v="0"/>
    <n v="3.87"/>
    <s v="aepes205"/>
    <s v="JHODGE2"/>
    <s v="ENA-IM ME TCO"/>
    <x v="8"/>
    <x v="4"/>
    <n v="817063"/>
    <d v="2001-06-01T21:00:00"/>
  </r>
  <r>
    <x v="1"/>
    <x v="2"/>
    <x v="1"/>
    <x v="0"/>
    <n v="10000"/>
    <n v="1309324"/>
    <d v="2001-05-30T08:29:4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74999999999999"/>
    <s v="Collinscin"/>
    <s v="TDONOHO"/>
    <s v="ENA - IM Central Gulf"/>
    <x v="8"/>
    <x v="4"/>
    <n v="817062"/>
    <d v="2001-05-31T21:00:00"/>
  </r>
  <r>
    <x v="1"/>
    <x v="1"/>
    <x v="1"/>
    <x v="8"/>
    <n v="4600"/>
    <n v="1309325"/>
    <d v="2001-05-30T08:29:50"/>
    <s v="Aquila Energy Marketing Corporation"/>
    <x v="2"/>
    <x v="1"/>
    <x v="0"/>
    <x v="1"/>
    <s v="US East Power Phy Fwd Firm Unplan B"/>
    <s v="US Pwr Phy Unp B ERCOT Peak              Oct-Dec01       USD/MWh"/>
    <n v="50"/>
    <m/>
    <x v="0"/>
    <x v="1"/>
    <x v="0"/>
    <n v="34.25"/>
    <s v="BDAH1234"/>
    <s v="DSMITH3"/>
    <s v="LT-ERCOT"/>
    <x v="7"/>
    <x v="6"/>
    <n v="625941.1"/>
    <d v="2001-10-01T00:00:00"/>
  </r>
  <r>
    <x v="1"/>
    <x v="1"/>
    <x v="1"/>
    <x v="14"/>
    <n v="18250"/>
    <n v="1309326"/>
    <d v="2001-05-30T08:29:53"/>
    <s v="Williams Energy Marketing &amp; Trading Company"/>
    <x v="0"/>
    <x v="0"/>
    <x v="0"/>
    <x v="1"/>
    <s v="US East Power Phy Fwd Firm"/>
    <s v="US Pwr Phy Firm  TVA Peak                Jan-Dec02       USD/MWh"/>
    <n v="50"/>
    <m/>
    <x v="0"/>
    <x v="1"/>
    <x v="0"/>
    <n v="42.1"/>
    <s v="jheinecke1"/>
    <s v="JKING6"/>
    <s v="ST-SERC"/>
    <x v="7"/>
    <x v="6"/>
    <n v="625942.1"/>
    <d v="2002-01-01T14:25:00"/>
  </r>
  <r>
    <x v="1"/>
    <x v="2"/>
    <x v="1"/>
    <x v="0"/>
    <n v="5000"/>
    <n v="1309327"/>
    <d v="2001-05-30T08:29:54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375000000000001"/>
    <s v="tomdickey"/>
    <s v="KSTEVEN"/>
    <s v="ENA-IM Mid Central South"/>
    <x v="8"/>
    <x v="4"/>
    <n v="817064"/>
    <d v="2001-05-31T21:00:00"/>
  </r>
  <r>
    <x v="1"/>
    <x v="2"/>
    <x v="1"/>
    <x v="0"/>
    <n v="846"/>
    <n v="1309328"/>
    <d v="2001-05-30T08:30:00"/>
    <s v="AEP Energy Services, Inc."/>
    <x v="0"/>
    <x v="0"/>
    <x v="0"/>
    <x v="2"/>
    <s v="US Gas Phy Fwd Firm non-TX &lt; or = 1Mo "/>
    <s v="US Gas Phy       TENN 800                31May01         USD/MM"/>
    <n v="846"/>
    <m/>
    <x v="0"/>
    <x v="10"/>
    <x v="0"/>
    <n v="3.585"/>
    <s v="aepes215"/>
    <s v="SNEAL"/>
    <s v="ENA-IM NE GULF3"/>
    <x v="8"/>
    <x v="4"/>
    <n v="817065"/>
    <d v="2001-05-31T21:00:00"/>
  </r>
  <r>
    <x v="1"/>
    <x v="2"/>
    <x v="0"/>
    <x v="10"/>
    <n v="310000"/>
    <n v="1309329"/>
    <d v="2001-05-30T08:30:02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PATGRIMES"/>
    <s v="JARNOLD"/>
    <s v="NG-Price"/>
    <x v="6"/>
    <x v="4"/>
    <s v="VC8715.1"/>
    <d v="2001-07-01T21:00:00"/>
  </r>
  <r>
    <x v="1"/>
    <x v="2"/>
    <x v="0"/>
    <x v="10"/>
    <n v="310000"/>
    <n v="1309330"/>
    <d v="2001-05-30T08:30:05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epes214"/>
    <s v="JARNOLD"/>
    <s v="NG-Price"/>
    <x v="6"/>
    <x v="4"/>
    <s v="VC8716.1"/>
    <d v="2001-07-01T21:00:00"/>
  </r>
  <r>
    <x v="0"/>
    <x v="0"/>
    <x v="0"/>
    <x v="0"/>
    <n v="11"/>
    <n v="1309331"/>
    <d v="2001-05-30T08:30:06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698"/>
    <s v="BRUMSTEVE"/>
    <s v="BMARCHAN"/>
    <s v="Enron Metals Trading System"/>
    <x v="0"/>
    <x v="0"/>
    <n v="2157848"/>
    <m/>
  </r>
  <r>
    <x v="1"/>
    <x v="2"/>
    <x v="1"/>
    <x v="0"/>
    <n v="5000"/>
    <n v="1309332"/>
    <d v="2001-05-30T08:30:09"/>
    <s v="Aquila Energy Marketing Corporation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25"/>
    <s v="toddbandy"/>
    <s v="KSTEVEN"/>
    <s v="ENA-IM Mid Central South"/>
    <x v="8"/>
    <x v="4"/>
    <n v="817067"/>
    <d v="2001-05-31T21:00:00"/>
  </r>
  <r>
    <x v="1"/>
    <x v="2"/>
    <x v="1"/>
    <x v="0"/>
    <n v="3500"/>
    <n v="1309334"/>
    <d v="2001-05-30T08:30:09"/>
    <s v="Castle Power LLC"/>
    <x v="0"/>
    <x v="0"/>
    <x v="0"/>
    <x v="2"/>
    <s v="US Gas Phy Fwd Firm non-TX &lt; or = 1Mo "/>
    <s v="US Gas Phy       Transco Z6 NY           31May01         USD/MM"/>
    <n v="3500"/>
    <m/>
    <x v="0"/>
    <x v="10"/>
    <x v="0"/>
    <n v="4.03"/>
    <s v="ADM97524"/>
    <s v="VPIMENOV"/>
    <s v="ENA-IM ME NEW YORK"/>
    <x v="8"/>
    <x v="4"/>
    <n v="817068"/>
    <d v="2001-05-31T21:00:00"/>
  </r>
  <r>
    <x v="1"/>
    <x v="2"/>
    <x v="0"/>
    <x v="10"/>
    <n v="620000"/>
    <n v="1309335"/>
    <d v="2001-05-30T08:30:15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3.73"/>
    <s v="andrewk5"/>
    <s v="JARNOLD"/>
    <s v="NG-Price"/>
    <x v="6"/>
    <x v="4"/>
    <s v="VC8717.1"/>
    <d v="2001-07-01T21:00:00"/>
  </r>
  <r>
    <x v="1"/>
    <x v="2"/>
    <x v="1"/>
    <x v="0"/>
    <n v="10000"/>
    <n v="1309336"/>
    <d v="2001-05-30T08:30:15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550000000000002"/>
    <s v="TONYT003"/>
    <s v="SNEAL"/>
    <s v="ENA-IM NE GULF3"/>
    <x v="8"/>
    <x v="4"/>
    <n v="817069"/>
    <d v="2001-05-31T21:00:00"/>
  </r>
  <r>
    <x v="1"/>
    <x v="2"/>
    <x v="0"/>
    <x v="6"/>
    <n v="300000"/>
    <n v="1309337"/>
    <d v="2001-05-30T08:30:16"/>
    <s v="TransCanada Energy Financial Products Limited"/>
    <x v="0"/>
    <x v="0"/>
    <x v="0"/>
    <x v="2"/>
    <s v="US Gas Fin Swap"/>
    <s v="US Gas Daily     PEPL                    Jun01           USD/MM"/>
    <m/>
    <n v="10000"/>
    <x v="0"/>
    <x v="10"/>
    <x v="0"/>
    <n v="3.5449999999999999"/>
    <s v="bradkibbe"/>
    <s v="ALEWIS"/>
    <s v="GD-CENTRAL"/>
    <x v="6"/>
    <x v="4"/>
    <s v="VC8718.1"/>
    <d v="2001-06-01T21:00:00"/>
  </r>
  <r>
    <x v="1"/>
    <x v="2"/>
    <x v="0"/>
    <x v="6"/>
    <n v="150000"/>
    <n v="1309339"/>
    <d v="2001-05-30T08:30:19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1"/>
    <s v="Quekchin"/>
    <s v="KHOLST"/>
    <s v="FT-West"/>
    <x v="6"/>
    <x v="4"/>
    <s v="VC8720.1"/>
    <d v="2001-09-01T21:00:00"/>
  </r>
  <r>
    <x v="1"/>
    <x v="2"/>
    <x v="1"/>
    <x v="0"/>
    <n v="10000"/>
    <n v="1309340"/>
    <d v="2001-05-30T08:30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070"/>
    <d v="2001-05-31T21:00:00"/>
  </r>
  <r>
    <x v="1"/>
    <x v="2"/>
    <x v="1"/>
    <x v="0"/>
    <n v="10000"/>
    <n v="1309341"/>
    <d v="2001-05-30T08:30:22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PEGGIALL"/>
    <s v="PMIMS"/>
    <s v="ENA - IM MKT Central CG"/>
    <x v="8"/>
    <x v="4"/>
    <n v="817071"/>
    <d v="2001-05-31T21:00:00"/>
  </r>
  <r>
    <x v="1"/>
    <x v="2"/>
    <x v="0"/>
    <x v="10"/>
    <n v="620000"/>
    <n v="1309342"/>
    <d v="2001-05-30T08:30:2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mtherrell"/>
    <s v="JARNOLD"/>
    <s v="NG-Price"/>
    <x v="6"/>
    <x v="4"/>
    <s v="VC8721.1"/>
    <d v="2001-07-01T21:00:00"/>
  </r>
  <r>
    <x v="1"/>
    <x v="2"/>
    <x v="1"/>
    <x v="0"/>
    <n v="10000"/>
    <n v="1309343"/>
    <d v="2001-05-30T08:30:2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75000000000002"/>
    <s v="BIGDADDY"/>
    <s v="TDONOHO"/>
    <s v="ENA - IM Central Gulf"/>
    <x v="8"/>
    <x v="4"/>
    <n v="817072"/>
    <d v="2001-05-31T21:00:00"/>
  </r>
  <r>
    <x v="1"/>
    <x v="2"/>
    <x v="1"/>
    <x v="0"/>
    <n v="10000"/>
    <n v="1309344"/>
    <d v="2001-05-30T08:30:28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"/>
    <s v="BIGDADDY"/>
    <s v="TDONOHO"/>
    <s v="ENA - IM Central Gulf"/>
    <x v="8"/>
    <x v="4"/>
    <n v="817073"/>
    <d v="2001-05-31T21:00:00"/>
  </r>
  <r>
    <x v="1"/>
    <x v="1"/>
    <x v="1"/>
    <x v="6"/>
    <n v="750"/>
    <n v="1309346"/>
    <d v="2001-05-30T08:30:31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96"/>
    <s v="jgoodman"/>
    <s v="RBADEER"/>
    <s v="LT-CA"/>
    <x v="7"/>
    <x v="6"/>
    <n v="625944.1"/>
    <d v="2001-09-01T21:00:00"/>
  </r>
  <r>
    <x v="1"/>
    <x v="2"/>
    <x v="1"/>
    <x v="0"/>
    <n v="20000"/>
    <n v="1309347"/>
    <d v="2001-05-30T08:30:31"/>
    <s v="Reliant Energy Services,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65"/>
    <s v="jaelee14"/>
    <s v="ARING"/>
    <s v="ENA-IM NE GULF1"/>
    <x v="8"/>
    <x v="4"/>
    <n v="817076"/>
    <d v="2001-05-31T21:00:00"/>
  </r>
  <r>
    <x v="1"/>
    <x v="2"/>
    <x v="1"/>
    <x v="0"/>
    <n v="5000"/>
    <n v="1309348"/>
    <d v="2001-05-30T08:30:32"/>
    <s v="TXU Energy Trading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txuetctmb"/>
    <s v="KSTEVEN"/>
    <s v="ENA-IM Mid Central South"/>
    <x v="8"/>
    <x v="4"/>
    <n v="817075"/>
    <d v="2001-05-31T21:00:00"/>
  </r>
  <r>
    <x v="1"/>
    <x v="2"/>
    <x v="0"/>
    <x v="14"/>
    <n v="912500"/>
    <n v="1309349"/>
    <d v="2001-05-30T08:30:37"/>
    <s v="Dynegy Canada Inc."/>
    <x v="0"/>
    <x v="0"/>
    <x v="0"/>
    <x v="2"/>
    <s v="US Gas Fin Swap"/>
    <s v="US Gas Swap      Nymex                   Jan-Dec02       USD/MM"/>
    <m/>
    <n v="2500"/>
    <x v="0"/>
    <x v="10"/>
    <x v="0"/>
    <n v="3.9350000000000001"/>
    <s v="ADM59980"/>
    <s v="JARNOLD"/>
    <s v="NG-Price"/>
    <x v="6"/>
    <x v="4"/>
    <s v="VC8722.1"/>
    <d v="2002-01-01T21:00:00"/>
  </r>
  <r>
    <x v="1"/>
    <x v="2"/>
    <x v="0"/>
    <x v="10"/>
    <n v="310000"/>
    <n v="1309350"/>
    <d v="2001-05-30T08:30:38"/>
    <s v="PG&amp;E Energy Trading-Gas Corporation"/>
    <x v="0"/>
    <x v="0"/>
    <x v="0"/>
    <x v="2"/>
    <s v="US Gas Fin Swap"/>
    <s v="US Gas Swap      Nymex                   Jul01           USD/MM"/>
    <m/>
    <n v="10000"/>
    <x v="0"/>
    <x v="10"/>
    <x v="0"/>
    <n v="3.74"/>
    <s v="jimgoetz"/>
    <s v="JARNOLD"/>
    <s v="NG-Price"/>
    <x v="6"/>
    <x v="4"/>
    <s v="VC8723.1"/>
    <d v="2001-07-01T21:00:00"/>
  </r>
  <r>
    <x v="1"/>
    <x v="1"/>
    <x v="1"/>
    <x v="0"/>
    <n v="25"/>
    <n v="1309351"/>
    <d v="2001-05-30T08:30:39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102"/>
    <s v="benpratt1"/>
    <s v="CMALLOR"/>
    <s v="ST-CA"/>
    <x v="7"/>
    <x v="6"/>
    <n v="625945.1"/>
    <d v="2001-05-31T21:00:00"/>
  </r>
  <r>
    <x v="1"/>
    <x v="2"/>
    <x v="0"/>
    <x v="10"/>
    <n v="310000"/>
    <n v="1309353"/>
    <d v="2001-05-30T08:30:41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724.1"/>
    <d v="2001-07-01T21:00:00"/>
  </r>
  <r>
    <x v="1"/>
    <x v="2"/>
    <x v="1"/>
    <x v="0"/>
    <n v="10000"/>
    <n v="1309352"/>
    <d v="2001-05-30T08:30:41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5"/>
    <s v="MIDCONT2"/>
    <s v="TDONOHO"/>
    <s v="ENA - IM Central Gulf"/>
    <x v="8"/>
    <x v="4"/>
    <n v="817077"/>
    <d v="2001-05-31T21:00:00"/>
  </r>
  <r>
    <x v="1"/>
    <x v="2"/>
    <x v="0"/>
    <x v="10"/>
    <n v="310000"/>
    <n v="1309354"/>
    <d v="2001-05-30T08:30:44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EFFFOX1"/>
    <s v="JARNOLD"/>
    <s v="NG-Price"/>
    <x v="6"/>
    <x v="4"/>
    <s v="VC8725.1"/>
    <d v="2001-07-01T21:00:00"/>
  </r>
  <r>
    <x v="1"/>
    <x v="2"/>
    <x v="1"/>
    <x v="0"/>
    <n v="10000"/>
    <n v="1309356"/>
    <d v="2001-05-30T08:30:45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349999999999998"/>
    <s v="Collinscin"/>
    <s v="TDONOHO"/>
    <s v="ENA - IM Central Gulf"/>
    <x v="8"/>
    <x v="4"/>
    <n v="817078"/>
    <d v="2001-05-31T21:00:00"/>
  </r>
  <r>
    <x v="1"/>
    <x v="2"/>
    <x v="1"/>
    <x v="0"/>
    <n v="25000"/>
    <n v="1309355"/>
    <d v="2001-05-30T08:30:45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jaelee14"/>
    <s v="ARING"/>
    <s v="ENA-IM NE GULF1"/>
    <x v="8"/>
    <x v="4"/>
    <n v="817079"/>
    <d v="2001-05-31T21:00:00"/>
  </r>
  <r>
    <x v="1"/>
    <x v="2"/>
    <x v="1"/>
    <x v="0"/>
    <n v="5000"/>
    <n v="1309357"/>
    <d v="2001-05-30T08:30:48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25000000000002"/>
    <s v="PEGGIALL"/>
    <s v="KSTEVEN"/>
    <s v="ENA-IM Mid Central South"/>
    <x v="8"/>
    <x v="4"/>
    <n v="817081"/>
    <d v="2001-05-31T21:00:00"/>
  </r>
  <r>
    <x v="1"/>
    <x v="1"/>
    <x v="1"/>
    <x v="0"/>
    <n v="25"/>
    <n v="1309358"/>
    <d v="2001-05-30T08:30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200"/>
    <s v="POWEREX4"/>
    <s v="DSCHOLT"/>
    <s v="ST-NW"/>
    <x v="7"/>
    <x v="6"/>
    <n v="625946.1"/>
    <d v="2001-05-31T21:00:00"/>
  </r>
  <r>
    <x v="1"/>
    <x v="2"/>
    <x v="1"/>
    <x v="0"/>
    <n v="5000"/>
    <n v="1309360"/>
    <d v="2001-05-30T08:30:52"/>
    <s v="Reliant Energy Services,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bcollins"/>
    <s v="PMIMS"/>
    <s v="ENA - IM MKT Central CG"/>
    <x v="8"/>
    <x v="4"/>
    <n v="817082"/>
    <d v="2001-05-31T21:00:00"/>
  </r>
  <r>
    <x v="1"/>
    <x v="2"/>
    <x v="1"/>
    <x v="0"/>
    <n v="5000"/>
    <n v="1309361"/>
    <d v="2001-05-30T08:30:5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083"/>
    <d v="2001-05-31T21:00:00"/>
  </r>
  <r>
    <x v="1"/>
    <x v="2"/>
    <x v="1"/>
    <x v="0"/>
    <n v="5000"/>
    <n v="1309362"/>
    <d v="2001-05-30T08:30:59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TMVTML01"/>
    <s v="KSTEVEN"/>
    <s v="ENA-IM Mid Central South"/>
    <x v="8"/>
    <x v="4"/>
    <n v="817085"/>
    <d v="2001-05-31T21:00:00"/>
  </r>
  <r>
    <x v="1"/>
    <x v="2"/>
    <x v="1"/>
    <x v="0"/>
    <n v="25000"/>
    <n v="1309363"/>
    <d v="2001-05-30T08:30:59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"/>
    <s v="jaelee14"/>
    <s v="ARING"/>
    <s v="ENA-IM NE GULF1"/>
    <x v="8"/>
    <x v="4"/>
    <n v="817084"/>
    <d v="2001-05-31T21:00:00"/>
  </r>
  <r>
    <x v="1"/>
    <x v="2"/>
    <x v="1"/>
    <x v="0"/>
    <n v="5000"/>
    <n v="1309366"/>
    <d v="2001-05-30T08:31:02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25000000000002"/>
    <s v="TMVTML01"/>
    <s v="KSTEVEN"/>
    <s v="ENA-IM Mid Central South"/>
    <x v="8"/>
    <x v="4"/>
    <n v="817086"/>
    <d v="2001-05-31T21:00:00"/>
  </r>
  <r>
    <x v="1"/>
    <x v="2"/>
    <x v="1"/>
    <x v="0"/>
    <n v="10000"/>
    <n v="1309367"/>
    <d v="2001-05-30T08:31:02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5"/>
    <s v="DMCPHERSON"/>
    <s v="ARING"/>
    <s v="ENA-IM NE GULF1"/>
    <x v="8"/>
    <x v="4"/>
    <n v="817088"/>
    <d v="2001-05-31T21:00:00"/>
  </r>
  <r>
    <x v="1"/>
    <x v="2"/>
    <x v="1"/>
    <x v="0"/>
    <n v="6000"/>
    <n v="1309365"/>
    <d v="2001-05-30T08:31:02"/>
    <s v="Petrocom Energy Group Limited"/>
    <x v="0"/>
    <x v="0"/>
    <x v="0"/>
    <x v="2"/>
    <s v="US Gas Phy Fwd Firm TX &lt; or = 1Mo "/>
    <s v="US Gas Phy       Exxon Katy              31May01         USD/MM"/>
    <m/>
    <n v="6000"/>
    <x v="0"/>
    <x v="10"/>
    <x v="0"/>
    <n v="3.64"/>
    <s v="roncampb"/>
    <s v="JPARKS"/>
    <s v="ENA - IM Katy"/>
    <x v="8"/>
    <x v="8"/>
    <n v="817087"/>
    <d v="2001-05-31T21:00:00"/>
  </r>
  <r>
    <x v="1"/>
    <x v="2"/>
    <x v="1"/>
    <x v="0"/>
    <n v="5000"/>
    <n v="1309368"/>
    <d v="2001-05-30T08:31:03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550000000000002"/>
    <s v="bguderian"/>
    <s v="SSOUTH"/>
    <s v="ENA - IM West"/>
    <x v="8"/>
    <x v="4"/>
    <n v="817089"/>
    <d v="2001-05-31T21:00:00"/>
  </r>
  <r>
    <x v="1"/>
    <x v="2"/>
    <x v="1"/>
    <x v="0"/>
    <n v="10000"/>
    <n v="1309369"/>
    <d v="2001-05-30T08:31:04"/>
    <s v="Duke Energy Trading and Marketing, L.L.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65"/>
    <s v="KFRIEDRICH"/>
    <s v="SNEAL"/>
    <s v="ENA-IM NE GULF4"/>
    <x v="8"/>
    <x v="4"/>
    <n v="817094"/>
    <d v="2001-05-31T21:00:00"/>
  </r>
  <r>
    <x v="1"/>
    <x v="2"/>
    <x v="1"/>
    <x v="0"/>
    <n v="4000"/>
    <n v="1309370"/>
    <d v="2001-05-30T08:31:05"/>
    <s v="Adams Resources Marketing, Ltd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05"/>
    <s v="brentcap"/>
    <s v="SNEAL"/>
    <s v="ENA-IM NE GULF3"/>
    <x v="8"/>
    <x v="4"/>
    <n v="817091"/>
    <d v="2001-05-31T21:00:00"/>
  </r>
  <r>
    <x v="1"/>
    <x v="2"/>
    <x v="1"/>
    <x v="0"/>
    <n v="1838"/>
    <n v="1309373"/>
    <d v="2001-05-30T08:31:06"/>
    <s v="Coral Energy Resources, L.P."/>
    <x v="0"/>
    <x v="0"/>
    <x v="0"/>
    <x v="2"/>
    <s v="US Gas Phy Fwd Firm non-TX &lt; or = 1Mo "/>
    <s v="US Gas Phy       Consumers Pwr           31May01         USD/MM"/>
    <m/>
    <n v="1838"/>
    <x v="0"/>
    <x v="10"/>
    <x v="0"/>
    <n v="3.8450000000000002"/>
    <s v="pfreyre1"/>
    <s v="JWILLI13"/>
    <s v="ENA - IM Mkt Central MICH"/>
    <x v="8"/>
    <x v="4"/>
    <n v="817092"/>
    <d v="2001-05-31T21:00:00"/>
  </r>
  <r>
    <x v="1"/>
    <x v="2"/>
    <x v="1"/>
    <x v="0"/>
    <n v="15000"/>
    <n v="1309372"/>
    <d v="2001-05-30T08:31:06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65"/>
    <s v="raganbond1"/>
    <s v="ARING"/>
    <s v="ENA-IM NE GULF1"/>
    <x v="8"/>
    <x v="4"/>
    <n v="817090"/>
    <d v="2001-05-31T21:00:00"/>
  </r>
  <r>
    <x v="1"/>
    <x v="2"/>
    <x v="1"/>
    <x v="0"/>
    <n v="10000"/>
    <n v="1309371"/>
    <d v="2001-05-30T08:31:06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37999999999998"/>
    <s v="WAYNEPIVEC"/>
    <s v="PMIMS"/>
    <s v="ENA - IM MKT Central CG"/>
    <x v="8"/>
    <x v="4"/>
    <n v="817093"/>
    <d v="2001-05-31T21:00:00"/>
  </r>
  <r>
    <x v="1"/>
    <x v="2"/>
    <x v="0"/>
    <x v="10"/>
    <n v="3100"/>
    <n v="1309374"/>
    <d v="2001-05-30T08:31:08"/>
    <s v="OGE Energy Resources, Inc."/>
    <x v="0"/>
    <x v="0"/>
    <x v="0"/>
    <x v="2"/>
    <s v="US Gas Fin Opt Call"/>
    <s v="US Gas Fin Opt   NYMEX        EC4.0      Jul01           USD/MM-L"/>
    <n v="100"/>
    <m/>
    <x v="0"/>
    <x v="11"/>
    <x v="0"/>
    <n v="0.13"/>
    <s v="jpeace01"/>
    <s v="MMAGGI"/>
    <s v="NG EXOTIC"/>
    <x v="6"/>
    <x v="4"/>
    <s v="VC8728.1"/>
    <d v="2001-07-01T00:00:00"/>
  </r>
  <r>
    <x v="1"/>
    <x v="2"/>
    <x v="0"/>
    <x v="10"/>
    <n v="620000"/>
    <n v="1309377"/>
    <d v="2001-05-30T08:31:11"/>
    <s v="El Paso Merchant Energy, L.P."/>
    <x v="0"/>
    <x v="0"/>
    <x v="0"/>
    <x v="2"/>
    <s v="US Gas Fin Swap"/>
    <s v="US Gas Swap      Nymex                   Jul01           USD/MM"/>
    <m/>
    <n v="20000"/>
    <x v="0"/>
    <x v="10"/>
    <x v="0"/>
    <n v="3.74"/>
    <s v="EPMELPfjs"/>
    <s v="JARNOLD"/>
    <s v="NG-Price"/>
    <x v="6"/>
    <x v="4"/>
    <s v="VC8729.1"/>
    <d v="2001-07-01T21:00:00"/>
  </r>
  <r>
    <x v="1"/>
    <x v="2"/>
    <x v="1"/>
    <x v="0"/>
    <n v="5000"/>
    <n v="1309376"/>
    <d v="2001-05-30T08:31:11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8"/>
    <s v="kimery00"/>
    <s v="SPEREIR"/>
    <s v="ENA-IM NE GULF3"/>
    <x v="8"/>
    <x v="4"/>
    <n v="817095"/>
    <d v="2001-05-31T21:00:00"/>
  </r>
  <r>
    <x v="1"/>
    <x v="2"/>
    <x v="1"/>
    <x v="0"/>
    <n v="5000"/>
    <n v="1309378"/>
    <d v="2001-05-30T08:31:15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096"/>
    <d v="2001-05-31T21:00:00"/>
  </r>
  <r>
    <x v="1"/>
    <x v="2"/>
    <x v="1"/>
    <x v="0"/>
    <n v="25000"/>
    <n v="1309379"/>
    <d v="2001-05-30T08:31:16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ADM48146"/>
    <s v="ARING"/>
    <s v="ENA-IM NE GULF1"/>
    <x v="8"/>
    <x v="4"/>
    <n v="817097"/>
    <d v="2001-05-31T21:00:00"/>
  </r>
  <r>
    <x v="1"/>
    <x v="2"/>
    <x v="1"/>
    <x v="0"/>
    <n v="5000"/>
    <n v="1309380"/>
    <d v="2001-05-30T08:31:18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cscharton"/>
    <s v="KSTEVEN"/>
    <s v="ENA-IM Mid Central South"/>
    <x v="8"/>
    <x v="4"/>
    <n v="817098"/>
    <d v="2001-05-31T21:00:00"/>
  </r>
  <r>
    <x v="1"/>
    <x v="2"/>
    <x v="1"/>
    <x v="0"/>
    <n v="10000"/>
    <n v="1309382"/>
    <d v="2001-05-30T08:31:21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tracyschwa"/>
    <s v="PMIMS"/>
    <s v="ENA - IM MKT Central CG"/>
    <x v="8"/>
    <x v="4"/>
    <n v="817099"/>
    <d v="2001-05-31T21:00:00"/>
  </r>
  <r>
    <x v="1"/>
    <x v="2"/>
    <x v="1"/>
    <x v="0"/>
    <n v="5000"/>
    <n v="1309383"/>
    <d v="2001-05-30T08:31:22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PEGGIALL"/>
    <s v="KSTEVEN"/>
    <s v="ENA-IM Mid Central South"/>
    <x v="8"/>
    <x v="4"/>
    <n v="817100"/>
    <d v="2001-05-31T21:00:00"/>
  </r>
  <r>
    <x v="1"/>
    <x v="2"/>
    <x v="1"/>
    <x v="0"/>
    <n v="10000"/>
    <n v="1309384"/>
    <d v="2001-05-30T08:31:24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101"/>
    <d v="2001-05-31T21:00:00"/>
  </r>
  <r>
    <x v="1"/>
    <x v="2"/>
    <x v="1"/>
    <x v="0"/>
    <n v="5000"/>
    <n v="1309386"/>
    <d v="2001-05-30T08:31:26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102"/>
    <d v="2001-05-31T21:00:00"/>
  </r>
  <r>
    <x v="1"/>
    <x v="2"/>
    <x v="1"/>
    <x v="0"/>
    <n v="25000"/>
    <n v="1309387"/>
    <d v="2001-05-30T08:31:34"/>
    <s v="Williams Energy Marketing &amp; Trading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duanelaw"/>
    <s v="ARING"/>
    <s v="ENA-IM NE GULF1"/>
    <x v="8"/>
    <x v="4"/>
    <n v="817103"/>
    <d v="2001-05-31T21:00:00"/>
  </r>
  <r>
    <x v="0"/>
    <x v="2"/>
    <x v="1"/>
    <x v="0"/>
    <n v="10000"/>
    <n v="1309388"/>
    <d v="2001-05-30T08:31:38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DAROOKIE"/>
    <s v="MCUILLA"/>
    <s v="ENA - IM Ontario"/>
    <x v="8"/>
    <x v="4"/>
    <n v="817104"/>
    <d v="2001-05-31T21:00:00"/>
  </r>
  <r>
    <x v="1"/>
    <x v="2"/>
    <x v="1"/>
    <x v="0"/>
    <n v="5000"/>
    <n v="1309389"/>
    <d v="2001-05-30T08:31:38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105"/>
    <d v="2001-05-31T21:00:00"/>
  </r>
  <r>
    <x v="1"/>
    <x v="2"/>
    <x v="1"/>
    <x v="0"/>
    <n v="4000"/>
    <n v="1309391"/>
    <d v="2001-05-30T08:31:40"/>
    <s v="Coral Energy Resources, L.P."/>
    <x v="0"/>
    <x v="0"/>
    <x v="0"/>
    <x v="2"/>
    <s v="US Gas Phy Fwd Firm non-TX &lt; or = 1Mo "/>
    <s v="US Gas Phy       Opal                    31May01         USD/MM"/>
    <m/>
    <n v="4000"/>
    <x v="0"/>
    <x v="10"/>
    <x v="0"/>
    <n v="2.57"/>
    <s v="bobharp2"/>
    <s v="SSOUTH"/>
    <s v="ENA - IM West"/>
    <x v="8"/>
    <x v="4"/>
    <n v="817108"/>
    <d v="2001-05-31T21:00:00"/>
  </r>
  <r>
    <x v="1"/>
    <x v="2"/>
    <x v="1"/>
    <x v="0"/>
    <n v="2000"/>
    <n v="1309390"/>
    <d v="2001-05-30T08:31:40"/>
    <s v="PanCanadian Energy Services Inc."/>
    <x v="0"/>
    <x v="0"/>
    <x v="0"/>
    <x v="2"/>
    <s v="US Gas Phy Fwd Firm non-TX &lt; or = 1Mo "/>
    <s v="US Gas Phy       Trunkline WLA           31May01         USD/MM"/>
    <n v="2000"/>
    <m/>
    <x v="0"/>
    <x v="10"/>
    <x v="0"/>
    <n v="3.43"/>
    <s v="pces5155"/>
    <s v="TDONOHO"/>
    <s v="ENA - IM Central Gulf"/>
    <x v="8"/>
    <x v="4"/>
    <n v="817106"/>
    <d v="2001-05-31T21:00:00"/>
  </r>
  <r>
    <x v="1"/>
    <x v="2"/>
    <x v="1"/>
    <x v="0"/>
    <n v="4685"/>
    <n v="1309392"/>
    <d v="2001-05-30T08:31:41"/>
    <s v="PG&amp;E Energy Trading-Gas Corporation"/>
    <x v="0"/>
    <x v="0"/>
    <x v="0"/>
    <x v="2"/>
    <s v="US Gas Phy Fwd Firm non-TX &lt; or = 1Mo "/>
    <s v="US Gas Phy       EPNG Keystone           31May01         USD/MM"/>
    <n v="4685"/>
    <m/>
    <x v="0"/>
    <x v="10"/>
    <x v="0"/>
    <n v="3.5"/>
    <s v="georgede"/>
    <s v="RGAY"/>
    <s v="ENA - IM West"/>
    <x v="8"/>
    <x v="4"/>
    <n v="817107"/>
    <d v="2001-05-31T21:00:00"/>
  </r>
  <r>
    <x v="1"/>
    <x v="2"/>
    <x v="1"/>
    <x v="0"/>
    <n v="4500"/>
    <n v="1309393"/>
    <d v="2001-05-30T08:31:45"/>
    <s v="Summit Natural Gas, LLP"/>
    <x v="0"/>
    <x v="0"/>
    <x v="0"/>
    <x v="2"/>
    <s v="US Gas Phy Fwd Firm non-TX &lt; or = 1Mo "/>
    <s v="US Gas Phy       COL Onshore             31May01         USD/MM"/>
    <m/>
    <n v="4500"/>
    <x v="0"/>
    <x v="10"/>
    <x v="0"/>
    <n v="3.65"/>
    <s v="ADM05645"/>
    <s v="SPEREIR"/>
    <s v="ENA-IM NE GULF2"/>
    <x v="8"/>
    <x v="4"/>
    <n v="817109"/>
    <d v="2001-05-31T21:00:00"/>
  </r>
  <r>
    <x v="1"/>
    <x v="1"/>
    <x v="1"/>
    <x v="6"/>
    <n v="1500"/>
    <n v="1309394"/>
    <d v="2001-05-30T08:31:47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ADM12984"/>
    <s v="MCARSON2"/>
    <s v="LT-SPP"/>
    <x v="7"/>
    <x v="6"/>
    <n v="625949.1"/>
    <d v="2001-06-01T14:16:00"/>
  </r>
  <r>
    <x v="1"/>
    <x v="2"/>
    <x v="1"/>
    <x v="6"/>
    <n v="105000"/>
    <n v="1309395"/>
    <d v="2001-05-30T08:31:52"/>
    <s v="Infinite Energy, Inc."/>
    <x v="0"/>
    <x v="0"/>
    <x v="0"/>
    <x v="2"/>
    <s v="US Gas Phy Fwd Firm non-TX &lt; or = 1Mo "/>
    <s v="US Gas Phy       FGT Z2                  Jun01           USD/MM"/>
    <m/>
    <n v="3500"/>
    <x v="0"/>
    <x v="10"/>
    <x v="0"/>
    <n v="3.68"/>
    <s v="ADM63308"/>
    <s v="SNEAL"/>
    <s v="ENA-IM NE GULF4"/>
    <x v="8"/>
    <x v="4"/>
    <n v="817112"/>
    <d v="2001-06-01T21:00:00"/>
  </r>
  <r>
    <x v="1"/>
    <x v="2"/>
    <x v="1"/>
    <x v="0"/>
    <n v="10000"/>
    <n v="1309397"/>
    <d v="2001-05-30T08:31:53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35"/>
    <s v="mattreed"/>
    <s v="TKUYKEN"/>
    <s v="ENA - IM West"/>
    <x v="8"/>
    <x v="4"/>
    <n v="817111"/>
    <d v="2001-05-31T21:00:00"/>
  </r>
  <r>
    <x v="1"/>
    <x v="1"/>
    <x v="1"/>
    <x v="0"/>
    <n v="5"/>
    <n v="1309399"/>
    <d v="2001-05-30T08:32:00"/>
    <s v="Mirant Americas Energy Marketing, L.P."/>
    <x v="0"/>
    <x v="0"/>
    <x v="0"/>
    <x v="1"/>
    <s v="US West Power Phy Fwd CAISO"/>
    <s v="US Pwr Phy CAISO SP15 Peak odd-lot       31May01         USD/MWh"/>
    <n v="5"/>
    <m/>
    <x v="0"/>
    <x v="1"/>
    <x v="0"/>
    <n v="190"/>
    <s v="sconn00001"/>
    <s v="JMORRIS4"/>
    <s v="ST-CA"/>
    <x v="7"/>
    <x v="6"/>
    <n v="625950.1"/>
    <d v="2001-05-31T21:00:00"/>
  </r>
  <r>
    <x v="1"/>
    <x v="2"/>
    <x v="1"/>
    <x v="0"/>
    <n v="5000"/>
    <n v="1309398"/>
    <d v="2001-05-30T08:32:00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ADM26117"/>
    <s v="JWILLI13"/>
    <s v="ENA - IM Mkt Central MICH"/>
    <x v="8"/>
    <x v="4"/>
    <n v="817113"/>
    <d v="2001-05-31T21:00:00"/>
  </r>
  <r>
    <x v="1"/>
    <x v="1"/>
    <x v="1"/>
    <x v="21"/>
    <n v="2950"/>
    <n v="1309400"/>
    <d v="2001-05-30T08:32:01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8"/>
    <s v="jheinecke1"/>
    <s v="JKING6"/>
    <s v="ST-SERC"/>
    <x v="7"/>
    <x v="6"/>
    <n v="625951.1"/>
    <d v="2002-01-01T14:25:00"/>
  </r>
  <r>
    <x v="1"/>
    <x v="2"/>
    <x v="0"/>
    <x v="10"/>
    <n v="155000"/>
    <n v="1309401"/>
    <d v="2001-05-30T08:32:02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3"/>
    <s v="MACGROIN"/>
    <s v="JARNOLD"/>
    <s v="NG-Price"/>
    <x v="6"/>
    <x v="4"/>
    <s v="VC8733.1"/>
    <d v="2001-07-01T21:00:00"/>
  </r>
  <r>
    <x v="1"/>
    <x v="2"/>
    <x v="0"/>
    <x v="10"/>
    <n v="310000"/>
    <n v="1309402"/>
    <d v="2001-05-30T08:32:05"/>
    <s v="Sempra Energy Trading Corp."/>
    <x v="0"/>
    <x v="0"/>
    <x v="0"/>
    <x v="2"/>
    <s v="US Gas Fin Swap"/>
    <s v="US Gas Swap      Nymex                   Aug01           USD/MM"/>
    <m/>
    <n v="10000"/>
    <x v="0"/>
    <x v="10"/>
    <x v="0"/>
    <n v="3.8224999999999998"/>
    <s v="petverma"/>
    <s v="JARNOLD"/>
    <s v="NG-Price"/>
    <x v="6"/>
    <x v="4"/>
    <s v="VC8734.1"/>
    <d v="2001-08-01T21:00:00"/>
  </r>
  <r>
    <x v="1"/>
    <x v="2"/>
    <x v="1"/>
    <x v="0"/>
    <n v="25000"/>
    <n v="1309404"/>
    <d v="2001-05-30T08:32:06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MIDCONT1"/>
    <s v="ARING"/>
    <s v="ENA-IM NE GULF1"/>
    <x v="8"/>
    <x v="4"/>
    <n v="817114"/>
    <d v="2001-05-31T21:00:00"/>
  </r>
  <r>
    <x v="1"/>
    <x v="2"/>
    <x v="0"/>
    <x v="10"/>
    <n v="310000"/>
    <n v="1309405"/>
    <d v="2001-05-30T08:32:15"/>
    <s v="Aquila Risk Management Corporation"/>
    <x v="0"/>
    <x v="0"/>
    <x v="0"/>
    <x v="2"/>
    <s v="US Gas Fin BasisSwap"/>
    <s v="US Gas Basis     Waha                    Jul01           USD/MM"/>
    <n v="10000"/>
    <m/>
    <x v="0"/>
    <x v="10"/>
    <x v="0"/>
    <n v="-5.0000000000000001E-3"/>
    <s v="AQUILA1014"/>
    <s v="EBASS"/>
    <s v="FT-Texas"/>
    <x v="6"/>
    <x v="4"/>
    <s v="VC8735.1"/>
    <d v="2001-07-01T21:00:00"/>
  </r>
  <r>
    <x v="1"/>
    <x v="1"/>
    <x v="1"/>
    <x v="0"/>
    <n v="25"/>
    <n v="1309406"/>
    <d v="2001-05-30T08:32:18"/>
    <s v="Duke Energy Trading and Marketing, L.L.C."/>
    <x v="0"/>
    <x v="0"/>
    <x v="0"/>
    <x v="1"/>
    <s v="US West Power Phy Fwd CAISO"/>
    <s v="US Pwr Phy CAISO NP15 OffPk              31May01         USD/MWh"/>
    <n v="25"/>
    <m/>
    <x v="0"/>
    <x v="1"/>
    <x v="0"/>
    <n v="96"/>
    <s v="daveyell"/>
    <s v="CMALLOR"/>
    <s v="ST-CA"/>
    <x v="7"/>
    <x v="6"/>
    <n v="625952.1"/>
    <d v="2001-05-31T21:00:00"/>
  </r>
  <r>
    <x v="0"/>
    <x v="2"/>
    <x v="1"/>
    <x v="7"/>
    <n v="2250000"/>
    <n v="1309407"/>
    <d v="2001-05-30T08:32:19"/>
    <s v="El Paso Merchant Energy Europe Ltd"/>
    <x v="0"/>
    <x v="0"/>
    <x v="0"/>
    <x v="2"/>
    <s v="UK Gas Phy Fwd NBP"/>
    <s v="UK Gas Phy       NBP                     Jan-Mar02       p/th"/>
    <n v="25000"/>
    <m/>
    <x v="0"/>
    <x v="4"/>
    <x v="3"/>
    <n v="26.5"/>
    <s v="pxs64040"/>
    <s v="AFAIRLE"/>
    <s v="Non Affiliate Gas Book"/>
    <x v="3"/>
    <x v="2"/>
    <n v="105460"/>
    <d v="2002-01-01T00:00:00"/>
  </r>
  <r>
    <x v="1"/>
    <x v="2"/>
    <x v="1"/>
    <x v="0"/>
    <n v="5000"/>
    <n v="1309408"/>
    <d v="2001-05-30T08:32:23"/>
    <s v="Reliant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"/>
    <s v="tharringto"/>
    <s v="SPEREIR"/>
    <s v="ENA-IM NE GULF3"/>
    <x v="8"/>
    <x v="4"/>
    <n v="817115"/>
    <d v="2001-05-31T21:00:00"/>
  </r>
  <r>
    <x v="1"/>
    <x v="3"/>
    <x v="0"/>
    <x v="0"/>
    <n v="50000"/>
    <n v="1309409"/>
    <d v="2001-05-30T08:32:2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scottduff"/>
    <s v="GWHALLE"/>
    <s v="WTI-GW-NXC2"/>
    <x v="5"/>
    <x v="4"/>
    <n v="109437"/>
    <d v="2001-07-01T00:00:00"/>
  </r>
  <r>
    <x v="1"/>
    <x v="2"/>
    <x v="1"/>
    <x v="0"/>
    <n v="10000"/>
    <n v="1309410"/>
    <d v="2001-05-30T08:32:26"/>
    <s v="AEP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"/>
    <s v="aepes201"/>
    <s v="TDONOHO"/>
    <s v="ENA - IM Central Gulf"/>
    <x v="8"/>
    <x v="4"/>
    <n v="817116"/>
    <d v="2001-05-31T21:00:00"/>
  </r>
  <r>
    <x v="0"/>
    <x v="0"/>
    <x v="0"/>
    <x v="0"/>
    <n v="20"/>
    <n v="1309412"/>
    <d v="2001-05-30T08:32:2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862"/>
    <m/>
  </r>
  <r>
    <x v="1"/>
    <x v="2"/>
    <x v="1"/>
    <x v="6"/>
    <n v="60000"/>
    <n v="1309411"/>
    <d v="2001-05-30T08:32:28"/>
    <s v="NJR Energy Services Company"/>
    <x v="0"/>
    <x v="0"/>
    <x v="0"/>
    <x v="2"/>
    <s v="US Gas Phy Fwd Firm non-TX &lt; or = 1Mo "/>
    <s v="US Gas Phy       TENN 500                Jun01           USD/MM"/>
    <m/>
    <n v="2000"/>
    <x v="0"/>
    <x v="10"/>
    <x v="0"/>
    <n v="3.5975000000000001"/>
    <n v="10041965"/>
    <s v="SNEAL"/>
    <s v="ENA-IM NE GULF3"/>
    <x v="8"/>
    <x v="4"/>
    <n v="817119"/>
    <d v="2001-06-01T21:00:00"/>
  </r>
  <r>
    <x v="1"/>
    <x v="2"/>
    <x v="1"/>
    <x v="0"/>
    <n v="966"/>
    <n v="1309414"/>
    <d v="2001-05-30T08:32:32"/>
    <s v="Reliant Energy Services, Inc."/>
    <x v="0"/>
    <x v="0"/>
    <x v="0"/>
    <x v="2"/>
    <s v="US Gas Phy Fwd Firm non-TX &lt; or = 1Mo "/>
    <s v="US Gas Phy       NNG Demarc              31May01         USD/MM"/>
    <m/>
    <n v="966"/>
    <x v="0"/>
    <x v="10"/>
    <x v="0"/>
    <n v="3.5724999999999998"/>
    <s v="lwilliams"/>
    <s v="KSTEVEN"/>
    <s v="ENA-IM Mid Central South"/>
    <x v="8"/>
    <x v="4"/>
    <n v="817117"/>
    <d v="2001-05-31T21:00:00"/>
  </r>
  <r>
    <x v="1"/>
    <x v="2"/>
    <x v="1"/>
    <x v="0"/>
    <n v="5000"/>
    <n v="1309415"/>
    <d v="2001-05-30T08:32:3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6"/>
    <s v="tharringto"/>
    <s v="SPEREIR"/>
    <s v="ENA-IM NE GULF3"/>
    <x v="8"/>
    <x v="4"/>
    <n v="817118"/>
    <d v="2001-05-31T21:00:00"/>
  </r>
  <r>
    <x v="1"/>
    <x v="2"/>
    <x v="1"/>
    <x v="0"/>
    <n v="5000"/>
    <n v="1309416"/>
    <d v="2001-05-30T08:32:34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brtrader07"/>
    <s v="KSTEVEN"/>
    <s v="ENA-IM Mid Central South"/>
    <x v="8"/>
    <x v="4"/>
    <n v="817120"/>
    <d v="2001-05-31T21:00:00"/>
  </r>
  <r>
    <x v="0"/>
    <x v="2"/>
    <x v="1"/>
    <x v="0"/>
    <n v="10000"/>
    <n v="1309418"/>
    <d v="2001-05-30T08:32:35"/>
    <s v="Williams Energy Marketing &amp; Trading Company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elizabeth"/>
    <s v="MCUILLA"/>
    <s v="ENA - IM Ontario"/>
    <x v="8"/>
    <x v="4"/>
    <n v="817122"/>
    <d v="2001-05-31T21:00:00"/>
  </r>
  <r>
    <x v="1"/>
    <x v="2"/>
    <x v="1"/>
    <x v="0"/>
    <n v="1000"/>
    <n v="1309417"/>
    <d v="2001-05-30T08:32:35"/>
    <s v="El Paso Merchant Energy, L.P."/>
    <x v="0"/>
    <x v="0"/>
    <x v="0"/>
    <x v="2"/>
    <s v="US Gas Phy Fwd Firm non-TX &lt; or = 1Mo "/>
    <s v="US Gas Phy       CIG Mainline            31May01         USD/MM"/>
    <m/>
    <n v="1000"/>
    <x v="0"/>
    <x v="10"/>
    <x v="0"/>
    <n v="2.1800000000000002"/>
    <s v="EPMELPrj"/>
    <s v="JREITME"/>
    <s v="ENA - IM Denver"/>
    <x v="8"/>
    <x v="4"/>
    <n v="817121"/>
    <d v="2001-05-31T21:00:00"/>
  </r>
  <r>
    <x v="1"/>
    <x v="2"/>
    <x v="1"/>
    <x v="0"/>
    <n v="10000"/>
    <n v="1309419"/>
    <d v="2001-05-30T08:32:3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5"/>
    <s v="Collinscin"/>
    <s v="TDONOHO"/>
    <s v="ENA - IM Central Gulf"/>
    <x v="8"/>
    <x v="4"/>
    <n v="817123"/>
    <d v="2001-05-31T21:00:00"/>
  </r>
  <r>
    <x v="1"/>
    <x v="2"/>
    <x v="0"/>
    <x v="10"/>
    <n v="310000"/>
    <n v="1309421"/>
    <d v="2001-05-30T08:32:40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7.4999999999999997E-3"/>
    <s v="aepes203"/>
    <s v="EBASS"/>
    <s v="FT-Texas"/>
    <x v="6"/>
    <x v="4"/>
    <s v="VC8739.1"/>
    <d v="2001-07-01T21:00:00"/>
  </r>
  <r>
    <x v="1"/>
    <x v="2"/>
    <x v="1"/>
    <x v="0"/>
    <n v="5000"/>
    <n v="1309420"/>
    <d v="2001-05-30T08:32:40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950000000000002"/>
    <s v="kimery00"/>
    <s v="SPEREIR"/>
    <s v="ENA-IM NE GULF3"/>
    <x v="8"/>
    <x v="4"/>
    <n v="817124"/>
    <d v="2001-05-31T21:00:00"/>
  </r>
  <r>
    <x v="1"/>
    <x v="2"/>
    <x v="1"/>
    <x v="0"/>
    <n v="10000"/>
    <n v="1309422"/>
    <d v="2001-05-30T08:32:48"/>
    <s v="EnergyUSA-TPC Cor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cbarnett"/>
    <s v="SPEREIR"/>
    <s v="ENA-IM NE GULF2"/>
    <x v="8"/>
    <x v="4"/>
    <n v="817125"/>
    <d v="2001-05-31T21:00:00"/>
  </r>
  <r>
    <x v="1"/>
    <x v="2"/>
    <x v="1"/>
    <x v="0"/>
    <n v="10000"/>
    <n v="1309423"/>
    <d v="2001-05-30T08:32:49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75"/>
    <s v="MIDCONT1"/>
    <s v="TDONOHO"/>
    <s v="ENA - IM Central Gulf"/>
    <x v="8"/>
    <x v="4"/>
    <n v="817126"/>
    <d v="2001-05-31T21:00:00"/>
  </r>
  <r>
    <x v="1"/>
    <x v="2"/>
    <x v="1"/>
    <x v="0"/>
    <n v="5000"/>
    <n v="1309425"/>
    <d v="2001-05-30T08:32:5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9"/>
    <s v="jaelee14"/>
    <s v="SPEREIR"/>
    <s v="ENA-IM NE GULF3"/>
    <x v="8"/>
    <x v="4"/>
    <n v="817128"/>
    <d v="2001-05-31T21:00:00"/>
  </r>
  <r>
    <x v="1"/>
    <x v="2"/>
    <x v="1"/>
    <x v="0"/>
    <n v="10000"/>
    <n v="1309424"/>
    <d v="2001-05-30T08:32:53"/>
    <s v="Reliant Energy Services, In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mikekeen"/>
    <s v="JPARKS"/>
    <s v="HPLC - IM HPLC"/>
    <x v="8"/>
    <x v="8"/>
    <n v="817127"/>
    <d v="2001-05-31T21:00:00"/>
  </r>
  <r>
    <x v="1"/>
    <x v="2"/>
    <x v="0"/>
    <x v="10"/>
    <n v="310000"/>
    <n v="1309426"/>
    <d v="2001-05-30T08:32:55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0.01"/>
    <s v="aepes203"/>
    <s v="EBASS"/>
    <s v="FT-Texas"/>
    <x v="6"/>
    <x v="4"/>
    <s v="VC8740.1"/>
    <d v="2001-07-01T21:00:00"/>
  </r>
  <r>
    <x v="1"/>
    <x v="2"/>
    <x v="1"/>
    <x v="0"/>
    <n v="4293"/>
    <n v="1309427"/>
    <d v="2001-05-30T08:32:56"/>
    <s v="TXU Energy Trading Company"/>
    <x v="0"/>
    <x v="0"/>
    <x v="0"/>
    <x v="2"/>
    <s v="US Gas Phy Fwd Firm non-TX &lt; or = 1Mo "/>
    <s v="US Gas Phy       PGT Malin               31May01         USD/MM"/>
    <n v="4293"/>
    <m/>
    <x v="0"/>
    <x v="10"/>
    <x v="0"/>
    <n v="4.2"/>
    <s v="txuetckbb"/>
    <s v="MLENHAR"/>
    <s v="ENA - IM West"/>
    <x v="8"/>
    <x v="4"/>
    <n v="817129"/>
    <d v="2001-05-31T21:00:00"/>
  </r>
  <r>
    <x v="1"/>
    <x v="2"/>
    <x v="1"/>
    <x v="0"/>
    <n v="5000"/>
    <n v="1309428"/>
    <d v="2001-05-30T08:32:5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kimery00"/>
    <s v="SPEREIR"/>
    <s v="ENA-IM NE GULF3"/>
    <x v="8"/>
    <x v="4"/>
    <n v="817130"/>
    <d v="2001-05-31T21:00:00"/>
  </r>
  <r>
    <x v="1"/>
    <x v="2"/>
    <x v="1"/>
    <x v="0"/>
    <n v="3000"/>
    <n v="1309429"/>
    <d v="2001-05-30T08:33:02"/>
    <s v="Calpine Energy Services, L.P."/>
    <x v="0"/>
    <x v="0"/>
    <x v="0"/>
    <x v="2"/>
    <s v="US Gas Phy Fwd Firm non-TX &lt; or = 1Mo "/>
    <s v="US Gas Phy       EPNG SoCal Topk         31May01         USD/MM"/>
    <m/>
    <n v="3000"/>
    <x v="0"/>
    <x v="10"/>
    <x v="0"/>
    <n v="10.1"/>
    <s v="LREICHEL02"/>
    <s v="JTHOLT"/>
    <s v="ENA - IM West"/>
    <x v="8"/>
    <x v="4"/>
    <n v="817131"/>
    <d v="2001-05-31T21:00:00"/>
  </r>
  <r>
    <x v="1"/>
    <x v="2"/>
    <x v="1"/>
    <x v="0"/>
    <n v="5000"/>
    <n v="1309430"/>
    <d v="2001-05-30T08:33:02"/>
    <s v="WPS Energy Services,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TC3KEENAN"/>
    <s v="JWILLI13"/>
    <s v="ENA - IM Mkt Central MICH"/>
    <x v="8"/>
    <x v="4"/>
    <n v="817132"/>
    <d v="2001-05-31T21:00:00"/>
  </r>
  <r>
    <x v="1"/>
    <x v="2"/>
    <x v="0"/>
    <x v="10"/>
    <n v="310000"/>
    <n v="1309432"/>
    <d v="2001-05-30T08:33:08"/>
    <s v="Tenaska Marketing Ventures"/>
    <x v="0"/>
    <x v="0"/>
    <x v="0"/>
    <x v="2"/>
    <s v="US Gas Fin Swap"/>
    <s v="US Gas Swap      Nymex                   Jul01           USD/MM"/>
    <m/>
    <n v="10000"/>
    <x v="0"/>
    <x v="10"/>
    <x v="0"/>
    <n v="3.74"/>
    <s v="TMVCRV01"/>
    <s v="JARNOLD"/>
    <s v="NG-Price"/>
    <x v="6"/>
    <x v="4"/>
    <s v="VC8741.1"/>
    <d v="2001-07-01T21:00:00"/>
  </r>
  <r>
    <x v="1"/>
    <x v="2"/>
    <x v="1"/>
    <x v="0"/>
    <n v="5000"/>
    <n v="1309431"/>
    <d v="2001-05-30T08:33:0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kimery00"/>
    <s v="SPEREIR"/>
    <s v="ENA-IM NE GULF3"/>
    <x v="8"/>
    <x v="4"/>
    <n v="817133"/>
    <d v="2001-05-31T21:00:00"/>
  </r>
  <r>
    <x v="1"/>
    <x v="1"/>
    <x v="1"/>
    <x v="0"/>
    <n v="5"/>
    <n v="1309433"/>
    <d v="2001-05-30T08:33:09"/>
    <s v="El Paso Merchant Energy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epmepNLA"/>
    <s v="JMORRIS4"/>
    <s v="ST-CA"/>
    <x v="7"/>
    <x v="6"/>
    <n v="625953.1"/>
    <d v="2001-05-31T21:00:00"/>
  </r>
  <r>
    <x v="1"/>
    <x v="1"/>
    <x v="1"/>
    <x v="6"/>
    <n v="750"/>
    <n v="1309434"/>
    <d v="2001-05-30T08:33:10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91"/>
    <s v="mattdagst"/>
    <s v="MDRISC3"/>
    <s v="ST-CA"/>
    <x v="7"/>
    <x v="6"/>
    <n v="625954.1"/>
    <d v="2001-09-01T21:00:00"/>
  </r>
  <r>
    <x v="1"/>
    <x v="2"/>
    <x v="1"/>
    <x v="0"/>
    <n v="10000"/>
    <n v="1309436"/>
    <d v="2001-05-30T08:33:11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WAYNEPIVEC"/>
    <s v="PMIMS"/>
    <s v="ENA - IM MKT Central CG"/>
    <x v="8"/>
    <x v="4"/>
    <n v="817136"/>
    <d v="2001-05-31T21:00:00"/>
  </r>
  <r>
    <x v="1"/>
    <x v="2"/>
    <x v="1"/>
    <x v="0"/>
    <n v="500"/>
    <n v="1309435"/>
    <d v="2001-05-30T08:33:11"/>
    <s v="Williams Energy Marketing &amp; Trading Company"/>
    <x v="0"/>
    <x v="0"/>
    <x v="0"/>
    <x v="2"/>
    <s v="US Gas Phy Fwd Firm non-TX &lt; or = 1Mo "/>
    <s v="US Gas Phy       TENN Z-0                31May01         USD/MM"/>
    <m/>
    <n v="500"/>
    <x v="0"/>
    <x v="10"/>
    <x v="0"/>
    <n v="3.5750000000000002"/>
    <s v="stephenj"/>
    <s v="SNEAL"/>
    <s v="ENA-IM NE GULF3"/>
    <x v="8"/>
    <x v="4"/>
    <n v="817134"/>
    <d v="2001-05-31T21:00:00"/>
  </r>
  <r>
    <x v="1"/>
    <x v="2"/>
    <x v="1"/>
    <x v="0"/>
    <n v="10000"/>
    <n v="1309437"/>
    <d v="2001-05-30T08:33:1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"/>
    <s v="TONYT003"/>
    <s v="SNEAL"/>
    <s v="ENA-IM NE GULF3"/>
    <x v="8"/>
    <x v="4"/>
    <n v="817137"/>
    <d v="2001-05-31T21:00:00"/>
  </r>
  <r>
    <x v="1"/>
    <x v="2"/>
    <x v="1"/>
    <x v="0"/>
    <n v="5000"/>
    <n v="1309438"/>
    <d v="2001-05-30T08:33:18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"/>
    <s v="aepes224"/>
    <s v="VPIMENOV"/>
    <s v="ENA-IM ME NEW YORK"/>
    <x v="8"/>
    <x v="4"/>
    <n v="817138"/>
    <d v="2001-05-31T21:00:00"/>
  </r>
  <r>
    <x v="1"/>
    <x v="2"/>
    <x v="1"/>
    <x v="0"/>
    <n v="10000"/>
    <n v="1309439"/>
    <d v="2001-05-30T08:33:24"/>
    <s v="e prime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"/>
    <s v="EPRIME26"/>
    <s v="SNEAL"/>
    <s v="ENA-IM NE GULF4"/>
    <x v="8"/>
    <x v="4"/>
    <n v="817139"/>
    <d v="2001-05-31T21:00:00"/>
  </r>
  <r>
    <x v="1"/>
    <x v="2"/>
    <x v="1"/>
    <x v="0"/>
    <n v="25000"/>
    <n v="1309441"/>
    <d v="2001-05-30T08:33:27"/>
    <s v="Dynegy Marketing and Trad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FMORGAN1"/>
    <s v="ARING"/>
    <s v="ENA-IM NE GULF1"/>
    <x v="8"/>
    <x v="4"/>
    <n v="817140"/>
    <d v="2001-05-31T21:00:00"/>
  </r>
  <r>
    <x v="1"/>
    <x v="2"/>
    <x v="1"/>
    <x v="0"/>
    <n v="209"/>
    <n v="1309442"/>
    <d v="2001-05-30T08:33:30"/>
    <s v="CoEnergy Trading Company"/>
    <x v="0"/>
    <x v="0"/>
    <x v="0"/>
    <x v="2"/>
    <s v="US Gas Phy Fwd Firm non-TX &lt; or = 1Mo "/>
    <s v="US Gas Phy       Mich Con                31May01         USD/MM"/>
    <m/>
    <n v="209"/>
    <x v="0"/>
    <x v="10"/>
    <x v="0"/>
    <n v="3.85"/>
    <s v="PANNONE12"/>
    <s v="JWILLI13"/>
    <s v="ENA - IM Mkt Central MICH"/>
    <x v="8"/>
    <x v="4"/>
    <n v="817141"/>
    <d v="2001-05-31T21:00:00"/>
  </r>
  <r>
    <x v="1"/>
    <x v="2"/>
    <x v="1"/>
    <x v="0"/>
    <n v="5000"/>
    <n v="1309443"/>
    <d v="2001-05-30T08:33:31"/>
    <s v="Coral Energy Resources, L.P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s v="ericgraffp"/>
    <s v="VPIMENOV"/>
    <s v="ENA-IM ME NEW YORK"/>
    <x v="8"/>
    <x v="4"/>
    <n v="817142"/>
    <d v="2001-05-31T21:00:00"/>
  </r>
  <r>
    <x v="1"/>
    <x v="2"/>
    <x v="0"/>
    <x v="10"/>
    <n v="310000"/>
    <n v="1309444"/>
    <d v="2001-05-30T08:33:36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1.4999999999999999E-2"/>
    <s v="aepes203"/>
    <s v="EBASS"/>
    <s v="FT-Texas"/>
    <x v="6"/>
    <x v="4"/>
    <s v="VC8743.1"/>
    <d v="2001-07-01T21:00:00"/>
  </r>
  <r>
    <x v="1"/>
    <x v="1"/>
    <x v="0"/>
    <x v="8"/>
    <n v="4600"/>
    <n v="1309446"/>
    <d v="2001-05-30T08:33:4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56.1"/>
    <d v="2001-10-01T00:00:00"/>
  </r>
  <r>
    <x v="1"/>
    <x v="2"/>
    <x v="1"/>
    <x v="0"/>
    <n v="5000"/>
    <n v="1309447"/>
    <d v="2001-05-30T08:33:43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EOLBILLY"/>
    <s v="MLENHAR"/>
    <s v="ENA - IM West"/>
    <x v="8"/>
    <x v="4"/>
    <n v="817143"/>
    <d v="2001-05-31T21:00:00"/>
  </r>
  <r>
    <x v="1"/>
    <x v="2"/>
    <x v="1"/>
    <x v="0"/>
    <n v="4791"/>
    <n v="1309448"/>
    <d v="2001-05-30T08:33:48"/>
    <s v="CoEnergy Trading Company"/>
    <x v="0"/>
    <x v="0"/>
    <x v="0"/>
    <x v="2"/>
    <s v="US Gas Phy Fwd Firm non-TX &lt; or = 1Mo "/>
    <s v="US Gas Phy       Mich Con                31May01         USD/MM"/>
    <m/>
    <n v="4791"/>
    <x v="0"/>
    <x v="10"/>
    <x v="0"/>
    <n v="3.86"/>
    <s v="PANNONE12"/>
    <s v="JWILLI13"/>
    <s v="ENA - IM Mkt Central MICH"/>
    <x v="8"/>
    <x v="4"/>
    <n v="817145"/>
    <d v="2001-05-31T21:00:00"/>
  </r>
  <r>
    <x v="1"/>
    <x v="1"/>
    <x v="0"/>
    <x v="8"/>
    <n v="4600"/>
    <n v="1309449"/>
    <d v="2001-05-30T08:33:51"/>
    <s v="American Electric Power Service Corporation"/>
    <x v="0"/>
    <x v="0"/>
    <x v="0"/>
    <x v="1"/>
    <s v="US East Power Fin Swap"/>
    <s v="US Pwr Fin Swap  ISO NY Z-J Peak         Oct-Dec01       USD/MWh"/>
    <n v="50"/>
    <m/>
    <x v="0"/>
    <x v="1"/>
    <x v="0"/>
    <n v="59"/>
    <s v="aepsvc133"/>
    <s v="DDAVIS"/>
    <s v="LT-New England"/>
    <x v="7"/>
    <x v="4"/>
    <n v="625957.1"/>
    <d v="2001-10-01T00:00:00"/>
  </r>
  <r>
    <x v="1"/>
    <x v="1"/>
    <x v="1"/>
    <x v="6"/>
    <n v="1500"/>
    <n v="1309451"/>
    <d v="2001-05-30T08:33:5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6.75"/>
    <s v="jrobertson"/>
    <s v="JQUENET"/>
    <s v="LT-PJM"/>
    <x v="7"/>
    <x v="6"/>
    <n v="625958.1"/>
    <d v="2001-06-01T14:12:00"/>
  </r>
  <r>
    <x v="1"/>
    <x v="2"/>
    <x v="1"/>
    <x v="0"/>
    <n v="5000"/>
    <n v="1309450"/>
    <d v="2001-05-30T08:33:52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5"/>
    <s v="ADM36631"/>
    <s v="MLENHAR"/>
    <s v="ENA - IM West"/>
    <x v="8"/>
    <x v="4"/>
    <n v="817146"/>
    <d v="2001-05-31T21:00:00"/>
  </r>
  <r>
    <x v="1"/>
    <x v="2"/>
    <x v="1"/>
    <x v="0"/>
    <n v="10000"/>
    <n v="1309452"/>
    <d v="2001-05-30T08:33:55"/>
    <s v="Coral Energy Resources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"/>
    <s v="pfreyre1"/>
    <s v="PMIMS"/>
    <s v="ENA - IM MKT Central CG"/>
    <x v="8"/>
    <x v="4"/>
    <n v="817147"/>
    <d v="2001-05-31T21:00:00"/>
  </r>
  <r>
    <x v="1"/>
    <x v="2"/>
    <x v="1"/>
    <x v="0"/>
    <n v="2000"/>
    <n v="1309453"/>
    <d v="2001-05-30T08:33:57"/>
    <s v="Summit Natural Gas, LLP"/>
    <x v="0"/>
    <x v="0"/>
    <x v="0"/>
    <x v="2"/>
    <s v="US Gas Phy Fwd Firm non-TX &lt; or = 1Mo "/>
    <s v="US Gas Phy       ANR SE Gath             31May01         USD/MM"/>
    <m/>
    <n v="2000"/>
    <x v="0"/>
    <x v="10"/>
    <x v="0"/>
    <n v="3.6775000000000002"/>
    <s v="ADM05645"/>
    <s v="TDONOHO"/>
    <s v="ENA - IM Central Gulf"/>
    <x v="8"/>
    <x v="4"/>
    <n v="817148"/>
    <d v="2001-05-31T21:00:00"/>
  </r>
  <r>
    <x v="1"/>
    <x v="2"/>
    <x v="0"/>
    <x v="6"/>
    <n v="300000"/>
    <n v="1309454"/>
    <d v="2001-05-30T08:34:01"/>
    <s v="Tenaska Marketing Ventures"/>
    <x v="0"/>
    <x v="0"/>
    <x v="0"/>
    <x v="2"/>
    <s v="US Gas Fin Swap"/>
    <s v="US Gas Daily     PEPL                    Jun01           USD/MM"/>
    <m/>
    <n v="10000"/>
    <x v="0"/>
    <x v="10"/>
    <x v="0"/>
    <n v="3.57"/>
    <s v="TMVMET01"/>
    <s v="ALEWIS"/>
    <s v="GD-CENTRAL"/>
    <x v="6"/>
    <x v="4"/>
    <s v="VC8745.1"/>
    <d v="2001-06-01T21:00:00"/>
  </r>
  <r>
    <x v="1"/>
    <x v="2"/>
    <x v="1"/>
    <x v="0"/>
    <n v="10000"/>
    <n v="1309456"/>
    <d v="2001-05-30T08:34:08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shawnmaz"/>
    <s v="ARING"/>
    <s v="ENA-IM NE GULF1"/>
    <x v="8"/>
    <x v="4"/>
    <n v="817150"/>
    <d v="2001-05-31T21:00:00"/>
  </r>
  <r>
    <x v="1"/>
    <x v="2"/>
    <x v="1"/>
    <x v="0"/>
    <n v="25000"/>
    <n v="1309457"/>
    <d v="2001-05-30T08:34:13"/>
    <s v="Reliant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johnlewis"/>
    <s v="ARING"/>
    <s v="ENA-IM NE GULF1"/>
    <x v="8"/>
    <x v="4"/>
    <n v="817151"/>
    <d v="2001-05-31T21:00:00"/>
  </r>
  <r>
    <x v="1"/>
    <x v="2"/>
    <x v="1"/>
    <x v="0"/>
    <n v="9000"/>
    <n v="1309458"/>
    <d v="2001-05-30T08:34:15"/>
    <s v="Enron Energy Services, Inc."/>
    <x v="0"/>
    <x v="0"/>
    <x v="0"/>
    <x v="2"/>
    <s v="US Gas Phy Fwd Firm non-TX &lt; or = 1Mo "/>
    <s v="US Gas Phy       EPNG Keystone           31May01         USD/MM"/>
    <n v="9000"/>
    <m/>
    <x v="0"/>
    <x v="10"/>
    <x v="0"/>
    <n v="3.5"/>
    <s v="REYNOLDS"/>
    <s v="RGAY"/>
    <s v="ENA - IM West"/>
    <x v="8"/>
    <x v="4"/>
    <n v="817152"/>
    <d v="2001-05-31T21:00:00"/>
  </r>
  <r>
    <x v="1"/>
    <x v="2"/>
    <x v="1"/>
    <x v="6"/>
    <n v="300000"/>
    <n v="1309459"/>
    <d v="2001-05-30T08:34:19"/>
    <s v="Midcoast Marketing, Inc."/>
    <x v="0"/>
    <x v="0"/>
    <x v="0"/>
    <x v="2"/>
    <s v="US Gas Phy Fwd Firm non-TX &lt; or = 1Mo "/>
    <s v="US Gas Phy       TENN 800                Jun01           USD/MM"/>
    <m/>
    <n v="10000"/>
    <x v="0"/>
    <x v="10"/>
    <x v="0"/>
    <n v="3.5950000000000002"/>
    <s v="kimery00"/>
    <s v="SNEAL"/>
    <s v="ENA-IM NE GULF3"/>
    <x v="8"/>
    <x v="4"/>
    <n v="817154"/>
    <d v="2001-06-01T21:00:00"/>
  </r>
  <r>
    <x v="1"/>
    <x v="2"/>
    <x v="1"/>
    <x v="0"/>
    <n v="20000"/>
    <n v="1309462"/>
    <d v="2001-05-30T08:34:21"/>
    <s v="ProLiance Energy, LLC"/>
    <x v="0"/>
    <x v="0"/>
    <x v="0"/>
    <x v="2"/>
    <s v="US Gas Phy Fwd Firm non-TX &lt; or = 1Mo "/>
    <s v="US Gas Phy       PEPL Pool               31May01         USD/MM"/>
    <m/>
    <n v="20000"/>
    <x v="0"/>
    <x v="10"/>
    <x v="0"/>
    <n v="3.5575000000000001"/>
    <s v="CLINTDAVIS"/>
    <s v="KSTEVEN"/>
    <s v="ENA-IM Mid Central South"/>
    <x v="8"/>
    <x v="4"/>
    <n v="817153"/>
    <d v="2001-05-31T21:00:00"/>
  </r>
  <r>
    <x v="1"/>
    <x v="1"/>
    <x v="1"/>
    <x v="10"/>
    <n v="775"/>
    <n v="1309463"/>
    <d v="2001-05-30T08:34:22"/>
    <s v="El Paso Merchant Energy, L.P."/>
    <x v="0"/>
    <x v="0"/>
    <x v="0"/>
    <x v="1"/>
    <s v="US West Power Phy Fwd Firm"/>
    <s v="US Pwr Phy Firm  PALVE Peak              Jul01           USD/MWh"/>
    <m/>
    <n v="25"/>
    <x v="0"/>
    <x v="1"/>
    <x v="0"/>
    <n v="324"/>
    <s v="PowerMAS"/>
    <s v="MMOTLEY"/>
    <s v="ST-SW"/>
    <x v="7"/>
    <x v="6"/>
    <n v="625960.1"/>
    <d v="2001-07-01T21:00:00"/>
  </r>
  <r>
    <x v="1"/>
    <x v="2"/>
    <x v="1"/>
    <x v="0"/>
    <n v="5000"/>
    <n v="1309465"/>
    <d v="2001-05-30T08:34:28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toddbandy"/>
    <s v="KSTEVEN"/>
    <s v="ENA-IM Mid Central South"/>
    <x v="8"/>
    <x v="4"/>
    <n v="817157"/>
    <d v="2001-05-31T21:00:00"/>
  </r>
  <r>
    <x v="1"/>
    <x v="2"/>
    <x v="1"/>
    <x v="0"/>
    <n v="5000"/>
    <n v="1309467"/>
    <d v="2001-05-30T08:34:29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SCOTTWIR"/>
    <s v="KSTEVEN"/>
    <s v="ENA-IM Mid Central South"/>
    <x v="8"/>
    <x v="4"/>
    <n v="817156"/>
    <d v="2001-05-31T21:00:00"/>
  </r>
  <r>
    <x v="1"/>
    <x v="2"/>
    <x v="1"/>
    <x v="0"/>
    <n v="10000"/>
    <n v="1309466"/>
    <d v="2001-05-30T08:34:2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KENTRADES1"/>
    <s v="SNEAL"/>
    <s v="ENA-IM NE GULF3"/>
    <x v="8"/>
    <x v="4"/>
    <n v="817155"/>
    <d v="2001-05-31T21:00:00"/>
  </r>
  <r>
    <x v="1"/>
    <x v="2"/>
    <x v="1"/>
    <x v="0"/>
    <n v="10000"/>
    <n v="1309468"/>
    <d v="2001-05-30T08:34:32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aepes206"/>
    <s v="PMIMS"/>
    <s v="ENA - IM MKT Central CG"/>
    <x v="8"/>
    <x v="4"/>
    <n v="817158"/>
    <d v="2001-05-31T21:00:00"/>
  </r>
  <r>
    <x v="1"/>
    <x v="2"/>
    <x v="0"/>
    <x v="6"/>
    <n v="300000"/>
    <n v="1309469"/>
    <d v="2001-05-30T08:34:34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7"/>
    <s v="aepes212"/>
    <s v="GSTOREY"/>
    <s v="FT-ONTARIO"/>
    <x v="6"/>
    <x v="4"/>
    <s v="VC8748.1"/>
    <d v="2001-06-01T21:00:00"/>
  </r>
  <r>
    <x v="1"/>
    <x v="2"/>
    <x v="1"/>
    <x v="0"/>
    <n v="5000"/>
    <n v="1309471"/>
    <d v="2001-05-30T08:34:36"/>
    <s v="Astra Power, LLC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"/>
    <s v="ADM27493"/>
    <s v="JTHOLT"/>
    <s v="ENA - IM West"/>
    <x v="8"/>
    <x v="4"/>
    <n v="817159"/>
    <d v="2001-05-31T21:00:00"/>
  </r>
  <r>
    <x v="1"/>
    <x v="2"/>
    <x v="1"/>
    <x v="0"/>
    <n v="5000"/>
    <n v="1309472"/>
    <d v="2001-05-30T08:34:37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kollmaninc"/>
    <s v="JWILLI13"/>
    <s v="ENA - IM Mkt Central MICH"/>
    <x v="8"/>
    <x v="4"/>
    <n v="817160"/>
    <d v="2001-05-31T21:00:00"/>
  </r>
  <r>
    <x v="1"/>
    <x v="2"/>
    <x v="1"/>
    <x v="6"/>
    <n v="53130"/>
    <n v="1309473"/>
    <d v="2001-05-30T08:34:39"/>
    <s v="NUI Energy Brokers, Inc."/>
    <x v="0"/>
    <x v="0"/>
    <x v="0"/>
    <x v="2"/>
    <s v="US Gas Phy Fwd Firm non-TX &lt; or = 1Mo "/>
    <s v="US Gas Phy       Dom SP TT               Jun01           USD/MM"/>
    <n v="1771"/>
    <m/>
    <x v="0"/>
    <x v="10"/>
    <x v="0"/>
    <n v="3.9049999999999998"/>
    <s v="NUIEBJOP"/>
    <s v="SHENDRI"/>
    <s v="ENA-IM ME CNG"/>
    <x v="8"/>
    <x v="4"/>
    <n v="817161"/>
    <d v="2001-06-01T21:00:00"/>
  </r>
  <r>
    <x v="1"/>
    <x v="2"/>
    <x v="1"/>
    <x v="6"/>
    <n v="246870"/>
    <n v="1309475"/>
    <d v="2001-05-30T08:34:45"/>
    <s v="Midcoast Marketing, Inc."/>
    <x v="0"/>
    <x v="0"/>
    <x v="0"/>
    <x v="2"/>
    <s v="US Gas Phy Fwd Firm non-TX &lt; or = 1Mo "/>
    <s v="US Gas Phy       TENN 800                Jun01           USD/MM"/>
    <n v="8229"/>
    <m/>
    <x v="0"/>
    <x v="10"/>
    <x v="0"/>
    <n v="3.5950000000000002"/>
    <s v="kimery00"/>
    <s v="SNEAL"/>
    <s v="ENA-IM NE GULF3"/>
    <x v="8"/>
    <x v="4"/>
    <n v="817162"/>
    <d v="2001-06-01T21:00:00"/>
  </r>
  <r>
    <x v="1"/>
    <x v="2"/>
    <x v="0"/>
    <x v="10"/>
    <n v="155000"/>
    <n v="1309477"/>
    <d v="2001-05-30T08:34:48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lafrance"/>
    <s v="JARNOLD"/>
    <s v="NG-Price"/>
    <x v="6"/>
    <x v="4"/>
    <s v="VC8753.1"/>
    <d v="2001-07-01T21:00:00"/>
  </r>
  <r>
    <x v="1"/>
    <x v="2"/>
    <x v="1"/>
    <x v="0"/>
    <n v="10000"/>
    <n v="1309478"/>
    <d v="2001-05-30T08:34:51"/>
    <s v="PG&amp;E Energy Trading-Gas Corporation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650000000000001"/>
    <s v="jpedersen"/>
    <s v="PMIMS"/>
    <s v="ENA - IM MKT Central CG"/>
    <x v="8"/>
    <x v="4"/>
    <n v="817163"/>
    <d v="2001-05-31T21:00:00"/>
  </r>
  <r>
    <x v="1"/>
    <x v="2"/>
    <x v="1"/>
    <x v="0"/>
    <n v="10000"/>
    <n v="1309479"/>
    <d v="2001-05-30T08:34:53"/>
    <s v="El Paso Merchant Energy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585"/>
    <s v="EPMELPjpp"/>
    <s v="JPARKS"/>
    <s v="HPLC - IM HPLC"/>
    <x v="8"/>
    <x v="8"/>
    <n v="817164"/>
    <d v="2001-05-31T21:00:00"/>
  </r>
  <r>
    <x v="1"/>
    <x v="2"/>
    <x v="1"/>
    <x v="0"/>
    <n v="10000"/>
    <n v="1309480"/>
    <d v="2001-05-30T08:34:5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74999999999998"/>
    <s v="KURTISWOOD"/>
    <s v="PMIMS"/>
    <s v="ENA - IM MKT Central CG"/>
    <x v="8"/>
    <x v="4"/>
    <n v="817165"/>
    <d v="2001-05-31T21:00:00"/>
  </r>
  <r>
    <x v="1"/>
    <x v="2"/>
    <x v="1"/>
    <x v="0"/>
    <n v="5000"/>
    <n v="1309481"/>
    <d v="2001-05-30T08:34:57"/>
    <s v="Cook Inlet Energy Supply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65"/>
    <s v="EASTDESK5"/>
    <s v="SPEREIR"/>
    <s v="ENA-IM NE GULF2"/>
    <x v="8"/>
    <x v="4"/>
    <n v="817166"/>
    <d v="2001-05-31T21:00:00"/>
  </r>
  <r>
    <x v="1"/>
    <x v="2"/>
    <x v="0"/>
    <x v="10"/>
    <n v="310000"/>
    <n v="1309483"/>
    <d v="2001-05-30T08:34:59"/>
    <s v="Bankers Trust Company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BRHUNTER"/>
    <s v="JARNOLD"/>
    <s v="NG-Price"/>
    <x v="6"/>
    <x v="4"/>
    <s v="VC8754.1"/>
    <d v="2001-07-01T21:00:00"/>
  </r>
  <r>
    <x v="1"/>
    <x v="2"/>
    <x v="0"/>
    <x v="10"/>
    <n v="155000"/>
    <n v="1309486"/>
    <d v="2001-05-30T08:35:02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berginpat2"/>
    <s v="JARNOLD"/>
    <s v="NG-Price"/>
    <x v="6"/>
    <x v="4"/>
    <s v="VC8756.1"/>
    <d v="2001-07-01T21:00:00"/>
  </r>
  <r>
    <x v="1"/>
    <x v="2"/>
    <x v="1"/>
    <x v="0"/>
    <n v="5000"/>
    <n v="1309485"/>
    <d v="2001-05-30T08:35:02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tomdickey"/>
    <s v="KSTEVEN"/>
    <s v="ENA-IM Mid Central South"/>
    <x v="8"/>
    <x v="4"/>
    <n v="817167"/>
    <d v="2001-05-31T21:00:00"/>
  </r>
  <r>
    <x v="1"/>
    <x v="2"/>
    <x v="1"/>
    <x v="0"/>
    <n v="10000"/>
    <n v="1309487"/>
    <d v="2001-05-30T08:35:04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"/>
    <s v="HEMMERLY"/>
    <s v="JTHOLT"/>
    <s v="ENA - IM West"/>
    <x v="8"/>
    <x v="4"/>
    <n v="817168"/>
    <d v="2001-05-31T21:00:00"/>
  </r>
  <r>
    <x v="1"/>
    <x v="2"/>
    <x v="0"/>
    <x v="10"/>
    <n v="155000"/>
    <n v="1309490"/>
    <d v="2001-05-30T08:35:07"/>
    <s v="BP Corporation North America Inc."/>
    <x v="0"/>
    <x v="0"/>
    <x v="0"/>
    <x v="2"/>
    <s v="US Gas Fin BasisSwap"/>
    <s v="US Gas Basis     EP SanJuan              Jul01           USD/MM"/>
    <n v="5000"/>
    <m/>
    <x v="0"/>
    <x v="10"/>
    <x v="0"/>
    <n v="-0.65"/>
    <s v="giordano"/>
    <s v="MSANCH2"/>
    <s v="GD-New-Jr"/>
    <x v="6"/>
    <x v="4"/>
    <s v="VC8757.1"/>
    <d v="2001-07-01T21:00:00"/>
  </r>
  <r>
    <x v="1"/>
    <x v="2"/>
    <x v="1"/>
    <x v="0"/>
    <n v="10000"/>
    <n v="1309489"/>
    <d v="2001-05-30T08:35:07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"/>
    <s v="HEMMERLY"/>
    <s v="JTHOLT"/>
    <s v="ENA - IM West"/>
    <x v="8"/>
    <x v="4"/>
    <n v="817169"/>
    <d v="2001-05-31T21:00:00"/>
  </r>
  <r>
    <x v="1"/>
    <x v="2"/>
    <x v="1"/>
    <x v="0"/>
    <n v="10000"/>
    <n v="1309491"/>
    <d v="2001-05-30T08:35:08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49999999999998"/>
    <s v="KENTRADES1"/>
    <s v="SNEAL"/>
    <s v="ENA-IM NE GULF3"/>
    <x v="8"/>
    <x v="4"/>
    <n v="817170"/>
    <d v="2001-05-31T21:00:00"/>
  </r>
  <r>
    <x v="0"/>
    <x v="2"/>
    <x v="1"/>
    <x v="6"/>
    <n v="300000"/>
    <n v="1309492"/>
    <d v="2001-05-30T08:35:10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50000000000002"/>
    <s v="POWELLCO"/>
    <s v="MCUILLA"/>
    <s v="ENA - IM Ontario"/>
    <x v="8"/>
    <x v="4"/>
    <n v="817171"/>
    <d v="2001-06-01T21:00:00"/>
  </r>
  <r>
    <x v="1"/>
    <x v="2"/>
    <x v="1"/>
    <x v="0"/>
    <n v="25000"/>
    <n v="1309493"/>
    <d v="2001-05-30T08:35:1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48146"/>
    <s v="ARING"/>
    <s v="ENA-IM NE GULF1"/>
    <x v="8"/>
    <x v="4"/>
    <n v="817172"/>
    <d v="2001-05-31T21:00:00"/>
  </r>
  <r>
    <x v="1"/>
    <x v="2"/>
    <x v="1"/>
    <x v="0"/>
    <n v="3144"/>
    <n v="1309494"/>
    <d v="2001-05-30T08:35:19"/>
    <s v="Enron Energy Services, Inc."/>
    <x v="0"/>
    <x v="0"/>
    <x v="0"/>
    <x v="2"/>
    <s v="US Gas Phy Fwd Firm non-TX &lt; or = 1Mo "/>
    <s v="US Gas Phy       EPNG Keystone           31May01         USD/MM"/>
    <m/>
    <n v="3144"/>
    <x v="0"/>
    <x v="10"/>
    <x v="0"/>
    <n v="3.5249999999999999"/>
    <s v="REYNOLDS"/>
    <s v="RGAY"/>
    <s v="ENA - IM West"/>
    <x v="8"/>
    <x v="4"/>
    <n v="817173"/>
    <d v="2001-05-31T21:00:00"/>
  </r>
  <r>
    <x v="1"/>
    <x v="2"/>
    <x v="1"/>
    <x v="0"/>
    <n v="5000"/>
    <n v="1309496"/>
    <d v="2001-05-30T08:35:20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MIDCONT1"/>
    <s v="KSTEVEN"/>
    <s v="ENA-IM Mid Central South"/>
    <x v="8"/>
    <x v="4"/>
    <n v="817174"/>
    <d v="2001-05-31T21:00:00"/>
  </r>
  <r>
    <x v="1"/>
    <x v="2"/>
    <x v="1"/>
    <x v="0"/>
    <n v="10000"/>
    <n v="1309495"/>
    <d v="2001-05-30T08:35:20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5950000000000002"/>
    <s v="garrison"/>
    <s v="JPARKS"/>
    <s v="HPLC - IM HPLC"/>
    <x v="8"/>
    <x v="8"/>
    <n v="817176"/>
    <d v="2001-05-31T21:00:00"/>
  </r>
  <r>
    <x v="1"/>
    <x v="4"/>
    <x v="0"/>
    <x v="16"/>
    <n v="30000"/>
    <n v="1309497"/>
    <d v="2001-05-30T08:35:21"/>
    <s v="Trammo Gas, a Division of Transammonia, Inc."/>
    <x v="0"/>
    <x v="0"/>
    <x v="0"/>
    <x v="4"/>
    <s v="US Propane Fin Swap "/>
    <s v="US Prop Swap     OPIS MB TET             Jul-Sep01       c/Gl-b"/>
    <m/>
    <n v="10000"/>
    <x v="0"/>
    <x v="13"/>
    <x v="0"/>
    <n v="50.5"/>
    <s v="ADM26672"/>
    <s v="CSOUTH"/>
    <s v="C3"/>
    <x v="5"/>
    <x v="4"/>
    <n v="109439"/>
    <d v="2001-07-01T00:00:00"/>
  </r>
  <r>
    <x v="1"/>
    <x v="2"/>
    <x v="1"/>
    <x v="0"/>
    <n v="5000"/>
    <n v="1309498"/>
    <d v="2001-05-30T08:35:21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TMVTML01"/>
    <s v="KSTEVEN"/>
    <s v="ENA-IM Mid Central South"/>
    <x v="8"/>
    <x v="4"/>
    <n v="817175"/>
    <d v="2001-05-31T21:00:00"/>
  </r>
  <r>
    <x v="1"/>
    <x v="2"/>
    <x v="1"/>
    <x v="0"/>
    <n v="5000"/>
    <n v="1309499"/>
    <d v="2001-05-30T08:35:25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MIDCONT1"/>
    <s v="KSTEVEN"/>
    <s v="ENA-IM Mid Central South"/>
    <x v="8"/>
    <x v="4"/>
    <n v="817177"/>
    <d v="2001-05-31T21:00:00"/>
  </r>
  <r>
    <x v="1"/>
    <x v="2"/>
    <x v="0"/>
    <x v="22"/>
    <n v="1230000"/>
    <n v="1309502"/>
    <d v="2001-05-30T08:35:28"/>
    <s v="Aquila Risk Management Corporation"/>
    <x v="0"/>
    <x v="0"/>
    <x v="0"/>
    <x v="2"/>
    <s v="US Gas Fin BasisSwap"/>
    <s v="US Gas Basis     Waha                    Jul-Oct01       USD/MM"/>
    <n v="10000"/>
    <m/>
    <x v="0"/>
    <x v="10"/>
    <x v="0"/>
    <n v="-0.01"/>
    <s v="AQUILA1014"/>
    <s v="EBASS"/>
    <s v="FT-Texas"/>
    <x v="6"/>
    <x v="4"/>
    <s v="VC8761.1"/>
    <d v="2001-07-01T10:30:00"/>
  </r>
  <r>
    <x v="1"/>
    <x v="2"/>
    <x v="1"/>
    <x v="0"/>
    <n v="5000"/>
    <n v="1309501"/>
    <d v="2001-05-30T08:35:28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MIDCONT4"/>
    <s v="KSTEVEN"/>
    <s v="ENA-IM Mid Central South"/>
    <x v="8"/>
    <x v="4"/>
    <n v="817179"/>
    <d v="2001-05-31T21:00:00"/>
  </r>
  <r>
    <x v="1"/>
    <x v="2"/>
    <x v="1"/>
    <x v="6"/>
    <n v="53130"/>
    <n v="1309503"/>
    <d v="2001-05-30T08:35:29"/>
    <s v="Midcoast Marketing, Inc."/>
    <x v="0"/>
    <x v="0"/>
    <x v="0"/>
    <x v="2"/>
    <s v="US Gas Phy Fwd Firm non-TX &lt; or = 1Mo "/>
    <s v="US Gas Phy       TENN 800                Jun01           USD/MM"/>
    <n v="1771"/>
    <m/>
    <x v="0"/>
    <x v="10"/>
    <x v="0"/>
    <n v="3.585"/>
    <s v="kimery00"/>
    <s v="SNEAL"/>
    <s v="ENA-IM NE GULF3"/>
    <x v="8"/>
    <x v="4"/>
    <n v="817183"/>
    <d v="2001-06-01T21:00:00"/>
  </r>
  <r>
    <x v="1"/>
    <x v="2"/>
    <x v="1"/>
    <x v="0"/>
    <n v="10000"/>
    <n v="1309504"/>
    <d v="2001-05-30T08:35:30"/>
    <s v="Cook Inlet Energy Supply L.L.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WESTDESK2"/>
    <s v="JTHOLT"/>
    <s v="ENA - IM West"/>
    <x v="8"/>
    <x v="4"/>
    <n v="817180"/>
    <d v="2001-05-31T21:00:00"/>
  </r>
  <r>
    <x v="1"/>
    <x v="2"/>
    <x v="1"/>
    <x v="0"/>
    <n v="5000"/>
    <n v="1309506"/>
    <d v="2001-05-30T08:35:33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MIDCONT4"/>
    <s v="KSTEVEN"/>
    <s v="ENA-IM Mid Central South"/>
    <x v="8"/>
    <x v="4"/>
    <n v="817182"/>
    <d v="2001-05-31T21:00:00"/>
  </r>
  <r>
    <x v="1"/>
    <x v="2"/>
    <x v="1"/>
    <x v="0"/>
    <n v="25000"/>
    <n v="1309507"/>
    <d v="2001-05-30T08:35:37"/>
    <s v="Cargill Energy, a division of Cargill, Incorporated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JCARROLL"/>
    <s v="ARING"/>
    <s v="ENA-IM NE GULF1"/>
    <x v="8"/>
    <x v="4"/>
    <n v="817184"/>
    <d v="2001-05-31T21:00:00"/>
  </r>
  <r>
    <x v="1"/>
    <x v="2"/>
    <x v="1"/>
    <x v="0"/>
    <n v="10000"/>
    <n v="1309508"/>
    <d v="2001-05-30T08:35:38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412999999999998"/>
    <s v="JBULRICH"/>
    <s v="PMIMS"/>
    <s v="ENA - IM MKT Central CG"/>
    <x v="8"/>
    <x v="4"/>
    <n v="817185"/>
    <d v="2001-05-31T21:00:00"/>
  </r>
  <r>
    <x v="1"/>
    <x v="2"/>
    <x v="1"/>
    <x v="0"/>
    <n v="10000"/>
    <n v="1309509"/>
    <d v="2001-05-30T08:35:44"/>
    <s v="Sempra Energy Trading Corp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99999999999999"/>
    <s v="ramcharger"/>
    <s v="JTHOLT"/>
    <s v="ENA - IM West"/>
    <x v="8"/>
    <x v="4"/>
    <n v="817186"/>
    <d v="2001-05-31T21:00:00"/>
  </r>
  <r>
    <x v="1"/>
    <x v="2"/>
    <x v="1"/>
    <x v="0"/>
    <n v="5000"/>
    <n v="1309510"/>
    <d v="2001-05-30T08:35:4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74999999999999"/>
    <s v="DMCPHERSON"/>
    <s v="KSTEVEN"/>
    <s v="ENA-IM Mid Central South"/>
    <x v="8"/>
    <x v="4"/>
    <n v="817187"/>
    <d v="2001-05-31T21:00:00"/>
  </r>
  <r>
    <x v="1"/>
    <x v="2"/>
    <x v="1"/>
    <x v="0"/>
    <n v="5000"/>
    <n v="1309511"/>
    <d v="2001-05-30T08:35:46"/>
    <s v="Cook Inlet Energy Supply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WESTDESK2"/>
    <s v="JTHOLT"/>
    <s v="ENA - IM West"/>
    <x v="8"/>
    <x v="4"/>
    <n v="817188"/>
    <d v="2001-05-31T21:00:00"/>
  </r>
  <r>
    <x v="1"/>
    <x v="2"/>
    <x v="1"/>
    <x v="0"/>
    <n v="9000"/>
    <n v="1309512"/>
    <d v="2001-05-30T08:35:48"/>
    <s v="Enron Energy Services, Inc."/>
    <x v="0"/>
    <x v="0"/>
    <x v="0"/>
    <x v="2"/>
    <s v="US Gas Phy Fwd Firm non-TX &lt; or = 1Mo "/>
    <s v="US Gas Phy       EP Blanco Avg           31May01         USD/MM"/>
    <n v="9000"/>
    <m/>
    <x v="0"/>
    <x v="10"/>
    <x v="0"/>
    <n v="2.79"/>
    <s v="REYNOLDS"/>
    <s v="TKUYKEN"/>
    <s v="ENA - IM West"/>
    <x v="8"/>
    <x v="4"/>
    <n v="817189"/>
    <d v="2001-05-31T21:00:00"/>
  </r>
  <r>
    <x v="1"/>
    <x v="2"/>
    <x v="1"/>
    <x v="0"/>
    <n v="3577"/>
    <n v="1309513"/>
    <d v="2001-05-30T08:35:48"/>
    <s v="PanCanadian Energy Services Inc."/>
    <x v="0"/>
    <x v="0"/>
    <x v="0"/>
    <x v="2"/>
    <s v="US Gas Phy Fwd Firm non-TX &lt; or = 1Mo "/>
    <s v="US Gas Phy       Dom SP TT               31May01         USD/MM"/>
    <m/>
    <n v="3577"/>
    <x v="0"/>
    <x v="10"/>
    <x v="0"/>
    <n v="3.96"/>
    <s v="pces5126"/>
    <s v="SHENDRI"/>
    <s v="ENA-IM ME CNG"/>
    <x v="8"/>
    <x v="4"/>
    <n v="817190"/>
    <d v="2001-05-31T21:00:00"/>
  </r>
  <r>
    <x v="1"/>
    <x v="2"/>
    <x v="1"/>
    <x v="0"/>
    <n v="10000"/>
    <n v="1309514"/>
    <d v="2001-05-30T08:35:50"/>
    <s v="Duke Energy Trading and Marketing, L.L.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"/>
    <s v="JSTANTON"/>
    <s v="JPARKS"/>
    <s v="HPLC - IM HPLC"/>
    <x v="8"/>
    <x v="8"/>
    <n v="817191"/>
    <d v="2001-05-31T21:00:00"/>
  </r>
  <r>
    <x v="1"/>
    <x v="2"/>
    <x v="1"/>
    <x v="0"/>
    <n v="3000"/>
    <n v="1309515"/>
    <d v="2001-05-30T08:35:51"/>
    <s v="EnergyUSA-TPC Corp."/>
    <x v="0"/>
    <x v="0"/>
    <x v="0"/>
    <x v="2"/>
    <s v="US Gas Phy Fwd Firm non-TX &lt; or = 1Mo "/>
    <s v="US Gas Phy       Trunkline WLA           31May01         USD/MM"/>
    <m/>
    <n v="3000"/>
    <x v="0"/>
    <x v="10"/>
    <x v="0"/>
    <n v="3.4849999999999999"/>
    <s v="scallender"/>
    <s v="TDONOHO"/>
    <s v="ENA - IM Central Gulf"/>
    <x v="8"/>
    <x v="4"/>
    <n v="817192"/>
    <d v="2001-05-31T21:00:00"/>
  </r>
  <r>
    <x v="1"/>
    <x v="2"/>
    <x v="1"/>
    <x v="0"/>
    <n v="3141"/>
    <n v="1309516"/>
    <d v="2001-05-30T08:35:54"/>
    <s v="Duke Energy Trading and Marketing, L.L.C."/>
    <x v="0"/>
    <x v="0"/>
    <x v="0"/>
    <x v="2"/>
    <s v="US Gas Phy Fwd Firm non-TX &lt; or = 1Mo "/>
    <s v="US Gas Phy       TCO Pool                31May01         USD/MM"/>
    <n v="3141"/>
    <m/>
    <x v="0"/>
    <x v="10"/>
    <x v="0"/>
    <n v="3.87"/>
    <s v="JRHEARNE"/>
    <s v="JHODGE2"/>
    <s v="ENA-IM ME TCO"/>
    <x v="8"/>
    <x v="4"/>
    <n v="817193"/>
    <d v="2001-05-31T21:00:00"/>
  </r>
  <r>
    <x v="1"/>
    <x v="2"/>
    <x v="1"/>
    <x v="0"/>
    <n v="6050"/>
    <n v="1309517"/>
    <d v="2001-05-30T08:35:57"/>
    <s v="Cargill Energy, a division of Cargill, Incorporated"/>
    <x v="0"/>
    <x v="0"/>
    <x v="0"/>
    <x v="2"/>
    <s v="US Gas Phy Fwd Firm non-TX &lt; or = 1Mo "/>
    <s v="US Gas Phy       HeHub                   31May01         USD/MM"/>
    <n v="6050"/>
    <m/>
    <x v="0"/>
    <x v="10"/>
    <x v="0"/>
    <n v="3.68"/>
    <s v="JCARROLL"/>
    <s v="ARING"/>
    <s v="ENA-IM NE GULF1"/>
    <x v="8"/>
    <x v="4"/>
    <n v="817194"/>
    <d v="2001-05-31T21:00:00"/>
  </r>
  <r>
    <x v="0"/>
    <x v="0"/>
    <x v="0"/>
    <x v="0"/>
    <n v="20"/>
    <n v="1309518"/>
    <d v="2001-05-30T08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3"/>
    <s v="VANDESBO"/>
    <s v="ATURNER"/>
    <s v="Enron Metals Trading System"/>
    <x v="0"/>
    <x v="0"/>
    <n v="2157866"/>
    <m/>
  </r>
  <r>
    <x v="1"/>
    <x v="2"/>
    <x v="0"/>
    <x v="10"/>
    <n v="310000"/>
    <n v="1309519"/>
    <d v="2001-05-30T08:36:09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3"/>
    <s v="jbroyles"/>
    <s v="JARNOLD"/>
    <s v="NG-Price"/>
    <x v="6"/>
    <x v="4"/>
    <s v="VC8763.1"/>
    <d v="2001-07-01T21:00:00"/>
  </r>
  <r>
    <x v="1"/>
    <x v="1"/>
    <x v="0"/>
    <x v="0"/>
    <n v="50"/>
    <n v="1309520"/>
    <d v="2001-05-30T08:36:10"/>
    <s v="PSEG Energy Resources &amp; Trade LLC"/>
    <x v="0"/>
    <x v="0"/>
    <x v="0"/>
    <x v="1"/>
    <s v="US East Power Fin Swap"/>
    <s v="US Pwr Fin Swap  ISO NY Z-A Peak         31May01         USD/MWh"/>
    <n v="50"/>
    <m/>
    <x v="0"/>
    <x v="1"/>
    <x v="0"/>
    <n v="36.25"/>
    <s v="depillo1"/>
    <s v="GGUPTA"/>
    <s v="ST-New England"/>
    <x v="7"/>
    <x v="4"/>
    <n v="625962.1"/>
    <d v="2001-05-31T21:00:00"/>
  </r>
  <r>
    <x v="1"/>
    <x v="2"/>
    <x v="1"/>
    <x v="0"/>
    <n v="10000"/>
    <n v="1309521"/>
    <d v="2001-05-30T08:36:14"/>
    <s v="USGT/Aquila, L.P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1"/>
    <s v="robsommerf"/>
    <s v="JPARKS"/>
    <s v="HPLC - IM HPLC"/>
    <x v="8"/>
    <x v="8"/>
    <n v="817195"/>
    <d v="2001-05-31T21:00:00"/>
  </r>
  <r>
    <x v="1"/>
    <x v="2"/>
    <x v="1"/>
    <x v="0"/>
    <n v="9500"/>
    <n v="1309522"/>
    <d v="2001-05-30T08:36:15"/>
    <s v="EnergyUSA-TPC Corp."/>
    <x v="0"/>
    <x v="0"/>
    <x v="0"/>
    <x v="2"/>
    <s v="US Gas Phy Fwd Firm non-TX &lt; or = 1Mo "/>
    <s v="US Gas Phy       TENN Z-0                31May01         USD/MM"/>
    <m/>
    <n v="9500"/>
    <x v="0"/>
    <x v="10"/>
    <x v="0"/>
    <n v="3.57"/>
    <s v="jgriffiths"/>
    <s v="SNEAL"/>
    <s v="ENA-IM NE GULF3"/>
    <x v="8"/>
    <x v="4"/>
    <n v="817196"/>
    <d v="2001-05-31T21:00:00"/>
  </r>
  <r>
    <x v="1"/>
    <x v="1"/>
    <x v="1"/>
    <x v="2"/>
    <n v="250"/>
    <n v="1309523"/>
    <d v="2001-05-30T08:36:21"/>
    <s v="American Electric Power Service Corporation"/>
    <x v="0"/>
    <x v="0"/>
    <x v="0"/>
    <x v="1"/>
    <s v="US East Power Phy Fwd Firm"/>
    <s v="US Pwr Phy Firm  NEPOOL Peak             04-08Jun01      USD/MWh"/>
    <n v="50"/>
    <m/>
    <x v="0"/>
    <x v="1"/>
    <x v="0"/>
    <n v="45.75"/>
    <s v="aepsvc133"/>
    <s v="GGUPTA"/>
    <s v="ST-New England"/>
    <x v="7"/>
    <x v="6"/>
    <n v="625963.1"/>
    <d v="2001-06-04T21:00:00"/>
  </r>
  <r>
    <x v="1"/>
    <x v="2"/>
    <x v="1"/>
    <x v="0"/>
    <n v="4380"/>
    <n v="1309524"/>
    <d v="2001-05-30T08:36:22"/>
    <s v="Nicor Gas Company"/>
    <x v="0"/>
    <x v="0"/>
    <x v="0"/>
    <x v="2"/>
    <s v="US Gas Phy Fwd Firm non-TX &lt; or = 1Mo "/>
    <s v="US Gas Phy       TENN Z-0                31May01         USD/MM"/>
    <m/>
    <n v="4380"/>
    <x v="0"/>
    <x v="10"/>
    <x v="0"/>
    <n v="3.5750000000000002"/>
    <s v="vab12345"/>
    <s v="SNEAL"/>
    <s v="ENA-IM NE GULF3"/>
    <x v="8"/>
    <x v="4"/>
    <n v="817197"/>
    <d v="2001-05-31T21:00:00"/>
  </r>
  <r>
    <x v="0"/>
    <x v="0"/>
    <x v="0"/>
    <x v="0"/>
    <n v="20"/>
    <n v="1309525"/>
    <d v="2001-05-30T08:36:28"/>
    <s v="Gerald Metals Inc.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GDAVIDSON"/>
    <s v="BMARCHAN"/>
    <s v="Enron Metals Trading System"/>
    <x v="0"/>
    <x v="0"/>
    <n v="2157868"/>
    <m/>
  </r>
  <r>
    <x v="1"/>
    <x v="2"/>
    <x v="1"/>
    <x v="0"/>
    <n v="4127"/>
    <n v="1309526"/>
    <d v="2001-05-30T08:36:32"/>
    <s v="Coral Energy Resources, L.P."/>
    <x v="0"/>
    <x v="0"/>
    <x v="0"/>
    <x v="2"/>
    <s v="US Gas Phy Fwd Firm non-TX &lt; or = 1Mo "/>
    <s v="US Gas Phy       Consumers Pwr           31May01         USD/MM"/>
    <m/>
    <n v="4127"/>
    <x v="0"/>
    <x v="10"/>
    <x v="0"/>
    <n v="3.85"/>
    <s v="pfreyre1"/>
    <s v="JWILLI13"/>
    <s v="ENA - IM Mkt Central MICH"/>
    <x v="8"/>
    <x v="4"/>
    <n v="817198"/>
    <d v="2001-05-31T21:00:00"/>
  </r>
  <r>
    <x v="1"/>
    <x v="2"/>
    <x v="1"/>
    <x v="0"/>
    <n v="10000"/>
    <n v="1309527"/>
    <d v="2001-05-30T08:36:44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shawnmaz"/>
    <s v="ARING"/>
    <s v="ENA-IM NE GULF1"/>
    <x v="8"/>
    <x v="4"/>
    <n v="817199"/>
    <d v="2001-05-31T21:00:00"/>
  </r>
  <r>
    <x v="1"/>
    <x v="2"/>
    <x v="1"/>
    <x v="0"/>
    <n v="5000"/>
    <n v="1309529"/>
    <d v="2001-05-30T08:36:50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63"/>
    <s v="benharner"/>
    <s v="PMIMS"/>
    <s v="ENA - IM MKT Central CG"/>
    <x v="8"/>
    <x v="4"/>
    <n v="817200"/>
    <d v="2001-05-31T21:00:00"/>
  </r>
  <r>
    <x v="1"/>
    <x v="2"/>
    <x v="0"/>
    <x v="6"/>
    <n v="30000"/>
    <n v="1309530"/>
    <d v="2001-05-30T08:36:53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61"/>
    <s v="PATTILLO"/>
    <s v="KHOLST"/>
    <s v="FT-West"/>
    <x v="6"/>
    <x v="4"/>
    <s v="VC8765.1"/>
    <d v="2001-09-01T21:00:00"/>
  </r>
  <r>
    <x v="1"/>
    <x v="2"/>
    <x v="1"/>
    <x v="0"/>
    <n v="10000"/>
    <n v="1309531"/>
    <d v="2001-05-30T08:36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enharner"/>
    <s v="PMIMS"/>
    <s v="ENA - IM MKT Central CG"/>
    <x v="8"/>
    <x v="4"/>
    <n v="817201"/>
    <d v="2001-05-31T21:00:00"/>
  </r>
  <r>
    <x v="1"/>
    <x v="2"/>
    <x v="0"/>
    <x v="22"/>
    <n v="615000"/>
    <n v="1309534"/>
    <d v="2001-05-30T08:37:09"/>
    <s v="CLECO Marketing and Trading, LLC"/>
    <x v="0"/>
    <x v="0"/>
    <x v="0"/>
    <x v="2"/>
    <s v="US Gas Fin BasisSwap"/>
    <s v="US Gas Basis     Waha                    Jul-Oct01       USD/MM"/>
    <m/>
    <n v="5000"/>
    <x v="0"/>
    <x v="10"/>
    <x v="0"/>
    <n v="-7.4999999999999997E-3"/>
    <s v="stockman"/>
    <s v="EBASS"/>
    <s v="FT-Texas"/>
    <x v="6"/>
    <x v="4"/>
    <s v="VC8768.1"/>
    <d v="2001-07-01T10:30:00"/>
  </r>
  <r>
    <x v="1"/>
    <x v="2"/>
    <x v="1"/>
    <x v="0"/>
    <n v="10000"/>
    <n v="1309537"/>
    <d v="2001-05-30T08:37:12"/>
    <s v="Nicor Gas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5"/>
    <s v="vab12345"/>
    <s v="TDONOHO"/>
    <s v="ENA - IM Central Gulf"/>
    <x v="8"/>
    <x v="4"/>
    <n v="817204"/>
    <d v="2001-05-31T21:00:00"/>
  </r>
  <r>
    <x v="1"/>
    <x v="2"/>
    <x v="1"/>
    <x v="0"/>
    <n v="5000"/>
    <n v="1309536"/>
    <d v="2001-05-30T08:37:12"/>
    <s v="e prime, in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8"/>
    <s v="EPRIME26"/>
    <s v="ARING"/>
    <s v="ENA-IM NE GULF1"/>
    <x v="8"/>
    <x v="4"/>
    <n v="817203"/>
    <d v="2001-05-31T21:00:00"/>
  </r>
  <r>
    <x v="1"/>
    <x v="2"/>
    <x v="1"/>
    <x v="0"/>
    <n v="5000"/>
    <n v="1309538"/>
    <d v="2001-05-30T08:37:14"/>
    <s v="BP Energy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4"/>
    <s v="Martinjan"/>
    <s v="SSOUTH"/>
    <s v="ENA - IM West"/>
    <x v="8"/>
    <x v="4"/>
    <n v="817205"/>
    <d v="2001-05-31T21:00:00"/>
  </r>
  <r>
    <x v="1"/>
    <x v="1"/>
    <x v="1"/>
    <x v="6"/>
    <n v="1500"/>
    <n v="1309540"/>
    <d v="2001-05-30T08:37:17"/>
    <s v="Carolina Power &amp; Light Company"/>
    <x v="1"/>
    <x v="1"/>
    <x v="0"/>
    <x v="1"/>
    <s v="US East Power Phy Fwd Firm"/>
    <s v="US Pwr Phy Firm  Cinergy Peak            Jun01           USD/MWh"/>
    <m/>
    <n v="50"/>
    <x v="0"/>
    <x v="1"/>
    <x v="0"/>
    <n v="46.75"/>
    <s v="ZACHA007"/>
    <s v="CDORLAN"/>
    <s v="ST-ECAR"/>
    <x v="7"/>
    <x v="6"/>
    <n v="625965.1"/>
    <d v="2001-06-01T17:11:00"/>
  </r>
  <r>
    <x v="1"/>
    <x v="2"/>
    <x v="1"/>
    <x v="0"/>
    <n v="5000"/>
    <n v="1309539"/>
    <d v="2001-05-30T08:37:17"/>
    <s v="Duke Energy Trading and Marketing, L.L.C.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"/>
    <s v="KFRIEDRICH"/>
    <s v="SNEAL"/>
    <s v="ENA-IM NE GULF4"/>
    <x v="8"/>
    <x v="4"/>
    <n v="817206"/>
    <d v="2001-05-31T21:00:00"/>
  </r>
  <r>
    <x v="1"/>
    <x v="2"/>
    <x v="1"/>
    <x v="0"/>
    <n v="10000"/>
    <n v="1309541"/>
    <d v="2001-05-30T08:37:18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49999999999998"/>
    <s v="MIDCONT1"/>
    <s v="TDONOHO"/>
    <s v="ENA - IM Central Gulf"/>
    <x v="8"/>
    <x v="4"/>
    <n v="817207"/>
    <d v="2001-05-31T21:00:00"/>
  </r>
  <r>
    <x v="1"/>
    <x v="1"/>
    <x v="1"/>
    <x v="8"/>
    <n v="2300"/>
    <n v="1309543"/>
    <d v="2001-05-30T08:37:20"/>
    <s v="Morgan Stanley Capital Group, Inc."/>
    <x v="0"/>
    <x v="0"/>
    <x v="0"/>
    <x v="1"/>
    <s v="US West Power Phy Fwd CAISO"/>
    <s v="US Pwr Phy CAISO NP15 Peak               Oct-Dec01       USD/MWh"/>
    <m/>
    <n v="25"/>
    <x v="0"/>
    <x v="1"/>
    <x v="0"/>
    <n v="132"/>
    <s v="powerfunk"/>
    <s v="RBADEER"/>
    <s v="LT-CA"/>
    <x v="7"/>
    <x v="6"/>
    <n v="625966.1"/>
    <d v="2001-10-01T00:00:00"/>
  </r>
  <r>
    <x v="1"/>
    <x v="1"/>
    <x v="1"/>
    <x v="0"/>
    <n v="25"/>
    <n v="1309545"/>
    <d v="2001-05-30T08:37:20"/>
    <s v="AES NewEnergy, Inc."/>
    <x v="0"/>
    <x v="0"/>
    <x v="0"/>
    <x v="1"/>
    <s v="US West Power Phy Fwd CAISO"/>
    <s v="US Pwr Phy CAISO SP15 OffPk              31May01         USD/MWh"/>
    <n v="25"/>
    <m/>
    <x v="0"/>
    <x v="1"/>
    <x v="0"/>
    <n v="46"/>
    <s v="sunshine1"/>
    <s v="CMALLOR"/>
    <s v="ST-CA"/>
    <x v="7"/>
    <x v="6"/>
    <n v="625967.1"/>
    <d v="2001-05-31T21:00:00"/>
  </r>
  <r>
    <x v="1"/>
    <x v="2"/>
    <x v="1"/>
    <x v="0"/>
    <n v="10000"/>
    <n v="1309544"/>
    <d v="2001-05-30T08:37:20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LANCEMCW"/>
    <s v="SNEAL"/>
    <s v="ENA-IM NE GULF3"/>
    <x v="8"/>
    <x v="4"/>
    <n v="817208"/>
    <d v="2001-05-31T21:00:00"/>
  </r>
  <r>
    <x v="0"/>
    <x v="2"/>
    <x v="1"/>
    <x v="6"/>
    <n v="114000"/>
    <n v="1309546"/>
    <d v="2001-05-30T08:37:22"/>
    <s v="PG&amp;E Energy Trading, Canada Corporation"/>
    <x v="0"/>
    <x v="0"/>
    <x v="0"/>
    <x v="2"/>
    <s v="CAN Gas Phy Fwd Firm East &lt; or = 1Mo"/>
    <s v="CAN Gas Phy      Dawn                    Jun01           USD/MM"/>
    <m/>
    <n v="3800"/>
    <x v="0"/>
    <x v="10"/>
    <x v="0"/>
    <n v="3.87"/>
    <s v="POWELLCO"/>
    <s v="MCUILLA"/>
    <s v="ENA - IM Ontario"/>
    <x v="8"/>
    <x v="4"/>
    <n v="817209"/>
    <d v="2001-06-01T21:00:00"/>
  </r>
  <r>
    <x v="1"/>
    <x v="2"/>
    <x v="1"/>
    <x v="0"/>
    <n v="10000"/>
    <n v="1309547"/>
    <d v="2001-05-30T08:37:24"/>
    <s v="Reliant Energy Services, Inc.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5"/>
    <s v="kimnorman"/>
    <s v="SPEREIR"/>
    <s v="ENA-IM NE GULF2"/>
    <x v="8"/>
    <x v="4"/>
    <n v="817210"/>
    <d v="2001-05-31T21:00:00"/>
  </r>
  <r>
    <x v="0"/>
    <x v="1"/>
    <x v="0"/>
    <x v="0"/>
    <n v="25"/>
    <n v="1309548"/>
    <d v="2001-05-30T08:37:28"/>
    <s v="TransAlta Energy Marketing Corp."/>
    <x v="0"/>
    <x v="0"/>
    <x v="0"/>
    <x v="1"/>
    <s v="CAN Power Fin Swap"/>
    <s v="CAN Pwr Swap     PPoA HE13-18 MPT        30May01         CAD/MWh"/>
    <n v="25"/>
    <m/>
    <x v="0"/>
    <x v="12"/>
    <x v="4"/>
    <n v="67"/>
    <s v="christemp"/>
    <s v="CRICHEY"/>
    <s v="Alberta-Hourly"/>
    <x v="7"/>
    <x v="7"/>
    <n v="625968.1"/>
    <d v="2001-05-30T21:00:00"/>
  </r>
  <r>
    <x v="1"/>
    <x v="2"/>
    <x v="1"/>
    <x v="0"/>
    <n v="10000"/>
    <n v="1309550"/>
    <d v="2001-05-30T08:37:33"/>
    <s v="Reliant Energy Services, In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25000000000001"/>
    <s v="bcollins"/>
    <s v="TDONOHO"/>
    <s v="ENA - IM Central Gulf"/>
    <x v="8"/>
    <x v="4"/>
    <n v="817212"/>
    <d v="2001-05-31T21:00:00"/>
  </r>
  <r>
    <x v="1"/>
    <x v="2"/>
    <x v="1"/>
    <x v="0"/>
    <n v="10000"/>
    <n v="1309549"/>
    <d v="2001-05-30T08:37:33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211"/>
    <d v="2001-05-31T21:00:00"/>
  </r>
  <r>
    <x v="1"/>
    <x v="2"/>
    <x v="1"/>
    <x v="0"/>
    <n v="1000"/>
    <n v="1309551"/>
    <d v="2001-05-30T08:37:35"/>
    <s v="NJR Energy Services Company"/>
    <x v="0"/>
    <x v="0"/>
    <x v="0"/>
    <x v="2"/>
    <s v="US Gas Phy Fwd Firm non-TX &lt; or = 1Mo "/>
    <s v="US Gas Phy       Transco Z6 NY           31May01         USD/MM"/>
    <n v="1000"/>
    <m/>
    <x v="0"/>
    <x v="10"/>
    <x v="0"/>
    <n v="4.0549999999999997"/>
    <n v="19691994"/>
    <s v="VPIMENOV"/>
    <s v="ENA-IM ME NEW YORK"/>
    <x v="8"/>
    <x v="4"/>
    <n v="817213"/>
    <d v="2001-05-31T21:00:00"/>
  </r>
  <r>
    <x v="1"/>
    <x v="2"/>
    <x v="1"/>
    <x v="0"/>
    <n v="5000"/>
    <n v="1309552"/>
    <d v="2001-05-30T08:37:37"/>
    <s v="Dynegy Marketing and Trade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050000000000001"/>
    <s v="NOVERO777"/>
    <s v="JTHOLT"/>
    <s v="ENA - IM West"/>
    <x v="8"/>
    <x v="4"/>
    <n v="817214"/>
    <d v="2001-05-31T21:00:00"/>
  </r>
  <r>
    <x v="1"/>
    <x v="2"/>
    <x v="1"/>
    <x v="0"/>
    <n v="6521"/>
    <n v="1309553"/>
    <d v="2001-05-30T08:37:39"/>
    <s v="Cook Inlet Energy Supply L.L.C."/>
    <x v="0"/>
    <x v="0"/>
    <x v="0"/>
    <x v="2"/>
    <s v="US Gas Phy Fwd Firm non-TX &lt; or = 1Mo "/>
    <s v="US Gas Phy       EPNG SoCal Topk         31May01         USD/MM"/>
    <m/>
    <n v="6521"/>
    <x v="0"/>
    <x v="10"/>
    <x v="0"/>
    <n v="10.25"/>
    <s v="WESTDESK2"/>
    <s v="JTHOLT"/>
    <s v="ENA - IM West"/>
    <x v="8"/>
    <x v="4"/>
    <n v="817215"/>
    <d v="2001-05-31T21:00:00"/>
  </r>
  <r>
    <x v="1"/>
    <x v="2"/>
    <x v="1"/>
    <x v="6"/>
    <n v="300000"/>
    <n v="1309554"/>
    <d v="2001-05-30T08:37:39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85"/>
    <s v="TIMMYSMALL"/>
    <s v="EBASS"/>
    <s v="ENA-IM WAHA"/>
    <x v="8"/>
    <x v="4"/>
    <n v="817217"/>
    <d v="2001-06-01T09:47:00"/>
  </r>
  <r>
    <x v="1"/>
    <x v="2"/>
    <x v="1"/>
    <x v="0"/>
    <n v="5000"/>
    <n v="1309555"/>
    <d v="2001-05-30T08:37:40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749999999999999"/>
    <s v="EPRIME26"/>
    <s v="TKUYKEN"/>
    <s v="ENA - IM West"/>
    <x v="8"/>
    <x v="4"/>
    <n v="817216"/>
    <d v="2001-05-31T21:00:00"/>
  </r>
  <r>
    <x v="1"/>
    <x v="2"/>
    <x v="1"/>
    <x v="0"/>
    <n v="5000"/>
    <n v="1309556"/>
    <d v="2001-05-30T08:37:41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249999999999999"/>
    <s v="wwarburton"/>
    <s v="SSOUTH"/>
    <s v="ENA - IM West"/>
    <x v="8"/>
    <x v="4"/>
    <n v="817218"/>
    <d v="2001-05-31T21:00:00"/>
  </r>
  <r>
    <x v="1"/>
    <x v="2"/>
    <x v="1"/>
    <x v="0"/>
    <n v="5000"/>
    <n v="1309557"/>
    <d v="2001-05-30T08:37:44"/>
    <s v="MidAmerican Energy Company"/>
    <x v="0"/>
    <x v="0"/>
    <x v="0"/>
    <x v="2"/>
    <s v="US Gas Phy Fwd Firm non-TX &lt; or = 1Mo "/>
    <s v="US Gas Phy       NGPL LA Pool            31May01         USD/MM"/>
    <n v="5000"/>
    <m/>
    <x v="0"/>
    <x v="10"/>
    <x v="0"/>
    <n v="3.66"/>
    <s v="PEGGIALL"/>
    <s v="TDONOHO"/>
    <s v="ENA - IM Central Gulf"/>
    <x v="8"/>
    <x v="4"/>
    <n v="817221"/>
    <d v="2001-05-31T21:00:00"/>
  </r>
  <r>
    <x v="1"/>
    <x v="2"/>
    <x v="1"/>
    <x v="0"/>
    <n v="5000"/>
    <n v="1309558"/>
    <d v="2001-05-30T08:37:45"/>
    <s v="Dynegy Marketing and Trade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NOVERO777"/>
    <s v="JTHOLT"/>
    <s v="ENA - IM West"/>
    <x v="8"/>
    <x v="4"/>
    <n v="817219"/>
    <d v="2001-05-31T21:00:00"/>
  </r>
  <r>
    <x v="1"/>
    <x v="2"/>
    <x v="1"/>
    <x v="0"/>
    <n v="3000"/>
    <n v="1309559"/>
    <d v="2001-05-30T08:37:45"/>
    <s v="Coral Energy Resources, L.P."/>
    <x v="0"/>
    <x v="0"/>
    <x v="0"/>
    <x v="2"/>
    <s v="US Gas Phy Fwd Firm non-TX &lt; or = 1Mo "/>
    <s v="US Gas Phy       NGPL NICOR              31May01         USD/MM"/>
    <n v="3000"/>
    <m/>
    <x v="0"/>
    <x v="10"/>
    <x v="0"/>
    <n v="3.7538"/>
    <s v="pfreyre1"/>
    <s v="PMIMS"/>
    <s v="ENA - IM MKT Central CG"/>
    <x v="8"/>
    <x v="4"/>
    <n v="817220"/>
    <d v="2001-05-31T21:00:00"/>
  </r>
  <r>
    <x v="1"/>
    <x v="2"/>
    <x v="1"/>
    <x v="0"/>
    <n v="5000"/>
    <n v="1309560"/>
    <d v="2001-05-30T08:37:50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099999999999998"/>
    <s v="WESTDESK1"/>
    <s v="SSOUTH"/>
    <s v="ENA - IM West"/>
    <x v="8"/>
    <x v="4"/>
    <n v="817222"/>
    <d v="2001-05-31T21:00:00"/>
  </r>
  <r>
    <x v="1"/>
    <x v="2"/>
    <x v="1"/>
    <x v="0"/>
    <n v="10000"/>
    <n v="1309562"/>
    <d v="2001-05-30T08:37:5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pces5020"/>
    <s v="MLENHAR"/>
    <s v="ENA - IM West"/>
    <x v="8"/>
    <x v="4"/>
    <n v="817224"/>
    <d v="2001-05-31T21:00:00"/>
  </r>
  <r>
    <x v="1"/>
    <x v="2"/>
    <x v="1"/>
    <x v="0"/>
    <n v="10000"/>
    <n v="1309561"/>
    <d v="2001-05-30T08:37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kimnorman"/>
    <s v="TDONOHO"/>
    <s v="ENA - IM Central Gulf"/>
    <x v="8"/>
    <x v="4"/>
    <n v="817223"/>
    <d v="2001-05-31T21:00:00"/>
  </r>
  <r>
    <x v="1"/>
    <x v="1"/>
    <x v="1"/>
    <x v="18"/>
    <n v="3100"/>
    <n v="1309563"/>
    <d v="2001-05-30T08:37:51"/>
    <s v="Constellation Power Source, Inc."/>
    <x v="0"/>
    <x v="0"/>
    <x v="0"/>
    <x v="1"/>
    <s v="US East Power Phy Fwd Firm"/>
    <s v="US Pwr Phy Firm  Cinergy Peak            Jul-Aug01       USD/MWh"/>
    <m/>
    <n v="50"/>
    <x v="0"/>
    <x v="1"/>
    <x v="0"/>
    <n v="79"/>
    <s v="BARHAMCPS"/>
    <s v="FSTURM"/>
    <s v="LT-ECAR"/>
    <x v="7"/>
    <x v="6"/>
    <n v="625969.1"/>
    <d v="2001-07-01T17:11:00"/>
  </r>
  <r>
    <x v="1"/>
    <x v="2"/>
    <x v="1"/>
    <x v="0"/>
    <n v="10000"/>
    <n v="1309564"/>
    <d v="2001-05-30T08:37:54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Gistbill"/>
    <s v="RGAY"/>
    <s v="ENA - IM West"/>
    <x v="8"/>
    <x v="4"/>
    <n v="817225"/>
    <d v="2001-05-31T21:00:00"/>
  </r>
  <r>
    <x v="1"/>
    <x v="2"/>
    <x v="1"/>
    <x v="0"/>
    <n v="5000"/>
    <n v="1309566"/>
    <d v="2001-05-30T08:37:55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38"/>
    <s v="PEGGIALL"/>
    <s v="PMIMS"/>
    <s v="ENA - IM MKT Central CG"/>
    <x v="8"/>
    <x v="4"/>
    <n v="817227"/>
    <d v="2001-05-31T21:00:00"/>
  </r>
  <r>
    <x v="1"/>
    <x v="2"/>
    <x v="1"/>
    <x v="0"/>
    <n v="10000"/>
    <n v="1309565"/>
    <d v="2001-05-30T08:37:5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"/>
    <s v="MIDCONT1"/>
    <s v="TDONOHO"/>
    <s v="ENA - IM Central Gulf"/>
    <x v="8"/>
    <x v="4"/>
    <n v="817226"/>
    <d v="2001-05-31T21:00:00"/>
  </r>
  <r>
    <x v="1"/>
    <x v="2"/>
    <x v="1"/>
    <x v="0"/>
    <n v="10000"/>
    <n v="1309567"/>
    <d v="2001-05-30T08:38:00"/>
    <s v="MidAmerican Energy Company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75"/>
    <s v="KREMERTODD"/>
    <s v="TDONOHO"/>
    <s v="ENA - IM Central Gulf"/>
    <x v="8"/>
    <x v="4"/>
    <n v="817229"/>
    <d v="2001-05-31T21:00:00"/>
  </r>
  <r>
    <x v="0"/>
    <x v="0"/>
    <x v="0"/>
    <x v="0"/>
    <n v="10"/>
    <n v="1309568"/>
    <d v="2001-05-30T08:38:03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RAYPRADO"/>
    <s v="BMARCHAN"/>
    <s v="Enron Metals Trading System"/>
    <x v="0"/>
    <x v="0"/>
    <n v="2157870"/>
    <m/>
  </r>
  <r>
    <x v="1"/>
    <x v="2"/>
    <x v="1"/>
    <x v="0"/>
    <n v="2000"/>
    <n v="1309569"/>
    <d v="2001-05-30T08:38:06"/>
    <s v="Nicor Gas Company"/>
    <x v="0"/>
    <x v="0"/>
    <x v="0"/>
    <x v="2"/>
    <s v="US Gas Phy Fwd Firm non-TX &lt; or = 1Mo "/>
    <s v="US Gas Phy       NGPL NICOR              31May01         USD/MM"/>
    <n v="2000"/>
    <m/>
    <x v="0"/>
    <x v="10"/>
    <x v="0"/>
    <n v="3.7538"/>
    <s v="vab12345"/>
    <s v="PMIMS"/>
    <s v="ENA - IM MKT Central CG"/>
    <x v="8"/>
    <x v="4"/>
    <n v="817230"/>
    <d v="2001-05-31T21:00:00"/>
  </r>
  <r>
    <x v="1"/>
    <x v="2"/>
    <x v="1"/>
    <x v="0"/>
    <n v="5000"/>
    <n v="1309570"/>
    <d v="2001-05-30T08:38:08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5"/>
    <s v="PEGGIALL"/>
    <s v="TDONOHO"/>
    <s v="ENA - IM Central Gulf"/>
    <x v="8"/>
    <x v="4"/>
    <n v="817231"/>
    <d v="2001-05-31T21:00:00"/>
  </r>
  <r>
    <x v="1"/>
    <x v="2"/>
    <x v="1"/>
    <x v="0"/>
    <n v="3362"/>
    <n v="1309571"/>
    <d v="2001-05-30T08:38:10"/>
    <s v="WPS Energy Services, Inc."/>
    <x v="0"/>
    <x v="0"/>
    <x v="0"/>
    <x v="2"/>
    <s v="US Gas Phy Fwd Firm non-TX &lt; or = 1Mo "/>
    <s v="US Gas Phy       Consumers Pwr           31May01         USD/MM"/>
    <n v="3362"/>
    <m/>
    <x v="0"/>
    <x v="10"/>
    <x v="0"/>
    <n v="3.8450000000000002"/>
    <s v="TC3KEENAN"/>
    <s v="JWILLI13"/>
    <s v="ENA - IM Mkt Central MICH"/>
    <x v="8"/>
    <x v="4"/>
    <n v="817232"/>
    <d v="2001-05-31T21:00:00"/>
  </r>
  <r>
    <x v="1"/>
    <x v="2"/>
    <x v="1"/>
    <x v="0"/>
    <n v="1638"/>
    <n v="1309572"/>
    <d v="2001-05-30T08:38:11"/>
    <s v="TransCanada Gas Services Inc."/>
    <x v="0"/>
    <x v="0"/>
    <x v="0"/>
    <x v="2"/>
    <s v="US Gas Phy Fwd Firm non-TX &lt; or = 1Mo "/>
    <s v="US Gas Phy       Consumers Pwr           31May01         USD/MM"/>
    <n v="1638"/>
    <m/>
    <x v="0"/>
    <x v="10"/>
    <x v="0"/>
    <n v="3.8450000000000002"/>
    <s v="kollmaninc"/>
    <s v="JWILLI13"/>
    <s v="ENA - IM Mkt Central MICH"/>
    <x v="8"/>
    <x v="4"/>
    <n v="817233"/>
    <d v="2001-05-31T21:00:00"/>
  </r>
  <r>
    <x v="1"/>
    <x v="2"/>
    <x v="1"/>
    <x v="0"/>
    <n v="10000"/>
    <n v="1309573"/>
    <d v="2001-05-30T08:38:15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4"/>
    <d v="2001-05-31T21:00:00"/>
  </r>
  <r>
    <x v="1"/>
    <x v="2"/>
    <x v="1"/>
    <x v="0"/>
    <n v="10000"/>
    <n v="1309574"/>
    <d v="2001-05-30T08:38:15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MAXFIELD"/>
    <s v="PMIMS"/>
    <s v="ENA - IM MKT Central CG"/>
    <x v="8"/>
    <x v="4"/>
    <n v="817235"/>
    <d v="2001-05-31T21:00:00"/>
  </r>
  <r>
    <x v="1"/>
    <x v="2"/>
    <x v="1"/>
    <x v="0"/>
    <n v="5000"/>
    <n v="1309575"/>
    <d v="2001-05-30T08:38:1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26117"/>
    <s v="JWILLI13"/>
    <s v="ENA - IM Mkt Central MICH"/>
    <x v="8"/>
    <x v="4"/>
    <n v="817236"/>
    <d v="2001-05-31T21:00:00"/>
  </r>
  <r>
    <x v="1"/>
    <x v="2"/>
    <x v="1"/>
    <x v="0"/>
    <n v="10000"/>
    <n v="1309576"/>
    <d v="2001-05-30T08:38:18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37"/>
    <d v="2001-05-31T21:00:00"/>
  </r>
  <r>
    <x v="1"/>
    <x v="1"/>
    <x v="1"/>
    <x v="0"/>
    <n v="25"/>
    <n v="1309577"/>
    <d v="2001-05-30T08:38:19"/>
    <s v="Sempra Energy Trading Corp."/>
    <x v="0"/>
    <x v="0"/>
    <x v="0"/>
    <x v="1"/>
    <s v="US West Power Phy Fwd CAISO"/>
    <s v="US Pwr Phy CAISO SP15 OffPk              31May01         USD/MWh"/>
    <m/>
    <n v="25"/>
    <x v="0"/>
    <x v="1"/>
    <x v="0"/>
    <n v="52"/>
    <s v="timnhanna"/>
    <s v="CMALLOR"/>
    <s v="ST-CA"/>
    <x v="7"/>
    <x v="6"/>
    <n v="625970.1"/>
    <d v="2001-05-31T21:00:00"/>
  </r>
  <r>
    <x v="1"/>
    <x v="2"/>
    <x v="1"/>
    <x v="0"/>
    <n v="10000"/>
    <n v="1309578"/>
    <d v="2001-05-30T08:38:21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vab12345"/>
    <s v="PMIMS"/>
    <s v="ENA - IM MKT Central CG"/>
    <x v="8"/>
    <x v="4"/>
    <n v="817238"/>
    <d v="2001-05-31T21:00:00"/>
  </r>
  <r>
    <x v="0"/>
    <x v="0"/>
    <x v="0"/>
    <x v="0"/>
    <n v="6"/>
    <n v="1309579"/>
    <d v="2001-05-30T08:38:2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00"/>
    <s v="BRUMSTEVE"/>
    <s v="BMARCHAN"/>
    <s v="Enron Metals Trading System"/>
    <x v="0"/>
    <x v="0"/>
    <n v="2157872"/>
    <m/>
  </r>
  <r>
    <x v="1"/>
    <x v="2"/>
    <x v="1"/>
    <x v="0"/>
    <n v="10000"/>
    <n v="1309580"/>
    <d v="2001-05-30T08:38:22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9"/>
    <d v="2001-05-31T21:00:00"/>
  </r>
  <r>
    <x v="1"/>
    <x v="2"/>
    <x v="1"/>
    <x v="0"/>
    <n v="10000"/>
    <n v="1309581"/>
    <d v="2001-05-30T08:38:23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240"/>
    <d v="2001-05-31T21:00:00"/>
  </r>
  <r>
    <x v="1"/>
    <x v="2"/>
    <x v="1"/>
    <x v="0"/>
    <n v="10000"/>
    <n v="1309582"/>
    <d v="2001-05-30T08:38:26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41"/>
    <d v="2001-05-31T21:00:00"/>
  </r>
  <r>
    <x v="1"/>
    <x v="2"/>
    <x v="1"/>
    <x v="0"/>
    <n v="10000"/>
    <n v="1309583"/>
    <d v="2001-05-30T08:38:28"/>
    <s v="ONEOK Energy Marketing and Trading Company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KURTISWOOD"/>
    <s v="PMIMS"/>
    <s v="ENA - IM MKT Central CG"/>
    <x v="8"/>
    <x v="4"/>
    <n v="817242"/>
    <d v="2001-05-31T21:00:00"/>
  </r>
  <r>
    <x v="1"/>
    <x v="2"/>
    <x v="1"/>
    <x v="0"/>
    <n v="10000"/>
    <n v="1309584"/>
    <d v="2001-05-30T08:38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ADM50353"/>
    <s v="JPARKS"/>
    <s v="HPLC - IM HPLC"/>
    <x v="8"/>
    <x v="8"/>
    <n v="817243"/>
    <d v="2001-05-31T21:00:00"/>
  </r>
  <r>
    <x v="0"/>
    <x v="0"/>
    <x v="0"/>
    <x v="0"/>
    <n v="10"/>
    <n v="1309586"/>
    <d v="2001-05-30T08:38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LEEMDRAGE"/>
    <s v="BMARCHAN"/>
    <s v="Enron Metals Trading System"/>
    <x v="0"/>
    <x v="0"/>
    <n v="2157874"/>
    <m/>
  </r>
  <r>
    <x v="1"/>
    <x v="2"/>
    <x v="1"/>
    <x v="0"/>
    <n v="10000"/>
    <n v="1309587"/>
    <d v="2001-05-30T08:38:43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6"/>
    <s v="HEATHERW"/>
    <s v="MLENHAR"/>
    <s v="ENA - IM West"/>
    <x v="8"/>
    <x v="4"/>
    <n v="817245"/>
    <d v="2001-05-31T21:00:00"/>
  </r>
  <r>
    <x v="1"/>
    <x v="1"/>
    <x v="1"/>
    <x v="2"/>
    <n v="250"/>
    <n v="1309588"/>
    <d v="2001-05-30T08:38:43"/>
    <s v="Morgan Stanley Capital Group, Inc."/>
    <x v="0"/>
    <x v="0"/>
    <x v="0"/>
    <x v="1"/>
    <s v="US East Power Phy Fwd Firm"/>
    <s v="US Pwr Phy Firm  TVA Peak                04-08Jun01      USD/MWh"/>
    <m/>
    <n v="50"/>
    <x v="0"/>
    <x v="1"/>
    <x v="0"/>
    <n v="41.75"/>
    <s v="chasdurkin"/>
    <s v="JKING6"/>
    <s v="ST-SERC"/>
    <x v="7"/>
    <x v="6"/>
    <n v="625971.1"/>
    <d v="2001-06-04T21:00:00"/>
  </r>
  <r>
    <x v="1"/>
    <x v="2"/>
    <x v="0"/>
    <x v="10"/>
    <n v="310000"/>
    <n v="1309589"/>
    <d v="2001-05-30T08:38:4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8774.1"/>
    <d v="2001-07-01T21:00:00"/>
  </r>
  <r>
    <x v="1"/>
    <x v="2"/>
    <x v="1"/>
    <x v="0"/>
    <n v="5000"/>
    <n v="1309590"/>
    <d v="2001-05-30T08:38:47"/>
    <s v="Puget Sound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50000000000001"/>
    <s v="SPELLMAN"/>
    <s v="SSOUTH"/>
    <s v="ENA - IM West"/>
    <x v="8"/>
    <x v="4"/>
    <n v="817246"/>
    <d v="2001-05-31T21:00:00"/>
  </r>
  <r>
    <x v="1"/>
    <x v="2"/>
    <x v="0"/>
    <x v="10"/>
    <n v="310000"/>
    <n v="1309591"/>
    <d v="2001-05-30T08:38:48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4"/>
    <s v="ADM98493"/>
    <s v="JARNOLD"/>
    <s v="NG-Price"/>
    <x v="6"/>
    <x v="4"/>
    <s v="VC8775.1"/>
    <d v="2001-07-01T21:00:00"/>
  </r>
  <r>
    <x v="1"/>
    <x v="2"/>
    <x v="1"/>
    <x v="0"/>
    <n v="10000"/>
    <n v="1309592"/>
    <d v="2001-05-30T08:38:56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3"/>
    <s v="HEMMERLY"/>
    <s v="JTHOLT"/>
    <s v="ENA - IM West"/>
    <x v="8"/>
    <x v="4"/>
    <n v="817247"/>
    <d v="2001-05-31T21:00:00"/>
  </r>
  <r>
    <x v="0"/>
    <x v="1"/>
    <x v="1"/>
    <x v="0"/>
    <n v="25"/>
    <n v="1309593"/>
    <d v="2001-05-30T08:38:57"/>
    <s v="Entrade GmbH"/>
    <x v="0"/>
    <x v="0"/>
    <x v="0"/>
    <x v="1"/>
    <s v="GER Power Phy Fwd Ffrm"/>
    <s v="GER Pwr Phy FF   Ger Grd WDPK HV         01Jun01         EUR/MWh"/>
    <n v="25"/>
    <m/>
    <x v="0"/>
    <x v="1"/>
    <x v="2"/>
    <n v="32"/>
    <s v="ADM73836"/>
    <s v="MHELLERM"/>
    <s v="UK - ECTRL - Continental Power Book"/>
    <x v="2"/>
    <x v="2"/>
    <n v="108357.1"/>
    <d v="2001-06-01T21:00:00"/>
  </r>
  <r>
    <x v="1"/>
    <x v="2"/>
    <x v="0"/>
    <x v="14"/>
    <n v="1825000"/>
    <n v="1309595"/>
    <d v="2001-05-30T08:38:58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3.94"/>
    <s v="CSPRINGER"/>
    <s v="JARNOLD"/>
    <s v="NG-Price"/>
    <x v="6"/>
    <x v="4"/>
    <s v="VC8776.1"/>
    <d v="2002-01-01T21:00:00"/>
  </r>
  <r>
    <x v="1"/>
    <x v="2"/>
    <x v="1"/>
    <x v="0"/>
    <n v="1065"/>
    <n v="1309594"/>
    <d v="2001-05-30T08:38:58"/>
    <s v="AEP Energy Services, Inc."/>
    <x v="0"/>
    <x v="0"/>
    <x v="0"/>
    <x v="2"/>
    <s v="US Gas Phy Fwd Firm non-TX &lt; or = 1Mo "/>
    <s v="US Gas Phy       Dom SP TT               31May01         USD/MM"/>
    <n v="1065"/>
    <m/>
    <x v="0"/>
    <x v="10"/>
    <x v="0"/>
    <n v="3.93"/>
    <s v="aepes205"/>
    <s v="SHENDRI"/>
    <s v="ENA-IM ME CNG"/>
    <x v="8"/>
    <x v="4"/>
    <n v="817248"/>
    <d v="2001-05-31T21:00:00"/>
  </r>
  <r>
    <x v="1"/>
    <x v="2"/>
    <x v="1"/>
    <x v="0"/>
    <n v="10000"/>
    <n v="1309596"/>
    <d v="2001-05-30T08:39:00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3"/>
    <s v="HEMMERLY"/>
    <s v="JTHOLT"/>
    <s v="ENA - IM West"/>
    <x v="8"/>
    <x v="4"/>
    <n v="817249"/>
    <d v="2001-05-31T21:00:00"/>
  </r>
  <r>
    <x v="1"/>
    <x v="2"/>
    <x v="1"/>
    <x v="0"/>
    <n v="5000"/>
    <n v="1309598"/>
    <d v="2001-05-30T08:39:03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63"/>
    <s v="JFuller99"/>
    <s v="PMIMS"/>
    <s v="ENA - IM MKT Central CG"/>
    <x v="8"/>
    <x v="4"/>
    <n v="817251"/>
    <d v="2001-05-31T21:00:00"/>
  </r>
  <r>
    <x v="1"/>
    <x v="2"/>
    <x v="1"/>
    <x v="0"/>
    <n v="25000"/>
    <n v="1309599"/>
    <d v="2001-05-30T08:39:08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DM48146"/>
    <s v="ARING"/>
    <s v="ENA-IM NE GULF1"/>
    <x v="8"/>
    <x v="4"/>
    <n v="817252"/>
    <d v="2001-05-31T21:00:00"/>
  </r>
  <r>
    <x v="1"/>
    <x v="2"/>
    <x v="1"/>
    <x v="0"/>
    <n v="5000"/>
    <n v="1309601"/>
    <d v="2001-05-30T08:39:26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8"/>
    <s v="EPMELPrr2"/>
    <s v="SSOUTH"/>
    <s v="ENA - IM West"/>
    <x v="8"/>
    <x v="4"/>
    <n v="817253"/>
    <d v="2001-05-31T21:00:00"/>
  </r>
  <r>
    <x v="1"/>
    <x v="2"/>
    <x v="1"/>
    <x v="0"/>
    <n v="10000"/>
    <n v="1309600"/>
    <d v="2001-05-30T08:39:26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538"/>
    <s v="JBULRICH"/>
    <s v="PMIMS"/>
    <s v="ENA - IM MKT Central CG"/>
    <x v="8"/>
    <x v="4"/>
    <n v="817256"/>
    <d v="2001-05-31T21:00:00"/>
  </r>
  <r>
    <x v="1"/>
    <x v="2"/>
    <x v="1"/>
    <x v="0"/>
    <n v="5000"/>
    <n v="1309602"/>
    <d v="2001-05-30T08:39:27"/>
    <s v="BP Energy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9"/>
    <s v="Lewellyn"/>
    <s v="MLENHAR"/>
    <s v="ENA - IM West"/>
    <x v="8"/>
    <x v="4"/>
    <n v="817255"/>
    <d v="2001-05-31T21:00:00"/>
  </r>
  <r>
    <x v="1"/>
    <x v="2"/>
    <x v="1"/>
    <x v="0"/>
    <n v="2701"/>
    <n v="1309603"/>
    <d v="2001-05-30T08:39:27"/>
    <s v="Midcoast Marketing, Inc."/>
    <x v="0"/>
    <x v="0"/>
    <x v="0"/>
    <x v="2"/>
    <s v="US Gas Phy Fwd Firm non-TX &lt; or = 1Mo "/>
    <s v="US Gas Phy       TENN 500                31May01         USD/MM"/>
    <m/>
    <n v="2701"/>
    <x v="0"/>
    <x v="10"/>
    <x v="0"/>
    <n v="3.64"/>
    <s v="STUDMFFN"/>
    <s v="SNEAL"/>
    <s v="ENA-IM NE GULF3"/>
    <x v="8"/>
    <x v="4"/>
    <n v="817254"/>
    <d v="2001-05-31T21:00:00"/>
  </r>
  <r>
    <x v="1"/>
    <x v="2"/>
    <x v="1"/>
    <x v="0"/>
    <n v="5000"/>
    <n v="1309604"/>
    <d v="2001-05-30T08:39:28"/>
    <s v="Coral Energy Resources,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75000000000001"/>
    <s v="ericgraffp"/>
    <s v="VPIMENOV"/>
    <s v="ENA-IM ME NEW YORK"/>
    <x v="8"/>
    <x v="4"/>
    <n v="817257"/>
    <d v="2001-05-31T21:00:00"/>
  </r>
  <r>
    <x v="1"/>
    <x v="2"/>
    <x v="0"/>
    <x v="20"/>
    <n v="755000"/>
    <n v="1309605"/>
    <d v="2001-05-30T08:39:29"/>
    <s v="Puget Sound Energy, Inc."/>
    <x v="0"/>
    <x v="0"/>
    <x v="0"/>
    <x v="2"/>
    <s v="US Gas Fin Swap"/>
    <s v="US Gas Swap      Nymex                   Nov01-Mar02     USD/MM"/>
    <m/>
    <n v="5000"/>
    <x v="0"/>
    <x v="10"/>
    <x v="0"/>
    <n v="4.2"/>
    <s v="klambert"/>
    <s v="JARNOLD"/>
    <s v="NG-Price"/>
    <x v="6"/>
    <x v="4"/>
    <s v="VC8780.1"/>
    <d v="2001-11-01T00:00:00"/>
  </r>
  <r>
    <x v="1"/>
    <x v="2"/>
    <x v="0"/>
    <x v="10"/>
    <n v="310000"/>
    <n v="1309607"/>
    <d v="2001-05-30T08:39:35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AQUILA1000"/>
    <s v="JARNOLD"/>
    <s v="NG-Price"/>
    <x v="6"/>
    <x v="4"/>
    <s v="VC8781.1"/>
    <d v="2001-07-01T21:00:00"/>
  </r>
  <r>
    <x v="1"/>
    <x v="2"/>
    <x v="0"/>
    <x v="22"/>
    <n v="615000"/>
    <n v="1309608"/>
    <d v="2001-05-30T08:39:38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4"/>
    <s v="JOEGRAHAM"/>
    <s v="JARNOLD"/>
    <s v="NG-Price"/>
    <x v="6"/>
    <x v="4"/>
    <s v="VC8782.1"/>
    <d v="2001-07-01T00:00:00"/>
  </r>
  <r>
    <x v="1"/>
    <x v="1"/>
    <x v="1"/>
    <x v="0"/>
    <n v="25"/>
    <n v="1309609"/>
    <d v="2001-05-30T08:39:38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55"/>
    <s v="kyleross"/>
    <s v="CMALLOR"/>
    <s v="ST-CA"/>
    <x v="7"/>
    <x v="6"/>
    <n v="625973.1"/>
    <d v="2001-05-31T21:00:00"/>
  </r>
  <r>
    <x v="1"/>
    <x v="2"/>
    <x v="1"/>
    <x v="0"/>
    <n v="5000"/>
    <n v="1309610"/>
    <d v="2001-05-30T08:39:39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5"/>
    <s v="HEATHERW"/>
    <s v="MLENHAR"/>
    <s v="ENA - IM West"/>
    <x v="8"/>
    <x v="4"/>
    <n v="817258"/>
    <d v="2001-05-31T21:00:00"/>
  </r>
  <r>
    <x v="1"/>
    <x v="2"/>
    <x v="1"/>
    <x v="0"/>
    <n v="5000"/>
    <n v="1309611"/>
    <d v="2001-05-30T08:39:47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49999999999998"/>
    <s v="EASTDESK5"/>
    <s v="SPEREIR"/>
    <s v="ENA-IM NE GULF2"/>
    <x v="8"/>
    <x v="4"/>
    <n v="817259"/>
    <d v="2001-05-31T21:00:00"/>
  </r>
  <r>
    <x v="1"/>
    <x v="2"/>
    <x v="1"/>
    <x v="0"/>
    <n v="25000"/>
    <n v="1309612"/>
    <d v="2001-05-30T08:39:5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DM48146"/>
    <s v="ARING"/>
    <s v="ENA-IM NE GULF1"/>
    <x v="8"/>
    <x v="4"/>
    <n v="817260"/>
    <d v="2001-05-31T21:00:00"/>
  </r>
  <r>
    <x v="0"/>
    <x v="2"/>
    <x v="1"/>
    <x v="0"/>
    <n v="10000"/>
    <n v="1309614"/>
    <d v="2001-05-30T08:39:54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261"/>
    <d v="2001-05-31T21:00:00"/>
  </r>
  <r>
    <x v="1"/>
    <x v="2"/>
    <x v="1"/>
    <x v="0"/>
    <n v="3000"/>
    <n v="1309616"/>
    <d v="2001-05-30T08:39:59"/>
    <s v="Duke Energy Trading and Marketing, L.L.C."/>
    <x v="0"/>
    <x v="0"/>
    <x v="0"/>
    <x v="2"/>
    <s v="US Gas Phy Fwd Firm non-TX &lt; or = 1Mo "/>
    <s v="US Gas Phy       Opal                    31May01         USD/MM"/>
    <n v="3000"/>
    <m/>
    <x v="0"/>
    <x v="10"/>
    <x v="0"/>
    <n v="2.4649999999999999"/>
    <s v="CRAIGDUKE"/>
    <s v="SSOUTH"/>
    <s v="ENA - IM West"/>
    <x v="8"/>
    <x v="4"/>
    <n v="817262"/>
    <d v="2001-05-31T21:00:00"/>
  </r>
  <r>
    <x v="1"/>
    <x v="2"/>
    <x v="0"/>
    <x v="6"/>
    <n v="300000"/>
    <n v="1309617"/>
    <d v="2001-05-30T08:40:00"/>
    <s v="Duke Energy Trading and Marketing, L.L.C."/>
    <x v="0"/>
    <x v="0"/>
    <x v="0"/>
    <x v="2"/>
    <s v="US Gas Fin Swap"/>
    <s v="US Gas Daily     Trunkline ELA           Jun01           USD/MM"/>
    <m/>
    <n v="10000"/>
    <x v="0"/>
    <x v="10"/>
    <x v="0"/>
    <n v="3.5350000000000001"/>
    <s v="MHOMESTEAD"/>
    <s v="KRUSCIT"/>
    <s v="Firm Trading Central"/>
    <x v="6"/>
    <x v="4"/>
    <s v="VC8785.1"/>
    <d v="2001-06-01T21:00:00"/>
  </r>
  <r>
    <x v="1"/>
    <x v="2"/>
    <x v="0"/>
    <x v="6"/>
    <n v="300000"/>
    <n v="1309619"/>
    <d v="2001-05-30T08:40:01"/>
    <s v="Aquila Risk Management Corporation"/>
    <x v="0"/>
    <x v="0"/>
    <x v="0"/>
    <x v="2"/>
    <s v="US Gas Fin Swap"/>
    <s v="US Gas Daily     HHub                    Jun01           USD/MM"/>
    <m/>
    <n v="10000"/>
    <x v="0"/>
    <x v="10"/>
    <x v="0"/>
    <n v="3.67"/>
    <s v="AQUILA1029"/>
    <s v="PKEAVEY"/>
    <s v="G-DAILY-EST"/>
    <x v="6"/>
    <x v="4"/>
    <s v="VC8787.1"/>
    <d v="2001-06-01T21:00:00"/>
  </r>
  <r>
    <x v="1"/>
    <x v="1"/>
    <x v="1"/>
    <x v="0"/>
    <n v="6"/>
    <n v="1309621"/>
    <d v="2001-05-30T08:40:01"/>
    <s v="Coral Power, L.L.C."/>
    <x v="0"/>
    <x v="0"/>
    <x v="0"/>
    <x v="1"/>
    <s v="US West Power Phy Fwd CAISO"/>
    <s v="US Pwr Phy CAISO SP15 OffPk odd-lot      31May01         USD/MWh"/>
    <n v="6"/>
    <m/>
    <x v="0"/>
    <x v="1"/>
    <x v="0"/>
    <n v="50"/>
    <s v="JABORDEN"/>
    <s v="JMORRIS4"/>
    <s v="ST-CA"/>
    <x v="7"/>
    <x v="6"/>
    <n v="625975.1"/>
    <d v="2001-05-31T21:00:00"/>
  </r>
  <r>
    <x v="0"/>
    <x v="2"/>
    <x v="1"/>
    <x v="0"/>
    <n v="10000"/>
    <n v="1309622"/>
    <d v="2001-05-30T08:40:01"/>
    <s v="PG&amp;E Energy Trading, Canada Corporation"/>
    <x v="0"/>
    <x v="0"/>
    <x v="0"/>
    <x v="2"/>
    <s v="CAN Gas Phy Fwd Firm East &lt; or = 1Mo"/>
    <s v="CAN Gas Phy      Parkway                 31May01         USD/MM"/>
    <n v="10000"/>
    <m/>
    <x v="0"/>
    <x v="10"/>
    <x v="0"/>
    <n v="3.8650000000000002"/>
    <s v="ADM54361"/>
    <s v="MCUILLA"/>
    <s v="ENA - IM Ontario"/>
    <x v="8"/>
    <x v="4"/>
    <n v="817264"/>
    <d v="2001-05-31T21:00:00"/>
  </r>
  <r>
    <x v="0"/>
    <x v="2"/>
    <x v="1"/>
    <x v="0"/>
    <n v="10000"/>
    <n v="1309620"/>
    <d v="2001-05-30T08:40:01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"/>
    <s v="ADM96017"/>
    <s v="RWATT"/>
    <s v="EC-IM Canada West"/>
    <x v="8"/>
    <x v="7"/>
    <n v="817263"/>
    <d v="2001-05-30T21:00:00"/>
  </r>
  <r>
    <x v="0"/>
    <x v="2"/>
    <x v="1"/>
    <x v="0"/>
    <n v="10000"/>
    <n v="1309623"/>
    <d v="2001-05-30T08:40:05"/>
    <s v="Cook Inlet Energy Supply L.L.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099999999999996"/>
    <s v="canadanw1"/>
    <s v="RWATT"/>
    <s v="EC-IM Canada West"/>
    <x v="8"/>
    <x v="7"/>
    <n v="817265"/>
    <d v="2001-05-30T21:00:00"/>
  </r>
  <r>
    <x v="0"/>
    <x v="0"/>
    <x v="0"/>
    <x v="0"/>
    <n v="10"/>
    <n v="1309624"/>
    <d v="2001-05-30T08:40:07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876"/>
    <m/>
  </r>
  <r>
    <x v="0"/>
    <x v="2"/>
    <x v="1"/>
    <x v="0"/>
    <n v="10000"/>
    <n v="1309625"/>
    <d v="2001-05-30T08:40:10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2"/>
    <s v="ADM96017"/>
    <s v="RWATT"/>
    <s v="EC-IM Canada West"/>
    <x v="8"/>
    <x v="7"/>
    <n v="817266"/>
    <d v="2001-05-30T21:00:00"/>
  </r>
  <r>
    <x v="0"/>
    <x v="2"/>
    <x v="1"/>
    <x v="0"/>
    <n v="10000"/>
    <n v="1309626"/>
    <d v="2001-05-30T08:40:1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35"/>
    <s v="elizabeth"/>
    <s v="RWATT"/>
    <s v="EC-IM Canada West"/>
    <x v="8"/>
    <x v="7"/>
    <n v="817267"/>
    <d v="2001-05-30T21:00:00"/>
  </r>
  <r>
    <x v="1"/>
    <x v="2"/>
    <x v="1"/>
    <x v="0"/>
    <n v="10000"/>
    <n v="1309627"/>
    <d v="2001-05-30T08:40:17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949999999999999"/>
    <s v="LEMrdidas"/>
    <s v="ARING"/>
    <s v="ENA-IM NE GULF1"/>
    <x v="8"/>
    <x v="4"/>
    <n v="817268"/>
    <d v="2001-05-31T21:00:00"/>
  </r>
  <r>
    <x v="1"/>
    <x v="2"/>
    <x v="1"/>
    <x v="6"/>
    <n v="150000"/>
    <n v="1309628"/>
    <d v="2001-05-30T08:40:21"/>
    <s v="Helmerich &amp; Payne Energy Services, Inc."/>
    <x v="0"/>
    <x v="0"/>
    <x v="0"/>
    <x v="2"/>
    <s v="US Gas Phy Fwd Firm non-TX &lt; or = 1Mo "/>
    <s v="US Gas Phy       NGPL Midcont            Jun01           USD/MM"/>
    <m/>
    <n v="5000"/>
    <x v="0"/>
    <x v="10"/>
    <x v="0"/>
    <n v="3.57"/>
    <s v="ADM99771"/>
    <s v="KSTEVEN"/>
    <s v="ENA-IM Mid Central South"/>
    <x v="8"/>
    <x v="4"/>
    <n v="817269"/>
    <d v="2001-06-01T21:00:00"/>
  </r>
  <r>
    <x v="1"/>
    <x v="2"/>
    <x v="1"/>
    <x v="0"/>
    <n v="10000"/>
    <n v="1309629"/>
    <d v="2001-05-30T08:40:2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DMCPHERSON"/>
    <s v="ARING"/>
    <s v="ENA-IM NE GULF1"/>
    <x v="8"/>
    <x v="4"/>
    <n v="817270"/>
    <d v="2001-05-31T21:00:00"/>
  </r>
  <r>
    <x v="1"/>
    <x v="2"/>
    <x v="1"/>
    <x v="0"/>
    <n v="5000"/>
    <n v="1309630"/>
    <d v="2001-05-30T08:40:22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49999999999999"/>
    <s v="brtrader07"/>
    <s v="KSTEVEN"/>
    <s v="ENA-IM Mid Central South"/>
    <x v="8"/>
    <x v="4"/>
    <n v="817272"/>
    <d v="2001-05-31T21:00:00"/>
  </r>
  <r>
    <x v="1"/>
    <x v="2"/>
    <x v="1"/>
    <x v="0"/>
    <n v="5000"/>
    <n v="1309632"/>
    <d v="2001-05-30T08:40:23"/>
    <s v="Reliant Energy Services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8"/>
    <s v="bcollins"/>
    <s v="KSTEVEN"/>
    <s v="ENA-IM Mid Central South"/>
    <x v="8"/>
    <x v="4"/>
    <n v="817273"/>
    <d v="2001-05-31T21:00:00"/>
  </r>
  <r>
    <x v="1"/>
    <x v="2"/>
    <x v="1"/>
    <x v="0"/>
    <n v="10000"/>
    <n v="1309631"/>
    <d v="2001-05-30T08:40:23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3"/>
    <s v="ADM50353"/>
    <s v="JPARKS"/>
    <s v="HPLC - IM HPLC"/>
    <x v="8"/>
    <x v="8"/>
    <n v="817271"/>
    <d v="2001-05-31T21:00:00"/>
  </r>
  <r>
    <x v="1"/>
    <x v="2"/>
    <x v="0"/>
    <x v="6"/>
    <n v="150000"/>
    <n v="1309633"/>
    <d v="2001-05-30T08:40:2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6"/>
    <s v="rapini0001"/>
    <s v="ALEWIS"/>
    <s v="GD-CENTRAL"/>
    <x v="6"/>
    <x v="4"/>
    <s v="VC8788.1"/>
    <d v="2001-06-01T21:00:00"/>
  </r>
  <r>
    <x v="1"/>
    <x v="2"/>
    <x v="1"/>
    <x v="0"/>
    <n v="2500"/>
    <n v="1309634"/>
    <d v="2001-05-30T08:40:26"/>
    <s v="Coast Energy Group, a division of Cornerstone Propane, L.P."/>
    <x v="0"/>
    <x v="0"/>
    <x v="0"/>
    <x v="2"/>
    <s v="US Gas Phy Fwd Firm non-TX &lt; or = 1Mo "/>
    <s v="US Gas Phy       TETCO WLA               31May01         USD/MM"/>
    <n v="2500"/>
    <m/>
    <x v="0"/>
    <x v="10"/>
    <x v="0"/>
    <n v="3.6"/>
    <s v="buckdiers"/>
    <s v="SPEREIR"/>
    <s v="ENA-IM NE GULF3"/>
    <x v="8"/>
    <x v="4"/>
    <n v="817274"/>
    <d v="2001-05-31T21:00:00"/>
  </r>
  <r>
    <x v="1"/>
    <x v="2"/>
    <x v="1"/>
    <x v="0"/>
    <n v="15000"/>
    <n v="1309635"/>
    <d v="2001-05-30T08:40:29"/>
    <s v="Idacorp Energy Solutions, L.P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50000000000001"/>
    <s v="ADM48146"/>
    <s v="ARING"/>
    <s v="ENA-IM NE GULF1"/>
    <x v="8"/>
    <x v="4"/>
    <n v="817275"/>
    <d v="2001-05-31T21:00:00"/>
  </r>
  <r>
    <x v="1"/>
    <x v="2"/>
    <x v="1"/>
    <x v="0"/>
    <n v="5000"/>
    <n v="1309636"/>
    <d v="2001-05-30T08:40:3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PEGGIALL"/>
    <s v="KSTEVEN"/>
    <s v="ENA-IM Mid Central South"/>
    <x v="8"/>
    <x v="4"/>
    <n v="817276"/>
    <d v="2001-05-31T21:00:00"/>
  </r>
  <r>
    <x v="1"/>
    <x v="2"/>
    <x v="1"/>
    <x v="0"/>
    <n v="5000"/>
    <n v="1309637"/>
    <d v="2001-05-30T08:40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7"/>
    <s v="HEATHERW"/>
    <s v="MLENHAR"/>
    <s v="ENA - IM West"/>
    <x v="8"/>
    <x v="4"/>
    <n v="817277"/>
    <d v="2001-05-31T21:00:00"/>
  </r>
  <r>
    <x v="1"/>
    <x v="2"/>
    <x v="0"/>
    <x v="10"/>
    <n v="155000"/>
    <n v="1309640"/>
    <d v="2001-05-30T08:40:37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5"/>
    <s v="CARASPICER"/>
    <s v="JARNOLD"/>
    <s v="NG-Price"/>
    <x v="6"/>
    <x v="4"/>
    <s v="VC8789.1"/>
    <d v="2001-07-01T21:00:00"/>
  </r>
  <r>
    <x v="1"/>
    <x v="1"/>
    <x v="1"/>
    <x v="10"/>
    <n v="1550"/>
    <n v="1309639"/>
    <d v="2001-05-30T08:40:37"/>
    <s v="Duke Energy Trading and Marketing, L.L.C."/>
    <x v="0"/>
    <x v="0"/>
    <x v="0"/>
    <x v="1"/>
    <s v="US East Power Phy Fwd Firm"/>
    <s v="US Pwr Phy Firm  PJM-W Peak              May02           USD/MWh"/>
    <n v="50"/>
    <m/>
    <x v="0"/>
    <x v="1"/>
    <x v="0"/>
    <n v="41"/>
    <s v="STEVESTEVE"/>
    <s v="RBENSON"/>
    <s v="LT-PJM"/>
    <x v="7"/>
    <x v="6"/>
    <n v="625976.1"/>
    <d v="2002-05-01T14:12:00"/>
  </r>
  <r>
    <x v="1"/>
    <x v="2"/>
    <x v="1"/>
    <x v="0"/>
    <n v="5000"/>
    <n v="1309641"/>
    <d v="2001-05-30T08:40:37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8"/>
    <s v="schwalbach"/>
    <s v="KSTEVEN"/>
    <s v="ENA-IM Mid Central South"/>
    <x v="8"/>
    <x v="4"/>
    <n v="817279"/>
    <d v="2001-05-31T21:00:00"/>
  </r>
  <r>
    <x v="1"/>
    <x v="2"/>
    <x v="1"/>
    <x v="0"/>
    <n v="5000"/>
    <n v="1309638"/>
    <d v="2001-05-30T08:40:37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78"/>
    <d v="2001-05-31T21:00:00"/>
  </r>
  <r>
    <x v="1"/>
    <x v="2"/>
    <x v="0"/>
    <x v="10"/>
    <n v="387500"/>
    <n v="1309643"/>
    <d v="2001-05-30T08:40:40"/>
    <s v="Mirant Americas Energy Marketing, L.P."/>
    <x v="0"/>
    <x v="0"/>
    <x v="0"/>
    <x v="2"/>
    <s v="US Gas Fin Swap"/>
    <s v="US Gas Swap      Nymex                   Jul01           USD/MM"/>
    <m/>
    <n v="12500"/>
    <x v="0"/>
    <x v="10"/>
    <x v="0"/>
    <n v="3.75"/>
    <s v="ctm00001"/>
    <s v="JARNOLD"/>
    <s v="NG-Price"/>
    <x v="6"/>
    <x v="4"/>
    <s v="VC8791.1"/>
    <d v="2001-07-01T21:00:00"/>
  </r>
  <r>
    <x v="1"/>
    <x v="2"/>
    <x v="1"/>
    <x v="0"/>
    <n v="5000"/>
    <n v="1309642"/>
    <d v="2001-05-30T08:40:4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cscharton"/>
    <s v="KSTEVEN"/>
    <s v="ENA-IM Mid Central South"/>
    <x v="8"/>
    <x v="4"/>
    <n v="817280"/>
    <d v="2001-05-31T21:00:00"/>
  </r>
  <r>
    <x v="1"/>
    <x v="2"/>
    <x v="0"/>
    <x v="10"/>
    <n v="77500"/>
    <n v="1309645"/>
    <d v="2001-05-30T08:40:44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5"/>
    <s v="CRABTREE"/>
    <s v="JARNOLD"/>
    <s v="NG-Price"/>
    <x v="6"/>
    <x v="4"/>
    <s v="VC8792.1"/>
    <d v="2001-07-01T21:00:00"/>
  </r>
  <r>
    <x v="1"/>
    <x v="2"/>
    <x v="1"/>
    <x v="0"/>
    <n v="5000"/>
    <n v="1309647"/>
    <d v="2001-05-30T08:40:46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"/>
    <s v="MIDCONT1"/>
    <s v="KSTEVEN"/>
    <s v="ENA-IM Mid Central South"/>
    <x v="8"/>
    <x v="4"/>
    <n v="817282"/>
    <d v="2001-05-31T21:00:00"/>
  </r>
  <r>
    <x v="1"/>
    <x v="2"/>
    <x v="1"/>
    <x v="0"/>
    <n v="5000"/>
    <n v="1309649"/>
    <d v="2001-05-30T08:40:54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SCOTTWIR"/>
    <s v="KSTEVEN"/>
    <s v="ENA-IM Mid Central South"/>
    <x v="8"/>
    <x v="4"/>
    <n v="817284"/>
    <d v="2001-05-31T21:00:00"/>
  </r>
  <r>
    <x v="0"/>
    <x v="2"/>
    <x v="1"/>
    <x v="6"/>
    <n v="300000"/>
    <n v="1309650"/>
    <d v="2001-05-30T08:40:56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8"/>
    <s v="POWELLCO"/>
    <s v="MCUILLA"/>
    <s v="ENA - IM Ontario"/>
    <x v="8"/>
    <x v="4"/>
    <n v="817285"/>
    <d v="2001-06-01T21:00:00"/>
  </r>
  <r>
    <x v="1"/>
    <x v="2"/>
    <x v="0"/>
    <x v="20"/>
    <n v="755000"/>
    <n v="1309651"/>
    <d v="2001-05-30T08:40:57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2050000000000001"/>
    <s v="aepes214"/>
    <s v="JARNOLD"/>
    <s v="NG-Price"/>
    <x v="6"/>
    <x v="4"/>
    <s v="VC8793.1"/>
    <d v="2001-11-01T00:00:00"/>
  </r>
  <r>
    <x v="1"/>
    <x v="2"/>
    <x v="1"/>
    <x v="0"/>
    <n v="5000"/>
    <n v="1309652"/>
    <d v="2001-05-30T08:40:59"/>
    <s v="Wisconsin Power And Light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wpla08239"/>
    <s v="KSTEVEN"/>
    <s v="ENA-IM Mid Central South"/>
    <x v="8"/>
    <x v="4"/>
    <n v="817286"/>
    <d v="2001-05-31T21:00:00"/>
  </r>
  <r>
    <x v="1"/>
    <x v="2"/>
    <x v="1"/>
    <x v="0"/>
    <n v="5000"/>
    <n v="1309654"/>
    <d v="2001-05-30T08:41:01"/>
    <s v="NGTS LLC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6"/>
    <s v="DARREN10"/>
    <s v="TKUYKEN"/>
    <s v="ENA - IM West"/>
    <x v="8"/>
    <x v="4"/>
    <n v="817287"/>
    <d v="2001-05-31T21:00:00"/>
  </r>
  <r>
    <x v="1"/>
    <x v="2"/>
    <x v="1"/>
    <x v="0"/>
    <n v="664"/>
    <n v="1309655"/>
    <d v="2001-05-30T08:41:02"/>
    <s v="Williams Energy Marketing &amp; Trading Company"/>
    <x v="0"/>
    <x v="0"/>
    <x v="0"/>
    <x v="2"/>
    <s v="US Gas Phy Fwd Firm non-TX &lt; or = 1Mo "/>
    <s v="US Gas Phy       HeHub                   31May01         USD/MM"/>
    <n v="664"/>
    <m/>
    <x v="0"/>
    <x v="10"/>
    <x v="0"/>
    <n v="3.6850000000000001"/>
    <s v="duanelaw"/>
    <s v="ARING"/>
    <s v="ENA-IM NE GULF1"/>
    <x v="8"/>
    <x v="4"/>
    <n v="817288"/>
    <d v="2001-05-31T21:00:00"/>
  </r>
  <r>
    <x v="1"/>
    <x v="2"/>
    <x v="1"/>
    <x v="0"/>
    <n v="10000"/>
    <n v="1309656"/>
    <d v="2001-05-30T08:41:08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garrison"/>
    <s v="JPARKS"/>
    <s v="HPLC - IM HPLC"/>
    <x v="8"/>
    <x v="8"/>
    <n v="817289"/>
    <d v="2001-05-31T21:00:00"/>
  </r>
  <r>
    <x v="1"/>
    <x v="2"/>
    <x v="0"/>
    <x v="20"/>
    <n v="755000"/>
    <n v="1309657"/>
    <d v="2001-05-30T08:41:09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2"/>
    <s v="hotelmotel"/>
    <s v="JARNOLD"/>
    <s v="NG-Price"/>
    <x v="6"/>
    <x v="4"/>
    <s v="VC8795.1"/>
    <d v="2001-11-01T00:00:00"/>
  </r>
  <r>
    <x v="0"/>
    <x v="2"/>
    <x v="1"/>
    <x v="0"/>
    <n v="5000"/>
    <n v="1309659"/>
    <d v="2001-05-30T08:41:1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"/>
    <s v="shourihan2"/>
    <s v="CCLARK5"/>
    <s v="EC - IM Canada BC"/>
    <x v="8"/>
    <x v="7"/>
    <n v="817292"/>
    <d v="2001-05-31T21:00:00"/>
  </r>
  <r>
    <x v="1"/>
    <x v="2"/>
    <x v="1"/>
    <x v="0"/>
    <n v="10000"/>
    <n v="1309658"/>
    <d v="2001-05-30T08:41:1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"/>
    <s v="BRADCLAUSE"/>
    <s v="JPARKS"/>
    <s v="ENA - IM Katy"/>
    <x v="8"/>
    <x v="8"/>
    <n v="817290"/>
    <d v="2001-05-31T21:00:00"/>
  </r>
  <r>
    <x v="1"/>
    <x v="2"/>
    <x v="1"/>
    <x v="0"/>
    <n v="5000"/>
    <n v="1309660"/>
    <d v="2001-05-30T08:41:15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91"/>
    <d v="2001-05-31T21:00:00"/>
  </r>
  <r>
    <x v="1"/>
    <x v="2"/>
    <x v="1"/>
    <x v="0"/>
    <n v="4000"/>
    <n v="1309661"/>
    <d v="2001-05-30T08:41:16"/>
    <s v="Marathon Oil Company"/>
    <x v="0"/>
    <x v="0"/>
    <x v="0"/>
    <x v="2"/>
    <s v="US Gas Phy Fwd Firm non-TX &lt; or = 1Mo "/>
    <s v="US Gas Phy       Trunkline ELA           31May01         USD/MM"/>
    <n v="4000"/>
    <m/>
    <x v="0"/>
    <x v="10"/>
    <x v="0"/>
    <n v="3.4950000000000001"/>
    <s v="CADILLAC"/>
    <s v="TDONOHO"/>
    <s v="ENA - IM Central Gulf"/>
    <x v="8"/>
    <x v="4"/>
    <n v="817293"/>
    <d v="2001-05-31T21:00:00"/>
  </r>
  <r>
    <x v="0"/>
    <x v="2"/>
    <x v="1"/>
    <x v="0"/>
    <n v="10000"/>
    <n v="1309663"/>
    <d v="2001-05-30T08:41:1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449999999999998"/>
    <s v="elizabeth"/>
    <s v="RWATT"/>
    <s v="EC-IM Canada West"/>
    <x v="8"/>
    <x v="7"/>
    <n v="817295"/>
    <d v="2001-05-30T21:00:00"/>
  </r>
  <r>
    <x v="1"/>
    <x v="2"/>
    <x v="1"/>
    <x v="0"/>
    <n v="5000"/>
    <n v="1309662"/>
    <d v="2001-05-30T08:41:19"/>
    <s v="Aquila Energy Marketing Corporation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513000000000001"/>
    <s v="benharner"/>
    <s v="PMIMS"/>
    <s v="ENA - IM MKT Central CG"/>
    <x v="8"/>
    <x v="4"/>
    <n v="817294"/>
    <d v="2001-05-31T21:00:00"/>
  </r>
  <r>
    <x v="1"/>
    <x v="2"/>
    <x v="1"/>
    <x v="0"/>
    <n v="5000"/>
    <n v="1309664"/>
    <d v="2001-05-30T08:41:21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74999999999999"/>
    <s v="MIDCONT1"/>
    <s v="KSTEVEN"/>
    <s v="ENA-IM Mid Central South"/>
    <x v="8"/>
    <x v="4"/>
    <n v="817296"/>
    <d v="2001-05-31T21:00:00"/>
  </r>
  <r>
    <x v="0"/>
    <x v="0"/>
    <x v="0"/>
    <x v="0"/>
    <n v="10"/>
    <n v="1309666"/>
    <d v="2001-05-30T08:41:22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FBEUZELIN"/>
    <s v="ATURNER"/>
    <s v="Enron Metals Trading System"/>
    <x v="0"/>
    <x v="0"/>
    <n v="2157878"/>
    <m/>
  </r>
  <r>
    <x v="1"/>
    <x v="2"/>
    <x v="1"/>
    <x v="0"/>
    <n v="5000"/>
    <n v="1309667"/>
    <d v="2001-05-30T08:41:24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MIDCONT1"/>
    <s v="KSTEVEN"/>
    <s v="ENA-IM Mid Central South"/>
    <x v="8"/>
    <x v="4"/>
    <n v="817297"/>
    <d v="2001-05-31T21:00:00"/>
  </r>
  <r>
    <x v="1"/>
    <x v="2"/>
    <x v="1"/>
    <x v="0"/>
    <n v="5000"/>
    <n v="1309668"/>
    <d v="2001-05-30T08:41:25"/>
    <s v="NGTS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DARREN10"/>
    <s v="KSTEVEN"/>
    <s v="ENA-IM Mid Central South"/>
    <x v="8"/>
    <x v="4"/>
    <n v="817298"/>
    <d v="2001-05-31T21:00:00"/>
  </r>
  <r>
    <x v="1"/>
    <x v="2"/>
    <x v="0"/>
    <x v="10"/>
    <n v="310000"/>
    <n v="1309669"/>
    <d v="2001-05-30T08:41:27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3.7450000000000001"/>
    <s v="WARNERTODD"/>
    <s v="JARNOLD"/>
    <s v="NG-Price"/>
    <x v="6"/>
    <x v="4"/>
    <s v="VC8798.1"/>
    <d v="2001-07-01T21:00:00"/>
  </r>
  <r>
    <x v="1"/>
    <x v="2"/>
    <x v="1"/>
    <x v="0"/>
    <n v="5000"/>
    <n v="1309670"/>
    <d v="2001-05-30T08:41:2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25000000000001"/>
    <s v="KREMERTODD"/>
    <s v="TDONOHO"/>
    <s v="ENA - IM Central Gulf"/>
    <x v="8"/>
    <x v="4"/>
    <n v="817299"/>
    <d v="2001-05-31T21:00:00"/>
  </r>
  <r>
    <x v="0"/>
    <x v="1"/>
    <x v="1"/>
    <x v="4"/>
    <n v="50"/>
    <n v="1309671"/>
    <d v="2001-05-30T08:41:30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"/>
    <s v="ADM02151"/>
    <s v="MHELLERM"/>
    <s v="UK - ECTRL - Continental Power Book"/>
    <x v="2"/>
    <x v="2"/>
    <n v="108361.1"/>
    <d v="2001-06-02T21:00:00"/>
  </r>
  <r>
    <x v="0"/>
    <x v="2"/>
    <x v="0"/>
    <x v="23"/>
    <n v="1070000"/>
    <n v="1309672"/>
    <d v="2001-05-30T08:41:30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799.1"/>
    <d v="2002-04-01T00:00:00"/>
  </r>
  <r>
    <x v="1"/>
    <x v="1"/>
    <x v="1"/>
    <x v="0"/>
    <n v="25"/>
    <n v="1309674"/>
    <d v="2001-05-30T08:41:32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60"/>
    <s v="kyleross"/>
    <s v="CMALLOR"/>
    <s v="ST-CA"/>
    <x v="7"/>
    <x v="6"/>
    <n v="625977.1"/>
    <d v="2001-05-31T21:00:00"/>
  </r>
  <r>
    <x v="1"/>
    <x v="2"/>
    <x v="1"/>
    <x v="0"/>
    <n v="5000"/>
    <n v="1309673"/>
    <d v="2001-05-30T08:41:32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00"/>
    <d v="2001-05-31T21:00:00"/>
  </r>
  <r>
    <x v="1"/>
    <x v="2"/>
    <x v="1"/>
    <x v="0"/>
    <n v="2362"/>
    <n v="1309675"/>
    <d v="2001-05-30T08:41:37"/>
    <s v="WPS Energy Services, Inc."/>
    <x v="0"/>
    <x v="0"/>
    <x v="0"/>
    <x v="2"/>
    <s v="US Gas Phy Fwd Firm non-TX &lt; or = 1Mo "/>
    <s v="US Gas Phy       Mich Con                31May01         USD/MM"/>
    <n v="2362"/>
    <m/>
    <x v="0"/>
    <x v="10"/>
    <x v="0"/>
    <n v="3.8450000000000002"/>
    <s v="TC3KEENAN"/>
    <s v="JWILLI13"/>
    <s v="ENA - IM Mkt Central MICH"/>
    <x v="8"/>
    <x v="4"/>
    <n v="817301"/>
    <d v="2001-05-31T21:00:00"/>
  </r>
  <r>
    <x v="1"/>
    <x v="2"/>
    <x v="0"/>
    <x v="10"/>
    <n v="155000"/>
    <n v="1309676"/>
    <d v="2001-05-30T08:41:38"/>
    <s v="Tractebel Energy Marketing, Inc."/>
    <x v="0"/>
    <x v="0"/>
    <x v="0"/>
    <x v="2"/>
    <s v="US Gas Fin BasisSwap"/>
    <s v="US Gas Basis     NGI SoCal               Oct01           USD/MM"/>
    <m/>
    <n v="5000"/>
    <x v="0"/>
    <x v="10"/>
    <x v="0"/>
    <n v="4.5199999999999996"/>
    <s v="RAAUCOIN"/>
    <s v="KHOLST"/>
    <s v="FT-West"/>
    <x v="6"/>
    <x v="4"/>
    <s v="VC8801.1"/>
    <d v="2001-10-01T00:00:00"/>
  </r>
  <r>
    <x v="1"/>
    <x v="2"/>
    <x v="1"/>
    <x v="0"/>
    <n v="5000"/>
    <n v="1309677"/>
    <d v="2001-05-30T08:41:38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13000000000001"/>
    <s v="pces5054"/>
    <s v="PMIMS"/>
    <s v="ENA - IM MKT Central CG"/>
    <x v="8"/>
    <x v="4"/>
    <n v="817302"/>
    <d v="2001-05-31T21:00:00"/>
  </r>
  <r>
    <x v="1"/>
    <x v="2"/>
    <x v="1"/>
    <x v="0"/>
    <n v="5000"/>
    <n v="1309678"/>
    <d v="2001-05-30T08:41:43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5"/>
    <s v="HEATHERW"/>
    <s v="MLENHAR"/>
    <s v="ENA - IM West"/>
    <x v="8"/>
    <x v="4"/>
    <n v="817303"/>
    <d v="2001-05-31T21:00:00"/>
  </r>
  <r>
    <x v="1"/>
    <x v="2"/>
    <x v="1"/>
    <x v="0"/>
    <n v="5000"/>
    <n v="1309679"/>
    <d v="2001-05-30T08:41:44"/>
    <s v="Cook Inlet Energy Supply L.L.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MIDCONT1"/>
    <s v="ARING"/>
    <s v="ENA-IM NE GULF1"/>
    <x v="8"/>
    <x v="4"/>
    <n v="817304"/>
    <d v="2001-05-31T21:00:00"/>
  </r>
  <r>
    <x v="1"/>
    <x v="2"/>
    <x v="1"/>
    <x v="0"/>
    <n v="50"/>
    <n v="1309680"/>
    <d v="2001-05-30T08:41:48"/>
    <s v="Torch Energy TM, Inc."/>
    <x v="0"/>
    <x v="0"/>
    <x v="0"/>
    <x v="2"/>
    <s v="US Gas Phy Fwd Firm non-TX &lt; or = 1Mo "/>
    <s v="US Gas Phy       TETCO ELA               31May01         USD/MM"/>
    <n v="50"/>
    <m/>
    <x v="0"/>
    <x v="10"/>
    <x v="0"/>
    <n v="3.62"/>
    <s v="CLIFFBRUN"/>
    <s v="SPEREIR"/>
    <s v="ENA-IM NE GULF3"/>
    <x v="8"/>
    <x v="4"/>
    <n v="817305"/>
    <d v="2001-05-31T21:00:00"/>
  </r>
  <r>
    <x v="1"/>
    <x v="2"/>
    <x v="1"/>
    <x v="0"/>
    <n v="5000"/>
    <n v="1309681"/>
    <d v="2001-05-30T08:41:51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4"/>
    <s v="HEATHERW"/>
    <s v="MLENHAR"/>
    <s v="ENA - IM West"/>
    <x v="8"/>
    <x v="4"/>
    <n v="817306"/>
    <d v="2001-05-31T21:00:00"/>
  </r>
  <r>
    <x v="1"/>
    <x v="2"/>
    <x v="1"/>
    <x v="6"/>
    <n v="150000"/>
    <n v="1309682"/>
    <d v="2001-05-30T08:41:52"/>
    <s v="Williams Energy Marketing &amp; Trading Company"/>
    <x v="0"/>
    <x v="0"/>
    <x v="0"/>
    <x v="2"/>
    <s v="US Gas Phy Fwd Firm non-TX &lt; or = 1Mo "/>
    <s v="US Gas Phy       SoCal EHR               Jun01           USD/MM"/>
    <n v="5000"/>
    <m/>
    <x v="0"/>
    <x v="10"/>
    <x v="0"/>
    <n v="10.16"/>
    <s v="frankfield"/>
    <s v="MGRIGSB"/>
    <s v="ENA - IM West"/>
    <x v="8"/>
    <x v="4"/>
    <n v="817307"/>
    <d v="2001-06-01T21:00:00"/>
  </r>
  <r>
    <x v="1"/>
    <x v="2"/>
    <x v="1"/>
    <x v="0"/>
    <n v="5000"/>
    <n v="1309683"/>
    <d v="2001-05-30T08:41:55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BIGDADDY"/>
    <s v="KSTEVEN"/>
    <s v="ENA-IM Mid Central South"/>
    <x v="8"/>
    <x v="4"/>
    <n v="817308"/>
    <d v="2001-05-31T21:00:00"/>
  </r>
  <r>
    <x v="1"/>
    <x v="2"/>
    <x v="1"/>
    <x v="0"/>
    <n v="10000"/>
    <n v="1309684"/>
    <d v="2001-05-30T08:41:55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9"/>
    <s v="raganbond1"/>
    <s v="SNEAL"/>
    <s v="ENA-IM NE GULF4"/>
    <x v="8"/>
    <x v="4"/>
    <n v="817309"/>
    <d v="2001-05-31T21:00:00"/>
  </r>
  <r>
    <x v="0"/>
    <x v="2"/>
    <x v="1"/>
    <x v="0"/>
    <n v="5708"/>
    <n v="1309685"/>
    <d v="2001-05-30T08:41:56"/>
    <s v="Premstar Energy Canada Ltd"/>
    <x v="0"/>
    <x v="0"/>
    <x v="0"/>
    <x v="2"/>
    <s v="CAN Gas Phy Fwd Firm East &lt; or = 1Mo"/>
    <s v="CAN Gas Phy      Dawn                    31May01         USD/MM"/>
    <m/>
    <n v="5708"/>
    <x v="0"/>
    <x v="10"/>
    <x v="0"/>
    <n v="3.87"/>
    <s v="DLPECL02"/>
    <s v="MCUILLA"/>
    <s v="ENA - IM Ontario"/>
    <x v="8"/>
    <x v="4"/>
    <n v="817310"/>
    <d v="2001-05-31T21:00:00"/>
  </r>
  <r>
    <x v="1"/>
    <x v="2"/>
    <x v="1"/>
    <x v="0"/>
    <n v="5000"/>
    <n v="1309687"/>
    <d v="2001-05-30T08:41:59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BIGDADDY"/>
    <s v="KSTEVEN"/>
    <s v="ENA-IM Mid Central South"/>
    <x v="8"/>
    <x v="4"/>
    <n v="817311"/>
    <d v="2001-05-31T21:00:00"/>
  </r>
  <r>
    <x v="1"/>
    <x v="2"/>
    <x v="1"/>
    <x v="6"/>
    <n v="112200"/>
    <n v="1309686"/>
    <d v="2001-05-30T08:41:59"/>
    <s v="Conectiv Energy Supply, Inc."/>
    <x v="0"/>
    <x v="0"/>
    <x v="0"/>
    <x v="2"/>
    <s v="US Gas Phy Fwd Firm non-TX &lt; or = 1Mo "/>
    <s v="US Gas Phy       TranscoZ6NNY            Jun01           USD/MM"/>
    <n v="3740"/>
    <m/>
    <x v="0"/>
    <x v="10"/>
    <x v="0"/>
    <n v="4.0199999999999996"/>
    <s v="avgallo51"/>
    <s v="VPIMENOV"/>
    <s v="ENA-IM ME NEW YORK"/>
    <x v="8"/>
    <x v="4"/>
    <n v="817314"/>
    <d v="2001-06-01T21:00:00"/>
  </r>
  <r>
    <x v="1"/>
    <x v="2"/>
    <x v="1"/>
    <x v="0"/>
    <n v="10000"/>
    <n v="1309689"/>
    <d v="2001-05-30T08:42:01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tracyschwa"/>
    <s v="PMIMS"/>
    <s v="ENA - IM MKT Central CG"/>
    <x v="8"/>
    <x v="4"/>
    <n v="817312"/>
    <d v="2001-05-31T21:00:00"/>
  </r>
  <r>
    <x v="0"/>
    <x v="1"/>
    <x v="1"/>
    <x v="6"/>
    <n v="750"/>
    <n v="1309690"/>
    <d v="2001-05-30T08:42:02"/>
    <s v="Elektrizitats-Gesellschaft Laufenburg AG"/>
    <x v="0"/>
    <x v="0"/>
    <x v="0"/>
    <x v="1"/>
    <s v="GER Power Phy Fwd Ffrm"/>
    <s v="GER Pwr Phy FF   Ger Grd BASE HV         Nov01           EUR/MWh"/>
    <n v="25"/>
    <m/>
    <x v="0"/>
    <x v="1"/>
    <x v="2"/>
    <n v="26.55"/>
    <s v="JABORNIK"/>
    <s v="AMANCEBO"/>
    <s v="UK - ECTRL - Continental Power Book"/>
    <x v="2"/>
    <x v="2"/>
    <n v="108363.1"/>
    <d v="2001-11-01T00:00:00"/>
  </r>
  <r>
    <x v="1"/>
    <x v="2"/>
    <x v="1"/>
    <x v="0"/>
    <n v="5000"/>
    <n v="1309691"/>
    <d v="2001-05-30T08:42:02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"/>
    <s v="BIGDADDY"/>
    <s v="KSTEVEN"/>
    <s v="ENA-IM Mid Central South"/>
    <x v="8"/>
    <x v="4"/>
    <n v="817313"/>
    <d v="2001-05-31T21:00:00"/>
  </r>
  <r>
    <x v="1"/>
    <x v="2"/>
    <x v="0"/>
    <x v="23"/>
    <n v="2140000"/>
    <n v="1309693"/>
    <d v="2001-05-30T08:42:06"/>
    <s v="BP Corporation North America Inc."/>
    <x v="0"/>
    <x v="0"/>
    <x v="0"/>
    <x v="2"/>
    <s v="US Gas Fin BasisSwap"/>
    <s v="US Gas Basis     HSC                     Apr-Oct02       USD/MM"/>
    <n v="10000"/>
    <m/>
    <x v="0"/>
    <x v="10"/>
    <x v="0"/>
    <n v="2.2499999999999999E-2"/>
    <s v="Hasouandre"/>
    <s v="EBASS"/>
    <s v="FT-Texas"/>
    <x v="6"/>
    <x v="4"/>
    <s v="VC8804.1"/>
    <d v="2002-04-01T00:00:00"/>
  </r>
  <r>
    <x v="1"/>
    <x v="2"/>
    <x v="1"/>
    <x v="0"/>
    <n v="5000"/>
    <n v="1309692"/>
    <d v="2001-05-30T08:42:06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315"/>
    <d v="2001-05-31T21:00:00"/>
  </r>
  <r>
    <x v="1"/>
    <x v="2"/>
    <x v="1"/>
    <x v="0"/>
    <n v="10000"/>
    <n v="1309694"/>
    <d v="2001-05-30T08:42:08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frankfield"/>
    <s v="JTHOLT"/>
    <s v="ENA - IM West"/>
    <x v="8"/>
    <x v="4"/>
    <n v="817316"/>
    <d v="2001-05-31T21:00:00"/>
  </r>
  <r>
    <x v="1"/>
    <x v="2"/>
    <x v="1"/>
    <x v="0"/>
    <n v="10000"/>
    <n v="1309695"/>
    <d v="2001-05-30T08:42:09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5"/>
    <s v="wayneellis"/>
    <s v="JTHOLT"/>
    <s v="ENA - IM West"/>
    <x v="8"/>
    <x v="4"/>
    <n v="817317"/>
    <d v="2001-05-31T21:00:00"/>
  </r>
  <r>
    <x v="1"/>
    <x v="2"/>
    <x v="1"/>
    <x v="0"/>
    <n v="5000"/>
    <n v="1309696"/>
    <d v="2001-05-30T08:42:1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318"/>
    <d v="2001-05-31T21:00:00"/>
  </r>
  <r>
    <x v="1"/>
    <x v="2"/>
    <x v="0"/>
    <x v="10"/>
    <n v="620000"/>
    <n v="1309697"/>
    <d v="2001-05-30T08:42:12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4"/>
    <s v="JLIPMAN1"/>
    <s v="JARNOLD"/>
    <s v="NG-Price"/>
    <x v="6"/>
    <x v="4"/>
    <s v="VC8805.1"/>
    <d v="2001-07-01T21:00:00"/>
  </r>
  <r>
    <x v="1"/>
    <x v="2"/>
    <x v="1"/>
    <x v="0"/>
    <n v="10000"/>
    <n v="1309698"/>
    <d v="2001-05-30T08:42:19"/>
    <s v="Enserco Energy, Inc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mattreed"/>
    <s v="JTHOLT"/>
    <s v="ENA - IM West"/>
    <x v="8"/>
    <x v="4"/>
    <n v="817319"/>
    <d v="2001-05-31T21:00:00"/>
  </r>
  <r>
    <x v="1"/>
    <x v="1"/>
    <x v="1"/>
    <x v="0"/>
    <n v="25"/>
    <n v="1309699"/>
    <d v="2001-05-30T08:42:21"/>
    <s v="Avista Energy, Inc."/>
    <x v="0"/>
    <x v="0"/>
    <x v="0"/>
    <x v="1"/>
    <s v="US West Power Phy Fwd Firm"/>
    <s v="US Pwr Phy Firm  Mid-C Peak              31May01         USD/MWh"/>
    <n v="25"/>
    <m/>
    <x v="0"/>
    <x v="1"/>
    <x v="0"/>
    <n v="200"/>
    <s v="HARA01234"/>
    <s v="DSCHOLT"/>
    <s v="ST-NW"/>
    <x v="7"/>
    <x v="6"/>
    <n v="625979.1"/>
    <d v="2001-05-31T21:00:00"/>
  </r>
  <r>
    <x v="1"/>
    <x v="2"/>
    <x v="0"/>
    <x v="6"/>
    <n v="187800"/>
    <n v="1309702"/>
    <d v="2001-05-30T08:42:25"/>
    <s v="Firm Trading Bridgeline Gas Marketing"/>
    <x v="0"/>
    <x v="0"/>
    <x v="0"/>
    <x v="2"/>
    <s v="US Gas Fin Swap"/>
    <s v="US Gas Daily     HHub                    Jun01           USD/MM"/>
    <n v="6260"/>
    <m/>
    <x v="0"/>
    <x v="10"/>
    <x v="0"/>
    <n v="3.67"/>
    <s v="ADM84149"/>
    <s v="PKEAVEY"/>
    <s v="G-DAILY-EST"/>
    <x v="6"/>
    <x v="4"/>
    <s v="VC8809.1"/>
    <d v="2001-06-01T21:00:00"/>
  </r>
  <r>
    <x v="1"/>
    <x v="2"/>
    <x v="1"/>
    <x v="0"/>
    <n v="5000"/>
    <n v="1309703"/>
    <d v="2001-05-30T08:42:25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SCOTTWIR"/>
    <s v="KSTEVEN"/>
    <s v="ENA-IM Mid Central South"/>
    <x v="8"/>
    <x v="4"/>
    <n v="817320"/>
    <d v="2001-05-31T21:00:00"/>
  </r>
  <r>
    <x v="1"/>
    <x v="2"/>
    <x v="1"/>
    <x v="0"/>
    <n v="10000"/>
    <n v="1309701"/>
    <d v="2001-05-30T08:42:2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"/>
    <s v="MIDCONT2"/>
    <s v="TDONOHO"/>
    <s v="ENA - IM Central Gulf"/>
    <x v="8"/>
    <x v="4"/>
    <n v="817321"/>
    <d v="2001-05-31T21:00:00"/>
  </r>
  <r>
    <x v="1"/>
    <x v="2"/>
    <x v="0"/>
    <x v="22"/>
    <n v="1230000"/>
    <n v="1309705"/>
    <d v="2001-05-30T08:42:29"/>
    <s v="Cargill Energy, a division of Cargill, Incorporated"/>
    <x v="0"/>
    <x v="0"/>
    <x v="0"/>
    <x v="2"/>
    <s v="US Gas Fin BasisSwap"/>
    <s v="US Gas Basis     NGI Chicago             Jul-Oct01       USD/MM"/>
    <m/>
    <n v="10000"/>
    <x v="0"/>
    <x v="10"/>
    <x v="0"/>
    <n v="7.0000000000000007E-2"/>
    <s v="ADM90884"/>
    <s v="GSTOREY"/>
    <s v="FT-ONTARIO"/>
    <x v="6"/>
    <x v="4"/>
    <s v="VC8811.1"/>
    <d v="2001-07-01T00:00:00"/>
  </r>
  <r>
    <x v="1"/>
    <x v="2"/>
    <x v="1"/>
    <x v="0"/>
    <n v="3206"/>
    <n v="1309704"/>
    <d v="2001-05-30T08:42:29"/>
    <s v="Coral Energy Resources, L.P."/>
    <x v="0"/>
    <x v="0"/>
    <x v="0"/>
    <x v="2"/>
    <s v="US Gas Phy Fwd Firm non-TX &lt; or = 1Mo "/>
    <s v="US Gas Phy       Mich Con                31May01         USD/MM"/>
    <n v="3206"/>
    <m/>
    <x v="0"/>
    <x v="10"/>
    <x v="0"/>
    <n v="3.8450000000000002"/>
    <s v="pfreyre1"/>
    <s v="JWILLI13"/>
    <s v="ENA - IM Mkt Central MICH"/>
    <x v="8"/>
    <x v="4"/>
    <n v="817322"/>
    <d v="2001-05-31T21:00:00"/>
  </r>
  <r>
    <x v="1"/>
    <x v="2"/>
    <x v="0"/>
    <x v="10"/>
    <n v="155000"/>
    <n v="1309707"/>
    <d v="2001-05-30T08:42:30"/>
    <s v="Dynegy Marketing and Trade"/>
    <x v="0"/>
    <x v="0"/>
    <x v="0"/>
    <x v="2"/>
    <s v="US Gas Fin BasisSwap"/>
    <s v="US Gas Basis     NGI SoCal               Jul01           USD/MM"/>
    <m/>
    <n v="5000"/>
    <x v="0"/>
    <x v="10"/>
    <x v="0"/>
    <n v="6.45"/>
    <s v="LESLIE01"/>
    <s v="KHOLST"/>
    <s v="FT-West"/>
    <x v="6"/>
    <x v="4"/>
    <s v="VC8812.1"/>
    <d v="2001-07-01T21:00:00"/>
  </r>
  <r>
    <x v="1"/>
    <x v="2"/>
    <x v="1"/>
    <x v="0"/>
    <n v="5000"/>
    <n v="1309706"/>
    <d v="2001-05-30T08:42:30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cscharton"/>
    <s v="KSTEVEN"/>
    <s v="ENA-IM Mid Central South"/>
    <x v="8"/>
    <x v="4"/>
    <n v="817323"/>
    <d v="2001-05-31T21:00:00"/>
  </r>
  <r>
    <x v="1"/>
    <x v="2"/>
    <x v="1"/>
    <x v="0"/>
    <n v="10000"/>
    <n v="1309708"/>
    <d v="2001-05-30T08:42:3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enharner"/>
    <s v="PMIMS"/>
    <s v="ENA - IM MKT Central CG"/>
    <x v="8"/>
    <x v="4"/>
    <n v="817324"/>
    <d v="2001-05-31T21:00:00"/>
  </r>
  <r>
    <x v="1"/>
    <x v="2"/>
    <x v="1"/>
    <x v="0"/>
    <n v="5000"/>
    <n v="1309710"/>
    <d v="2001-05-30T08:42:32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MIDCONT1"/>
    <s v="KSTEVEN"/>
    <s v="ENA-IM Mid Central South"/>
    <x v="8"/>
    <x v="4"/>
    <n v="817325"/>
    <d v="2001-05-31T21:00:00"/>
  </r>
  <r>
    <x v="1"/>
    <x v="2"/>
    <x v="0"/>
    <x v="10"/>
    <n v="155000"/>
    <n v="1309711"/>
    <d v="2001-05-30T08:42:33"/>
    <s v="Dynegy Marketing and Trade"/>
    <x v="0"/>
    <x v="0"/>
    <x v="0"/>
    <x v="2"/>
    <s v="US Gas Fin BasisSwap"/>
    <s v="US Gas Basis     NGI SoCal               Aug01           USD/MM"/>
    <m/>
    <n v="5000"/>
    <x v="0"/>
    <x v="10"/>
    <x v="0"/>
    <n v="6.45"/>
    <s v="LESLIE01"/>
    <s v="KHOLST"/>
    <s v="FT-West"/>
    <x v="6"/>
    <x v="4"/>
    <s v="VC8815.1"/>
    <d v="2001-08-01T21:00:00"/>
  </r>
  <r>
    <x v="1"/>
    <x v="2"/>
    <x v="0"/>
    <x v="20"/>
    <n v="755000"/>
    <n v="1309713"/>
    <d v="2001-05-30T08:42:34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900000000000004"/>
    <s v="jdbsempra"/>
    <s v="JARNOLD"/>
    <s v="NG-Price"/>
    <x v="6"/>
    <x v="4"/>
    <s v="VC8818.1"/>
    <d v="2001-11-01T00:00:00"/>
  </r>
  <r>
    <x v="1"/>
    <x v="2"/>
    <x v="1"/>
    <x v="0"/>
    <n v="5000"/>
    <n v="1309712"/>
    <d v="2001-05-30T08:42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3"/>
    <s v="HEATHERW"/>
    <s v="MLENHAR"/>
    <s v="ENA - IM West"/>
    <x v="8"/>
    <x v="4"/>
    <n v="817326"/>
    <d v="2001-05-31T21:00:00"/>
  </r>
  <r>
    <x v="1"/>
    <x v="2"/>
    <x v="1"/>
    <x v="0"/>
    <n v="3000"/>
    <n v="1309715"/>
    <d v="2001-05-30T08:42:35"/>
    <s v="Sierra Pacific Power Company"/>
    <x v="0"/>
    <x v="0"/>
    <x v="0"/>
    <x v="2"/>
    <s v="US Gas Phy Fwd Firm non-TX &lt; or = 1Mo "/>
    <s v="US Gas Phy       PGT Malin               31May01         USD/MM"/>
    <n v="3000"/>
    <m/>
    <x v="0"/>
    <x v="10"/>
    <x v="0"/>
    <n v="4.1500000000000004"/>
    <s v="AUSTIN4874"/>
    <s v="MLENHAR"/>
    <s v="ENA - IM West"/>
    <x v="8"/>
    <x v="4"/>
    <n v="817328"/>
    <d v="2001-05-31T21:00:00"/>
  </r>
  <r>
    <x v="1"/>
    <x v="2"/>
    <x v="1"/>
    <x v="0"/>
    <n v="5000"/>
    <n v="1309714"/>
    <d v="2001-05-30T08:42:35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EASTDESK5"/>
    <s v="SPEREIR"/>
    <s v="ENA-IM NE GULF2"/>
    <x v="8"/>
    <x v="4"/>
    <n v="817327"/>
    <d v="2001-05-31T21:00:00"/>
  </r>
  <r>
    <x v="1"/>
    <x v="2"/>
    <x v="0"/>
    <x v="22"/>
    <n v="307500"/>
    <n v="1309718"/>
    <d v="2001-05-30T08:42:3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5"/>
    <s v="SHIMAITIS"/>
    <s v="JARNOLD"/>
    <s v="NG-Price"/>
    <x v="6"/>
    <x v="4"/>
    <s v="VC8819.1"/>
    <d v="2001-07-01T00:00:00"/>
  </r>
  <r>
    <x v="1"/>
    <x v="2"/>
    <x v="1"/>
    <x v="0"/>
    <n v="5000"/>
    <n v="1309717"/>
    <d v="2001-05-30T08:42:37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ADM28225"/>
    <s v="KSTEVEN"/>
    <s v="ENA-IM Mid Central South"/>
    <x v="8"/>
    <x v="4"/>
    <n v="817330"/>
    <d v="2001-05-31T21:00:00"/>
  </r>
  <r>
    <x v="1"/>
    <x v="2"/>
    <x v="1"/>
    <x v="0"/>
    <n v="5000"/>
    <n v="1309716"/>
    <d v="2001-05-30T08:42:37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25"/>
    <s v="VABLAISE"/>
    <s v="VPIMENOV"/>
    <s v="ENA-IM ME NEW YORK"/>
    <x v="8"/>
    <x v="4"/>
    <n v="817329"/>
    <d v="2001-05-31T21:00:00"/>
  </r>
  <r>
    <x v="1"/>
    <x v="2"/>
    <x v="1"/>
    <x v="0"/>
    <n v="5000"/>
    <n v="1309720"/>
    <d v="2001-05-30T08:42:38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2"/>
    <s v="HEATHERW"/>
    <s v="MLENHAR"/>
    <s v="ENA - IM West"/>
    <x v="8"/>
    <x v="4"/>
    <n v="817332"/>
    <d v="2001-05-31T21:00:00"/>
  </r>
  <r>
    <x v="1"/>
    <x v="2"/>
    <x v="1"/>
    <x v="0"/>
    <n v="10000"/>
    <n v="1309719"/>
    <d v="2001-05-30T08:42:38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1"/>
    <s v="LEMrdidas"/>
    <s v="ARING"/>
    <s v="ENA-IM NE GULF1"/>
    <x v="8"/>
    <x v="4"/>
    <n v="817331"/>
    <d v="2001-05-31T21:00:00"/>
  </r>
  <r>
    <x v="1"/>
    <x v="2"/>
    <x v="0"/>
    <x v="10"/>
    <n v="155000"/>
    <n v="1309722"/>
    <d v="2001-05-30T08:42:41"/>
    <s v="Bankers Trust Company"/>
    <x v="0"/>
    <x v="0"/>
    <x v="0"/>
    <x v="2"/>
    <s v="US Gas Fin BasisSwap"/>
    <s v="US Gas Basis     NGI SoCal               Oct01           USD/MM"/>
    <m/>
    <n v="5000"/>
    <x v="0"/>
    <x v="10"/>
    <x v="0"/>
    <n v="4.6399999999999997"/>
    <s v="eracer00"/>
    <s v="KHOLST"/>
    <s v="FT-West"/>
    <x v="6"/>
    <x v="4"/>
    <s v="VC8821.1"/>
    <d v="2001-10-01T00:00:00"/>
  </r>
  <r>
    <x v="1"/>
    <x v="2"/>
    <x v="1"/>
    <x v="0"/>
    <n v="10000"/>
    <n v="1309723"/>
    <d v="2001-05-30T08:42:4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TMVTMD02"/>
    <s v="PMIMS"/>
    <s v="ENA - IM MKT Central CG"/>
    <x v="8"/>
    <x v="4"/>
    <n v="817334"/>
    <d v="2001-05-31T21:00:00"/>
  </r>
  <r>
    <x v="1"/>
    <x v="2"/>
    <x v="1"/>
    <x v="0"/>
    <n v="5000"/>
    <n v="1309721"/>
    <d v="2001-05-30T08:42:41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2"/>
    <s v="aepes204"/>
    <s v="MLENHAR"/>
    <s v="ENA - IM West"/>
    <x v="8"/>
    <x v="4"/>
    <n v="817333"/>
    <d v="2001-05-31T21:00:00"/>
  </r>
  <r>
    <x v="1"/>
    <x v="2"/>
    <x v="1"/>
    <x v="0"/>
    <n v="5000"/>
    <n v="1309724"/>
    <d v="2001-05-30T08:42:4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25"/>
    <s v="ADM28225"/>
    <s v="KSTEVEN"/>
    <s v="ENA-IM Mid Central South"/>
    <x v="8"/>
    <x v="4"/>
    <n v="817335"/>
    <d v="2001-05-31T21:00:00"/>
  </r>
  <r>
    <x v="1"/>
    <x v="2"/>
    <x v="1"/>
    <x v="0"/>
    <n v="5000"/>
    <n v="1309727"/>
    <d v="2001-05-30T08:42:44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0999999999999996"/>
    <s v="aepes204"/>
    <s v="MLENHAR"/>
    <s v="ENA - IM West"/>
    <x v="8"/>
    <x v="4"/>
    <n v="817338"/>
    <d v="2001-05-31T21:00:00"/>
  </r>
  <r>
    <x v="1"/>
    <x v="2"/>
    <x v="1"/>
    <x v="0"/>
    <n v="5000"/>
    <n v="1309726"/>
    <d v="2001-05-30T08:42:44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75000000000001"/>
    <s v="EPMELPgc"/>
    <s v="KSTEVEN"/>
    <s v="ENA-IM Mid Central South"/>
    <x v="8"/>
    <x v="4"/>
    <n v="817336"/>
    <d v="2001-05-31T21:00:00"/>
  </r>
  <r>
    <x v="1"/>
    <x v="2"/>
    <x v="1"/>
    <x v="0"/>
    <n v="169"/>
    <n v="1309725"/>
    <d v="2001-05-30T08:42:44"/>
    <s v="TXU Energy Trading Company"/>
    <x v="0"/>
    <x v="0"/>
    <x v="0"/>
    <x v="2"/>
    <s v="US Gas Phy Fwd Firm non-TX &lt; or = 1Mo "/>
    <s v="US Gas Phy       Dom SP TT               31May01         USD/MM"/>
    <m/>
    <n v="169"/>
    <x v="0"/>
    <x v="10"/>
    <x v="0"/>
    <n v="3.97"/>
    <s v="txuetcdc"/>
    <s v="SHENDRI"/>
    <s v="ENA-IM ME CNG"/>
    <x v="8"/>
    <x v="4"/>
    <n v="817337"/>
    <d v="2001-05-31T21:00:00"/>
  </r>
  <r>
    <x v="1"/>
    <x v="2"/>
    <x v="0"/>
    <x v="19"/>
    <n v="305000"/>
    <n v="1309728"/>
    <d v="2001-05-30T08:42:45"/>
    <s v="Bank of America, National Association"/>
    <x v="0"/>
    <x v="0"/>
    <x v="0"/>
    <x v="2"/>
    <s v="US Gas Fin BasisSwap"/>
    <s v="US Gas Basis     NGI SoCal               Nov-Dec01       USD/MM"/>
    <m/>
    <n v="5000"/>
    <x v="0"/>
    <x v="10"/>
    <x v="0"/>
    <n v="4.3099999999999996"/>
    <s v="damian41"/>
    <s v="KHOLST"/>
    <s v="FT-West"/>
    <x v="6"/>
    <x v="4"/>
    <s v="VC8824.1"/>
    <d v="2001-11-01T00:00:00"/>
  </r>
  <r>
    <x v="0"/>
    <x v="2"/>
    <x v="1"/>
    <x v="0"/>
    <n v="10000"/>
    <n v="1309729"/>
    <d v="2001-05-30T08:42:46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50000000000002"/>
    <s v="swifteast"/>
    <s v="MCUILLA"/>
    <s v="ENA - IM Ontario"/>
    <x v="8"/>
    <x v="4"/>
    <n v="817339"/>
    <d v="2001-05-31T21:00:00"/>
  </r>
  <r>
    <x v="0"/>
    <x v="2"/>
    <x v="1"/>
    <x v="6"/>
    <n v="150000"/>
    <n v="1309730"/>
    <d v="2001-05-30T08:42:5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EPMELPcjs"/>
    <s v="MCOWAN"/>
    <s v="EC-IM Canada West"/>
    <x v="8"/>
    <x v="7"/>
    <n v="817340"/>
    <d v="2001-06-01T21:00:00"/>
  </r>
  <r>
    <x v="1"/>
    <x v="2"/>
    <x v="1"/>
    <x v="0"/>
    <n v="3150"/>
    <n v="1309731"/>
    <d v="2001-05-30T08:42:51"/>
    <s v="Duke Energy Trading and Marketing, L.L.C."/>
    <x v="0"/>
    <x v="0"/>
    <x v="0"/>
    <x v="2"/>
    <s v="US Gas Phy Fwd Firm non-TX &lt; or = 1Mo "/>
    <s v="US Gas Phy       NGPL NICOR              31May01         USD/MM"/>
    <n v="3150"/>
    <m/>
    <x v="0"/>
    <x v="10"/>
    <x v="0"/>
    <n v="3.7488000000000001"/>
    <s v="JBULRICH"/>
    <s v="PMIMS"/>
    <s v="ENA - IM MKT Central CG"/>
    <x v="8"/>
    <x v="4"/>
    <n v="817341"/>
    <d v="2001-05-31T21:00:00"/>
  </r>
  <r>
    <x v="1"/>
    <x v="2"/>
    <x v="1"/>
    <x v="0"/>
    <n v="3100"/>
    <n v="1309732"/>
    <d v="2001-05-30T08:42:52"/>
    <s v="TransCanada Gas Services, a division of TransCanada Energy Ltd."/>
    <x v="0"/>
    <x v="0"/>
    <x v="0"/>
    <x v="2"/>
    <s v="US Gas Phy Fwd Firm non-TX &lt; or = 1Mo "/>
    <s v="US Gas Phy       PGT Malin               31May01         USD/MM"/>
    <n v="3100"/>
    <m/>
    <x v="0"/>
    <x v="10"/>
    <x v="0"/>
    <n v="4.1500000000000004"/>
    <s v="WESTGROUP"/>
    <s v="MLENHAR"/>
    <s v="ENA - IM West"/>
    <x v="8"/>
    <x v="4"/>
    <n v="817342"/>
    <d v="2001-05-31T21:00:00"/>
  </r>
  <r>
    <x v="1"/>
    <x v="2"/>
    <x v="0"/>
    <x v="10"/>
    <n v="620000"/>
    <n v="1309733"/>
    <d v="2001-05-30T08:42:53"/>
    <s v="Constellation Power Source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kschwartz"/>
    <s v="JARNOLD"/>
    <s v="NG-Price"/>
    <x v="6"/>
    <x v="4"/>
    <s v="VC8826.1"/>
    <d v="2001-07-01T21:00:00"/>
  </r>
  <r>
    <x v="1"/>
    <x v="2"/>
    <x v="1"/>
    <x v="0"/>
    <n v="3900"/>
    <n v="1309734"/>
    <d v="2001-05-30T08:42:53"/>
    <s v="Mirant Americas Energy Marketing, L.P."/>
    <x v="0"/>
    <x v="0"/>
    <x v="0"/>
    <x v="2"/>
    <s v="US Gas Phy Fwd Firm non-TX &lt; or = 1Mo "/>
    <s v="US Gas Phy       PGT Malin               31May01         USD/MM"/>
    <n v="3900"/>
    <m/>
    <x v="0"/>
    <x v="10"/>
    <x v="0"/>
    <n v="4.1500000000000004"/>
    <s v="rdm00001"/>
    <s v="MLENHAR"/>
    <s v="ENA - IM West"/>
    <x v="8"/>
    <x v="4"/>
    <n v="817343"/>
    <d v="2001-05-31T21:00:00"/>
  </r>
  <r>
    <x v="0"/>
    <x v="2"/>
    <x v="1"/>
    <x v="6"/>
    <n v="150000"/>
    <n v="1309735"/>
    <d v="2001-05-30T08:42:5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"/>
    <s v="EPMELPcjs"/>
    <s v="MCOWAN"/>
    <s v="EC-IM Canada West"/>
    <x v="8"/>
    <x v="7"/>
    <n v="817344"/>
    <d v="2001-06-01T21:00:00"/>
  </r>
  <r>
    <x v="1"/>
    <x v="2"/>
    <x v="1"/>
    <x v="0"/>
    <n v="5000"/>
    <n v="1309736"/>
    <d v="2001-05-30T08:42:55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45"/>
    <d v="2001-05-31T21:00:00"/>
  </r>
  <r>
    <x v="1"/>
    <x v="2"/>
    <x v="1"/>
    <x v="0"/>
    <n v="10000"/>
    <n v="1309737"/>
    <d v="2001-05-30T08:43:00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47"/>
    <d v="2001-05-31T21:00:00"/>
  </r>
  <r>
    <x v="1"/>
    <x v="2"/>
    <x v="0"/>
    <x v="6"/>
    <n v="300000"/>
    <n v="1309738"/>
    <d v="2001-05-30T08:43:01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665"/>
    <s v="aepes222"/>
    <s v="PKEAVEY"/>
    <s v="G-DAILY-EST"/>
    <x v="6"/>
    <x v="4"/>
    <s v="VC8829.1"/>
    <d v="2001-06-01T21:00:00"/>
  </r>
  <r>
    <x v="1"/>
    <x v="2"/>
    <x v="0"/>
    <x v="19"/>
    <n v="61000"/>
    <n v="1309739"/>
    <d v="2001-05-30T08:43:02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43"/>
    <s v="PATTILLO"/>
    <s v="KHOLST"/>
    <s v="FT-West"/>
    <x v="6"/>
    <x v="4"/>
    <s v="VC8827.1"/>
    <d v="2001-11-01T00:00:00"/>
  </r>
  <r>
    <x v="1"/>
    <x v="2"/>
    <x v="1"/>
    <x v="0"/>
    <n v="5000"/>
    <n v="1309740"/>
    <d v="2001-05-30T08:43:02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tracycolli"/>
    <s v="KSTEVEN"/>
    <s v="ENA-IM Mid Central South"/>
    <x v="8"/>
    <x v="4"/>
    <n v="817348"/>
    <d v="2001-05-31T21:00:00"/>
  </r>
  <r>
    <x v="1"/>
    <x v="2"/>
    <x v="0"/>
    <x v="10"/>
    <n v="930"/>
    <n v="1309742"/>
    <d v="2001-05-30T08:43:06"/>
    <s v="WPS Energy Services, Inc."/>
    <x v="0"/>
    <x v="0"/>
    <x v="0"/>
    <x v="2"/>
    <s v="US Gas Fin Swap"/>
    <s v="US Gas Swap      Nymex                   Jul01           USD/MM-L"/>
    <n v="30"/>
    <m/>
    <x v="0"/>
    <x v="11"/>
    <x v="0"/>
    <n v="3.7349999999999999"/>
    <s v="TRAVERSE99"/>
    <s v="JARNOLD"/>
    <s v="NG-Price"/>
    <x v="6"/>
    <x v="4"/>
    <s v="VC8830.1"/>
    <d v="2001-07-01T21:00:00"/>
  </r>
  <r>
    <x v="1"/>
    <x v="2"/>
    <x v="0"/>
    <x v="10"/>
    <n v="930"/>
    <n v="1309743"/>
    <d v="2001-05-30T08:43:06"/>
    <s v="WPS Energy Services, Inc."/>
    <x v="0"/>
    <x v="0"/>
    <x v="0"/>
    <x v="2"/>
    <s v="US Gas Fin Swap"/>
    <s v="US Gas Swap      Nymex                   Aug01           USD/MM-L"/>
    <m/>
    <n v="30"/>
    <x v="0"/>
    <x v="11"/>
    <x v="0"/>
    <n v="3.8180000000000001"/>
    <s v="TRAVERSE99"/>
    <s v="JARNOLD"/>
    <s v="NG-Price"/>
    <x v="6"/>
    <x v="4"/>
    <s v="VC8831.1"/>
    <d v="2001-08-01T21:00:00"/>
  </r>
  <r>
    <x v="1"/>
    <x v="2"/>
    <x v="0"/>
    <x v="10"/>
    <n v="310000"/>
    <n v="1309744"/>
    <d v="2001-05-30T08:43:07"/>
    <s v="Sempra Energy Trading Corp."/>
    <x v="0"/>
    <x v="0"/>
    <x v="0"/>
    <x v="2"/>
    <s v="US Gas Fin Swap"/>
    <s v="US Gas Swap      Nymex                   Aug01           USD/MM"/>
    <n v="10000"/>
    <m/>
    <x v="0"/>
    <x v="10"/>
    <x v="0"/>
    <n v="3.8125"/>
    <s v="petverma"/>
    <s v="JARNOLD"/>
    <s v="NG-Price"/>
    <x v="6"/>
    <x v="4"/>
    <s v="VC8833.1"/>
    <d v="2001-08-01T21:00:00"/>
  </r>
  <r>
    <x v="1"/>
    <x v="1"/>
    <x v="1"/>
    <x v="10"/>
    <n v="775"/>
    <n v="1309747"/>
    <d v="2001-05-30T08:43:19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21"/>
    <s v="Biggsbyron"/>
    <s v="MMOTLEY"/>
    <s v="ST-SW"/>
    <x v="7"/>
    <x v="6"/>
    <n v="625980.1"/>
    <d v="2001-07-01T21:00:00"/>
  </r>
  <r>
    <x v="1"/>
    <x v="2"/>
    <x v="1"/>
    <x v="0"/>
    <n v="5000"/>
    <n v="1309748"/>
    <d v="2001-05-30T08:43:2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349"/>
    <d v="2001-05-31T21:00:00"/>
  </r>
  <r>
    <x v="1"/>
    <x v="2"/>
    <x v="1"/>
    <x v="0"/>
    <n v="10000"/>
    <n v="1309749"/>
    <d v="2001-05-30T08:43:22"/>
    <s v="Cook Inlet Energy Supply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EASTDESK"/>
    <s v="JHODGE2"/>
    <s v="ENA-IM ME TCO"/>
    <x v="8"/>
    <x v="4"/>
    <n v="817350"/>
    <d v="2001-05-31T21:00:00"/>
  </r>
  <r>
    <x v="1"/>
    <x v="2"/>
    <x v="1"/>
    <x v="0"/>
    <n v="5000"/>
    <n v="1309750"/>
    <d v="2001-05-30T08:43:23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MIDCONT4"/>
    <s v="KSTEVEN"/>
    <s v="ENA-IM Mid Central South"/>
    <x v="8"/>
    <x v="4"/>
    <n v="817351"/>
    <d v="2001-05-31T21:00:00"/>
  </r>
  <r>
    <x v="1"/>
    <x v="2"/>
    <x v="1"/>
    <x v="0"/>
    <n v="10000"/>
    <n v="1309751"/>
    <d v="2001-05-30T08:43:25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aepes215"/>
    <s v="ARING"/>
    <s v="ENA-IM NE GULF1"/>
    <x v="8"/>
    <x v="4"/>
    <n v="817352"/>
    <d v="2001-05-31T21:00:00"/>
  </r>
  <r>
    <x v="0"/>
    <x v="2"/>
    <x v="1"/>
    <x v="0"/>
    <n v="10000"/>
    <n v="1309752"/>
    <d v="2001-05-30T08:43:27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53"/>
    <d v="2001-05-31T21:00:00"/>
  </r>
  <r>
    <x v="1"/>
    <x v="2"/>
    <x v="1"/>
    <x v="0"/>
    <n v="10000"/>
    <n v="1309753"/>
    <d v="2001-05-30T08:43:27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aepes215"/>
    <s v="ARING"/>
    <s v="ENA-IM NE GULF1"/>
    <x v="8"/>
    <x v="4"/>
    <n v="817354"/>
    <d v="2001-05-31T21:00:00"/>
  </r>
  <r>
    <x v="1"/>
    <x v="2"/>
    <x v="1"/>
    <x v="0"/>
    <n v="10000"/>
    <n v="1309754"/>
    <d v="2001-05-30T08:43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250000000000002"/>
    <s v="aepes215"/>
    <s v="ARING"/>
    <s v="ENA-IM NE GULF1"/>
    <x v="8"/>
    <x v="4"/>
    <n v="817355"/>
    <d v="2001-05-31T21:00:00"/>
  </r>
  <r>
    <x v="1"/>
    <x v="2"/>
    <x v="0"/>
    <x v="6"/>
    <n v="75000"/>
    <n v="1309755"/>
    <d v="2001-05-30T08:43:34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LOVERBJ"/>
    <s v="JARNOLD"/>
    <s v="NG-Price"/>
    <x v="6"/>
    <x v="4"/>
    <s v="VC8839.1"/>
    <d v="2001-09-01T21:00:00"/>
  </r>
  <r>
    <x v="1"/>
    <x v="2"/>
    <x v="1"/>
    <x v="0"/>
    <n v="10000"/>
    <n v="1309759"/>
    <d v="2001-05-30T08:43:46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57"/>
    <d v="2001-05-31T21:00:00"/>
  </r>
  <r>
    <x v="1"/>
    <x v="2"/>
    <x v="1"/>
    <x v="0"/>
    <n v="10000"/>
    <n v="1309760"/>
    <d v="2001-05-30T08:43:47"/>
    <s v="Dynegy Marketing and Trad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"/>
    <s v="TONYT003"/>
    <s v="SPEREIR"/>
    <s v="ENA-IM NE GULF2"/>
    <x v="8"/>
    <x v="4"/>
    <n v="817358"/>
    <d v="2001-05-31T21:00:00"/>
  </r>
  <r>
    <x v="1"/>
    <x v="1"/>
    <x v="1"/>
    <x v="6"/>
    <n v="3000"/>
    <n v="1309761"/>
    <d v="2001-05-30T08:43:51"/>
    <s v="El Paso Merchant Energy, L.P."/>
    <x v="0"/>
    <x v="0"/>
    <x v="0"/>
    <x v="1"/>
    <s v="US East Power Phy Fwd Firm"/>
    <s v="US Pwr Phy Firm  TVA Peak                Sep01           USD/MWh"/>
    <n v="100"/>
    <m/>
    <x v="0"/>
    <x v="1"/>
    <x v="0"/>
    <n v="37.75"/>
    <s v="PowerGLW"/>
    <s v="JKING6"/>
    <s v="LT-SERC"/>
    <x v="7"/>
    <x v="6"/>
    <n v="625981.1"/>
    <d v="2001-09-01T14:25:00"/>
  </r>
  <r>
    <x v="1"/>
    <x v="1"/>
    <x v="1"/>
    <x v="0"/>
    <n v="25"/>
    <n v="1309763"/>
    <d v="2001-05-30T08:43:54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82.1"/>
    <d v="2001-05-31T21:00:00"/>
  </r>
  <r>
    <x v="1"/>
    <x v="2"/>
    <x v="1"/>
    <x v="0"/>
    <n v="10000"/>
    <n v="1309762"/>
    <d v="2001-05-30T08:43:54"/>
    <s v="AEP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75000000000002"/>
    <s v="aepes205"/>
    <s v="JHODGE2"/>
    <s v="ENA-IM ME TCO"/>
    <x v="8"/>
    <x v="4"/>
    <n v="817359"/>
    <d v="2001-05-31T21:00:00"/>
  </r>
  <r>
    <x v="1"/>
    <x v="2"/>
    <x v="1"/>
    <x v="6"/>
    <n v="450000"/>
    <n v="1309764"/>
    <d v="2001-05-30T08:43:59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50000000000002"/>
    <s v="TIMMYSMALL"/>
    <s v="EBASS"/>
    <s v="ENA-IM WAHA"/>
    <x v="8"/>
    <x v="4"/>
    <n v="817360"/>
    <d v="2001-06-01T09:47:00"/>
  </r>
  <r>
    <x v="0"/>
    <x v="2"/>
    <x v="1"/>
    <x v="0"/>
    <n v="10000"/>
    <n v="1309766"/>
    <d v="2001-05-30T08:44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361"/>
    <d v="2001-05-31T21:00:00"/>
  </r>
  <r>
    <x v="1"/>
    <x v="2"/>
    <x v="1"/>
    <x v="0"/>
    <n v="10000"/>
    <n v="1309767"/>
    <d v="2001-05-30T08:44:04"/>
    <s v="Dynegy Marketing and Trade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05"/>
    <s v="MICKELSON1"/>
    <s v="MLENHAR"/>
    <s v="ENA - IM West"/>
    <x v="8"/>
    <x v="4"/>
    <n v="817362"/>
    <d v="2001-05-31T21:00:00"/>
  </r>
  <r>
    <x v="0"/>
    <x v="2"/>
    <x v="1"/>
    <x v="0"/>
    <n v="10000"/>
    <n v="1309768"/>
    <d v="2001-05-30T08:44:09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63"/>
    <d v="2001-05-31T21:00:00"/>
  </r>
  <r>
    <x v="1"/>
    <x v="1"/>
    <x v="1"/>
    <x v="6"/>
    <n v="1500"/>
    <n v="1309769"/>
    <d v="2001-05-30T08:44:10"/>
    <s v="El Paso Merchant Energy, L.P."/>
    <x v="0"/>
    <x v="0"/>
    <x v="0"/>
    <x v="1"/>
    <s v="US East Power Phy Fwd Firm"/>
    <s v="US Pwr Phy Firm  TVA Peak                Sep01           USD/MWh"/>
    <n v="50"/>
    <m/>
    <x v="0"/>
    <x v="1"/>
    <x v="0"/>
    <n v="37.6"/>
    <s v="PowerGLW"/>
    <s v="JKING6"/>
    <s v="LT-SERC"/>
    <x v="7"/>
    <x v="6"/>
    <n v="625984.1"/>
    <d v="2001-09-01T14:25:00"/>
  </r>
  <r>
    <x v="1"/>
    <x v="2"/>
    <x v="1"/>
    <x v="0"/>
    <n v="5000"/>
    <n v="1309770"/>
    <d v="2001-05-30T08:44:10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SCOTTWIR"/>
    <s v="KSTEVEN"/>
    <s v="ENA-IM Mid Central South"/>
    <x v="8"/>
    <x v="4"/>
    <n v="817364"/>
    <d v="2001-05-31T21:00:00"/>
  </r>
  <r>
    <x v="1"/>
    <x v="2"/>
    <x v="1"/>
    <x v="0"/>
    <n v="10000"/>
    <n v="1309771"/>
    <d v="2001-05-30T08:44:11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ATHERW"/>
    <s v="JTHOLT"/>
    <s v="ENA - IM West"/>
    <x v="8"/>
    <x v="4"/>
    <n v="817365"/>
    <d v="2001-05-31T21:00:00"/>
  </r>
  <r>
    <x v="1"/>
    <x v="2"/>
    <x v="1"/>
    <x v="0"/>
    <n v="1500"/>
    <n v="1309772"/>
    <d v="2001-05-30T08:44:13"/>
    <s v="Cinergy Marketing &amp; Trading, LLC"/>
    <x v="0"/>
    <x v="0"/>
    <x v="0"/>
    <x v="2"/>
    <s v="US Gas Phy Fwd Firm non-TX &lt; or = 1Mo "/>
    <s v="US Gas Phy       NGPL Midcont            31May01         USD/MM"/>
    <n v="1500"/>
    <m/>
    <x v="0"/>
    <x v="10"/>
    <x v="0"/>
    <n v="3.5325000000000002"/>
    <s v="Kearbyka"/>
    <s v="KSTEVEN"/>
    <s v="ENA-IM Mid Central South"/>
    <x v="8"/>
    <x v="4"/>
    <n v="817366"/>
    <d v="2001-05-31T21:00:00"/>
  </r>
  <r>
    <x v="1"/>
    <x v="2"/>
    <x v="1"/>
    <x v="0"/>
    <n v="7500"/>
    <n v="1309774"/>
    <d v="2001-05-30T08:44:23"/>
    <s v="Cokinos Natural Gas Company"/>
    <x v="0"/>
    <x v="0"/>
    <x v="0"/>
    <x v="2"/>
    <s v="US Gas Phy Fwd Firm non-TX &lt; or = 1Mo "/>
    <s v="US Gas Phy       COL Onshore             31May01         USD/MM"/>
    <m/>
    <n v="7500"/>
    <x v="0"/>
    <x v="10"/>
    <x v="0"/>
    <n v="3.6549999999999998"/>
    <s v="ADM90618"/>
    <s v="SPEREIR"/>
    <s v="ENA-IM NE GULF2"/>
    <x v="8"/>
    <x v="4"/>
    <n v="817367"/>
    <d v="2001-05-31T21:00:00"/>
  </r>
  <r>
    <x v="1"/>
    <x v="2"/>
    <x v="1"/>
    <x v="0"/>
    <n v="5000"/>
    <n v="1309775"/>
    <d v="2001-05-30T08:44:25"/>
    <s v="MidAmerican Energy Company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PEGGIALL"/>
    <s v="KSTEVEN"/>
    <s v="ENA-IM Mid Central South"/>
    <x v="8"/>
    <x v="4"/>
    <n v="817368"/>
    <d v="2001-05-31T21:00:00"/>
  </r>
  <r>
    <x v="1"/>
    <x v="2"/>
    <x v="0"/>
    <x v="20"/>
    <n v="755000"/>
    <n v="1309776"/>
    <d v="2001-05-30T08:44:27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CSPRINGER"/>
    <s v="JARNOLD"/>
    <s v="NG-Price"/>
    <x v="6"/>
    <x v="4"/>
    <s v="VC8843.1"/>
    <d v="2001-11-01T00:00:00"/>
  </r>
  <r>
    <x v="1"/>
    <x v="1"/>
    <x v="1"/>
    <x v="0"/>
    <n v="50"/>
    <n v="1309778"/>
    <d v="2001-05-30T08:44:28"/>
    <s v="Aquila Energy Marketing Corporation"/>
    <x v="0"/>
    <x v="0"/>
    <x v="0"/>
    <x v="1"/>
    <s v="US East Power Phy Fwd Firm"/>
    <s v="US Pwr Phy Firm  PJM-W OffPk             31May01         USD/MWh"/>
    <n v="50"/>
    <m/>
    <x v="0"/>
    <x v="1"/>
    <x v="0"/>
    <n v="10"/>
    <s v="DANMURPHY"/>
    <s v="JQUENET"/>
    <s v="ST-PJM"/>
    <x v="7"/>
    <x v="6"/>
    <n v="625985.1"/>
    <d v="2001-05-31T21:00:00"/>
  </r>
  <r>
    <x v="1"/>
    <x v="2"/>
    <x v="1"/>
    <x v="0"/>
    <n v="9496"/>
    <n v="1309779"/>
    <d v="2001-05-30T08:44:28"/>
    <s v="LG&amp;E Energy Marketing Inc."/>
    <x v="0"/>
    <x v="0"/>
    <x v="0"/>
    <x v="2"/>
    <s v="US Gas Phy Fwd Firm non-TX &lt; or = 1Mo "/>
    <s v="US Gas Phy       Transco St.65           31May01         USD/MM"/>
    <n v="9496"/>
    <m/>
    <x v="0"/>
    <x v="10"/>
    <x v="0"/>
    <n v="3.79"/>
    <s v="LEMrdidas"/>
    <s v="ARING"/>
    <s v="ENA-IM NE GULF1"/>
    <x v="8"/>
    <x v="4"/>
    <n v="817370"/>
    <d v="2001-05-31T21:00:00"/>
  </r>
  <r>
    <x v="1"/>
    <x v="2"/>
    <x v="1"/>
    <x v="0"/>
    <n v="5000"/>
    <n v="1309777"/>
    <d v="2001-05-30T08:44:28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3.95"/>
    <s v="amdizona"/>
    <s v="MLENHAR"/>
    <s v="ENA - IM West"/>
    <x v="8"/>
    <x v="4"/>
    <n v="817369"/>
    <d v="2001-05-31T21:00:00"/>
  </r>
  <r>
    <x v="0"/>
    <x v="2"/>
    <x v="1"/>
    <x v="6"/>
    <n v="150000"/>
    <n v="1309780"/>
    <d v="2001-05-30T08:44:3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EPMELPcjs"/>
    <s v="MCOWAN"/>
    <s v="EC-IM Canada West"/>
    <x v="8"/>
    <x v="7"/>
    <n v="817371"/>
    <d v="2001-06-01T21:00:00"/>
  </r>
  <r>
    <x v="0"/>
    <x v="2"/>
    <x v="1"/>
    <x v="6"/>
    <n v="150000"/>
    <n v="1309781"/>
    <d v="2001-05-30T08:44:3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7373"/>
    <d v="2001-06-01T21:00:00"/>
  </r>
  <r>
    <x v="1"/>
    <x v="2"/>
    <x v="1"/>
    <x v="0"/>
    <n v="5000"/>
    <n v="1309782"/>
    <d v="2001-05-30T08:44:31"/>
    <s v="Aquila Energy Marketing Corporation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JENNCLAYO"/>
    <s v="SPEREIR"/>
    <s v="ENA-IM NE GULF3"/>
    <x v="8"/>
    <x v="4"/>
    <n v="817374"/>
    <d v="2001-05-31T21:00:00"/>
  </r>
  <r>
    <x v="0"/>
    <x v="2"/>
    <x v="0"/>
    <x v="20"/>
    <n v="226500"/>
    <n v="1309783"/>
    <d v="2001-05-30T08:44:32"/>
    <s v="TransAlta Energy Marketing Corp."/>
    <x v="0"/>
    <x v="0"/>
    <x v="0"/>
    <x v="2"/>
    <s v="CAN Gas Fin BasSwap"/>
    <s v="CAN Gas Basis    AECO                    Nov01-Mar02     USD/MM"/>
    <n v="1500"/>
    <m/>
    <x v="0"/>
    <x v="10"/>
    <x v="0"/>
    <n v="-0.34499999999999997"/>
    <s v="sharmafa"/>
    <s v="JMCKAY"/>
    <s v="FT-CAND-EGSC"/>
    <x v="6"/>
    <x v="7"/>
    <s v="VC8844.1"/>
    <d v="2001-11-01T00:00:00"/>
  </r>
  <r>
    <x v="1"/>
    <x v="2"/>
    <x v="0"/>
    <x v="10"/>
    <n v="542500"/>
    <n v="1309785"/>
    <d v="2001-05-30T08:44:33"/>
    <s v="El Paso Merchant Energy, L.P."/>
    <x v="0"/>
    <x v="0"/>
    <x v="0"/>
    <x v="2"/>
    <s v="US Gas Fin Swap"/>
    <s v="US Gas Swap      Nymex                   Jul01           USD/MM"/>
    <m/>
    <n v="17500"/>
    <x v="0"/>
    <x v="10"/>
    <x v="0"/>
    <n v="3.73"/>
    <s v="EPMELPfjs"/>
    <s v="JARNOLD"/>
    <s v="NG-Price"/>
    <x v="6"/>
    <x v="4"/>
    <s v="VC8845.1"/>
    <d v="2001-07-01T21:00:00"/>
  </r>
  <r>
    <x v="0"/>
    <x v="2"/>
    <x v="1"/>
    <x v="0"/>
    <n v="10000"/>
    <n v="1309784"/>
    <d v="2001-05-30T08:44:33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099999999999996"/>
    <s v="ngeerds01"/>
    <s v="RWATT"/>
    <s v="EC-IM Canada West"/>
    <x v="8"/>
    <x v="7"/>
    <n v="817375"/>
    <d v="2001-05-30T21:00:00"/>
  </r>
  <r>
    <x v="1"/>
    <x v="2"/>
    <x v="0"/>
    <x v="6"/>
    <n v="300000"/>
    <n v="1309787"/>
    <d v="2001-05-30T08:44:34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8847.1"/>
    <d v="2001-06-01T21:00:00"/>
  </r>
  <r>
    <x v="1"/>
    <x v="2"/>
    <x v="1"/>
    <x v="0"/>
    <n v="1456"/>
    <n v="1309786"/>
    <d v="2001-05-30T08:44:34"/>
    <s v="Reliant Energy Services, Inc."/>
    <x v="0"/>
    <x v="0"/>
    <x v="0"/>
    <x v="2"/>
    <s v="US Gas Phy Fwd Firm non-TX &lt; or = 1Mo "/>
    <s v="US Gas Phy       NGPL Midcont            31May01         USD/MM"/>
    <n v="1456"/>
    <m/>
    <x v="0"/>
    <x v="10"/>
    <x v="0"/>
    <n v="3.5274999999999999"/>
    <s v="bcollins"/>
    <s v="KSTEVEN"/>
    <s v="ENA-IM Mid Central South"/>
    <x v="8"/>
    <x v="4"/>
    <n v="817376"/>
    <d v="2001-05-31T21:00:00"/>
  </r>
  <r>
    <x v="1"/>
    <x v="2"/>
    <x v="0"/>
    <x v="10"/>
    <n v="155000"/>
    <n v="1309788"/>
    <d v="2001-05-30T08:44:36"/>
    <s v="Cargill Energy, a division of Cargill, Incorporated"/>
    <x v="0"/>
    <x v="0"/>
    <x v="0"/>
    <x v="2"/>
    <s v="US Gas Fin BasisSwap"/>
    <s v="US Gas Basis     NGI Chicago             Jul01           USD/MM"/>
    <n v="5000"/>
    <m/>
    <x v="0"/>
    <x v="10"/>
    <x v="0"/>
    <n v="7.0000000000000007E-2"/>
    <s v="ADM90884"/>
    <s v="GSTOREY"/>
    <s v="FT-ONTARIO"/>
    <x v="6"/>
    <x v="4"/>
    <s v="VC8846.1"/>
    <d v="2001-07-01T21:00:00"/>
  </r>
  <r>
    <x v="0"/>
    <x v="2"/>
    <x v="1"/>
    <x v="0"/>
    <n v="5000"/>
    <n v="1309791"/>
    <d v="2001-05-30T08:44:37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1"/>
    <s v="pandersen"/>
    <s v="CCLARK5"/>
    <s v="EC - IM Canada BC"/>
    <x v="8"/>
    <x v="7"/>
    <n v="817377"/>
    <d v="2001-05-31T21:00:00"/>
  </r>
  <r>
    <x v="0"/>
    <x v="2"/>
    <x v="1"/>
    <x v="0"/>
    <n v="10000"/>
    <n v="1309792"/>
    <d v="2001-05-30T08:44:3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"/>
    <s v="ngeerds01"/>
    <s v="RWATT"/>
    <s v="EC-IM Canada West"/>
    <x v="8"/>
    <x v="7"/>
    <n v="817378"/>
    <d v="2001-05-30T21:00:00"/>
  </r>
  <r>
    <x v="1"/>
    <x v="2"/>
    <x v="1"/>
    <x v="0"/>
    <n v="20000"/>
    <n v="1309793"/>
    <d v="2001-05-30T08:44:41"/>
    <s v="Mirant Americas Energy Marketing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dnixon01"/>
    <s v="ARING"/>
    <s v="ENA-IM NE GULF1"/>
    <x v="8"/>
    <x v="4"/>
    <n v="817379"/>
    <d v="2001-05-31T21:00:00"/>
  </r>
  <r>
    <x v="1"/>
    <x v="1"/>
    <x v="1"/>
    <x v="14"/>
    <n v="18250"/>
    <n v="1309794"/>
    <d v="2001-05-30T08:44:47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1.75"/>
    <s v="aepsvc121"/>
    <s v="FSTURM"/>
    <s v="LT-ECAR"/>
    <x v="7"/>
    <x v="6"/>
    <n v="625986.1"/>
    <d v="2002-01-01T17:11:00"/>
  </r>
  <r>
    <x v="1"/>
    <x v="2"/>
    <x v="1"/>
    <x v="0"/>
    <n v="10000"/>
    <n v="1309795"/>
    <d v="2001-05-30T08:44:49"/>
    <s v="PG&amp;E Energy Trading-Ga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sarahoch"/>
    <s v="JHODGE2"/>
    <s v="ENA-IM ME TCO"/>
    <x v="8"/>
    <x v="4"/>
    <n v="817380"/>
    <d v="2001-05-31T21:00:00"/>
  </r>
  <r>
    <x v="1"/>
    <x v="2"/>
    <x v="1"/>
    <x v="0"/>
    <n v="10000"/>
    <n v="1309796"/>
    <d v="2001-05-30T08:44:50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49999999999998"/>
    <s v="cbarnett"/>
    <s v="SPEREIR"/>
    <s v="ENA-IM NE GULF2"/>
    <x v="8"/>
    <x v="4"/>
    <n v="817381"/>
    <d v="2001-05-31T21:00:00"/>
  </r>
  <r>
    <x v="1"/>
    <x v="2"/>
    <x v="1"/>
    <x v="0"/>
    <n v="10000"/>
    <n v="1309797"/>
    <d v="2001-05-30T08:44:51"/>
    <s v="Williams Energy Marketing &amp;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8"/>
    <s v="stephenj"/>
    <s v="ARING"/>
    <s v="ENA-IM NE GULF1"/>
    <x v="8"/>
    <x v="4"/>
    <n v="817383"/>
    <d v="2001-05-31T21:00:00"/>
  </r>
  <r>
    <x v="1"/>
    <x v="2"/>
    <x v="1"/>
    <x v="0"/>
    <n v="5000"/>
    <n v="1309798"/>
    <d v="2001-05-30T08:44:52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schwalbach"/>
    <s v="KSTEVEN"/>
    <s v="ENA-IM Mid Central South"/>
    <x v="8"/>
    <x v="4"/>
    <n v="817382"/>
    <d v="2001-05-31T21:00:00"/>
  </r>
  <r>
    <x v="1"/>
    <x v="2"/>
    <x v="0"/>
    <x v="10"/>
    <n v="620000"/>
    <n v="1309799"/>
    <d v="2001-05-30T08:44:54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73"/>
    <s v="owenwest"/>
    <s v="JARNOLD"/>
    <s v="NG-Price"/>
    <x v="6"/>
    <x v="4"/>
    <s v="VC8849.1"/>
    <d v="2001-07-01T21:00:00"/>
  </r>
  <r>
    <x v="1"/>
    <x v="2"/>
    <x v="1"/>
    <x v="0"/>
    <n v="25000"/>
    <n v="1309800"/>
    <d v="2001-05-30T08:44:54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raganbond1"/>
    <s v="ARING"/>
    <s v="ENA-IM NE GULF1"/>
    <x v="8"/>
    <x v="4"/>
    <n v="817384"/>
    <d v="2001-05-31T21:00:00"/>
  </r>
  <r>
    <x v="1"/>
    <x v="2"/>
    <x v="0"/>
    <x v="6"/>
    <n v="300000"/>
    <n v="1309802"/>
    <d v="2001-05-30T08:45:02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epes222"/>
    <s v="PKEAVEY"/>
    <s v="G-DAILY-EST"/>
    <x v="6"/>
    <x v="4"/>
    <s v="VC8850.1"/>
    <d v="2001-06-01T21:00:00"/>
  </r>
  <r>
    <x v="0"/>
    <x v="0"/>
    <x v="0"/>
    <x v="0"/>
    <n v="2"/>
    <n v="1309804"/>
    <d v="2001-05-30T08:45:03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BRUMSTEVE"/>
    <s v="BMARCHAN"/>
    <s v="Enron Metals Trading System"/>
    <x v="0"/>
    <x v="0"/>
    <n v="2157880"/>
    <m/>
  </r>
  <r>
    <x v="1"/>
    <x v="2"/>
    <x v="1"/>
    <x v="0"/>
    <n v="5000"/>
    <n v="1309803"/>
    <d v="2001-05-30T08:45:03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4"/>
    <s v="MARKGRAM01"/>
    <s v="SSOUTH"/>
    <s v="ENA - IM West"/>
    <x v="8"/>
    <x v="4"/>
    <n v="817385"/>
    <d v="2001-05-31T21:00:00"/>
  </r>
  <r>
    <x v="1"/>
    <x v="2"/>
    <x v="1"/>
    <x v="0"/>
    <n v="780"/>
    <n v="1309807"/>
    <d v="2001-05-30T08:45:06"/>
    <s v="Occidental Energy Marketing, Inc."/>
    <x v="0"/>
    <x v="0"/>
    <x v="0"/>
    <x v="2"/>
    <s v="US Gas Phy Fwd Firm non-TX &lt; or = 1Mo "/>
    <s v="US Gas Phy       NNG Demarc              31May01         USD/MM"/>
    <m/>
    <n v="780"/>
    <x v="0"/>
    <x v="10"/>
    <x v="0"/>
    <n v="3.56"/>
    <s v="fishmongr"/>
    <s v="KSTEVEN"/>
    <s v="ENA-IM Mid Central South"/>
    <x v="8"/>
    <x v="4"/>
    <n v="817387"/>
    <d v="2001-05-31T21:00:00"/>
  </r>
  <r>
    <x v="1"/>
    <x v="2"/>
    <x v="1"/>
    <x v="0"/>
    <n v="10000"/>
    <n v="1309806"/>
    <d v="2001-05-30T08:45:06"/>
    <s v="Copano Energy Services/Upper Gulf Coast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5950000000000002"/>
    <s v="louiscox"/>
    <s v="JPARKS"/>
    <s v="HPLC - IM HPLC"/>
    <x v="8"/>
    <x v="8"/>
    <n v="817388"/>
    <d v="2001-05-31T21:00:00"/>
  </r>
  <r>
    <x v="1"/>
    <x v="1"/>
    <x v="1"/>
    <x v="10"/>
    <n v="1550"/>
    <n v="1309808"/>
    <d v="2001-05-30T08:45:08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5988.1"/>
    <d v="2002-05-01T14:12:00"/>
  </r>
  <r>
    <x v="0"/>
    <x v="2"/>
    <x v="1"/>
    <x v="0"/>
    <n v="5000"/>
    <n v="1309809"/>
    <d v="2001-05-30T08:45:12"/>
    <s v="Western Gas Resources, Inc."/>
    <x v="0"/>
    <x v="0"/>
    <x v="0"/>
    <x v="2"/>
    <s v="CAN Gas Phy Fwd Firm West &lt; or = 1Mo"/>
    <s v="CAN Gas Phy      Sumas                   31May01         USD/MM"/>
    <m/>
    <n v="5000"/>
    <x v="0"/>
    <x v="10"/>
    <x v="0"/>
    <n v="3.5249999999999999"/>
    <s v="MALINOWSKI"/>
    <s v="CCLARK5"/>
    <s v="EC - IM Canada BC"/>
    <x v="8"/>
    <x v="7"/>
    <n v="817391"/>
    <d v="2001-05-31T21:00:00"/>
  </r>
  <r>
    <x v="1"/>
    <x v="3"/>
    <x v="0"/>
    <x v="0"/>
    <n v="50000"/>
    <n v="1309810"/>
    <d v="2001-05-30T08:45:2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DOMESTIC"/>
    <s v="GWHALLE"/>
    <s v="WTI-GW-NXC2"/>
    <x v="5"/>
    <x v="4"/>
    <n v="109463"/>
    <d v="2001-07-01T00:00:00"/>
  </r>
  <r>
    <x v="1"/>
    <x v="2"/>
    <x v="1"/>
    <x v="6"/>
    <n v="75000"/>
    <n v="1309812"/>
    <d v="2001-05-30T08:45:26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7"/>
    <s v="CADILLAC"/>
    <s v="ARING"/>
    <s v="ENA-IM NE GULF1"/>
    <x v="8"/>
    <x v="4"/>
    <n v="817393"/>
    <d v="2001-06-01T21:00:00"/>
  </r>
  <r>
    <x v="0"/>
    <x v="2"/>
    <x v="1"/>
    <x v="10"/>
    <n v="310000"/>
    <n v="1309814"/>
    <d v="2001-05-30T08:45:27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4499999999999999"/>
    <s v="HACKSTER"/>
    <s v="GSTOREY"/>
    <s v="ENA - IM Ontario"/>
    <x v="8"/>
    <x v="4"/>
    <s v="VC8851.1 / 817396"/>
    <d v="2001-07-01T21:00:00"/>
  </r>
  <r>
    <x v="1"/>
    <x v="2"/>
    <x v="1"/>
    <x v="0"/>
    <n v="680"/>
    <n v="1309815"/>
    <d v="2001-05-30T08:45:30"/>
    <s v="Texla Energy Management Inc."/>
    <x v="0"/>
    <x v="0"/>
    <x v="0"/>
    <x v="2"/>
    <s v="US Gas Phy Fwd Firm non-TX &lt; or = 1Mo "/>
    <s v="US Gas Phy       ANR SE Trans            31May01         USD/MM"/>
    <n v="680"/>
    <m/>
    <x v="0"/>
    <x v="10"/>
    <x v="0"/>
    <n v="3.6575000000000002"/>
    <s v="WILSHUSEN"/>
    <s v="TDONOHO"/>
    <s v="ENA - IM Central Gulf"/>
    <x v="8"/>
    <x v="4"/>
    <n v="817392"/>
    <d v="2001-05-31T21:00:00"/>
  </r>
  <r>
    <x v="0"/>
    <x v="2"/>
    <x v="1"/>
    <x v="0"/>
    <n v="5000"/>
    <n v="1309816"/>
    <d v="2001-05-30T08:45:32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394"/>
    <d v="2001-05-31T21:00:00"/>
  </r>
  <r>
    <x v="1"/>
    <x v="2"/>
    <x v="0"/>
    <x v="20"/>
    <n v="755000"/>
    <n v="1309817"/>
    <d v="2001-05-30T08:45:33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18"/>
    <s v="markgriff"/>
    <s v="JARNOLD"/>
    <s v="NG-Price"/>
    <x v="6"/>
    <x v="4"/>
    <s v="VC8854.1"/>
    <d v="2001-11-01T00:00:00"/>
  </r>
  <r>
    <x v="1"/>
    <x v="2"/>
    <x v="1"/>
    <x v="0"/>
    <n v="5000"/>
    <n v="1309819"/>
    <d v="2001-05-30T08:45:33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ELISA94"/>
    <s v="KSTEVEN"/>
    <s v="ENA-IM Mid Central South"/>
    <x v="8"/>
    <x v="4"/>
    <n v="817395"/>
    <d v="2001-05-31T21:00:00"/>
  </r>
  <r>
    <x v="1"/>
    <x v="2"/>
    <x v="0"/>
    <x v="22"/>
    <n v="615000"/>
    <n v="1309820"/>
    <d v="2001-05-30T08:45:36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8855.1"/>
    <d v="2001-07-01T00:00:00"/>
  </r>
  <r>
    <x v="1"/>
    <x v="1"/>
    <x v="1"/>
    <x v="10"/>
    <n v="775"/>
    <n v="1309821"/>
    <d v="2001-05-30T08:45:38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21"/>
    <s v="powerfunk"/>
    <s v="MMOTLEY"/>
    <s v="ST-SW"/>
    <x v="7"/>
    <x v="6"/>
    <n v="625990.1"/>
    <d v="2001-07-01T21:00:00"/>
  </r>
  <r>
    <x v="1"/>
    <x v="2"/>
    <x v="1"/>
    <x v="0"/>
    <n v="10000"/>
    <n v="1309822"/>
    <d v="2001-05-30T08:45:39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398"/>
    <d v="2001-05-31T21:00:00"/>
  </r>
  <r>
    <x v="1"/>
    <x v="2"/>
    <x v="0"/>
    <x v="6"/>
    <n v="225000"/>
    <n v="1309823"/>
    <d v="2001-05-30T08:45:42"/>
    <s v="Texaco Natural Gas Inc."/>
    <x v="0"/>
    <x v="0"/>
    <x v="0"/>
    <x v="2"/>
    <s v="US Gas Fin Swap"/>
    <s v="US Gas Daily     HHub                    Jun01           USD/MM"/>
    <n v="7500"/>
    <m/>
    <x v="0"/>
    <x v="10"/>
    <x v="0"/>
    <n v="3.65"/>
    <s v="STEPHENSJE"/>
    <s v="PKEAVEY"/>
    <s v="G-DAILY-EST"/>
    <x v="6"/>
    <x v="4"/>
    <s v="VC8859.1"/>
    <d v="2001-06-01T21:00:00"/>
  </r>
  <r>
    <x v="1"/>
    <x v="1"/>
    <x v="1"/>
    <x v="0"/>
    <n v="50"/>
    <n v="1309824"/>
    <d v="2001-05-30T08:45:43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91.1"/>
    <d v="2001-05-31T21:00:00"/>
  </r>
  <r>
    <x v="1"/>
    <x v="2"/>
    <x v="0"/>
    <x v="10"/>
    <n v="155000"/>
    <n v="1309825"/>
    <d v="2001-05-30T08:45:44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41"/>
    <s v="CAMTHOR02"/>
    <s v="KHOLST"/>
    <s v="FT-West"/>
    <x v="6"/>
    <x v="4"/>
    <s v="VC8858.1"/>
    <d v="2001-08-01T21:00:00"/>
  </r>
  <r>
    <x v="1"/>
    <x v="2"/>
    <x v="1"/>
    <x v="0"/>
    <n v="425"/>
    <n v="1309826"/>
    <d v="2001-05-30T08:45:45"/>
    <s v="Sprague Energy Corp."/>
    <x v="0"/>
    <x v="0"/>
    <x v="0"/>
    <x v="2"/>
    <s v="US Gas Phy Fwd Firm non-TX &lt; or = 1Mo "/>
    <s v="US Gas Phy       TENN Z-0                31May01         USD/MM"/>
    <m/>
    <n v="425"/>
    <x v="0"/>
    <x v="10"/>
    <x v="0"/>
    <n v="3.58"/>
    <s v="RICHARDCOC"/>
    <s v="SNEAL"/>
    <s v="ENA-IM NE GULF3"/>
    <x v="8"/>
    <x v="4"/>
    <n v="817399"/>
    <d v="2001-05-31T21:00:00"/>
  </r>
  <r>
    <x v="1"/>
    <x v="3"/>
    <x v="0"/>
    <x v="0"/>
    <n v="50000"/>
    <n v="1309827"/>
    <d v="2001-05-30T08:45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"/>
    <s v="GWHALLE"/>
    <s v="WTI-GW-NXC2"/>
    <x v="5"/>
    <x v="4"/>
    <n v="109464"/>
    <d v="2001-07-01T00:00:00"/>
  </r>
  <r>
    <x v="1"/>
    <x v="2"/>
    <x v="0"/>
    <x v="10"/>
    <n v="155000"/>
    <n v="1309828"/>
    <d v="2001-05-30T08:45:52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860.1"/>
    <d v="2001-07-01T21:00:00"/>
  </r>
  <r>
    <x v="1"/>
    <x v="2"/>
    <x v="1"/>
    <x v="0"/>
    <n v="4725"/>
    <n v="1309829"/>
    <d v="2001-05-30T08:45:55"/>
    <s v="Dynegy Marketing and Trade"/>
    <x v="0"/>
    <x v="0"/>
    <x v="0"/>
    <x v="2"/>
    <s v="US Gas Phy Fwd Firm non-TX &lt; or = 1Mo "/>
    <s v="US Gas Phy       Trunkline ELA           31May01         USD/MM"/>
    <m/>
    <n v="4725"/>
    <x v="0"/>
    <x v="10"/>
    <x v="0"/>
    <n v="3.49"/>
    <s v="SCHRIMSHER"/>
    <s v="TDONOHO"/>
    <s v="ENA - IM Central Gulf"/>
    <x v="8"/>
    <x v="4"/>
    <n v="817401"/>
    <d v="2001-05-31T21:00:00"/>
  </r>
  <r>
    <x v="1"/>
    <x v="2"/>
    <x v="0"/>
    <x v="10"/>
    <n v="465000"/>
    <n v="1309830"/>
    <d v="2001-05-30T08:45:56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2"/>
    <s v="rsavocch"/>
    <s v="JARNOLD"/>
    <s v="NG-Price"/>
    <x v="6"/>
    <x v="4"/>
    <s v="VC8861.1"/>
    <d v="2001-07-01T21:00:00"/>
  </r>
  <r>
    <x v="1"/>
    <x v="2"/>
    <x v="0"/>
    <x v="10"/>
    <n v="155000"/>
    <n v="1309832"/>
    <d v="2001-05-30T08:45:59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"/>
    <s v="PATGRIMES"/>
    <s v="JARNOLD"/>
    <s v="NG-Price"/>
    <x v="6"/>
    <x v="4"/>
    <s v="VC8863.1"/>
    <d v="2001-07-01T21:00:00"/>
  </r>
  <r>
    <x v="1"/>
    <x v="2"/>
    <x v="0"/>
    <x v="6"/>
    <n v="20010"/>
    <n v="1309833"/>
    <d v="2001-05-30T08:46:04"/>
    <s v="Texaco Natural Gas Inc."/>
    <x v="0"/>
    <x v="0"/>
    <x v="0"/>
    <x v="2"/>
    <s v="US Gas Fin Swap"/>
    <s v="US Gas Daily     HHub                    Jun01           USD/MM"/>
    <m/>
    <n v="667"/>
    <x v="0"/>
    <x v="10"/>
    <x v="0"/>
    <n v="3.6549999999999998"/>
    <s v="WARNERTODD"/>
    <s v="PKEAVEY"/>
    <s v="G-DAILY-EST"/>
    <x v="6"/>
    <x v="4"/>
    <s v="VC8864.1"/>
    <d v="2001-06-01T21:00:00"/>
  </r>
  <r>
    <x v="1"/>
    <x v="2"/>
    <x v="0"/>
    <x v="10"/>
    <n v="155000"/>
    <n v="1309834"/>
    <d v="2001-05-30T08:46:05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2"/>
    <s v="nigpatter"/>
    <s v="JARNOLD"/>
    <s v="NG-Price"/>
    <x v="6"/>
    <x v="4"/>
    <s v="VC8865.1"/>
    <d v="2001-07-01T21:00:00"/>
  </r>
  <r>
    <x v="1"/>
    <x v="1"/>
    <x v="0"/>
    <x v="0"/>
    <n v="50"/>
    <n v="1309835"/>
    <d v="2001-05-30T08:46:06"/>
    <s v="Aquila Risk Management Corporation"/>
    <x v="0"/>
    <x v="0"/>
    <x v="0"/>
    <x v="1"/>
    <s v="US East Power Fin Swap"/>
    <s v="US Pwr Fin Swap  ISO NY Z-A Peak         31May01         USD/MWh"/>
    <n v="50"/>
    <m/>
    <x v="0"/>
    <x v="1"/>
    <x v="0"/>
    <n v="35.75"/>
    <s v="AQUILA1047"/>
    <s v="GGUPTA"/>
    <s v="ST-New England"/>
    <x v="7"/>
    <x v="4"/>
    <n v="625992.1"/>
    <d v="2001-05-31T21:00:00"/>
  </r>
  <r>
    <x v="1"/>
    <x v="2"/>
    <x v="1"/>
    <x v="0"/>
    <n v="8032"/>
    <n v="1309836"/>
    <d v="2001-05-30T08:46:08"/>
    <s v="EnergyUSA-TPC Corp."/>
    <x v="0"/>
    <x v="0"/>
    <x v="0"/>
    <x v="2"/>
    <s v="US Gas Phy Fwd Firm non-TX &lt; or = 1Mo "/>
    <s v="US Gas Phy       ANR SE Trans            31May01         USD/MM"/>
    <n v="8032"/>
    <m/>
    <x v="0"/>
    <x v="10"/>
    <x v="0"/>
    <n v="3.6575000000000002"/>
    <s v="cbarnett"/>
    <s v="TDONOHO"/>
    <s v="ENA - IM Central Gulf"/>
    <x v="8"/>
    <x v="4"/>
    <n v="817403"/>
    <d v="2001-05-31T21:00:00"/>
  </r>
  <r>
    <x v="1"/>
    <x v="2"/>
    <x v="1"/>
    <x v="0"/>
    <n v="5700"/>
    <n v="1309837"/>
    <d v="2001-05-30T08:46:12"/>
    <s v="Texla Energy Management Inc."/>
    <x v="0"/>
    <x v="0"/>
    <x v="0"/>
    <x v="2"/>
    <s v="US Gas Phy Fwd Firm non-TX &lt; or = 1Mo "/>
    <s v="US Gas Phy       FGT Z2                  31May01         USD/MM"/>
    <n v="5700"/>
    <m/>
    <x v="0"/>
    <x v="10"/>
    <x v="0"/>
    <n v="3.6749999999999998"/>
    <s v="WILSHUSEN"/>
    <s v="SNEAL"/>
    <s v="ENA-IM NE GULF4"/>
    <x v="8"/>
    <x v="4"/>
    <n v="817404"/>
    <d v="2001-05-31T21:00:00"/>
  </r>
  <r>
    <x v="1"/>
    <x v="2"/>
    <x v="0"/>
    <x v="6"/>
    <n v="150000"/>
    <n v="1309838"/>
    <d v="2001-05-30T08:46:14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5649999999999999"/>
    <s v="MHOMESTEAD"/>
    <s v="KRUSCIT"/>
    <s v="Firm Trading Central"/>
    <x v="6"/>
    <x v="4"/>
    <s v="VC8866.1"/>
    <d v="2001-06-01T21:00:00"/>
  </r>
  <r>
    <x v="1"/>
    <x v="2"/>
    <x v="1"/>
    <x v="0"/>
    <n v="5000"/>
    <n v="1309839"/>
    <d v="2001-05-30T08:46:16"/>
    <s v="MidAmerican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513000000000001"/>
    <s v="KREMERTODD"/>
    <s v="PMIMS"/>
    <s v="ENA - IM MKT Central CG"/>
    <x v="8"/>
    <x v="4"/>
    <n v="817405"/>
    <d v="2001-05-31T21:00:00"/>
  </r>
  <r>
    <x v="1"/>
    <x v="2"/>
    <x v="1"/>
    <x v="0"/>
    <n v="4263"/>
    <n v="1309840"/>
    <d v="2001-05-30T08:46:20"/>
    <s v="BP Energy Company"/>
    <x v="0"/>
    <x v="0"/>
    <x v="0"/>
    <x v="2"/>
    <s v="US Gas Phy Fwd Firm non-TX &lt; or = 1Mo "/>
    <s v="US Gas Phy       Opal                    31May01         USD/MM"/>
    <n v="4263"/>
    <m/>
    <x v="0"/>
    <x v="10"/>
    <x v="0"/>
    <n v="2.4249999999999998"/>
    <s v="Martinjan"/>
    <s v="SSOUTH"/>
    <s v="ENA - IM West"/>
    <x v="8"/>
    <x v="4"/>
    <n v="817406"/>
    <d v="2001-05-31T21:00:00"/>
  </r>
  <r>
    <x v="1"/>
    <x v="2"/>
    <x v="0"/>
    <x v="22"/>
    <n v="615000"/>
    <n v="1309841"/>
    <d v="2001-05-30T08:46:21"/>
    <s v="PG&amp;E Energy Trading-Gas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jimgoetz"/>
    <s v="JARNOLD"/>
    <s v="NG-Price"/>
    <x v="6"/>
    <x v="4"/>
    <s v="VC8867.1"/>
    <d v="2001-07-01T00:00:00"/>
  </r>
  <r>
    <x v="1"/>
    <x v="2"/>
    <x v="0"/>
    <x v="6"/>
    <n v="300000"/>
    <n v="1309842"/>
    <d v="2001-05-30T08:46:24"/>
    <s v="CMS Marketing, Services and Trading Company"/>
    <x v="0"/>
    <x v="0"/>
    <x v="0"/>
    <x v="2"/>
    <s v="US Gas Fin Swap"/>
    <s v="US Gas Swap      IF HHub                 Jun01           USD/MM"/>
    <n v="10000"/>
    <m/>
    <x v="0"/>
    <x v="10"/>
    <x v="0"/>
    <n v="3.7250000000000001"/>
    <s v="CRABTREE"/>
    <s v="SBRAWNE"/>
    <s v="FT-East"/>
    <x v="6"/>
    <x v="4"/>
    <s v="VC8868.1"/>
    <d v="2001-06-01T21:00:00"/>
  </r>
  <r>
    <x v="1"/>
    <x v="2"/>
    <x v="1"/>
    <x v="0"/>
    <n v="10000"/>
    <n v="1309843"/>
    <d v="2001-05-30T08:46:25"/>
    <s v="Calpine Energy Servi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LREICHEL02"/>
    <s v="JTHOLT"/>
    <s v="ENA - IM West"/>
    <x v="8"/>
    <x v="4"/>
    <n v="817407"/>
    <d v="2001-05-31T21:00:00"/>
  </r>
  <r>
    <x v="1"/>
    <x v="2"/>
    <x v="1"/>
    <x v="0"/>
    <n v="5000"/>
    <n v="1309844"/>
    <d v="2001-05-30T08:46:26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149999999999999"/>
    <s v="EPRIME26"/>
    <s v="TKUYKEN"/>
    <s v="ENA - IM West"/>
    <x v="8"/>
    <x v="4"/>
    <n v="817408"/>
    <d v="2001-05-31T21:00:00"/>
  </r>
  <r>
    <x v="1"/>
    <x v="2"/>
    <x v="1"/>
    <x v="0"/>
    <n v="9778"/>
    <n v="1309845"/>
    <d v="2001-05-30T08:46:26"/>
    <s v="TransCanada Energy Marketing USA, Inc."/>
    <x v="0"/>
    <x v="0"/>
    <x v="0"/>
    <x v="2"/>
    <s v="US Gas Phy Fwd Firm non-TX &lt; or = 1Mo "/>
    <s v="US Gas Phy       APC/ANR WillCo          31May01         USD/MM"/>
    <n v="9778"/>
    <m/>
    <x v="0"/>
    <x v="10"/>
    <x v="0"/>
    <n v="3.7437999999999998"/>
    <s v="tracyschwa"/>
    <s v="PMIMS"/>
    <s v="ENA - IM MKT Central CG"/>
    <x v="8"/>
    <x v="4"/>
    <n v="817409"/>
    <d v="2001-05-31T21:00:00"/>
  </r>
  <r>
    <x v="1"/>
    <x v="2"/>
    <x v="1"/>
    <x v="0"/>
    <n v="4220"/>
    <n v="1309846"/>
    <d v="2001-05-30T08:46:27"/>
    <s v="Dynegy Marketing and Trade"/>
    <x v="0"/>
    <x v="0"/>
    <x v="0"/>
    <x v="2"/>
    <s v="US Gas Phy Fwd Firm non-TX &lt; or = 1Mo "/>
    <s v="US Gas Phy       NNG Demarc              31May01         USD/MM"/>
    <m/>
    <n v="4220"/>
    <x v="0"/>
    <x v="10"/>
    <x v="0"/>
    <n v="3.5525000000000002"/>
    <s v="ZUBEL001"/>
    <s v="KSTEVEN"/>
    <s v="ENA-IM Mid Central South"/>
    <x v="8"/>
    <x v="4"/>
    <n v="817410"/>
    <d v="2001-05-31T21:00:00"/>
  </r>
  <r>
    <x v="1"/>
    <x v="1"/>
    <x v="1"/>
    <x v="6"/>
    <n v="1500"/>
    <n v="1309847"/>
    <d v="2001-05-30T08:46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jrobertson"/>
    <s v="JQUENET"/>
    <s v="LT-PJM"/>
    <x v="7"/>
    <x v="6"/>
    <n v="625993.1"/>
    <d v="2001-06-01T14:12:00"/>
  </r>
  <r>
    <x v="1"/>
    <x v="2"/>
    <x v="1"/>
    <x v="0"/>
    <n v="10000"/>
    <n v="1309849"/>
    <d v="2001-05-30T08:46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aepes215"/>
    <s v="ARING"/>
    <s v="ENA-IM NE GULF1"/>
    <x v="8"/>
    <x v="4"/>
    <n v="817411"/>
    <d v="2001-05-31T21:00:00"/>
  </r>
  <r>
    <x v="1"/>
    <x v="2"/>
    <x v="1"/>
    <x v="6"/>
    <n v="300000"/>
    <n v="1309848"/>
    <d v="2001-05-30T08:46:30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4"/>
    <s v="SUNSHINE"/>
    <s v="JHODGE2"/>
    <s v="ENA-IM ME TCO"/>
    <x v="8"/>
    <x v="4"/>
    <n v="817413"/>
    <d v="2001-06-01T21:00:00"/>
  </r>
  <r>
    <x v="1"/>
    <x v="2"/>
    <x v="1"/>
    <x v="0"/>
    <n v="5000"/>
    <n v="1309851"/>
    <d v="2001-05-30T08:46:33"/>
    <s v="Calpine Energy Services, L.P.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LREICHEL02"/>
    <s v="JTHOLT"/>
    <s v="ENA - IM West"/>
    <x v="8"/>
    <x v="4"/>
    <n v="817412"/>
    <d v="2001-05-31T21:00:00"/>
  </r>
  <r>
    <x v="1"/>
    <x v="2"/>
    <x v="1"/>
    <x v="6"/>
    <n v="24990"/>
    <n v="1309852"/>
    <d v="2001-05-30T08:46:35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55"/>
    <s v="gregt00001"/>
    <s v="JHODGE2"/>
    <s v="ENA-IM ME TCO"/>
    <x v="8"/>
    <x v="4"/>
    <n v="817414"/>
    <d v="2001-06-01T21:00:00"/>
  </r>
  <r>
    <x v="1"/>
    <x v="2"/>
    <x v="0"/>
    <x v="10"/>
    <n v="155000"/>
    <n v="1309854"/>
    <d v="2001-05-30T08:46:37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PATGRIMES"/>
    <s v="JARNOLD"/>
    <s v="NG-Price"/>
    <x v="6"/>
    <x v="4"/>
    <s v="VC8870.1"/>
    <d v="2001-07-01T21:00:00"/>
  </r>
  <r>
    <x v="1"/>
    <x v="2"/>
    <x v="0"/>
    <x v="6"/>
    <n v="300000"/>
    <n v="1309855"/>
    <d v="2001-05-30T08:46:41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Cozartta"/>
    <s v="PKEAVEY"/>
    <s v="G-DAILY-EST"/>
    <x v="6"/>
    <x v="4"/>
    <s v="VC8872.1"/>
    <d v="2001-06-01T21:00:00"/>
  </r>
  <r>
    <x v="1"/>
    <x v="2"/>
    <x v="1"/>
    <x v="0"/>
    <n v="5000"/>
    <n v="1309856"/>
    <d v="2001-05-30T08:46:42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7415"/>
    <d v="2001-05-31T21:00:00"/>
  </r>
  <r>
    <x v="0"/>
    <x v="2"/>
    <x v="1"/>
    <x v="6"/>
    <n v="150000"/>
    <n v="1309857"/>
    <d v="2001-05-30T08:46:4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79"/>
    <s v="EPMELPcjs"/>
    <s v="MCOWAN"/>
    <s v="EC-IM Canada West"/>
    <x v="8"/>
    <x v="7"/>
    <n v="817416"/>
    <d v="2001-06-01T21:00:00"/>
  </r>
  <r>
    <x v="0"/>
    <x v="0"/>
    <x v="0"/>
    <x v="0"/>
    <n v="14"/>
    <n v="1309858"/>
    <d v="2001-05-30T08:46:44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01"/>
    <s v="pornstar"/>
    <s v="BMARCHAN"/>
    <s v="Enron Metals Trading System"/>
    <x v="0"/>
    <x v="0"/>
    <n v="2157884"/>
    <m/>
  </r>
  <r>
    <x v="1"/>
    <x v="2"/>
    <x v="1"/>
    <x v="0"/>
    <n v="5000"/>
    <n v="1309859"/>
    <d v="2001-05-30T08:46:46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bcollins"/>
    <s v="KSTEVEN"/>
    <s v="ENA-IM Mid Central South"/>
    <x v="8"/>
    <x v="4"/>
    <n v="817417"/>
    <d v="2001-05-31T21:00:00"/>
  </r>
  <r>
    <x v="1"/>
    <x v="2"/>
    <x v="0"/>
    <x v="10"/>
    <n v="155000"/>
    <n v="1309860"/>
    <d v="2001-05-30T08:46:4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adhoese2"/>
    <s v="JARNOLD"/>
    <s v="NG-Price"/>
    <x v="6"/>
    <x v="4"/>
    <s v="VC8873.1"/>
    <d v="2001-07-01T21:00:00"/>
  </r>
  <r>
    <x v="1"/>
    <x v="2"/>
    <x v="1"/>
    <x v="0"/>
    <n v="10000"/>
    <n v="1309861"/>
    <d v="2001-05-30T08:46:47"/>
    <s v="El Paso Merchant Energy, L.P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524999999999999"/>
    <s v="EPMELPmw"/>
    <s v="TDONOHO"/>
    <s v="ENA - IM Central Gulf"/>
    <x v="8"/>
    <x v="4"/>
    <n v="817418"/>
    <d v="2001-05-31T21:00:00"/>
  </r>
  <r>
    <x v="1"/>
    <x v="2"/>
    <x v="1"/>
    <x v="0"/>
    <n v="5000"/>
    <n v="1309862"/>
    <d v="2001-05-30T08:46:49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88000000000001"/>
    <s v="MIDCONT2"/>
    <s v="PMIMS"/>
    <s v="ENA - IM MKT Central CG"/>
    <x v="8"/>
    <x v="4"/>
    <n v="817419"/>
    <d v="2001-05-31T21:00:00"/>
  </r>
  <r>
    <x v="1"/>
    <x v="2"/>
    <x v="1"/>
    <x v="0"/>
    <n v="5000"/>
    <n v="1309863"/>
    <d v="2001-05-30T08:46:49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"/>
    <s v="bcollins"/>
    <s v="KSTEVEN"/>
    <s v="ENA-IM Mid Central South"/>
    <x v="8"/>
    <x v="4"/>
    <n v="817420"/>
    <d v="2001-05-31T21:00:00"/>
  </r>
  <r>
    <x v="1"/>
    <x v="2"/>
    <x v="0"/>
    <x v="22"/>
    <n v="615000"/>
    <n v="1309864"/>
    <d v="2001-05-30T08:46:50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SHIMAITIS"/>
    <s v="JARNOLD"/>
    <s v="NG-Price"/>
    <x v="6"/>
    <x v="4"/>
    <s v="VC8874.1"/>
    <d v="2001-07-01T00:00:00"/>
  </r>
  <r>
    <x v="1"/>
    <x v="2"/>
    <x v="1"/>
    <x v="0"/>
    <n v="100"/>
    <n v="1309865"/>
    <d v="2001-05-30T08:46:50"/>
    <s v="Texla Energy Management Inc."/>
    <x v="0"/>
    <x v="0"/>
    <x v="0"/>
    <x v="2"/>
    <s v="US Gas Phy Fwd Firm non-TX &lt; or = 1Mo "/>
    <s v="US Gas Phy       NGPL Midcont            31May01         USD/MM"/>
    <n v="100"/>
    <m/>
    <x v="0"/>
    <x v="10"/>
    <x v="0"/>
    <n v="3.5175000000000001"/>
    <s v="WILSHUSEN"/>
    <s v="KSTEVEN"/>
    <s v="ENA-IM Mid Central South"/>
    <x v="8"/>
    <x v="4"/>
    <n v="817421"/>
    <d v="2001-05-31T21:00:00"/>
  </r>
  <r>
    <x v="1"/>
    <x v="2"/>
    <x v="1"/>
    <x v="0"/>
    <n v="10000"/>
    <n v="1309866"/>
    <d v="2001-05-30T08:46:5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5"/>
    <s v="ccubbison"/>
    <s v="MLENHAR"/>
    <s v="ENA - IM West"/>
    <x v="8"/>
    <x v="4"/>
    <n v="817422"/>
    <d v="2001-05-31T21:00:00"/>
  </r>
  <r>
    <x v="1"/>
    <x v="2"/>
    <x v="1"/>
    <x v="0"/>
    <n v="5000"/>
    <n v="1309867"/>
    <d v="2001-05-30T08:46:55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423"/>
    <d v="2001-05-31T21:00:00"/>
  </r>
  <r>
    <x v="1"/>
    <x v="2"/>
    <x v="0"/>
    <x v="6"/>
    <n v="275010"/>
    <n v="1309868"/>
    <d v="2001-05-30T08:46:57"/>
    <s v="Aquila Risk Management Corporation"/>
    <x v="0"/>
    <x v="0"/>
    <x v="0"/>
    <x v="2"/>
    <s v="US Gas Fin Swap"/>
    <s v="US Gas Daily     HHub                    Jun01           USD/MM"/>
    <m/>
    <n v="9167"/>
    <x v="0"/>
    <x v="10"/>
    <x v="0"/>
    <n v="3.64"/>
    <s v="AQUILA1029"/>
    <s v="PKEAVEY"/>
    <s v="G-DAILY-EST"/>
    <x v="6"/>
    <x v="4"/>
    <s v="VC8875.1"/>
    <d v="2001-06-01T21:00:00"/>
  </r>
  <r>
    <x v="1"/>
    <x v="2"/>
    <x v="1"/>
    <x v="0"/>
    <n v="10000"/>
    <n v="1309869"/>
    <d v="2001-05-30T08:46:5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7424"/>
    <d v="2001-05-31T21:00:00"/>
  </r>
  <r>
    <x v="1"/>
    <x v="1"/>
    <x v="1"/>
    <x v="0"/>
    <n v="25"/>
    <n v="1309870"/>
    <d v="2001-05-30T08:46:59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95.1"/>
    <d v="2001-05-31T21:00:00"/>
  </r>
  <r>
    <x v="0"/>
    <x v="2"/>
    <x v="0"/>
    <x v="23"/>
    <n v="1070000"/>
    <n v="1309871"/>
    <d v="2001-05-30T08:47:05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876.1"/>
    <d v="2002-04-01T00:00:00"/>
  </r>
  <r>
    <x v="1"/>
    <x v="2"/>
    <x v="1"/>
    <x v="0"/>
    <n v="10000"/>
    <n v="1309872"/>
    <d v="2001-05-30T08:47:05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rdm00001"/>
    <s v="MLENHAR"/>
    <s v="ENA - IM West"/>
    <x v="8"/>
    <x v="4"/>
    <n v="817426"/>
    <d v="2001-05-31T21:00:00"/>
  </r>
  <r>
    <x v="0"/>
    <x v="2"/>
    <x v="1"/>
    <x v="0"/>
    <n v="5000"/>
    <n v="1309873"/>
    <d v="2001-05-30T08:47:0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249999999999999"/>
    <s v="powerexgas"/>
    <s v="CCLARK5"/>
    <s v="EC - IM Canada BC"/>
    <x v="8"/>
    <x v="7"/>
    <n v="817427"/>
    <d v="2001-05-31T21:00:00"/>
  </r>
  <r>
    <x v="0"/>
    <x v="2"/>
    <x v="1"/>
    <x v="0"/>
    <n v="5000"/>
    <n v="1309874"/>
    <d v="2001-05-30T08:47:07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428"/>
    <d v="2001-05-31T21:00:00"/>
  </r>
  <r>
    <x v="1"/>
    <x v="2"/>
    <x v="0"/>
    <x v="10"/>
    <n v="310000"/>
    <n v="1309875"/>
    <d v="2001-05-30T08:47:09"/>
    <s v="J. Aron &amp; Company"/>
    <x v="0"/>
    <x v="0"/>
    <x v="0"/>
    <x v="2"/>
    <s v="US Gas Fin BasisSwap"/>
    <s v="US Gas Basis     EP Permian              Aug01           USD/MM"/>
    <n v="10000"/>
    <m/>
    <x v="0"/>
    <x v="10"/>
    <x v="0"/>
    <n v="2.5000000000000001E-2"/>
    <s v="ritanagle"/>
    <s v="EBASS"/>
    <s v="FT-Texas"/>
    <x v="6"/>
    <x v="4"/>
    <s v="VC8877.1"/>
    <d v="2001-08-01T21:00:00"/>
  </r>
  <r>
    <x v="1"/>
    <x v="2"/>
    <x v="1"/>
    <x v="6"/>
    <n v="225000"/>
    <n v="1309876"/>
    <d v="2001-05-30T08:47:10"/>
    <s v="Sempra Energy Trading Corp."/>
    <x v="0"/>
    <x v="0"/>
    <x v="0"/>
    <x v="2"/>
    <s v="US Gas Phy Fwd Firm non-TX &lt; or = 1Mo "/>
    <s v="US Gas Phy       Transco St.65           Jun01           USD/MM"/>
    <n v="7500"/>
    <m/>
    <x v="0"/>
    <x v="10"/>
    <x v="0"/>
    <n v="3.6549999999999998"/>
    <s v="shawnmaz"/>
    <s v="ARING"/>
    <s v="ENA-IM NE GULF1"/>
    <x v="8"/>
    <x v="4"/>
    <n v="817430"/>
    <d v="2001-06-01T21:00:00"/>
  </r>
  <r>
    <x v="1"/>
    <x v="2"/>
    <x v="1"/>
    <x v="0"/>
    <n v="5000"/>
    <n v="1309878"/>
    <d v="2001-05-30T08:47:12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KMZIOBER"/>
    <s v="VPIMENOV"/>
    <s v="ENA-IM ME NEW YORK"/>
    <x v="8"/>
    <x v="4"/>
    <n v="817429"/>
    <d v="2001-05-31T21:00:00"/>
  </r>
  <r>
    <x v="1"/>
    <x v="2"/>
    <x v="1"/>
    <x v="0"/>
    <n v="7386"/>
    <n v="1309880"/>
    <d v="2001-05-30T08:47:14"/>
    <s v="Nicor Gas Company"/>
    <x v="0"/>
    <x v="0"/>
    <x v="0"/>
    <x v="2"/>
    <s v="US Gas Phy Fwd Firm non-TX &lt; or = 1Mo "/>
    <s v="US Gas Phy       NGPL LA Pool            31May01         USD/MM"/>
    <n v="7386"/>
    <m/>
    <x v="0"/>
    <x v="10"/>
    <x v="0"/>
    <n v="3.65"/>
    <s v="vab12345"/>
    <s v="TDONOHO"/>
    <s v="ENA - IM Central Gulf"/>
    <x v="8"/>
    <x v="4"/>
    <n v="817431"/>
    <d v="2001-05-31T21:00:00"/>
  </r>
  <r>
    <x v="1"/>
    <x v="2"/>
    <x v="0"/>
    <x v="6"/>
    <n v="75000"/>
    <n v="1309881"/>
    <d v="2001-05-30T08:47:15"/>
    <s v="Texaco Natural Gas Inc."/>
    <x v="0"/>
    <x v="0"/>
    <x v="0"/>
    <x v="2"/>
    <s v="US Gas Fin Swap"/>
    <s v="US Gas Daily     HHub                    Jun01           USD/MM"/>
    <n v="2500"/>
    <m/>
    <x v="0"/>
    <x v="10"/>
    <x v="0"/>
    <n v="3.6349999999999998"/>
    <s v="ADM42855"/>
    <s v="PKEAVEY"/>
    <s v="G-DAILY-EST"/>
    <x v="6"/>
    <x v="4"/>
    <s v="VC8879.1"/>
    <d v="2001-06-01T21:00:00"/>
  </r>
  <r>
    <x v="1"/>
    <x v="2"/>
    <x v="1"/>
    <x v="0"/>
    <n v="10000"/>
    <n v="1309882"/>
    <d v="2001-05-30T08:47:19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432"/>
    <d v="2001-05-31T21:00:00"/>
  </r>
  <r>
    <x v="1"/>
    <x v="2"/>
    <x v="0"/>
    <x v="14"/>
    <n v="1825000"/>
    <n v="1309884"/>
    <d v="2001-05-30T08:47:20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9249999999999998"/>
    <s v="Schlenkerc"/>
    <s v="JARNOLD"/>
    <s v="NG-Price"/>
    <x v="6"/>
    <x v="4"/>
    <s v="VC8881.1"/>
    <d v="2002-01-01T21:00:00"/>
  </r>
  <r>
    <x v="1"/>
    <x v="2"/>
    <x v="0"/>
    <x v="20"/>
    <n v="755000"/>
    <n v="1309883"/>
    <d v="2001-05-30T08:47:20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7"/>
    <s v="ctm00001"/>
    <s v="JARNOLD"/>
    <s v="NG-Price"/>
    <x v="6"/>
    <x v="4"/>
    <s v="VC8880.1"/>
    <d v="2001-11-01T00:00:00"/>
  </r>
  <r>
    <x v="1"/>
    <x v="2"/>
    <x v="1"/>
    <x v="0"/>
    <n v="5000"/>
    <n v="1309885"/>
    <d v="2001-05-30T08:47:21"/>
    <s v="TransCanada Energy Marketing USA, Inc.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488000000000001"/>
    <s v="tracyschwa"/>
    <s v="PMIMS"/>
    <s v="ENA - IM MKT Central CG"/>
    <x v="8"/>
    <x v="4"/>
    <n v="817433"/>
    <d v="2001-05-31T21:00:00"/>
  </r>
  <r>
    <x v="1"/>
    <x v="2"/>
    <x v="0"/>
    <x v="10"/>
    <n v="155000"/>
    <n v="1309886"/>
    <d v="2001-05-30T08:47:25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4.46"/>
    <s v="Quekchin"/>
    <s v="KHOLST"/>
    <s v="FT-West"/>
    <x v="6"/>
    <x v="4"/>
    <s v="VC8882.1"/>
    <d v="2001-10-01T00:00:00"/>
  </r>
  <r>
    <x v="1"/>
    <x v="2"/>
    <x v="1"/>
    <x v="0"/>
    <n v="5000"/>
    <n v="1309887"/>
    <d v="2001-05-30T08:47:25"/>
    <s v="Aquila Energy Marketing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MARKOTTE"/>
    <s v="VPIMENOV"/>
    <s v="ENA-IM ME NEW YORK"/>
    <x v="8"/>
    <x v="4"/>
    <n v="817434"/>
    <d v="2001-05-31T21:00:00"/>
  </r>
  <r>
    <x v="1"/>
    <x v="2"/>
    <x v="1"/>
    <x v="0"/>
    <n v="10000"/>
    <n v="1309888"/>
    <d v="2001-05-30T08:47:2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gregt00001"/>
    <s v="JHODGE2"/>
    <s v="ENA-IM ME TCO"/>
    <x v="8"/>
    <x v="4"/>
    <n v="817435"/>
    <d v="2001-05-31T21:00:00"/>
  </r>
  <r>
    <x v="1"/>
    <x v="2"/>
    <x v="1"/>
    <x v="0"/>
    <n v="950"/>
    <n v="1309889"/>
    <d v="2001-05-30T08:47:29"/>
    <s v="Coral Energy Resources, L.P."/>
    <x v="0"/>
    <x v="0"/>
    <x v="0"/>
    <x v="2"/>
    <s v="US Gas Phy Fwd Firm non-TX &lt; or = 1Mo "/>
    <s v="US Gas Phy       Transco Z6 NY           31May01         USD/MM"/>
    <n v="950"/>
    <m/>
    <x v="0"/>
    <x v="10"/>
    <x v="0"/>
    <n v="4.0549999999999997"/>
    <s v="ericgraffp"/>
    <s v="VPIMENOV"/>
    <s v="ENA-IM ME NEW YORK"/>
    <x v="8"/>
    <x v="4"/>
    <n v="817436"/>
    <d v="2001-05-31T21:00:00"/>
  </r>
  <r>
    <x v="1"/>
    <x v="2"/>
    <x v="1"/>
    <x v="0"/>
    <n v="211"/>
    <n v="1309890"/>
    <d v="2001-05-30T08:47:35"/>
    <s v="BP Energy Company"/>
    <x v="0"/>
    <x v="0"/>
    <x v="0"/>
    <x v="2"/>
    <s v="US Gas Phy Fwd Firm non-TX &lt; or = 1Mo "/>
    <s v="US Gas Phy       ANR SW Pool             31May01         USD/MM"/>
    <n v="211"/>
    <m/>
    <x v="0"/>
    <x v="10"/>
    <x v="0"/>
    <n v="3.5425"/>
    <s v="ADM45135"/>
    <s v="KSTEVEN"/>
    <s v="ENA-IM Mid Central South"/>
    <x v="8"/>
    <x v="4"/>
    <n v="817437"/>
    <d v="2001-05-31T21:00:00"/>
  </r>
  <r>
    <x v="1"/>
    <x v="2"/>
    <x v="0"/>
    <x v="10"/>
    <n v="3100"/>
    <n v="1309893"/>
    <d v="2001-05-30T08:47:36"/>
    <s v="Louis Dreyfus Corporation"/>
    <x v="0"/>
    <x v="0"/>
    <x v="0"/>
    <x v="2"/>
    <s v="US Gas Fin Opt Put"/>
    <s v="US Gas Fin Opt   NYMEX        EP3.5      Jul01           USD/MM-L"/>
    <m/>
    <n v="100"/>
    <x v="0"/>
    <x v="11"/>
    <x v="0"/>
    <n v="0.13750000000000001"/>
    <s v="CLIFFWALD"/>
    <s v="MMAGGI"/>
    <s v="NG EXOTIC"/>
    <x v="6"/>
    <x v="4"/>
    <s v="VC8884.1"/>
    <d v="2001-07-01T00:00:00"/>
  </r>
  <r>
    <x v="0"/>
    <x v="2"/>
    <x v="1"/>
    <x v="0"/>
    <n v="10000"/>
    <n v="1309892"/>
    <d v="2001-05-30T08:47:36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49999999999999"/>
    <s v="ADM96017"/>
    <s v="RWATT"/>
    <s v="EC-IM Canada West"/>
    <x v="8"/>
    <x v="7"/>
    <n v="817438"/>
    <d v="2001-05-30T21:00:00"/>
  </r>
  <r>
    <x v="1"/>
    <x v="2"/>
    <x v="1"/>
    <x v="6"/>
    <n v="300000"/>
    <n v="1309891"/>
    <d v="2001-05-30T08:47:36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cprovenzan"/>
    <s v="JHODGE2"/>
    <s v="ENA-IM ME TCO"/>
    <x v="8"/>
    <x v="4"/>
    <n v="817439"/>
    <d v="2001-06-01T21:00:00"/>
  </r>
  <r>
    <x v="1"/>
    <x v="1"/>
    <x v="1"/>
    <x v="0"/>
    <n v="50"/>
    <n v="1309896"/>
    <d v="2001-05-30T08:47:39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OTCDESK7"/>
    <s v="GGUPTA"/>
    <s v="ST-New England"/>
    <x v="7"/>
    <x v="6"/>
    <n v="625998.1"/>
    <d v="2001-05-31T21:00:00"/>
  </r>
  <r>
    <x v="1"/>
    <x v="2"/>
    <x v="0"/>
    <x v="6"/>
    <n v="300000"/>
    <n v="1309897"/>
    <d v="2001-05-30T08:47:41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8886.1"/>
    <d v="2001-06-01T21:00:00"/>
  </r>
  <r>
    <x v="1"/>
    <x v="2"/>
    <x v="1"/>
    <x v="0"/>
    <n v="1000"/>
    <n v="1309898"/>
    <d v="2001-05-30T08:47:43"/>
    <s v="Colonial Energy Inc."/>
    <x v="0"/>
    <x v="0"/>
    <x v="0"/>
    <x v="2"/>
    <s v="US Gas Phy Fwd Firm non-TX &lt; or = 1Mo "/>
    <s v="US Gas Phy       TENN Z-0                31May01         USD/MM"/>
    <m/>
    <n v="1000"/>
    <x v="0"/>
    <x v="10"/>
    <x v="0"/>
    <n v="3.58"/>
    <s v="CGILBERT"/>
    <s v="SNEAL"/>
    <s v="ENA-IM NE GULF3"/>
    <x v="8"/>
    <x v="4"/>
    <n v="817440"/>
    <d v="2001-05-31T21:00:00"/>
  </r>
  <r>
    <x v="1"/>
    <x v="2"/>
    <x v="1"/>
    <x v="0"/>
    <n v="5000"/>
    <n v="1309899"/>
    <d v="2001-05-30T08:47:44"/>
    <s v="Cook Inlet Energy Supply L.L.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2"/>
    <s v="EASTDESK"/>
    <s v="SNEAL"/>
    <s v="ENA-IM NE GULF3"/>
    <x v="8"/>
    <x v="4"/>
    <n v="817441"/>
    <d v="2001-05-31T21:00:00"/>
  </r>
  <r>
    <x v="1"/>
    <x v="2"/>
    <x v="1"/>
    <x v="6"/>
    <n v="30000"/>
    <n v="1309900"/>
    <d v="2001-05-30T08:47:46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443"/>
    <d v="2001-06-01T21:00:00"/>
  </r>
  <r>
    <x v="1"/>
    <x v="2"/>
    <x v="1"/>
    <x v="0"/>
    <n v="800"/>
    <n v="1309902"/>
    <d v="2001-05-30T08:47:50"/>
    <s v="Texla Energy Management Inc."/>
    <x v="0"/>
    <x v="0"/>
    <x v="0"/>
    <x v="2"/>
    <s v="US Gas Phy Fwd Firm non-TX &lt; or = 1Mo "/>
    <s v="US Gas Phy       TENN Z-0                31May01         USD/MM"/>
    <n v="800"/>
    <m/>
    <x v="0"/>
    <x v="10"/>
    <x v="0"/>
    <n v="3.5649999999999999"/>
    <s v="WILSHUSEN"/>
    <s v="SNEAL"/>
    <s v="ENA-IM NE GULF3"/>
    <x v="8"/>
    <x v="4"/>
    <n v="817444"/>
    <d v="2001-05-31T21:00:00"/>
  </r>
  <r>
    <x v="1"/>
    <x v="2"/>
    <x v="0"/>
    <x v="6"/>
    <n v="150000"/>
    <n v="1309904"/>
    <d v="2001-05-30T08:47:51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4"/>
    <s v="DANIELCOWL"/>
    <s v="PKEAVEY"/>
    <s v="G-DAILY-EST"/>
    <x v="6"/>
    <x v="4"/>
    <s v="VC8888.1"/>
    <d v="2001-06-01T21:00:00"/>
  </r>
  <r>
    <x v="1"/>
    <x v="2"/>
    <x v="1"/>
    <x v="0"/>
    <n v="1850"/>
    <n v="1309903"/>
    <d v="2001-05-30T08:47:51"/>
    <s v="Aquila Energy Marketing Corporation"/>
    <x v="0"/>
    <x v="0"/>
    <x v="0"/>
    <x v="2"/>
    <s v="US Gas Phy Fwd Firm non-TX &lt; or = 1Mo "/>
    <s v="US Gas Phy       NGPL NICOR              31May01         USD/MM"/>
    <n v="1850"/>
    <m/>
    <x v="0"/>
    <x v="10"/>
    <x v="0"/>
    <n v="3.7488000000000001"/>
    <s v="benharner"/>
    <s v="PMIMS"/>
    <s v="ENA - IM MKT Central CG"/>
    <x v="8"/>
    <x v="4"/>
    <n v="817445"/>
    <d v="2001-05-31T21:00:00"/>
  </r>
  <r>
    <x v="1"/>
    <x v="2"/>
    <x v="1"/>
    <x v="0"/>
    <n v="5000"/>
    <n v="1309905"/>
    <d v="2001-05-30T08:47:5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kimery00"/>
    <s v="KSTEVEN"/>
    <s v="ENA-IM Mid Central South"/>
    <x v="8"/>
    <x v="4"/>
    <n v="817446"/>
    <d v="2001-05-31T21:00:00"/>
  </r>
  <r>
    <x v="1"/>
    <x v="2"/>
    <x v="0"/>
    <x v="6"/>
    <n v="120000"/>
    <n v="1309907"/>
    <d v="2001-05-30T08:47:56"/>
    <s v="Conectiv Energy Supply, Inc."/>
    <x v="0"/>
    <x v="0"/>
    <x v="0"/>
    <x v="2"/>
    <s v="US Gas Fin Swap"/>
    <s v="US Gas Daily     TX E M3                 Jun01           USD/MM"/>
    <m/>
    <n v="4000"/>
    <x v="0"/>
    <x v="10"/>
    <x v="0"/>
    <n v="4"/>
    <s v="avgallo51"/>
    <s v="VPIMENOV"/>
    <s v="EAST-NEW YORK"/>
    <x v="6"/>
    <x v="4"/>
    <s v="VC8890.1"/>
    <d v="2001-06-01T21:00:00"/>
  </r>
  <r>
    <x v="1"/>
    <x v="2"/>
    <x v="1"/>
    <x v="0"/>
    <n v="10000"/>
    <n v="1309906"/>
    <d v="2001-05-30T08:47:56"/>
    <s v="Aquila Energy Marketing Corporation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LANCEMCW"/>
    <s v="ARING"/>
    <s v="ENA-IM NE GULF1"/>
    <x v="8"/>
    <x v="4"/>
    <n v="817447"/>
    <d v="2001-05-31T21:00:00"/>
  </r>
  <r>
    <x v="1"/>
    <x v="2"/>
    <x v="1"/>
    <x v="0"/>
    <n v="5000"/>
    <n v="1309909"/>
    <d v="2001-05-30T08:47:58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7448"/>
    <d v="2001-05-31T21:00:00"/>
  </r>
  <r>
    <x v="1"/>
    <x v="2"/>
    <x v="0"/>
    <x v="10"/>
    <n v="310000"/>
    <n v="1309910"/>
    <d v="2001-05-30T08:48:02"/>
    <s v="Aquila Risk Management Corporation"/>
    <x v="0"/>
    <x v="0"/>
    <x v="0"/>
    <x v="2"/>
    <s v="US Gas Fin BasisSwap"/>
    <s v="US Gas Basis     Waha                    Jul01           USD/MM"/>
    <m/>
    <n v="10000"/>
    <x v="0"/>
    <x v="10"/>
    <x v="0"/>
    <n v="-1.4999999999999999E-2"/>
    <s v="AQUILA1014"/>
    <s v="EBASS"/>
    <s v="FT-Texas"/>
    <x v="6"/>
    <x v="4"/>
    <s v="VC8891.1"/>
    <d v="2001-07-01T21:00:00"/>
  </r>
  <r>
    <x v="1"/>
    <x v="2"/>
    <x v="0"/>
    <x v="10"/>
    <n v="310000"/>
    <n v="1309912"/>
    <d v="2001-05-30T08:48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2"/>
    <s v="jimgoetz"/>
    <s v="JARNOLD"/>
    <s v="NG-Price"/>
    <x v="6"/>
    <x v="4"/>
    <s v="VC8892.1"/>
    <d v="2001-07-01T21:00:00"/>
  </r>
  <r>
    <x v="1"/>
    <x v="2"/>
    <x v="1"/>
    <x v="0"/>
    <n v="5000"/>
    <n v="1309911"/>
    <d v="2001-05-30T08:48:04"/>
    <s v="NJR Energy Services Company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n v="19691994"/>
    <s v="VPIMENOV"/>
    <s v="ENA-IM ME NEW YORK"/>
    <x v="8"/>
    <x v="4"/>
    <n v="817449"/>
    <d v="2001-05-31T21:00:00"/>
  </r>
  <r>
    <x v="1"/>
    <x v="2"/>
    <x v="1"/>
    <x v="0"/>
    <n v="10000"/>
    <n v="1309913"/>
    <d v="2001-05-30T08:48:0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450"/>
    <d v="2001-05-31T21:00:00"/>
  </r>
  <r>
    <x v="1"/>
    <x v="2"/>
    <x v="1"/>
    <x v="0"/>
    <n v="3479"/>
    <n v="1309914"/>
    <d v="2001-05-30T08:48:09"/>
    <s v="EnergyUSA-TPC Corp."/>
    <x v="0"/>
    <x v="0"/>
    <x v="0"/>
    <x v="2"/>
    <s v="US Gas Phy Fwd Firm non-TX &lt; or = 1Mo "/>
    <s v="US Gas Phy       TENN 800                31May01         USD/MM"/>
    <m/>
    <n v="3479"/>
    <x v="0"/>
    <x v="10"/>
    <x v="0"/>
    <n v="3.625"/>
    <s v="jgriffiths"/>
    <s v="SNEAL"/>
    <s v="ENA-IM NE GULF3"/>
    <x v="8"/>
    <x v="4"/>
    <n v="817451"/>
    <d v="2001-05-31T21:00:00"/>
  </r>
  <r>
    <x v="1"/>
    <x v="2"/>
    <x v="1"/>
    <x v="0"/>
    <n v="10000"/>
    <n v="1309915"/>
    <d v="2001-05-30T08:48:09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"/>
    <s v="garrison"/>
    <s v="JPARKS"/>
    <s v="HPLC - IM HPLC"/>
    <x v="8"/>
    <x v="8"/>
    <n v="817452"/>
    <d v="2001-05-31T21:00:00"/>
  </r>
  <r>
    <x v="1"/>
    <x v="2"/>
    <x v="1"/>
    <x v="0"/>
    <n v="969"/>
    <n v="1309916"/>
    <d v="2001-05-30T08:48:10"/>
    <s v="Aquila Energy Marketing Corporation"/>
    <x v="0"/>
    <x v="0"/>
    <x v="0"/>
    <x v="2"/>
    <s v="US Gas Phy Fwd Firm non-TX &lt; or = 1Mo "/>
    <s v="US Gas Phy       Transco St.65           31May01         USD/MM"/>
    <m/>
    <n v="969"/>
    <x v="0"/>
    <x v="10"/>
    <x v="0"/>
    <n v="3.81"/>
    <s v="LANCEMCW"/>
    <s v="ARING"/>
    <s v="ENA-IM NE GULF1"/>
    <x v="8"/>
    <x v="4"/>
    <n v="817453"/>
    <d v="2001-05-31T21:00:00"/>
  </r>
  <r>
    <x v="1"/>
    <x v="2"/>
    <x v="1"/>
    <x v="0"/>
    <n v="5000"/>
    <n v="1309917"/>
    <d v="2001-05-30T08:48:14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00000000000002"/>
    <s v="bguderian"/>
    <s v="SSOUTH"/>
    <s v="ENA - IM West"/>
    <x v="8"/>
    <x v="4"/>
    <n v="817455"/>
    <d v="2001-05-31T21:00:00"/>
  </r>
  <r>
    <x v="1"/>
    <x v="2"/>
    <x v="1"/>
    <x v="0"/>
    <n v="5000"/>
    <n v="1309918"/>
    <d v="2001-05-30T08:48:1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"/>
    <s v="bcollins"/>
    <s v="KSTEVEN"/>
    <s v="ENA-IM Mid Central South"/>
    <x v="8"/>
    <x v="4"/>
    <n v="817456"/>
    <d v="2001-05-31T21:00:00"/>
  </r>
  <r>
    <x v="1"/>
    <x v="2"/>
    <x v="1"/>
    <x v="6"/>
    <n v="450000"/>
    <n v="1309919"/>
    <d v="2001-05-30T08:48:16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"/>
    <s v="TIMMYSMALL"/>
    <s v="EBASS"/>
    <s v="ENA-IM WAHA"/>
    <x v="8"/>
    <x v="4"/>
    <n v="817457"/>
    <d v="2001-06-01T09:47:00"/>
  </r>
  <r>
    <x v="1"/>
    <x v="2"/>
    <x v="0"/>
    <x v="10"/>
    <n v="155000"/>
    <n v="1309924"/>
    <d v="2001-05-30T08:48:17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ROWE01"/>
    <s v="JARNOLD"/>
    <s v="NG-Price"/>
    <x v="6"/>
    <x v="4"/>
    <s v="VC8893.1"/>
    <d v="2001-07-01T21:00:00"/>
  </r>
  <r>
    <x v="1"/>
    <x v="2"/>
    <x v="1"/>
    <x v="0"/>
    <n v="411"/>
    <n v="1309921"/>
    <d v="2001-05-30T08:48:17"/>
    <s v="TXU Energy Trading Company"/>
    <x v="0"/>
    <x v="0"/>
    <x v="0"/>
    <x v="2"/>
    <s v="US Gas Phy Fwd Firm non-TX &lt; or = 1Mo "/>
    <s v="US Gas Phy       TETCO WLA               31May01         USD/MM"/>
    <n v="411"/>
    <m/>
    <x v="0"/>
    <x v="10"/>
    <x v="0"/>
    <n v="3.59"/>
    <s v="txuetcje"/>
    <s v="SPEREIR"/>
    <s v="ENA-IM NE GULF3"/>
    <x v="8"/>
    <x v="4"/>
    <n v="817458"/>
    <d v="2001-05-31T21:00:00"/>
  </r>
  <r>
    <x v="1"/>
    <x v="2"/>
    <x v="1"/>
    <x v="0"/>
    <n v="10000"/>
    <n v="1309922"/>
    <d v="2001-05-30T08:48:1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attreed"/>
    <s v="TKUYKEN"/>
    <s v="ENA - IM West"/>
    <x v="8"/>
    <x v="4"/>
    <n v="817460"/>
    <d v="2001-05-31T21:00:00"/>
  </r>
  <r>
    <x v="1"/>
    <x v="2"/>
    <x v="0"/>
    <x v="6"/>
    <n v="300000"/>
    <n v="1309923"/>
    <d v="2001-05-30T08:48:1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45"/>
    <s v="ADM84149"/>
    <s v="PKEAVEY"/>
    <s v="G-DAILY-EST"/>
    <x v="6"/>
    <x v="4"/>
    <s v="VC8894.1"/>
    <d v="2001-06-01T21:00:00"/>
  </r>
  <r>
    <x v="1"/>
    <x v="2"/>
    <x v="1"/>
    <x v="0"/>
    <n v="2400"/>
    <n v="1309920"/>
    <d v="2001-05-30T08:48:17"/>
    <s v="Occidental Energy Marketing, Inc."/>
    <x v="0"/>
    <x v="0"/>
    <x v="0"/>
    <x v="2"/>
    <s v="US Gas Phy Fwd Firm non-TX &lt; or = 1Mo "/>
    <s v="US Gas Phy       NGPL NICOR              31May01         USD/MM"/>
    <n v="2400"/>
    <m/>
    <x v="0"/>
    <x v="10"/>
    <x v="0"/>
    <n v="3.7475000000000001"/>
    <s v="fishmongr"/>
    <s v="PMIMS"/>
    <s v="ENA - IM MKT Central CG"/>
    <x v="8"/>
    <x v="4"/>
    <n v="817459"/>
    <d v="2001-05-31T21:00:00"/>
  </r>
  <r>
    <x v="1"/>
    <x v="3"/>
    <x v="0"/>
    <x v="0"/>
    <n v="50000"/>
    <n v="1309925"/>
    <d v="2001-05-30T08:48:1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2"/>
    <s v="GWHALLE"/>
    <s v="WTI-GW-NXC2"/>
    <x v="5"/>
    <x v="4"/>
    <n v="109465"/>
    <d v="2001-07-01T00:00:00"/>
  </r>
  <r>
    <x v="1"/>
    <x v="2"/>
    <x v="1"/>
    <x v="0"/>
    <n v="10000"/>
    <n v="1309926"/>
    <d v="2001-05-30T08:48:20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mattreed"/>
    <s v="TKUYKEN"/>
    <s v="ENA - IM West"/>
    <x v="8"/>
    <x v="4"/>
    <n v="817461"/>
    <d v="2001-05-31T21:00:00"/>
  </r>
  <r>
    <x v="1"/>
    <x v="2"/>
    <x v="0"/>
    <x v="10"/>
    <n v="310000"/>
    <n v="1309927"/>
    <d v="2001-05-30T08:48:21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DM98493"/>
    <s v="JARNOLD"/>
    <s v="NG-Price"/>
    <x v="6"/>
    <x v="4"/>
    <s v="VC8895.1"/>
    <d v="2001-07-01T21:00:00"/>
  </r>
  <r>
    <x v="1"/>
    <x v="2"/>
    <x v="0"/>
    <x v="10"/>
    <n v="155000"/>
    <n v="1309928"/>
    <d v="2001-05-30T08:48:2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896.1"/>
    <d v="2001-07-01T21:00:00"/>
  </r>
  <r>
    <x v="0"/>
    <x v="2"/>
    <x v="1"/>
    <x v="0"/>
    <n v="5000"/>
    <n v="1309929"/>
    <d v="2001-05-30T08:48:2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462"/>
    <d v="2001-05-31T21:00:00"/>
  </r>
  <r>
    <x v="1"/>
    <x v="2"/>
    <x v="0"/>
    <x v="22"/>
    <n v="615000"/>
    <n v="1309930"/>
    <d v="2001-05-30T08:4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C8897.1"/>
    <d v="2001-07-01T00:00:00"/>
  </r>
  <r>
    <x v="1"/>
    <x v="2"/>
    <x v="1"/>
    <x v="0"/>
    <n v="10000"/>
    <n v="1309931"/>
    <d v="2001-05-30T08:48:30"/>
    <s v="Conoco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"/>
    <s v="kbennett1"/>
    <s v="SNEAL"/>
    <s v="ENA-IM NE GULF3"/>
    <x v="8"/>
    <x v="4"/>
    <n v="817463"/>
    <d v="2001-05-31T21:00:00"/>
  </r>
  <r>
    <x v="1"/>
    <x v="1"/>
    <x v="1"/>
    <x v="10"/>
    <n v="775"/>
    <n v="1309932"/>
    <d v="2001-05-30T08:48:31"/>
    <s v="American Electric Power Service Corporation"/>
    <x v="0"/>
    <x v="0"/>
    <x v="0"/>
    <x v="1"/>
    <s v="US West Power Phy Fwd Firm"/>
    <s v="US Pwr Phy Firm  PALVE Peak              Aug01           USD/MWh"/>
    <n v="25"/>
    <m/>
    <x v="0"/>
    <x v="1"/>
    <x v="0"/>
    <n v="360"/>
    <s v="aepsvc135"/>
    <s v="MMOTLEY"/>
    <s v="ST-SW"/>
    <x v="7"/>
    <x v="6"/>
    <n v="625999.1"/>
    <d v="2001-08-01T21:00:00"/>
  </r>
  <r>
    <x v="0"/>
    <x v="0"/>
    <x v="0"/>
    <x v="0"/>
    <n v="1"/>
    <n v="1309933"/>
    <d v="2001-05-30T08:48:33"/>
    <s v="Sogemin Metals Ltd."/>
    <x v="0"/>
    <x v="0"/>
    <x v="0"/>
    <x v="0"/>
    <s v="Nickel LME Registered Contract"/>
    <s v="Ni LME Reg.      Contract                3 Month         USD/mt-L"/>
    <m/>
    <n v="1"/>
    <x v="0"/>
    <x v="2"/>
    <x v="0"/>
    <n v="7090"/>
    <s v="TRD11005"/>
    <s v="ATURNER"/>
    <s v="Enron Metals Trading System"/>
    <x v="0"/>
    <x v="0"/>
    <n v="2157886"/>
    <m/>
  </r>
  <r>
    <x v="1"/>
    <x v="2"/>
    <x v="1"/>
    <x v="0"/>
    <n v="5000"/>
    <n v="1309935"/>
    <d v="2001-05-30T08:48:3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474999999999999"/>
    <s v="PEGGIALL"/>
    <s v="KSTEVEN"/>
    <s v="ENA-IM Mid Central South"/>
    <x v="8"/>
    <x v="4"/>
    <n v="817465"/>
    <d v="2001-05-31T21:00:00"/>
  </r>
  <r>
    <x v="1"/>
    <x v="2"/>
    <x v="1"/>
    <x v="0"/>
    <n v="5000"/>
    <n v="1309934"/>
    <d v="2001-05-30T08:48:33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9"/>
    <s v="WESTDESK1"/>
    <s v="TKUYKEN"/>
    <s v="ENA - IM West"/>
    <x v="8"/>
    <x v="4"/>
    <n v="817464"/>
    <d v="2001-05-31T21:00:00"/>
  </r>
  <r>
    <x v="1"/>
    <x v="2"/>
    <x v="1"/>
    <x v="0"/>
    <n v="5000"/>
    <n v="1309936"/>
    <d v="2001-05-30T08:48:3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25"/>
    <s v="MIDCONT4"/>
    <s v="KSTEVEN"/>
    <s v="ENA-IM Mid Central South"/>
    <x v="8"/>
    <x v="4"/>
    <n v="817467"/>
    <d v="2001-05-31T21:00:00"/>
  </r>
  <r>
    <x v="0"/>
    <x v="2"/>
    <x v="1"/>
    <x v="6"/>
    <n v="150000"/>
    <n v="1309937"/>
    <d v="2001-05-30T08:48:3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7468"/>
    <d v="2001-06-01T21:00:00"/>
  </r>
  <r>
    <x v="1"/>
    <x v="3"/>
    <x v="0"/>
    <x v="0"/>
    <n v="50000"/>
    <n v="1309938"/>
    <d v="2001-05-30T08:48:3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KEVINGRADY"/>
    <s v="GWHALLE"/>
    <s v="WTI-GW-NXC2"/>
    <x v="5"/>
    <x v="4"/>
    <n v="109466"/>
    <d v="2001-07-01T00:00:00"/>
  </r>
  <r>
    <x v="1"/>
    <x v="2"/>
    <x v="0"/>
    <x v="6"/>
    <n v="300000"/>
    <n v="1309939"/>
    <d v="2001-05-30T08:48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ADM42855"/>
    <s v="PKEAVEY"/>
    <s v="G-DAILY-EST"/>
    <x v="6"/>
    <x v="4"/>
    <s v="VC8899.1"/>
    <d v="2001-06-01T21:00:00"/>
  </r>
  <r>
    <x v="1"/>
    <x v="2"/>
    <x v="1"/>
    <x v="0"/>
    <n v="417"/>
    <n v="1309940"/>
    <d v="2001-05-30T08:48:44"/>
    <s v="Texla Energy Management Inc."/>
    <x v="0"/>
    <x v="0"/>
    <x v="0"/>
    <x v="2"/>
    <s v="US Gas Phy Fwd Firm non-TX &lt; or = 1Mo "/>
    <s v="US Gas Phy       TENN 800                31May01         USD/MM"/>
    <n v="417"/>
    <m/>
    <x v="0"/>
    <x v="10"/>
    <x v="0"/>
    <n v="3.61"/>
    <s v="WILSHUSEN"/>
    <s v="SNEAL"/>
    <s v="ENA-IM NE GULF3"/>
    <x v="8"/>
    <x v="4"/>
    <n v="817469"/>
    <d v="2001-05-31T21:00:00"/>
  </r>
  <r>
    <x v="1"/>
    <x v="3"/>
    <x v="0"/>
    <x v="0"/>
    <n v="50000"/>
    <n v="1309941"/>
    <d v="2001-05-30T08:48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467"/>
    <d v="2001-07-01T00:00:00"/>
  </r>
  <r>
    <x v="1"/>
    <x v="2"/>
    <x v="1"/>
    <x v="0"/>
    <n v="10000"/>
    <n v="1309942"/>
    <d v="2001-05-30T08:48:46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dnixon01"/>
    <s v="SPEREIR"/>
    <s v="ENA-IM NE GULF2"/>
    <x v="8"/>
    <x v="4"/>
    <n v="817470"/>
    <d v="2001-05-31T21:00:00"/>
  </r>
  <r>
    <x v="1"/>
    <x v="2"/>
    <x v="1"/>
    <x v="0"/>
    <n v="4091"/>
    <n v="1309944"/>
    <d v="2001-05-30T08:48:48"/>
    <s v="AEP Energy Services, Inc."/>
    <x v="0"/>
    <x v="0"/>
    <x v="0"/>
    <x v="2"/>
    <s v="US Gas Phy Fwd Firm non-TX &lt; or = 1Mo "/>
    <s v="US Gas Phy       NGPL LA Pool            31May01         USD/MM"/>
    <m/>
    <n v="4091"/>
    <x v="0"/>
    <x v="10"/>
    <x v="0"/>
    <n v="3.6549999999999998"/>
    <s v="aepes201"/>
    <s v="TDONOHO"/>
    <s v="ENA - IM Central Gulf"/>
    <x v="8"/>
    <x v="4"/>
    <n v="817472"/>
    <d v="2001-05-31T21:00:00"/>
  </r>
  <r>
    <x v="1"/>
    <x v="2"/>
    <x v="1"/>
    <x v="0"/>
    <n v="5000"/>
    <n v="1309945"/>
    <d v="2001-05-30T08:48:52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MIDCONT4"/>
    <s v="KSTEVEN"/>
    <s v="ENA-IM Mid Central South"/>
    <x v="8"/>
    <x v="4"/>
    <n v="817473"/>
    <d v="2001-05-31T21:00:00"/>
  </r>
  <r>
    <x v="1"/>
    <x v="2"/>
    <x v="1"/>
    <x v="0"/>
    <n v="25000"/>
    <n v="1309946"/>
    <d v="2001-05-30T08:49:00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STEPHENSJE"/>
    <s v="ARING"/>
    <s v="ENA-IM NE GULF1"/>
    <x v="8"/>
    <x v="4"/>
    <n v="817474"/>
    <d v="2001-05-31T21:00:00"/>
  </r>
  <r>
    <x v="1"/>
    <x v="2"/>
    <x v="1"/>
    <x v="0"/>
    <n v="2475"/>
    <n v="1309947"/>
    <d v="2001-05-30T08:49:03"/>
    <s v="Conoco Inc."/>
    <x v="0"/>
    <x v="0"/>
    <x v="0"/>
    <x v="2"/>
    <s v="US Gas Phy Fwd Firm non-TX &lt; or = 1Mo "/>
    <s v="US Gas Phy       TENN 500                31May01         USD/MM"/>
    <m/>
    <n v="2475"/>
    <x v="0"/>
    <x v="10"/>
    <x v="0"/>
    <n v="3.6349999999999998"/>
    <s v="kbennett1"/>
    <s v="SNEAL"/>
    <s v="ENA-IM NE GULF3"/>
    <x v="8"/>
    <x v="4"/>
    <n v="817475"/>
    <d v="2001-05-31T21:00:00"/>
  </r>
  <r>
    <x v="1"/>
    <x v="1"/>
    <x v="1"/>
    <x v="0"/>
    <n v="50"/>
    <n v="1309949"/>
    <d v="2001-05-30T08:49:06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ROBEROSE"/>
    <s v="JQUENET"/>
    <s v="ST-PJM"/>
    <x v="7"/>
    <x v="6"/>
    <n v="626000.1"/>
    <d v="2001-05-31T21:00:00"/>
  </r>
  <r>
    <x v="1"/>
    <x v="2"/>
    <x v="1"/>
    <x v="0"/>
    <n v="5000"/>
    <n v="1309951"/>
    <d v="2001-05-30T08:49:08"/>
    <s v="PanCanadian Energy Services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pcesrick"/>
    <s v="RGAY"/>
    <s v="ENA - IM West"/>
    <x v="8"/>
    <x v="4"/>
    <n v="817476"/>
    <d v="2001-05-31T21:00:00"/>
  </r>
  <r>
    <x v="1"/>
    <x v="2"/>
    <x v="1"/>
    <x v="0"/>
    <n v="9583"/>
    <n v="1309950"/>
    <d v="2001-05-30T08:49:08"/>
    <s v="AEP Energy Services, Inc."/>
    <x v="0"/>
    <x v="0"/>
    <x v="0"/>
    <x v="2"/>
    <s v="US Gas Phy Fwd Firm non-TX &lt; or = 1Mo "/>
    <s v="US Gas Phy       TENN 800                31May01         USD/MM"/>
    <n v="9583"/>
    <m/>
    <x v="0"/>
    <x v="10"/>
    <x v="0"/>
    <n v="3.605"/>
    <s v="aepes215"/>
    <s v="SNEAL"/>
    <s v="ENA-IM NE GULF3"/>
    <x v="8"/>
    <x v="4"/>
    <n v="817477"/>
    <d v="2001-05-31T21:00:00"/>
  </r>
  <r>
    <x v="1"/>
    <x v="2"/>
    <x v="1"/>
    <x v="0"/>
    <n v="10000"/>
    <n v="1309953"/>
    <d v="2001-05-30T08:49:1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7478"/>
    <d v="2001-05-31T21:00:00"/>
  </r>
  <r>
    <x v="1"/>
    <x v="2"/>
    <x v="1"/>
    <x v="0"/>
    <n v="6531"/>
    <n v="1309954"/>
    <d v="2001-05-30T08:49:13"/>
    <s v="El Paso Merchant Energy, L.P."/>
    <x v="0"/>
    <x v="0"/>
    <x v="0"/>
    <x v="2"/>
    <s v="US Gas Phy Fwd Firm TX &lt; or = 1Mo "/>
    <s v="US Gas Phy       Exxon Katy              31May01         USD/MM"/>
    <n v="6531"/>
    <m/>
    <x v="0"/>
    <x v="10"/>
    <x v="0"/>
    <n v="3.6349999999999998"/>
    <s v="EPMELPjpp"/>
    <s v="JPARKS"/>
    <s v="ENA - IM Katy"/>
    <x v="8"/>
    <x v="8"/>
    <n v="817479"/>
    <d v="2001-05-31T21:00:00"/>
  </r>
  <r>
    <x v="1"/>
    <x v="2"/>
    <x v="0"/>
    <x v="10"/>
    <n v="155000"/>
    <n v="1309955"/>
    <d v="2001-05-30T08:49:14"/>
    <s v="Castle Power LLC"/>
    <x v="0"/>
    <x v="0"/>
    <x v="0"/>
    <x v="2"/>
    <s v="US Gas Fin BasisSwap"/>
    <s v="US Gas Basis     Transco Z6 NY           Jul01           USD/MM"/>
    <n v="5000"/>
    <m/>
    <x v="0"/>
    <x v="10"/>
    <x v="0"/>
    <n v="0.48249999999999998"/>
    <s v="ADM97524"/>
    <s v="BMCKAY"/>
    <s v="FT-NY"/>
    <x v="6"/>
    <x v="4"/>
    <s v="VC8903.1"/>
    <d v="2001-07-01T21:00:00"/>
  </r>
  <r>
    <x v="1"/>
    <x v="2"/>
    <x v="1"/>
    <x v="0"/>
    <n v="10000"/>
    <n v="1309957"/>
    <d v="2001-05-30T08:49:15"/>
    <s v="AEP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7749999999999999"/>
    <s v="aepes217"/>
    <s v="TKUYKEN"/>
    <s v="ENA - IM West"/>
    <x v="8"/>
    <x v="4"/>
    <n v="817481"/>
    <d v="2001-05-31T21:00:00"/>
  </r>
  <r>
    <x v="1"/>
    <x v="2"/>
    <x v="1"/>
    <x v="0"/>
    <n v="10000"/>
    <n v="1309956"/>
    <d v="2001-05-30T08:49:15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7480"/>
    <d v="2001-05-31T21:00:00"/>
  </r>
  <r>
    <x v="1"/>
    <x v="1"/>
    <x v="1"/>
    <x v="6"/>
    <n v="1500"/>
    <n v="1309959"/>
    <d v="2001-05-30T08:49:17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002.1"/>
    <d v="2001-06-01T14:16:00"/>
  </r>
  <r>
    <x v="1"/>
    <x v="3"/>
    <x v="0"/>
    <x v="0"/>
    <n v="50000"/>
    <n v="1309958"/>
    <d v="2001-05-30T08:49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rsrsrsrs"/>
    <s v="GWHALLE"/>
    <s v="WTI-GW-NXC2"/>
    <x v="5"/>
    <x v="4"/>
    <n v="109468"/>
    <d v="2001-07-01T00:00:00"/>
  </r>
  <r>
    <x v="1"/>
    <x v="2"/>
    <x v="1"/>
    <x v="0"/>
    <n v="5000"/>
    <n v="1309961"/>
    <d v="2001-05-30T08:49:18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484"/>
    <d v="2001-05-31T21:00:00"/>
  </r>
  <r>
    <x v="1"/>
    <x v="2"/>
    <x v="1"/>
    <x v="0"/>
    <n v="300"/>
    <n v="1309960"/>
    <d v="2001-05-30T08:49:18"/>
    <s v="Texla Energy Management Inc."/>
    <x v="0"/>
    <x v="0"/>
    <x v="0"/>
    <x v="2"/>
    <s v="US Gas Phy Fwd Firm non-TX &lt; or = 1Mo "/>
    <s v="US Gas Phy       TETCO WLA               31May01         USD/MM"/>
    <n v="300"/>
    <m/>
    <x v="0"/>
    <x v="10"/>
    <x v="0"/>
    <n v="3.59"/>
    <s v="WILSHUSEN"/>
    <s v="SPEREIR"/>
    <s v="ENA-IM NE GULF3"/>
    <x v="8"/>
    <x v="4"/>
    <n v="817482"/>
    <d v="2001-05-31T21:00:00"/>
  </r>
  <r>
    <x v="1"/>
    <x v="2"/>
    <x v="1"/>
    <x v="0"/>
    <n v="79"/>
    <n v="1309963"/>
    <d v="2001-05-30T08:49:19"/>
    <s v="Summit Natural Gas, LLP"/>
    <x v="0"/>
    <x v="0"/>
    <x v="0"/>
    <x v="2"/>
    <s v="US Gas Phy Fwd Firm non-TX &lt; or = 1Mo "/>
    <s v="US Gas Phy       COL Onshore             31May01         USD/MM"/>
    <m/>
    <n v="79"/>
    <x v="0"/>
    <x v="10"/>
    <x v="0"/>
    <n v="3.6549999999999998"/>
    <s v="ADM05645"/>
    <s v="SPEREIR"/>
    <s v="ENA-IM NE GULF2"/>
    <x v="8"/>
    <x v="4"/>
    <n v="817485"/>
    <d v="2001-05-31T21:00:00"/>
  </r>
  <r>
    <x v="1"/>
    <x v="2"/>
    <x v="1"/>
    <x v="0"/>
    <n v="10000"/>
    <n v="1309962"/>
    <d v="2001-05-30T08:4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7483"/>
    <d v="2001-05-31T21:00:00"/>
  </r>
  <r>
    <x v="1"/>
    <x v="2"/>
    <x v="1"/>
    <x v="6"/>
    <n v="300000"/>
    <n v="1309964"/>
    <d v="2001-05-30T08:49:20"/>
    <s v="Ashland Specialty Chemicals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450000000000002"/>
    <s v="ADM07229"/>
    <s v="JHODGE2"/>
    <s v="ENA-IM ME TCO"/>
    <x v="8"/>
    <x v="4"/>
    <n v="817486"/>
    <d v="2001-06-01T21:00:00"/>
  </r>
  <r>
    <x v="1"/>
    <x v="2"/>
    <x v="0"/>
    <x v="10"/>
    <n v="77500"/>
    <n v="1309966"/>
    <d v="2001-05-30T08:49:21"/>
    <s v="e prime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ADM90030"/>
    <s v="JARNOLD"/>
    <s v="NG-Price"/>
    <x v="6"/>
    <x v="4"/>
    <s v="VC8904.1"/>
    <d v="2001-07-01T21:00:00"/>
  </r>
  <r>
    <x v="1"/>
    <x v="2"/>
    <x v="0"/>
    <x v="14"/>
    <n v="1825000"/>
    <n v="1309967"/>
    <d v="2001-05-30T08:49:2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06.1"/>
    <d v="2002-01-01T21:00:00"/>
  </r>
  <r>
    <x v="1"/>
    <x v="2"/>
    <x v="1"/>
    <x v="0"/>
    <n v="10000"/>
    <n v="1309968"/>
    <d v="2001-05-30T08:49:27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shawnmaz"/>
    <s v="ARING"/>
    <s v="ENA-IM NE GULF1"/>
    <x v="8"/>
    <x v="4"/>
    <n v="817487"/>
    <d v="2001-05-31T21:00:00"/>
  </r>
  <r>
    <x v="1"/>
    <x v="2"/>
    <x v="1"/>
    <x v="0"/>
    <n v="4839"/>
    <n v="1309969"/>
    <d v="2001-05-30T08:49:28"/>
    <s v="Duke Energy Trading and Marketing, L.L.C."/>
    <x v="0"/>
    <x v="0"/>
    <x v="0"/>
    <x v="2"/>
    <s v="US Gas Phy Fwd Firm non-TX &lt; or = 1Mo "/>
    <s v="US Gas Phy       TCO Pool                31May01         USD/MM"/>
    <n v="4839"/>
    <m/>
    <x v="0"/>
    <x v="10"/>
    <x v="0"/>
    <n v="3.8650000000000002"/>
    <s v="JRHEARNE"/>
    <s v="JHODGE2"/>
    <s v="ENA-IM ME TCO"/>
    <x v="8"/>
    <x v="4"/>
    <n v="817488"/>
    <d v="2001-05-31T21:00:00"/>
  </r>
  <r>
    <x v="1"/>
    <x v="2"/>
    <x v="1"/>
    <x v="0"/>
    <n v="5000"/>
    <n v="1309970"/>
    <d v="2001-05-30T08:49:30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425"/>
    <s v="sstewart01"/>
    <s v="KSTEVEN"/>
    <s v="ENA-IM Mid Central South"/>
    <x v="8"/>
    <x v="4"/>
    <n v="817489"/>
    <d v="2001-05-31T21:00:00"/>
  </r>
  <r>
    <x v="1"/>
    <x v="2"/>
    <x v="1"/>
    <x v="0"/>
    <n v="10000"/>
    <n v="1309971"/>
    <d v="2001-05-30T08:49:32"/>
    <s v="Conoco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kbennett1"/>
    <s v="ARING"/>
    <s v="ENA-IM NE GULF1"/>
    <x v="8"/>
    <x v="4"/>
    <n v="817490"/>
    <d v="2001-05-31T21:00:00"/>
  </r>
  <r>
    <x v="1"/>
    <x v="2"/>
    <x v="1"/>
    <x v="6"/>
    <n v="150000"/>
    <n v="1309972"/>
    <d v="2001-05-30T08:49:32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57"/>
    <s v="CADILLAC"/>
    <s v="SPEREIR"/>
    <s v="ENA-IM NE GULF3"/>
    <x v="8"/>
    <x v="4"/>
    <n v="817491"/>
    <d v="2001-06-01T21:00:00"/>
  </r>
  <r>
    <x v="1"/>
    <x v="1"/>
    <x v="1"/>
    <x v="21"/>
    <n v="2950"/>
    <n v="1309974"/>
    <d v="2001-05-30T08:49:3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003.1"/>
    <d v="2002-01-01T17:11:00"/>
  </r>
  <r>
    <x v="1"/>
    <x v="2"/>
    <x v="1"/>
    <x v="6"/>
    <n v="24990"/>
    <n v="1309975"/>
    <d v="2001-05-30T08:49:41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6"/>
    <s v="gregt00001"/>
    <s v="JHODGE2"/>
    <s v="ENA-IM ME TCO"/>
    <x v="8"/>
    <x v="4"/>
    <n v="817492"/>
    <d v="2001-06-01T21:00:00"/>
  </r>
  <r>
    <x v="1"/>
    <x v="2"/>
    <x v="1"/>
    <x v="6"/>
    <n v="150000"/>
    <n v="1309978"/>
    <d v="2001-05-30T08:49:48"/>
    <s v="Calpine Energy Services, L.P."/>
    <x v="0"/>
    <x v="0"/>
    <x v="0"/>
    <x v="2"/>
    <s v="US Gas Phy Fwd Firm non-TX &lt; or = 1Mo "/>
    <s v="US Gas Phy       PG&amp;E CtyGte             Jun01           USD/MM"/>
    <n v="5000"/>
    <m/>
    <x v="0"/>
    <x v="10"/>
    <x v="0"/>
    <n v="6.9"/>
    <s v="LREICHEL02"/>
    <s v="MGRIGSB"/>
    <s v="ENA - IM West"/>
    <x v="8"/>
    <x v="4"/>
    <n v="817493"/>
    <d v="2001-06-01T21:00:00"/>
  </r>
  <r>
    <x v="1"/>
    <x v="1"/>
    <x v="0"/>
    <x v="8"/>
    <n v="4600"/>
    <n v="1309979"/>
    <d v="2001-05-30T08:49:49"/>
    <s v="Aquila Risk Management Corporation"/>
    <x v="0"/>
    <x v="0"/>
    <x v="0"/>
    <x v="1"/>
    <s v="US East Power Fin Swap"/>
    <s v="US Pwr Fin Swap  ISO NY Z-J Peak         Oct-Dec01       USD/MWh"/>
    <n v="50"/>
    <m/>
    <x v="0"/>
    <x v="1"/>
    <x v="0"/>
    <n v="58"/>
    <s v="AQUILA1047"/>
    <s v="DDAVIS"/>
    <s v="LT-New England"/>
    <x v="7"/>
    <x v="4"/>
    <n v="626005.1"/>
    <d v="2001-10-01T00:00:00"/>
  </r>
  <r>
    <x v="1"/>
    <x v="2"/>
    <x v="1"/>
    <x v="0"/>
    <n v="3300"/>
    <n v="1309980"/>
    <d v="2001-05-30T08:49:51"/>
    <s v="AEP Energy Services, Inc."/>
    <x v="0"/>
    <x v="0"/>
    <x v="0"/>
    <x v="2"/>
    <s v="US Gas Phy Fwd Firm non-TX &lt; or = 1Mo "/>
    <s v="US Gas Phy       EP Blanco Avg           31May01         USD/MM"/>
    <n v="3300"/>
    <m/>
    <x v="0"/>
    <x v="10"/>
    <x v="0"/>
    <n v="2.7450000000000001"/>
    <s v="aepes217"/>
    <s v="TKUYKEN"/>
    <s v="ENA - IM West"/>
    <x v="8"/>
    <x v="4"/>
    <n v="817494"/>
    <d v="2001-05-31T21:00:00"/>
  </r>
  <r>
    <x v="1"/>
    <x v="2"/>
    <x v="1"/>
    <x v="0"/>
    <n v="10000"/>
    <n v="1309981"/>
    <d v="2001-05-30T08:49:53"/>
    <s v="Coast Energy Canada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"/>
    <s v="EOLBILLY"/>
    <s v="MLENHAR"/>
    <s v="ENA - IM West"/>
    <x v="8"/>
    <x v="4"/>
    <n v="817496"/>
    <d v="2001-05-31T21:00:00"/>
  </r>
  <r>
    <x v="1"/>
    <x v="2"/>
    <x v="1"/>
    <x v="0"/>
    <n v="5000"/>
    <n v="1309982"/>
    <d v="2001-05-30T08:49:54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"/>
    <s v="schwalbach"/>
    <s v="KSTEVEN"/>
    <s v="ENA-IM Mid Central South"/>
    <x v="8"/>
    <x v="4"/>
    <n v="817497"/>
    <d v="2001-05-31T21:00:00"/>
  </r>
  <r>
    <x v="1"/>
    <x v="2"/>
    <x v="1"/>
    <x v="0"/>
    <n v="5000"/>
    <n v="1309984"/>
    <d v="2001-05-30T08:50:01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498"/>
    <d v="2001-05-31T21:00:00"/>
  </r>
  <r>
    <x v="1"/>
    <x v="2"/>
    <x v="1"/>
    <x v="0"/>
    <n v="2356"/>
    <n v="1309985"/>
    <d v="2001-05-30T08:50:03"/>
    <s v="Conoco Inc."/>
    <x v="0"/>
    <x v="0"/>
    <x v="0"/>
    <x v="2"/>
    <s v="US Gas Phy Fwd Firm non-TX &lt; or = 1Mo "/>
    <s v="US Gas Phy       Transco St.65           31May01         USD/MM"/>
    <n v="2356"/>
    <m/>
    <x v="0"/>
    <x v="10"/>
    <x v="0"/>
    <n v="3.7650000000000001"/>
    <s v="kbennett1"/>
    <s v="ARING"/>
    <s v="ENA-IM NE GULF1"/>
    <x v="8"/>
    <x v="4"/>
    <n v="817499"/>
    <d v="2001-05-31T21:00:00"/>
  </r>
  <r>
    <x v="1"/>
    <x v="2"/>
    <x v="1"/>
    <x v="0"/>
    <n v="25000"/>
    <n v="1309986"/>
    <d v="2001-05-30T08:50:04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7500"/>
    <d v="2001-05-31T21:00:00"/>
  </r>
  <r>
    <x v="0"/>
    <x v="2"/>
    <x v="1"/>
    <x v="0"/>
    <n v="5000"/>
    <n v="1309987"/>
    <d v="2001-05-30T08:50:0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shourihan2"/>
    <s v="CCLARK5"/>
    <s v="EC - IM Canada BC"/>
    <x v="8"/>
    <x v="7"/>
    <n v="817501"/>
    <d v="2001-05-31T21:00:00"/>
  </r>
  <r>
    <x v="1"/>
    <x v="2"/>
    <x v="0"/>
    <x v="6"/>
    <n v="75000"/>
    <n v="1309989"/>
    <d v="2001-05-30T08:50:1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424999999999998"/>
    <s v="GLOVERBJ"/>
    <s v="JARNOLD"/>
    <s v="NG-Price"/>
    <x v="6"/>
    <x v="4"/>
    <s v="VC8911.1"/>
    <d v="2001-09-01T21:00:00"/>
  </r>
  <r>
    <x v="1"/>
    <x v="2"/>
    <x v="1"/>
    <x v="0"/>
    <n v="10000"/>
    <n v="1309988"/>
    <d v="2001-05-30T08:50:12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raganbond1"/>
    <s v="SPEREIR"/>
    <s v="ENA-IM NE GULF2"/>
    <x v="8"/>
    <x v="4"/>
    <n v="817502"/>
    <d v="2001-05-31T21:00:00"/>
  </r>
  <r>
    <x v="1"/>
    <x v="2"/>
    <x v="0"/>
    <x v="6"/>
    <n v="150000"/>
    <n v="1309992"/>
    <d v="2001-05-30T08:50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4"/>
    <s v="WARNERTODD"/>
    <s v="PKEAVEY"/>
    <s v="G-DAILY-EST"/>
    <x v="6"/>
    <x v="4"/>
    <s v="VC8912.1"/>
    <d v="2001-06-01T21:00:00"/>
  </r>
  <r>
    <x v="1"/>
    <x v="2"/>
    <x v="1"/>
    <x v="0"/>
    <n v="5000"/>
    <n v="1309993"/>
    <d v="2001-05-30T08:50:15"/>
    <s v="Western Gas Resources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75000000000001"/>
    <s v="WILLIDEA"/>
    <s v="KSTEVEN"/>
    <s v="ENA-IM Mid Central South"/>
    <x v="8"/>
    <x v="4"/>
    <n v="817503"/>
    <d v="2001-05-31T21:00:00"/>
  </r>
  <r>
    <x v="0"/>
    <x v="2"/>
    <x v="1"/>
    <x v="0"/>
    <n v="10000"/>
    <n v="1309994"/>
    <d v="2001-05-30T08:50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504"/>
    <d v="2001-05-30T21:00:00"/>
  </r>
  <r>
    <x v="1"/>
    <x v="2"/>
    <x v="1"/>
    <x v="0"/>
    <n v="5000"/>
    <n v="1309995"/>
    <d v="2001-05-30T08:50:22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505"/>
    <d v="2001-05-31T21:00:00"/>
  </r>
  <r>
    <x v="1"/>
    <x v="2"/>
    <x v="0"/>
    <x v="6"/>
    <n v="150000"/>
    <n v="1309996"/>
    <d v="2001-05-30T08:50:27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53"/>
    <s v="bigzeke1"/>
    <s v="KHOLST"/>
    <s v="FT-West"/>
    <x v="6"/>
    <x v="4"/>
    <s v="VC8913.1"/>
    <d v="2001-09-01T21:00:00"/>
  </r>
  <r>
    <x v="0"/>
    <x v="2"/>
    <x v="1"/>
    <x v="6"/>
    <n v="150000"/>
    <n v="1309997"/>
    <d v="2001-05-30T08:50:28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ADM73094"/>
    <s v="MCOWAN"/>
    <s v="EC-IM Canada West"/>
    <x v="8"/>
    <x v="7"/>
    <n v="817506"/>
    <d v="2001-06-01T21:00:00"/>
  </r>
  <r>
    <x v="1"/>
    <x v="2"/>
    <x v="0"/>
    <x v="6"/>
    <n v="150000"/>
    <n v="1309998"/>
    <d v="2001-05-30T08:50:3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45"/>
    <s v="duanelaw"/>
    <s v="PKEAVEY"/>
    <s v="G-DAILY-EST"/>
    <x v="6"/>
    <x v="4"/>
    <s v="VC8914.1"/>
    <d v="2001-06-01T21:00:00"/>
  </r>
  <r>
    <x v="0"/>
    <x v="2"/>
    <x v="1"/>
    <x v="6"/>
    <n v="150000"/>
    <n v="1309999"/>
    <d v="2001-05-30T08:50:3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ADM73094"/>
    <s v="MCOWAN"/>
    <s v="EC-IM Canada West"/>
    <x v="8"/>
    <x v="7"/>
    <n v="817507"/>
    <d v="2001-06-01T21:00:00"/>
  </r>
  <r>
    <x v="1"/>
    <x v="2"/>
    <x v="1"/>
    <x v="0"/>
    <n v="5000"/>
    <n v="1310000"/>
    <d v="2001-05-30T08:50:38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508"/>
    <d v="2001-05-31T21:00:00"/>
  </r>
  <r>
    <x v="1"/>
    <x v="2"/>
    <x v="1"/>
    <x v="0"/>
    <n v="10000"/>
    <n v="1310001"/>
    <d v="2001-05-30T08:50:40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75000000000002"/>
    <s v="MCGAUGHEY1"/>
    <s v="SNEAL"/>
    <s v="ENA-IM NE GULF3"/>
    <x v="8"/>
    <x v="4"/>
    <n v="817509"/>
    <d v="2001-05-31T21:00:00"/>
  </r>
  <r>
    <x v="1"/>
    <x v="3"/>
    <x v="0"/>
    <x v="0"/>
    <n v="50000"/>
    <n v="1310002"/>
    <d v="2001-05-30T08:50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rsrsrsrs"/>
    <s v="GWHALLE"/>
    <s v="WTI-GW-NXC2"/>
    <x v="5"/>
    <x v="4"/>
    <n v="109469"/>
    <d v="2001-07-01T00:00:00"/>
  </r>
  <r>
    <x v="1"/>
    <x v="2"/>
    <x v="1"/>
    <x v="0"/>
    <n v="10000"/>
    <n v="1310003"/>
    <d v="2001-05-30T08:50:43"/>
    <s v="TXU Energy Trading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3.9"/>
    <s v="txuetckbb"/>
    <s v="MLENHAR"/>
    <s v="ENA - IM West"/>
    <x v="8"/>
    <x v="4"/>
    <n v="817510"/>
    <d v="2001-05-31T21:00:00"/>
  </r>
  <r>
    <x v="1"/>
    <x v="2"/>
    <x v="1"/>
    <x v="0"/>
    <n v="10000"/>
    <n v="1310004"/>
    <d v="2001-05-30T08:50:43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750000000000001"/>
    <s v="Gistbill"/>
    <s v="RGAY"/>
    <s v="ENA - IM West"/>
    <x v="8"/>
    <x v="4"/>
    <n v="817511"/>
    <d v="2001-05-31T21:00:00"/>
  </r>
  <r>
    <x v="1"/>
    <x v="2"/>
    <x v="1"/>
    <x v="0"/>
    <n v="25000"/>
    <n v="1310005"/>
    <d v="2001-05-30T08:50:43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epes215"/>
    <s v="ARING"/>
    <s v="ENA-IM NE GULF1"/>
    <x v="8"/>
    <x v="4"/>
    <n v="817512"/>
    <d v="2001-05-31T21:00:00"/>
  </r>
  <r>
    <x v="0"/>
    <x v="0"/>
    <x v="0"/>
    <x v="0"/>
    <n v="8"/>
    <n v="1310006"/>
    <d v="2001-05-30T08:50:44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20"/>
    <s v="VANDESBO"/>
    <s v="BMARCHAN"/>
    <s v="Enron Metals Trading System"/>
    <x v="0"/>
    <x v="0"/>
    <n v="2157888"/>
    <m/>
  </r>
  <r>
    <x v="1"/>
    <x v="2"/>
    <x v="1"/>
    <x v="0"/>
    <n v="8000"/>
    <n v="1310007"/>
    <d v="2001-05-30T08:50:46"/>
    <s v="Conoco Inc."/>
    <x v="0"/>
    <x v="0"/>
    <x v="0"/>
    <x v="2"/>
    <s v="US Gas Phy Fwd Firm non-TX &lt; or = 1Mo "/>
    <s v="US Gas Phy       ANR SE Gath             31May01         USD/MM"/>
    <m/>
    <n v="8000"/>
    <x v="0"/>
    <x v="10"/>
    <x v="0"/>
    <n v="3.6749999999999998"/>
    <s v="kbennett1"/>
    <s v="TDONOHO"/>
    <s v="ENA - IM Central Gulf"/>
    <x v="8"/>
    <x v="4"/>
    <n v="817513"/>
    <d v="2001-05-31T21:00:00"/>
  </r>
  <r>
    <x v="1"/>
    <x v="2"/>
    <x v="0"/>
    <x v="10"/>
    <n v="465000"/>
    <n v="1310008"/>
    <d v="2001-05-30T08:50:49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72"/>
    <s v="bradhoese2"/>
    <s v="JARNOLD"/>
    <s v="NG-Price"/>
    <x v="6"/>
    <x v="4"/>
    <s v="VC8915.1"/>
    <d v="2001-07-01T21:00:00"/>
  </r>
  <r>
    <x v="1"/>
    <x v="2"/>
    <x v="1"/>
    <x v="0"/>
    <n v="5000"/>
    <n v="1310009"/>
    <d v="2001-05-30T08:50:50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BARRETT6"/>
    <s v="KSTEVEN"/>
    <s v="ENA-IM Mid Central South"/>
    <x v="8"/>
    <x v="4"/>
    <n v="817514"/>
    <d v="2001-05-31T21:00:00"/>
  </r>
  <r>
    <x v="1"/>
    <x v="2"/>
    <x v="1"/>
    <x v="0"/>
    <n v="25000"/>
    <n v="1310010"/>
    <d v="2001-05-30T08:50:50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aepes215"/>
    <s v="ARING"/>
    <s v="ENA-IM NE GULF1"/>
    <x v="8"/>
    <x v="4"/>
    <n v="817515"/>
    <d v="2001-05-31T21:00:00"/>
  </r>
  <r>
    <x v="1"/>
    <x v="2"/>
    <x v="1"/>
    <x v="0"/>
    <n v="5000"/>
    <n v="1310011"/>
    <d v="2001-05-30T08:50:51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75000000000001"/>
    <s v="MIDCONT2"/>
    <s v="PMIMS"/>
    <s v="ENA - IM MKT Central CG"/>
    <x v="8"/>
    <x v="4"/>
    <n v="817516"/>
    <d v="2001-05-31T21:00:00"/>
  </r>
  <r>
    <x v="1"/>
    <x v="2"/>
    <x v="0"/>
    <x v="10"/>
    <n v="155000"/>
    <n v="1310012"/>
    <d v="2001-05-30T08:50:53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917.1"/>
    <d v="2001-07-01T21:00:00"/>
  </r>
  <r>
    <x v="1"/>
    <x v="2"/>
    <x v="1"/>
    <x v="0"/>
    <n v="10000"/>
    <n v="1310013"/>
    <d v="2001-05-30T08:50:54"/>
    <s v="Burlington Resources Trading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5"/>
    <s v="brtrader07"/>
    <s v="RGAY"/>
    <s v="ENA - IM West"/>
    <x v="8"/>
    <x v="4"/>
    <n v="817517"/>
    <d v="2001-05-31T21:00:00"/>
  </r>
  <r>
    <x v="1"/>
    <x v="2"/>
    <x v="1"/>
    <x v="0"/>
    <n v="5000"/>
    <n v="1310014"/>
    <d v="2001-05-30T08:50:55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"/>
    <s v="KMZIOBER"/>
    <s v="VPIMENOV"/>
    <s v="ENA-IM ME NEW YORK"/>
    <x v="8"/>
    <x v="4"/>
    <n v="817518"/>
    <d v="2001-05-31T21:00:00"/>
  </r>
  <r>
    <x v="1"/>
    <x v="2"/>
    <x v="0"/>
    <x v="14"/>
    <n v="1825000"/>
    <n v="1310017"/>
    <d v="2001-05-30T08:50:5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18.1"/>
    <d v="2002-01-01T21:00:00"/>
  </r>
  <r>
    <x v="1"/>
    <x v="3"/>
    <x v="0"/>
    <x v="0"/>
    <n v="50000"/>
    <n v="1310015"/>
    <d v="2001-05-30T08:50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470"/>
    <d v="2001-07-01T00:00:00"/>
  </r>
  <r>
    <x v="1"/>
    <x v="2"/>
    <x v="1"/>
    <x v="0"/>
    <n v="2805"/>
    <n v="1310016"/>
    <d v="2001-05-30T08:50:56"/>
    <s v="BP Energy Company"/>
    <x v="0"/>
    <x v="0"/>
    <x v="0"/>
    <x v="2"/>
    <s v="US Gas Phy Fwd Firm non-TX &lt; or = 1Mo "/>
    <s v="US Gas Phy       Mich Con                31May01         USD/MM"/>
    <n v="2805"/>
    <m/>
    <x v="0"/>
    <x v="10"/>
    <x v="0"/>
    <n v="3.8450000000000002"/>
    <s v="Lutzchris"/>
    <s v="JWILLI13"/>
    <s v="ENA - IM Mkt Central MICH"/>
    <x v="8"/>
    <x v="4"/>
    <n v="817519"/>
    <d v="2001-05-31T21:00:00"/>
  </r>
  <r>
    <x v="1"/>
    <x v="2"/>
    <x v="1"/>
    <x v="6"/>
    <n v="150000"/>
    <n v="1310018"/>
    <d v="2001-05-30T08:50:58"/>
    <s v="Virginia Power Energy Marketing, Inc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85"/>
    <s v="ADM40684"/>
    <s v="VPIMENOV"/>
    <s v="ENA-IM ME NEW YORK"/>
    <x v="8"/>
    <x v="4"/>
    <n v="817523"/>
    <d v="2001-06-01T21:00:00"/>
  </r>
  <r>
    <x v="1"/>
    <x v="3"/>
    <x v="0"/>
    <x v="0"/>
    <n v="50000"/>
    <n v="1310019"/>
    <d v="2001-05-30T08:50:5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semprakuo"/>
    <s v="GWHALLE"/>
    <s v="WTI-GW-NXC2"/>
    <x v="5"/>
    <x v="4"/>
    <n v="109471"/>
    <d v="2001-07-01T00:00:00"/>
  </r>
  <r>
    <x v="1"/>
    <x v="2"/>
    <x v="1"/>
    <x v="0"/>
    <n v="10000"/>
    <n v="1310021"/>
    <d v="2001-05-30T08:51:01"/>
    <s v="Mirant Americas Energy Marketing, L.P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"/>
    <s v="gregt00001"/>
    <s v="JHODGE2"/>
    <s v="ENA-IM ME TCO"/>
    <x v="8"/>
    <x v="4"/>
    <n v="817521"/>
    <d v="2001-05-31T21:00:00"/>
  </r>
  <r>
    <x v="1"/>
    <x v="2"/>
    <x v="1"/>
    <x v="0"/>
    <n v="10000"/>
    <n v="1310022"/>
    <d v="2001-05-30T08:51:01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dnixon01"/>
    <s v="SPEREIR"/>
    <s v="ENA-IM NE GULF2"/>
    <x v="8"/>
    <x v="4"/>
    <n v="817522"/>
    <d v="2001-05-31T21:00:00"/>
  </r>
  <r>
    <x v="1"/>
    <x v="2"/>
    <x v="1"/>
    <x v="6"/>
    <n v="30000"/>
    <n v="1310023"/>
    <d v="2001-05-30T08:51:03"/>
    <s v="Enron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950000000000001"/>
    <s v="MFLEMING"/>
    <s v="VPIMENOV"/>
    <s v="ENA-IM ME NEW YORK"/>
    <x v="8"/>
    <x v="4"/>
    <n v="817527"/>
    <d v="2001-06-01T21:00:00"/>
  </r>
  <r>
    <x v="0"/>
    <x v="2"/>
    <x v="1"/>
    <x v="0"/>
    <n v="5000"/>
    <n v="1310025"/>
    <d v="2001-05-30T08:51:04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524"/>
    <d v="2001-05-31T21:00:00"/>
  </r>
  <r>
    <x v="1"/>
    <x v="2"/>
    <x v="1"/>
    <x v="0"/>
    <n v="500"/>
    <n v="1310026"/>
    <d v="2001-05-30T08:51:04"/>
    <s v="Texla Energy Management Inc."/>
    <x v="0"/>
    <x v="0"/>
    <x v="0"/>
    <x v="2"/>
    <s v="US Gas Phy Fwd Firm non-TX &lt; or = 1Mo "/>
    <s v="US Gas Phy       TETCO STX               31May01         USD/MM"/>
    <m/>
    <n v="500"/>
    <x v="0"/>
    <x v="10"/>
    <x v="0"/>
    <n v="3.5950000000000002"/>
    <s v="WILSHUSEN"/>
    <s v="SPEREIR"/>
    <s v="ENA-IM NE GULF3"/>
    <x v="8"/>
    <x v="4"/>
    <n v="817526"/>
    <d v="2001-05-31T21:00:00"/>
  </r>
  <r>
    <x v="1"/>
    <x v="2"/>
    <x v="1"/>
    <x v="0"/>
    <n v="10000"/>
    <n v="1310027"/>
    <d v="2001-05-30T08:51:05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"/>
    <s v="MIDCONT1"/>
    <s v="TDONOHO"/>
    <s v="ENA - IM Central Gulf"/>
    <x v="8"/>
    <x v="4"/>
    <n v="817525"/>
    <d v="2001-05-31T21:00:00"/>
  </r>
  <r>
    <x v="1"/>
    <x v="2"/>
    <x v="1"/>
    <x v="0"/>
    <n v="10000"/>
    <n v="1310029"/>
    <d v="2001-05-30T08:51:10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49999999999998"/>
    <s v="gregt00001"/>
    <s v="SPEREIR"/>
    <s v="ENA-IM NE GULF2"/>
    <x v="8"/>
    <x v="4"/>
    <n v="817530"/>
    <d v="2001-05-31T21:00:00"/>
  </r>
  <r>
    <x v="1"/>
    <x v="2"/>
    <x v="1"/>
    <x v="0"/>
    <n v="5000"/>
    <n v="1310028"/>
    <d v="2001-05-30T08:51:10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5"/>
    <s v="kimery00"/>
    <s v="SPEREIR"/>
    <s v="ENA-IM NE GULF3"/>
    <x v="8"/>
    <x v="4"/>
    <n v="817528"/>
    <d v="2001-05-31T21:00:00"/>
  </r>
  <r>
    <x v="1"/>
    <x v="2"/>
    <x v="1"/>
    <x v="0"/>
    <n v="5000"/>
    <n v="1310030"/>
    <d v="2001-05-30T08:51:14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bcollins"/>
    <s v="KSTEVEN"/>
    <s v="ENA-IM Mid Central South"/>
    <x v="8"/>
    <x v="4"/>
    <n v="817531"/>
    <d v="2001-05-31T21:00:00"/>
  </r>
  <r>
    <x v="1"/>
    <x v="1"/>
    <x v="0"/>
    <x v="0"/>
    <n v="50"/>
    <n v="1310031"/>
    <d v="2001-05-30T08:51:14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5.5"/>
    <s v="paulk2001"/>
    <s v="GGUPTA"/>
    <s v="ST-New England"/>
    <x v="7"/>
    <x v="4"/>
    <n v="626016.1"/>
    <d v="2001-05-31T21:00:00"/>
  </r>
  <r>
    <x v="1"/>
    <x v="2"/>
    <x v="1"/>
    <x v="0"/>
    <n v="1057"/>
    <n v="1310032"/>
    <d v="2001-05-30T08:51:15"/>
    <s v="TransCanada Energy Marketing USA, Inc."/>
    <x v="0"/>
    <x v="0"/>
    <x v="0"/>
    <x v="2"/>
    <s v="US Gas Phy Fwd Firm non-TX &lt; or = 1Mo "/>
    <s v="US Gas Phy       ANR SW Pool             31May01         USD/MM"/>
    <n v="1057"/>
    <m/>
    <x v="0"/>
    <x v="10"/>
    <x v="0"/>
    <n v="3.5449999999999999"/>
    <s v="cscharton"/>
    <s v="KSTEVEN"/>
    <s v="ENA-IM Mid Central South"/>
    <x v="8"/>
    <x v="4"/>
    <n v="817532"/>
    <d v="2001-05-31T21:00:00"/>
  </r>
  <r>
    <x v="0"/>
    <x v="2"/>
    <x v="1"/>
    <x v="0"/>
    <n v="5000"/>
    <n v="1310033"/>
    <d v="2001-05-30T08:51:19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SPELLMAN"/>
    <s v="CCLARK5"/>
    <s v="EC - IM Canada BC"/>
    <x v="8"/>
    <x v="7"/>
    <n v="817533"/>
    <d v="2001-05-31T21:00:00"/>
  </r>
  <r>
    <x v="1"/>
    <x v="2"/>
    <x v="1"/>
    <x v="0"/>
    <n v="10000"/>
    <n v="1310034"/>
    <d v="2001-05-30T08:51:19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shawnmaz"/>
    <s v="ARING"/>
    <s v="ENA-IM NE GULF1"/>
    <x v="8"/>
    <x v="4"/>
    <n v="817534"/>
    <d v="2001-05-31T21:00:00"/>
  </r>
  <r>
    <x v="1"/>
    <x v="2"/>
    <x v="1"/>
    <x v="0"/>
    <n v="10000"/>
    <n v="1310035"/>
    <d v="2001-05-30T08:51:2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7535"/>
    <d v="2001-05-31T21:00:00"/>
  </r>
  <r>
    <x v="0"/>
    <x v="2"/>
    <x v="1"/>
    <x v="0"/>
    <n v="5000"/>
    <n v="1310037"/>
    <d v="2001-05-30T08:51:26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SPELLMAN"/>
    <s v="CCLARK5"/>
    <s v="EC - IM Canada BC"/>
    <x v="8"/>
    <x v="7"/>
    <n v="817537"/>
    <d v="2001-05-31T21:00:00"/>
  </r>
  <r>
    <x v="1"/>
    <x v="2"/>
    <x v="1"/>
    <x v="0"/>
    <n v="10000"/>
    <n v="1310036"/>
    <d v="2001-05-30T08:51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7536"/>
    <d v="2001-05-31T21:00:00"/>
  </r>
  <r>
    <x v="1"/>
    <x v="2"/>
    <x v="1"/>
    <x v="0"/>
    <n v="2590"/>
    <n v="1310038"/>
    <d v="2001-05-30T08:51:29"/>
    <s v="Noble Gas Marketing Inc."/>
    <x v="0"/>
    <x v="0"/>
    <x v="0"/>
    <x v="2"/>
    <s v="US Gas Phy Fwd Firm non-TX &lt; or = 1Mo "/>
    <s v="US Gas Phy       Consumers Pwr           31May01         USD/MM"/>
    <n v="2590"/>
    <m/>
    <x v="0"/>
    <x v="10"/>
    <x v="0"/>
    <n v="3.835"/>
    <s v="dealjunkie"/>
    <s v="JWILLI13"/>
    <s v="ENA - IM Mkt Central MICH"/>
    <x v="8"/>
    <x v="4"/>
    <n v="817538"/>
    <d v="2001-05-31T21:00:00"/>
  </r>
  <r>
    <x v="1"/>
    <x v="2"/>
    <x v="1"/>
    <x v="0"/>
    <n v="7627"/>
    <n v="1310039"/>
    <d v="2001-05-30T08:51:29"/>
    <s v="TransCanada Gas Services Inc."/>
    <x v="0"/>
    <x v="0"/>
    <x v="0"/>
    <x v="2"/>
    <s v="US Gas Phy Fwd Firm non-TX &lt; or = 1Mo "/>
    <s v="US Gas Phy       Mich Con                31May01         USD/MM"/>
    <n v="7627"/>
    <m/>
    <x v="0"/>
    <x v="10"/>
    <x v="0"/>
    <n v="3.8450000000000002"/>
    <s v="kollmaninc"/>
    <s v="JWILLI13"/>
    <s v="ENA - IM Mkt Central MICH"/>
    <x v="8"/>
    <x v="4"/>
    <n v="817539"/>
    <d v="2001-05-31T21:00:00"/>
  </r>
  <r>
    <x v="1"/>
    <x v="3"/>
    <x v="0"/>
    <x v="0"/>
    <n v="50000"/>
    <n v="1310040"/>
    <d v="2001-05-30T08:5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472"/>
    <d v="2001-07-01T00:00:00"/>
  </r>
  <r>
    <x v="1"/>
    <x v="2"/>
    <x v="1"/>
    <x v="0"/>
    <n v="5000"/>
    <n v="1310041"/>
    <d v="2001-05-30T08:51:34"/>
    <s v="TXU Energy Trading Company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4"/>
    <s v="txuetcje"/>
    <s v="SPEREIR"/>
    <s v="ENA-IM NE GULF3"/>
    <x v="8"/>
    <x v="4"/>
    <n v="817540"/>
    <d v="2001-05-31T21:00:00"/>
  </r>
  <r>
    <x v="1"/>
    <x v="2"/>
    <x v="0"/>
    <x v="6"/>
    <n v="300000"/>
    <n v="1310042"/>
    <d v="2001-05-30T08:51:36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8923.1"/>
    <d v="2001-06-01T21:00:00"/>
  </r>
  <r>
    <x v="1"/>
    <x v="2"/>
    <x v="1"/>
    <x v="0"/>
    <n v="5000"/>
    <n v="1310043"/>
    <d v="2001-05-30T08:51:4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2"/>
    <s v="aepes201"/>
    <s v="SPEREIR"/>
    <s v="ENA-IM NE GULF3"/>
    <x v="8"/>
    <x v="4"/>
    <n v="817542"/>
    <d v="2001-05-31T21:00:00"/>
  </r>
  <r>
    <x v="1"/>
    <x v="2"/>
    <x v="0"/>
    <x v="10"/>
    <n v="77500"/>
    <n v="1310044"/>
    <d v="2001-05-30T08:51:43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3"/>
    <s v="kdiamond"/>
    <s v="JARNOLD"/>
    <s v="NG-Price"/>
    <x v="6"/>
    <x v="4"/>
    <s v="VC8925.1"/>
    <d v="2001-07-01T21:00:00"/>
  </r>
  <r>
    <x v="1"/>
    <x v="2"/>
    <x v="0"/>
    <x v="10"/>
    <n v="155000"/>
    <n v="1310046"/>
    <d v="2001-05-30T08:51:47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8926.1"/>
    <d v="2001-07-01T21:00:00"/>
  </r>
  <r>
    <x v="1"/>
    <x v="2"/>
    <x v="1"/>
    <x v="0"/>
    <n v="5000"/>
    <n v="1310045"/>
    <d v="2001-05-30T08:51:47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750000000000001"/>
    <s v="MIKELARSEN"/>
    <s v="RGAY"/>
    <s v="ENA - IM West"/>
    <x v="8"/>
    <x v="4"/>
    <n v="817543"/>
    <d v="2001-05-31T21:00:00"/>
  </r>
  <r>
    <x v="0"/>
    <x v="0"/>
    <x v="0"/>
    <x v="0"/>
    <n v="20"/>
    <n v="1310047"/>
    <d v="2001-05-30T08:51:50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11005"/>
    <s v="BMARCHAN"/>
    <s v="Enron Metals Trading System"/>
    <x v="0"/>
    <x v="0"/>
    <n v="2157890"/>
    <m/>
  </r>
  <r>
    <x v="1"/>
    <x v="2"/>
    <x v="1"/>
    <x v="0"/>
    <n v="5000"/>
    <n v="1310048"/>
    <d v="2001-05-30T08:51:50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jaelee14"/>
    <s v="SPEREIR"/>
    <s v="ENA-IM NE GULF3"/>
    <x v="8"/>
    <x v="4"/>
    <n v="817544"/>
    <d v="2001-05-31T21:00:00"/>
  </r>
  <r>
    <x v="1"/>
    <x v="2"/>
    <x v="1"/>
    <x v="0"/>
    <n v="5000"/>
    <n v="1310049"/>
    <d v="2001-05-30T08:51:5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1"/>
    <s v="aepes201"/>
    <s v="SPEREIR"/>
    <s v="ENA-IM NE GULF3"/>
    <x v="8"/>
    <x v="4"/>
    <n v="817545"/>
    <d v="2001-05-31T21:00:00"/>
  </r>
  <r>
    <x v="1"/>
    <x v="2"/>
    <x v="1"/>
    <x v="0"/>
    <n v="500"/>
    <n v="1310051"/>
    <d v="2001-05-30T08:51:53"/>
    <s v="Reliant Energy Services, Inc."/>
    <x v="0"/>
    <x v="0"/>
    <x v="0"/>
    <x v="2"/>
    <s v="US Gas Phy Fwd Firm non-TX &lt; or = 1Mo "/>
    <s v="US Gas Phy       TENN 500                31May01         USD/MM"/>
    <n v="500"/>
    <m/>
    <x v="0"/>
    <x v="10"/>
    <x v="0"/>
    <n v="3.62"/>
    <s v="mikepowers"/>
    <s v="SNEAL"/>
    <s v="ENA-IM NE GULF3"/>
    <x v="8"/>
    <x v="4"/>
    <n v="817546"/>
    <d v="2001-05-31T21:00:00"/>
  </r>
  <r>
    <x v="1"/>
    <x v="2"/>
    <x v="0"/>
    <x v="6"/>
    <n v="300000"/>
    <n v="1310053"/>
    <d v="2001-05-30T08:51:56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650000000000002"/>
    <s v="aepes212"/>
    <s v="GSTOREY"/>
    <s v="FT-ONTARIO"/>
    <x v="6"/>
    <x v="4"/>
    <s v="VC8929.1"/>
    <d v="2001-06-01T21:00:00"/>
  </r>
  <r>
    <x v="1"/>
    <x v="2"/>
    <x v="1"/>
    <x v="0"/>
    <n v="5000"/>
    <n v="1310055"/>
    <d v="2001-05-30T08:51:58"/>
    <s v="Interstate Power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ipca08239"/>
    <s v="KSTEVEN"/>
    <s v="ENA-IM Mid Central South"/>
    <x v="8"/>
    <x v="4"/>
    <n v="817547"/>
    <d v="2001-05-31T21:00:00"/>
  </r>
  <r>
    <x v="1"/>
    <x v="2"/>
    <x v="1"/>
    <x v="0"/>
    <n v="5000"/>
    <n v="1310057"/>
    <d v="2001-05-30T08:51:59"/>
    <s v="e prime,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PRIME26"/>
    <s v="RGAY"/>
    <s v="ENA - IM West"/>
    <x v="8"/>
    <x v="4"/>
    <n v="817549"/>
    <d v="2001-05-31T21:00:00"/>
  </r>
  <r>
    <x v="1"/>
    <x v="2"/>
    <x v="1"/>
    <x v="0"/>
    <n v="5000"/>
    <n v="1310056"/>
    <d v="2001-05-30T08:51:5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anadarko12"/>
    <s v="KSTEVEN"/>
    <s v="ENA-IM Mid Central South"/>
    <x v="8"/>
    <x v="4"/>
    <n v="817548"/>
    <d v="2001-05-31T21:00:00"/>
  </r>
  <r>
    <x v="1"/>
    <x v="2"/>
    <x v="1"/>
    <x v="0"/>
    <n v="5000"/>
    <n v="1310058"/>
    <d v="2001-05-30T08:52:00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750000000000001"/>
    <s v="MARKGRAM01"/>
    <s v="SSOUTH"/>
    <s v="ENA - IM West"/>
    <x v="8"/>
    <x v="4"/>
    <n v="817550"/>
    <d v="2001-05-31T21:00:00"/>
  </r>
  <r>
    <x v="1"/>
    <x v="2"/>
    <x v="1"/>
    <x v="0"/>
    <n v="5000"/>
    <n v="1310059"/>
    <d v="2001-05-30T08:52:03"/>
    <s v="Mirant Americas Energy Marketing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kswanson01"/>
    <s v="VPIMENOV"/>
    <s v="ENA-IM ME NEW YORK"/>
    <x v="8"/>
    <x v="4"/>
    <n v="817551"/>
    <d v="2001-05-31T21:00:00"/>
  </r>
  <r>
    <x v="1"/>
    <x v="2"/>
    <x v="1"/>
    <x v="0"/>
    <n v="5000"/>
    <n v="1310060"/>
    <d v="2001-05-30T08:52:04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49999999999999"/>
    <s v="MIDCONT1"/>
    <s v="KSTEVEN"/>
    <s v="ENA-IM Mid Central South"/>
    <x v="8"/>
    <x v="4"/>
    <n v="817552"/>
    <d v="2001-05-31T21:00:00"/>
  </r>
  <r>
    <x v="1"/>
    <x v="2"/>
    <x v="1"/>
    <x v="0"/>
    <n v="5000"/>
    <n v="1310062"/>
    <d v="2001-05-30T08:52:12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553"/>
    <d v="2001-05-31T21:00:00"/>
  </r>
  <r>
    <x v="1"/>
    <x v="2"/>
    <x v="1"/>
    <x v="0"/>
    <n v="100"/>
    <n v="1310063"/>
    <d v="2001-05-30T08:52:14"/>
    <s v="Reliant Energy Services, Inc."/>
    <x v="0"/>
    <x v="0"/>
    <x v="0"/>
    <x v="2"/>
    <s v="US Gas Phy Fwd Firm non-TX &lt; or = 1Mo "/>
    <s v="US Gas Phy       TENN 500                31May01         USD/MM"/>
    <n v="100"/>
    <m/>
    <x v="0"/>
    <x v="10"/>
    <x v="0"/>
    <n v="3.6150000000000002"/>
    <s v="mikepowers"/>
    <s v="SNEAL"/>
    <s v="ENA-IM NE GULF3"/>
    <x v="8"/>
    <x v="4"/>
    <n v="817554"/>
    <d v="2001-05-31T21:00:00"/>
  </r>
  <r>
    <x v="1"/>
    <x v="5"/>
    <x v="0"/>
    <x v="16"/>
    <n v="30000"/>
    <n v="1310064"/>
    <d v="2001-05-30T08:52:22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21"/>
    <s v="DEANCRAIG1"/>
    <s v="AHAUSER"/>
    <s v="Blnd-Hu-Hdg"/>
    <x v="6"/>
    <x v="4"/>
    <s v="VC8932.1"/>
    <d v="2001-10-01T00:00:00"/>
  </r>
  <r>
    <x v="1"/>
    <x v="2"/>
    <x v="1"/>
    <x v="0"/>
    <n v="5000"/>
    <n v="1310065"/>
    <d v="2001-05-30T08:52:23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cscharton"/>
    <s v="KSTEVEN"/>
    <s v="ENA-IM Mid Central South"/>
    <x v="8"/>
    <x v="4"/>
    <n v="817555"/>
    <d v="2001-05-31T21:00:00"/>
  </r>
  <r>
    <x v="1"/>
    <x v="2"/>
    <x v="1"/>
    <x v="0"/>
    <n v="9000"/>
    <n v="1310066"/>
    <d v="2001-05-30T08:52:27"/>
    <s v="Unocal Energy Trading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150000000000002"/>
    <s v="UETINGAS04"/>
    <s v="SNEAL"/>
    <s v="ENA-IM NE GULF3"/>
    <x v="8"/>
    <x v="4"/>
    <n v="817556"/>
    <d v="2001-05-31T21:00:00"/>
  </r>
  <r>
    <x v="1"/>
    <x v="2"/>
    <x v="1"/>
    <x v="0"/>
    <n v="3443"/>
    <n v="1310067"/>
    <d v="2001-05-30T08:52:29"/>
    <s v="PanCanadian Energy Services Inc."/>
    <x v="0"/>
    <x v="0"/>
    <x v="0"/>
    <x v="2"/>
    <s v="US Gas Phy Fwd Firm non-TX &lt; or = 1Mo "/>
    <s v="US Gas Phy       NGPL Midcont            31May01         USD/MM"/>
    <n v="3443"/>
    <m/>
    <x v="0"/>
    <x v="10"/>
    <x v="0"/>
    <n v="3.5225"/>
    <s v="pces5054"/>
    <s v="KSTEVEN"/>
    <s v="ENA-IM Mid Central South"/>
    <x v="8"/>
    <x v="4"/>
    <n v="817557"/>
    <d v="2001-05-31T21:00:00"/>
  </r>
  <r>
    <x v="1"/>
    <x v="2"/>
    <x v="1"/>
    <x v="0"/>
    <n v="3409"/>
    <n v="1310070"/>
    <d v="2001-05-30T08:52:31"/>
    <s v="Cinergy Marketing &amp; Trading, LLC"/>
    <x v="0"/>
    <x v="0"/>
    <x v="0"/>
    <x v="2"/>
    <s v="US Gas Phy Fwd Firm non-TX &lt; or = 1Mo "/>
    <s v="US Gas Phy       EP Blanco Avg           31May01         USD/MM"/>
    <n v="3409"/>
    <m/>
    <x v="0"/>
    <x v="10"/>
    <x v="0"/>
    <n v="2.7450000000000001"/>
    <s v="BERRYJOE1"/>
    <s v="TKUYKEN"/>
    <s v="ENA - IM West"/>
    <x v="8"/>
    <x v="4"/>
    <n v="817561"/>
    <d v="2001-05-31T21:00:00"/>
  </r>
  <r>
    <x v="1"/>
    <x v="2"/>
    <x v="1"/>
    <x v="0"/>
    <n v="10000"/>
    <n v="1310068"/>
    <d v="2001-05-30T08:52:31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5"/>
    <s v="MIDCONT2"/>
    <s v="TDONOHO"/>
    <s v="ENA - IM Central Gulf"/>
    <x v="8"/>
    <x v="4"/>
    <n v="817558"/>
    <d v="2001-05-31T21:00:00"/>
  </r>
  <r>
    <x v="1"/>
    <x v="2"/>
    <x v="1"/>
    <x v="0"/>
    <n v="3608"/>
    <n v="1310071"/>
    <d v="2001-05-30T08:52:32"/>
    <s v="TXU Energy Trading Company"/>
    <x v="0"/>
    <x v="0"/>
    <x v="0"/>
    <x v="2"/>
    <s v="US Gas Phy Fwd Firm non-TX &lt; or = 1Mo "/>
    <s v="US Gas Phy       NGPL NICOR              31May01         USD/MM"/>
    <m/>
    <n v="3608"/>
    <x v="0"/>
    <x v="10"/>
    <x v="0"/>
    <n v="3.75"/>
    <s v="txuetctmb"/>
    <s v="PMIMS"/>
    <s v="ENA - IM MKT Central CG"/>
    <x v="8"/>
    <x v="4"/>
    <n v="817560"/>
    <d v="2001-05-31T21:00:00"/>
  </r>
  <r>
    <x v="1"/>
    <x v="2"/>
    <x v="1"/>
    <x v="0"/>
    <n v="5000"/>
    <n v="1310072"/>
    <d v="2001-05-30T08:52:3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559"/>
    <d v="2001-05-31T21:00:00"/>
  </r>
  <r>
    <x v="1"/>
    <x v="2"/>
    <x v="0"/>
    <x v="6"/>
    <n v="300000"/>
    <n v="1310073"/>
    <d v="2001-05-30T08:52:3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5"/>
    <s v="WARNERTODD"/>
    <s v="PKEAVEY"/>
    <s v="G-DAILY-EST"/>
    <x v="6"/>
    <x v="4"/>
    <s v="VC8936.1"/>
    <d v="2001-06-01T21:00:00"/>
  </r>
  <r>
    <x v="1"/>
    <x v="2"/>
    <x v="1"/>
    <x v="0"/>
    <n v="5000"/>
    <n v="1310077"/>
    <d v="2001-05-30T08:52:42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"/>
    <s v="SCOTTWIR"/>
    <s v="KSTEVEN"/>
    <s v="ENA-IM Mid Central South"/>
    <x v="8"/>
    <x v="4"/>
    <n v="817562"/>
    <d v="2001-05-31T21:00:00"/>
  </r>
  <r>
    <x v="1"/>
    <x v="3"/>
    <x v="0"/>
    <x v="0"/>
    <n v="50000"/>
    <n v="1310078"/>
    <d v="2001-05-30T08:52:4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475"/>
    <d v="2001-07-01T00:00:00"/>
  </r>
  <r>
    <x v="1"/>
    <x v="2"/>
    <x v="1"/>
    <x v="0"/>
    <n v="5000"/>
    <n v="1310079"/>
    <d v="2001-05-30T08:52:46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563"/>
    <d v="2001-05-31T21:00:00"/>
  </r>
  <r>
    <x v="1"/>
    <x v="2"/>
    <x v="1"/>
    <x v="0"/>
    <n v="1500"/>
    <n v="1310080"/>
    <d v="2001-05-30T08:52:48"/>
    <s v="Conoco Inc."/>
    <x v="0"/>
    <x v="0"/>
    <x v="0"/>
    <x v="2"/>
    <s v="US Gas Phy Fwd Firm non-TX &lt; or = 1Mo "/>
    <s v="US Gas Phy       TCO Pool                31May01         USD/MM"/>
    <n v="1500"/>
    <m/>
    <x v="0"/>
    <x v="10"/>
    <x v="0"/>
    <n v="3.87"/>
    <s v="kbennett1"/>
    <s v="JHODGE2"/>
    <s v="ENA-IM ME TCO"/>
    <x v="8"/>
    <x v="4"/>
    <n v="817565"/>
    <d v="2001-05-31T21:00:00"/>
  </r>
  <r>
    <x v="1"/>
    <x v="2"/>
    <x v="1"/>
    <x v="0"/>
    <n v="4195"/>
    <n v="1310081"/>
    <d v="2001-05-30T08:52:48"/>
    <s v="Cook Inlet Energy Supply L.L.C."/>
    <x v="0"/>
    <x v="0"/>
    <x v="0"/>
    <x v="2"/>
    <s v="US Gas Phy Fwd Firm non-TX &lt; or = 1Mo "/>
    <s v="US Gas Phy       TENN Z-0                31May01         USD/MM"/>
    <m/>
    <n v="4195"/>
    <x v="0"/>
    <x v="10"/>
    <x v="0"/>
    <n v="3.58"/>
    <s v="EASTDESK"/>
    <s v="SNEAL"/>
    <s v="ENA-IM NE GULF3"/>
    <x v="8"/>
    <x v="4"/>
    <n v="817566"/>
    <d v="2001-05-31T21:00:00"/>
  </r>
  <r>
    <x v="1"/>
    <x v="2"/>
    <x v="1"/>
    <x v="0"/>
    <n v="5000"/>
    <n v="1310083"/>
    <d v="2001-05-30T08:52:50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567"/>
    <d v="2001-05-31T21:00:00"/>
  </r>
  <r>
    <x v="1"/>
    <x v="2"/>
    <x v="1"/>
    <x v="0"/>
    <n v="3000"/>
    <n v="1310084"/>
    <d v="2001-05-30T08:52:51"/>
    <s v="Sempra Energy Trading Corp."/>
    <x v="0"/>
    <x v="0"/>
    <x v="0"/>
    <x v="2"/>
    <s v="US Gas Phy Fwd Firm non-TX &lt; or = 1Mo "/>
    <s v="US Gas Phy       Opal                    31May01         USD/MM"/>
    <m/>
    <n v="3000"/>
    <x v="0"/>
    <x v="10"/>
    <x v="0"/>
    <n v="2.4900000000000002"/>
    <s v="jromita73"/>
    <s v="SSOUTH"/>
    <s v="ENA - IM West"/>
    <x v="8"/>
    <x v="4"/>
    <n v="817568"/>
    <d v="2001-05-31T21:00:00"/>
  </r>
  <r>
    <x v="1"/>
    <x v="2"/>
    <x v="1"/>
    <x v="0"/>
    <n v="10000"/>
    <n v="1310085"/>
    <d v="2001-05-30T08:52:5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EASTDESK"/>
    <s v="SNEAL"/>
    <s v="ENA-IM NE GULF3"/>
    <x v="8"/>
    <x v="4"/>
    <n v="817569"/>
    <d v="2001-05-31T21:00:00"/>
  </r>
  <r>
    <x v="1"/>
    <x v="2"/>
    <x v="1"/>
    <x v="0"/>
    <n v="10000"/>
    <n v="1310087"/>
    <d v="2001-05-30T08:52:56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raclark1"/>
    <s v="JPARKS"/>
    <s v="HPLC - IM HPLC"/>
    <x v="8"/>
    <x v="8"/>
    <n v="817570"/>
    <d v="2001-05-31T21:00:00"/>
  </r>
  <r>
    <x v="1"/>
    <x v="2"/>
    <x v="0"/>
    <x v="10"/>
    <n v="310000"/>
    <n v="1310089"/>
    <d v="2001-05-30T08:53:00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JOEGRAHAM"/>
    <s v="JARNOLD"/>
    <s v="NG-Price"/>
    <x v="6"/>
    <x v="4"/>
    <s v="VC8942.1"/>
    <d v="2001-07-01T21:00:00"/>
  </r>
  <r>
    <x v="1"/>
    <x v="2"/>
    <x v="1"/>
    <x v="0"/>
    <n v="10000"/>
    <n v="1310091"/>
    <d v="2001-05-30T08:53:0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MCGAUGHEY1"/>
    <s v="SNEAL"/>
    <s v="ENA-IM NE GULF3"/>
    <x v="8"/>
    <x v="4"/>
    <n v="817571"/>
    <d v="2001-05-31T21:00:00"/>
  </r>
  <r>
    <x v="0"/>
    <x v="2"/>
    <x v="1"/>
    <x v="6"/>
    <n v="150000"/>
    <n v="1310092"/>
    <d v="2001-05-30T08:53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7572"/>
    <d v="2001-06-01T21:00:00"/>
  </r>
  <r>
    <x v="1"/>
    <x v="2"/>
    <x v="0"/>
    <x v="19"/>
    <n v="61000"/>
    <n v="1310093"/>
    <d v="2001-05-30T08:53:10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25"/>
    <s v="PATTILLO"/>
    <s v="KHOLST"/>
    <s v="FT-West"/>
    <x v="6"/>
    <x v="4"/>
    <s v="VC8944.1"/>
    <d v="2001-11-01T00:00:00"/>
  </r>
  <r>
    <x v="1"/>
    <x v="2"/>
    <x v="0"/>
    <x v="6"/>
    <n v="150000"/>
    <n v="1310095"/>
    <d v="2001-05-30T08:53:12"/>
    <s v="Conectiv Energy Supply, Inc."/>
    <x v="0"/>
    <x v="0"/>
    <x v="0"/>
    <x v="2"/>
    <s v="US Gas Fin Swap"/>
    <s v="US Gas Daily     TX E M3                 Jun01           USD/MM"/>
    <m/>
    <n v="5000"/>
    <x v="0"/>
    <x v="10"/>
    <x v="0"/>
    <n v="4.0149999999999997"/>
    <s v="avgallo51"/>
    <s v="VPIMENOV"/>
    <s v="EAST-NEW YORK"/>
    <x v="6"/>
    <x v="4"/>
    <s v="VC8945.1"/>
    <d v="2001-06-01T21:00:00"/>
  </r>
  <r>
    <x v="1"/>
    <x v="1"/>
    <x v="1"/>
    <x v="0"/>
    <n v="50"/>
    <n v="1310094"/>
    <d v="2001-05-30T08:53:12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3.75"/>
    <s v="mattmanley"/>
    <s v="JQUENET"/>
    <s v="ST-PJM"/>
    <x v="7"/>
    <x v="6"/>
    <n v="626018.1"/>
    <d v="2001-05-31T21:00:00"/>
  </r>
  <r>
    <x v="1"/>
    <x v="2"/>
    <x v="1"/>
    <x v="0"/>
    <n v="6392"/>
    <n v="1310097"/>
    <d v="2001-05-30T08:53:13"/>
    <s v="Aquila Energy Marketing Corporation"/>
    <x v="0"/>
    <x v="0"/>
    <x v="0"/>
    <x v="2"/>
    <s v="US Gas Phy Fwd Firm non-TX &lt; or = 1Mo "/>
    <s v="US Gas Phy       NGPL NICOR              31May01         USD/MM"/>
    <m/>
    <n v="6392"/>
    <x v="0"/>
    <x v="10"/>
    <x v="0"/>
    <n v="3.75"/>
    <s v="benharner"/>
    <s v="PMIMS"/>
    <s v="ENA - IM MKT Central CG"/>
    <x v="8"/>
    <x v="4"/>
    <n v="817573"/>
    <d v="2001-05-31T21:00:00"/>
  </r>
  <r>
    <x v="0"/>
    <x v="2"/>
    <x v="1"/>
    <x v="0"/>
    <n v="5000"/>
    <n v="1310098"/>
    <d v="2001-05-30T08:53:1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powerexgas"/>
    <s v="CCLARK5"/>
    <s v="EC - IM Canada BC"/>
    <x v="8"/>
    <x v="7"/>
    <n v="817574"/>
    <d v="2001-05-31T21:00:00"/>
  </r>
  <r>
    <x v="1"/>
    <x v="3"/>
    <x v="0"/>
    <x v="0"/>
    <n v="50000"/>
    <n v="1310099"/>
    <d v="2001-05-30T08:53:16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ALTILIO"/>
    <s v="GWHALLE"/>
    <s v="WTI-GW-NXC2"/>
    <x v="5"/>
    <x v="4"/>
    <n v="109477"/>
    <d v="2001-07-01T00:00:00"/>
  </r>
  <r>
    <x v="1"/>
    <x v="2"/>
    <x v="1"/>
    <x v="6"/>
    <n v="150000"/>
    <n v="1310100"/>
    <d v="2001-05-30T08:53:17"/>
    <s v="El Paso Merchant Energy, L.P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400000000000002"/>
    <s v="EPMELPrj"/>
    <s v="JREITME"/>
    <s v="ENA - IM Denver"/>
    <x v="8"/>
    <x v="4"/>
    <n v="817575"/>
    <d v="2001-06-01T21:00:00"/>
  </r>
  <r>
    <x v="1"/>
    <x v="2"/>
    <x v="1"/>
    <x v="0"/>
    <n v="5073"/>
    <n v="1310101"/>
    <d v="2001-05-30T08:53:19"/>
    <s v="Nexen Marketing"/>
    <x v="0"/>
    <x v="0"/>
    <x v="0"/>
    <x v="2"/>
    <s v="US Gas Phy Fwd Firm non-TX &lt; or = 1Mo "/>
    <s v="US Gas Phy       Consumers Pwr           31May01         USD/MM"/>
    <m/>
    <n v="5073"/>
    <x v="0"/>
    <x v="10"/>
    <x v="0"/>
    <n v="3.8450000000000002"/>
    <s v="DILLABOUGH"/>
    <s v="JWILLI13"/>
    <s v="ENA - IM Mkt Central MICH"/>
    <x v="8"/>
    <x v="4"/>
    <n v="817576"/>
    <d v="2001-05-31T21:00:00"/>
  </r>
  <r>
    <x v="1"/>
    <x v="2"/>
    <x v="0"/>
    <x v="6"/>
    <n v="150000"/>
    <n v="1310102"/>
    <d v="2001-05-30T08:53:23"/>
    <s v="Mirant Americas Energy Marketing, L.P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rdl00001"/>
    <s v="PKEAVEY"/>
    <s v="G-DAILY-EST"/>
    <x v="6"/>
    <x v="4"/>
    <s v="VC8949.1"/>
    <d v="2001-06-01T21:00:00"/>
  </r>
  <r>
    <x v="1"/>
    <x v="2"/>
    <x v="1"/>
    <x v="0"/>
    <n v="2000"/>
    <n v="1310103"/>
    <d v="2001-05-30T08:53:24"/>
    <s v="Cokinos Natural Gas Company"/>
    <x v="0"/>
    <x v="0"/>
    <x v="0"/>
    <x v="2"/>
    <s v="US Gas Phy Fwd Firm non-TX &lt; or = 1Mo "/>
    <s v="US Gas Phy       TENN 500                31May01         USD/MM"/>
    <m/>
    <n v="2000"/>
    <x v="0"/>
    <x v="10"/>
    <x v="0"/>
    <n v="3.6349999999999998"/>
    <s v="ADM90618"/>
    <s v="SNEAL"/>
    <s v="ENA-IM NE GULF3"/>
    <x v="8"/>
    <x v="4"/>
    <n v="817577"/>
    <d v="2001-05-31T21:00:00"/>
  </r>
  <r>
    <x v="1"/>
    <x v="2"/>
    <x v="1"/>
    <x v="0"/>
    <n v="2090"/>
    <n v="1310104"/>
    <d v="2001-05-30T08:53:25"/>
    <s v="Colonial Energy Inc."/>
    <x v="0"/>
    <x v="0"/>
    <x v="0"/>
    <x v="2"/>
    <s v="US Gas Phy Fwd Firm non-TX &lt; or = 1Mo "/>
    <s v="US Gas Phy       Dom SP TT               31May01         USD/MM"/>
    <n v="2090"/>
    <m/>
    <x v="0"/>
    <x v="10"/>
    <x v="0"/>
    <n v="3.96"/>
    <s v="BRIANKELLY"/>
    <s v="SHENDRI"/>
    <s v="ENA-IM ME CNG"/>
    <x v="8"/>
    <x v="4"/>
    <n v="817578"/>
    <d v="2001-05-31T21:00:00"/>
  </r>
  <r>
    <x v="1"/>
    <x v="2"/>
    <x v="1"/>
    <x v="0"/>
    <n v="10000"/>
    <n v="1310105"/>
    <d v="2001-05-30T08:53:27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579"/>
    <d v="2001-05-31T21:00:00"/>
  </r>
  <r>
    <x v="1"/>
    <x v="1"/>
    <x v="0"/>
    <x v="0"/>
    <n v="50"/>
    <n v="1310106"/>
    <d v="2001-05-30T08:53:27"/>
    <s v="Constellation Power Source, Inc."/>
    <x v="0"/>
    <x v="0"/>
    <x v="0"/>
    <x v="1"/>
    <s v="US East Power Fin Swap"/>
    <s v="US Pwr Fin Swap  PJM W IntC Peak         31May01         USD/MWh"/>
    <m/>
    <n v="50"/>
    <x v="0"/>
    <x v="1"/>
    <x v="0"/>
    <n v="24"/>
    <s v="gfilomena"/>
    <s v="JQUENET"/>
    <s v="ST-PJM"/>
    <x v="7"/>
    <x v="4"/>
    <n v="626019.1"/>
    <d v="2001-05-31T21:00:00"/>
  </r>
  <r>
    <x v="0"/>
    <x v="2"/>
    <x v="1"/>
    <x v="0"/>
    <n v="5000"/>
    <n v="1310107"/>
    <d v="2001-05-30T08:53:30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580"/>
    <d v="2001-05-31T21:00:00"/>
  </r>
  <r>
    <x v="1"/>
    <x v="1"/>
    <x v="0"/>
    <x v="8"/>
    <n v="4600"/>
    <n v="1310108"/>
    <d v="2001-05-30T08:53:31"/>
    <s v="El Paso Merchant Energy, L.P."/>
    <x v="0"/>
    <x v="0"/>
    <x v="0"/>
    <x v="1"/>
    <s v="US East Power Fin Swap"/>
    <s v="US Pwr Fin Swap  ISO NY Z-A Peak         Oct-Dec01       USD/MWh"/>
    <m/>
    <n v="50"/>
    <x v="0"/>
    <x v="1"/>
    <x v="0"/>
    <n v="41.25"/>
    <s v="PowerMCP"/>
    <s v="DDAVIS"/>
    <s v="LT-New England"/>
    <x v="7"/>
    <x v="4"/>
    <n v="626020.1"/>
    <d v="2001-10-01T00:00:00"/>
  </r>
  <r>
    <x v="1"/>
    <x v="2"/>
    <x v="1"/>
    <x v="0"/>
    <n v="10000"/>
    <n v="1310109"/>
    <d v="2001-05-30T08:53:32"/>
    <s v="Reliant Energy Services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ikekeen"/>
    <s v="TKUYKEN"/>
    <s v="ENA - IM West"/>
    <x v="8"/>
    <x v="4"/>
    <n v="817581"/>
    <d v="2001-05-31T21:00:00"/>
  </r>
  <r>
    <x v="1"/>
    <x v="3"/>
    <x v="0"/>
    <x v="0"/>
    <n v="50000"/>
    <n v="1310110"/>
    <d v="2001-05-30T08:5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crudebuyer"/>
    <s v="GWHALLE"/>
    <s v="WTI-GW-NXC2"/>
    <x v="5"/>
    <x v="4"/>
    <n v="109478"/>
    <d v="2001-07-01T00:00:00"/>
  </r>
  <r>
    <x v="1"/>
    <x v="2"/>
    <x v="1"/>
    <x v="0"/>
    <n v="1000"/>
    <n v="1310111"/>
    <d v="2001-05-30T08:53:34"/>
    <s v="Colonial Energy Inc."/>
    <x v="0"/>
    <x v="0"/>
    <x v="0"/>
    <x v="2"/>
    <s v="US Gas Phy Fwd Firm non-TX &lt; or = 1Mo "/>
    <s v="US Gas Phy       TENN 800                31May01         USD/MM"/>
    <m/>
    <n v="1000"/>
    <x v="0"/>
    <x v="10"/>
    <x v="0"/>
    <n v="3.625"/>
    <s v="CGILBERT"/>
    <s v="SNEAL"/>
    <s v="ENA-IM NE GULF3"/>
    <x v="8"/>
    <x v="4"/>
    <n v="817582"/>
    <d v="2001-05-31T21:00:00"/>
  </r>
  <r>
    <x v="1"/>
    <x v="3"/>
    <x v="0"/>
    <x v="0"/>
    <n v="50000"/>
    <n v="1310112"/>
    <d v="2001-05-30T08:53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479"/>
    <d v="2001-07-01T00:00:00"/>
  </r>
  <r>
    <x v="1"/>
    <x v="2"/>
    <x v="0"/>
    <x v="6"/>
    <n v="150000"/>
    <n v="1310114"/>
    <d v="2001-05-30T08:53:40"/>
    <s v="Bank of Montreal"/>
    <x v="0"/>
    <x v="0"/>
    <x v="0"/>
    <x v="2"/>
    <s v="US Gas Fin Swap"/>
    <s v="US Gas Swap      Nymex                   Sep01           USD/MM"/>
    <m/>
    <n v="5000"/>
    <x v="0"/>
    <x v="10"/>
    <x v="0"/>
    <n v="3.8574999999999999"/>
    <s v="ADM28948"/>
    <s v="JARNOLD"/>
    <s v="NG-Price"/>
    <x v="6"/>
    <x v="4"/>
    <s v="VC8953.1"/>
    <d v="2001-09-01T21:00:00"/>
  </r>
  <r>
    <x v="1"/>
    <x v="2"/>
    <x v="1"/>
    <x v="0"/>
    <n v="1013"/>
    <n v="1310113"/>
    <d v="2001-05-30T08:53:40"/>
    <s v="Western Gas Resources, Inc."/>
    <x v="0"/>
    <x v="0"/>
    <x v="0"/>
    <x v="2"/>
    <s v="US Gas Phy Fwd Firm non-TX &lt; or = 1Mo "/>
    <s v="US Gas Phy       NGPL Midcont            31May01         USD/MM"/>
    <n v="1013"/>
    <m/>
    <x v="0"/>
    <x v="10"/>
    <x v="0"/>
    <n v="3.5225"/>
    <s v="WILLIDEA"/>
    <s v="KSTEVEN"/>
    <s v="ENA-IM Mid Central South"/>
    <x v="8"/>
    <x v="4"/>
    <n v="817583"/>
    <d v="2001-05-31T21:00:00"/>
  </r>
  <r>
    <x v="1"/>
    <x v="2"/>
    <x v="0"/>
    <x v="6"/>
    <n v="300000"/>
    <n v="1310117"/>
    <d v="2001-05-30T08:53:43"/>
    <s v="CMS Marketing, Services and Trading Company"/>
    <x v="0"/>
    <x v="0"/>
    <x v="0"/>
    <x v="2"/>
    <s v="US Gas Fin Swap"/>
    <s v="US Gas Swap      IF HHub                 Jun01           USD/MM"/>
    <m/>
    <n v="10000"/>
    <x v="0"/>
    <x v="10"/>
    <x v="0"/>
    <n v="3.7349999999999999"/>
    <s v="CRABTREE"/>
    <s v="SBRAWNE"/>
    <s v="FT-East"/>
    <x v="6"/>
    <x v="4"/>
    <s v="VC8952.1"/>
    <d v="2001-06-01T21:00:00"/>
  </r>
  <r>
    <x v="1"/>
    <x v="2"/>
    <x v="1"/>
    <x v="0"/>
    <n v="7192"/>
    <n v="1310118"/>
    <d v="2001-05-30T08:53:44"/>
    <s v="Koch Midstream Services Company"/>
    <x v="0"/>
    <x v="0"/>
    <x v="0"/>
    <x v="2"/>
    <s v="US Gas Phy Fwd Firm non-TX &lt; or = 1Mo "/>
    <s v="US Gas Phy       TENN Z-0                31May01         USD/MM"/>
    <m/>
    <n v="7192"/>
    <x v="0"/>
    <x v="10"/>
    <x v="0"/>
    <n v="3.59"/>
    <s v="curtisday"/>
    <s v="SNEAL"/>
    <s v="ENA-IM NE GULF3"/>
    <x v="8"/>
    <x v="4"/>
    <n v="817584"/>
    <d v="2001-05-31T21:00:00"/>
  </r>
  <r>
    <x v="1"/>
    <x v="2"/>
    <x v="1"/>
    <x v="0"/>
    <n v="4943"/>
    <n v="1310120"/>
    <d v="2001-05-30T08:53:47"/>
    <s v="CMS Marketing, Services and Trading Company"/>
    <x v="0"/>
    <x v="0"/>
    <x v="0"/>
    <x v="2"/>
    <s v="US Gas Phy Fwd Firm non-TX &lt; or = 1Mo "/>
    <s v="US Gas Phy       PEPL Pool               31May01         USD/MM"/>
    <m/>
    <n v="4943"/>
    <x v="0"/>
    <x v="10"/>
    <x v="0"/>
    <n v="3.5525000000000002"/>
    <s v="MELISA94"/>
    <s v="KSTEVEN"/>
    <s v="ENA-IM Mid Central South"/>
    <x v="8"/>
    <x v="4"/>
    <n v="817585"/>
    <d v="2001-05-31T21:00:00"/>
  </r>
  <r>
    <x v="1"/>
    <x v="2"/>
    <x v="1"/>
    <x v="0"/>
    <n v="5000"/>
    <n v="1310121"/>
    <d v="2001-05-30T08:53:49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3"/>
    <s v="KINZY123"/>
    <s v="VPIMENOV"/>
    <s v="ENA-IM ME NEW YORK"/>
    <x v="8"/>
    <x v="4"/>
    <n v="817586"/>
    <d v="2001-05-31T21:00:00"/>
  </r>
  <r>
    <x v="0"/>
    <x v="2"/>
    <x v="1"/>
    <x v="6"/>
    <n v="82500"/>
    <n v="1310122"/>
    <d v="2001-05-30T08:53:53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2750"/>
    <x v="0"/>
    <x v="14"/>
    <x v="4"/>
    <n v="4.83"/>
    <s v="CHRUMKA1"/>
    <s v="MCOWAN"/>
    <s v="EC-IM Canada West"/>
    <x v="8"/>
    <x v="7"/>
    <n v="817589"/>
    <d v="2001-06-01T21:00:00"/>
  </r>
  <r>
    <x v="1"/>
    <x v="2"/>
    <x v="1"/>
    <x v="0"/>
    <n v="25000"/>
    <n v="1310124"/>
    <d v="2001-05-30T08:53:53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garrison"/>
    <s v="ARING"/>
    <s v="ENA-IM NE GULF1"/>
    <x v="8"/>
    <x v="4"/>
    <n v="817591"/>
    <d v="2001-05-31T21:00:00"/>
  </r>
  <r>
    <x v="1"/>
    <x v="2"/>
    <x v="1"/>
    <x v="6"/>
    <n v="150000"/>
    <n v="1310123"/>
    <d v="2001-05-30T08:53:53"/>
    <s v="Sempra Energy Trading Corp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550000000000001"/>
    <s v="dcsempra"/>
    <s v="MGRIGSB"/>
    <s v="ENA - IM West"/>
    <x v="8"/>
    <x v="4"/>
    <n v="817590"/>
    <d v="2001-06-01T21:00:00"/>
  </r>
  <r>
    <x v="0"/>
    <x v="3"/>
    <x v="0"/>
    <x v="10"/>
    <n v="775000"/>
    <n v="1310125"/>
    <d v="2001-05-30T08:54:00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8"/>
    <s v="antperez"/>
    <s v="MJONES2"/>
    <s v="UK - ECTRIC - Crude D-Brent"/>
    <x v="5"/>
    <x v="3"/>
    <n v="109480"/>
    <d v="2001-07-01T00:00:00"/>
  </r>
  <r>
    <x v="1"/>
    <x v="2"/>
    <x v="0"/>
    <x v="10"/>
    <n v="155000"/>
    <n v="1310126"/>
    <d v="2001-05-30T08:54:05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PATGRIMES"/>
    <s v="JARNOLD"/>
    <s v="NG-Price"/>
    <x v="6"/>
    <x v="4"/>
    <s v="VC8956.1"/>
    <d v="2001-07-01T21:00:00"/>
  </r>
  <r>
    <x v="1"/>
    <x v="2"/>
    <x v="1"/>
    <x v="0"/>
    <n v="5000"/>
    <n v="1310128"/>
    <d v="2001-05-30T08:54:08"/>
    <s v="Texaco Natural Ga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ADM42855"/>
    <s v="SPEREIR"/>
    <s v="ENA-IM NE GULF3"/>
    <x v="8"/>
    <x v="4"/>
    <n v="817592"/>
    <d v="2001-05-31T21:00:00"/>
  </r>
  <r>
    <x v="1"/>
    <x v="2"/>
    <x v="1"/>
    <x v="0"/>
    <n v="10000"/>
    <n v="1310129"/>
    <d v="2001-05-30T08:54:09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gregt00001"/>
    <s v="SPEREIR"/>
    <s v="ENA-IM NE GULF2"/>
    <x v="8"/>
    <x v="4"/>
    <n v="817593"/>
    <d v="2001-05-31T21:00:00"/>
  </r>
  <r>
    <x v="1"/>
    <x v="2"/>
    <x v="1"/>
    <x v="0"/>
    <n v="672"/>
    <n v="1310130"/>
    <d v="2001-05-30T08:54:10"/>
    <s v="WPS Energy Services, Inc."/>
    <x v="0"/>
    <x v="0"/>
    <x v="0"/>
    <x v="2"/>
    <s v="US Gas Phy Fwd Firm non-TX &lt; or = 1Mo "/>
    <s v="US Gas Phy       Consumers Pwr           31May01         USD/MM"/>
    <n v="672"/>
    <m/>
    <x v="0"/>
    <x v="10"/>
    <x v="0"/>
    <n v="3.84"/>
    <s v="TC2SHANDY"/>
    <s v="JWILLI13"/>
    <s v="ENA - IM Mkt Central MICH"/>
    <x v="8"/>
    <x v="4"/>
    <n v="817594"/>
    <d v="2001-05-31T21:00:00"/>
  </r>
  <r>
    <x v="1"/>
    <x v="2"/>
    <x v="0"/>
    <x v="10"/>
    <n v="155000"/>
    <n v="1310131"/>
    <d v="2001-05-30T08:54:1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robpitts"/>
    <s v="JARNOLD"/>
    <s v="NG-Price"/>
    <x v="6"/>
    <x v="4"/>
    <s v="VC8958.1"/>
    <d v="2001-07-01T21:00:00"/>
  </r>
  <r>
    <x v="1"/>
    <x v="2"/>
    <x v="1"/>
    <x v="0"/>
    <n v="5000"/>
    <n v="1310133"/>
    <d v="2001-05-30T08:54:12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ADM56981"/>
    <s v="VPIMENOV"/>
    <s v="ENA-IM ME NEW YORK"/>
    <x v="8"/>
    <x v="4"/>
    <n v="817596"/>
    <d v="2001-05-31T21:00:00"/>
  </r>
  <r>
    <x v="1"/>
    <x v="2"/>
    <x v="1"/>
    <x v="0"/>
    <n v="9475"/>
    <n v="1310132"/>
    <d v="2001-05-30T08:54:12"/>
    <s v="Texla Energy Management Inc."/>
    <x v="0"/>
    <x v="0"/>
    <x v="0"/>
    <x v="2"/>
    <s v="US Gas Phy Fwd Firm non-TX &lt; or = 1Mo "/>
    <s v="US Gas Phy       HeHub                   31May01         USD/MM"/>
    <m/>
    <n v="9475"/>
    <x v="0"/>
    <x v="10"/>
    <x v="0"/>
    <n v="3.7050000000000001"/>
    <s v="WILSHUSEN"/>
    <s v="ARING"/>
    <s v="ENA-IM NE GULF1"/>
    <x v="8"/>
    <x v="4"/>
    <n v="817595"/>
    <d v="2001-05-31T21:00:00"/>
  </r>
  <r>
    <x v="1"/>
    <x v="2"/>
    <x v="1"/>
    <x v="0"/>
    <n v="1500"/>
    <n v="1310134"/>
    <d v="2001-05-30T08:54:13"/>
    <s v="CMS Marketing, Services and Trading Company"/>
    <x v="0"/>
    <x v="0"/>
    <x v="0"/>
    <x v="2"/>
    <s v="US Gas Phy Fwd Firm non-TX &lt; or = 1Mo "/>
    <s v="US Gas Phy       NGPL Midcont            31May01         USD/MM"/>
    <m/>
    <n v="1500"/>
    <x v="0"/>
    <x v="10"/>
    <x v="0"/>
    <n v="3.5274999999999999"/>
    <s v="MELISA94"/>
    <s v="KSTEVEN"/>
    <s v="ENA-IM Mid Central South"/>
    <x v="8"/>
    <x v="4"/>
    <n v="817597"/>
    <d v="2001-05-31T21:00:00"/>
  </r>
  <r>
    <x v="0"/>
    <x v="2"/>
    <x v="1"/>
    <x v="6"/>
    <n v="150000"/>
    <n v="1310135"/>
    <d v="2001-05-30T08:54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7598"/>
    <d v="2001-06-01T21:00:00"/>
  </r>
  <r>
    <x v="0"/>
    <x v="0"/>
    <x v="0"/>
    <x v="0"/>
    <n v="20"/>
    <n v="1310139"/>
    <d v="2001-05-30T08:54:1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EvanRich"/>
    <s v="BMARCHAN"/>
    <s v="Enron Metals Trading System"/>
    <x v="0"/>
    <x v="0"/>
    <n v="2157894"/>
    <m/>
  </r>
  <r>
    <x v="0"/>
    <x v="2"/>
    <x v="1"/>
    <x v="0"/>
    <n v="5000"/>
    <n v="1310140"/>
    <d v="2001-05-30T08:54:17"/>
    <s v="Coral Energy Canada Inc."/>
    <x v="0"/>
    <x v="0"/>
    <x v="0"/>
    <x v="2"/>
    <s v="CAN Gas Phy Fwd Firm East &lt; or = 1Mo"/>
    <s v="CAN Gas Phy      Iroquois, TCPL          31May01         USD/MM"/>
    <m/>
    <n v="5000"/>
    <x v="0"/>
    <x v="10"/>
    <x v="0"/>
    <n v="3.9049999999999998"/>
    <s v="shane2001"/>
    <s v="MCUILLA"/>
    <s v="ENA - IM Ontario"/>
    <x v="8"/>
    <x v="4"/>
    <n v="817599"/>
    <d v="2001-05-31T21:00:00"/>
  </r>
  <r>
    <x v="1"/>
    <x v="2"/>
    <x v="1"/>
    <x v="0"/>
    <n v="5000"/>
    <n v="1310142"/>
    <d v="2001-05-30T08:54:18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"/>
    <s v="cindybisho"/>
    <s v="MLENHAR"/>
    <s v="ENA - IM West"/>
    <x v="8"/>
    <x v="4"/>
    <n v="817600"/>
    <d v="2001-05-31T21:00:00"/>
  </r>
  <r>
    <x v="1"/>
    <x v="3"/>
    <x v="0"/>
    <x v="0"/>
    <n v="25000"/>
    <n v="1310141"/>
    <d v="2001-05-30T08:54:18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rsrsrsrs"/>
    <s v="GWHALLE"/>
    <s v="WTI-GW-NXC2"/>
    <x v="5"/>
    <x v="4"/>
    <n v="109482"/>
    <d v="2001-07-01T00:00:00"/>
  </r>
  <r>
    <x v="1"/>
    <x v="2"/>
    <x v="0"/>
    <x v="8"/>
    <n v="460000"/>
    <n v="1310143"/>
    <d v="2001-05-30T08:54:19"/>
    <s v="Aquila Risk Management Corporation"/>
    <x v="0"/>
    <x v="0"/>
    <x v="0"/>
    <x v="2"/>
    <s v="US Gas Fin BasisSwap"/>
    <s v="US Gas Basis     Dom APP                 Jul-Sep01       USD/MM"/>
    <n v="5000"/>
    <m/>
    <x v="0"/>
    <x v="10"/>
    <x v="0"/>
    <n v="0.23"/>
    <s v="AQUILA1075"/>
    <s v="BMCKAY"/>
    <s v="FT-NY"/>
    <x v="6"/>
    <x v="4"/>
    <s v="VC8961.1"/>
    <d v="2001-07-01T00:00:00"/>
  </r>
  <r>
    <x v="1"/>
    <x v="2"/>
    <x v="0"/>
    <x v="10"/>
    <n v="155000"/>
    <n v="1310145"/>
    <d v="2001-05-30T08:54:22"/>
    <s v="Aquila Risk Management Corporation"/>
    <x v="0"/>
    <x v="0"/>
    <x v="0"/>
    <x v="2"/>
    <s v="US Gas Fin BasisSwap"/>
    <s v="US Gas Basis     Dom APP                 Oct01           USD/MM"/>
    <n v="5000"/>
    <m/>
    <x v="0"/>
    <x v="10"/>
    <x v="0"/>
    <n v="0.23250000000000001"/>
    <s v="AQUILA1075"/>
    <s v="BMCKAY"/>
    <s v="FT-NY"/>
    <x v="6"/>
    <x v="4"/>
    <s v="VC8962.1"/>
    <d v="2001-10-01T00:00:00"/>
  </r>
  <r>
    <x v="1"/>
    <x v="2"/>
    <x v="1"/>
    <x v="0"/>
    <n v="10000"/>
    <n v="1310146"/>
    <d v="2001-05-30T08:54:23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ADM36631"/>
    <s v="MLENHAR"/>
    <s v="ENA - IM West"/>
    <x v="8"/>
    <x v="4"/>
    <n v="817601"/>
    <d v="2001-05-31T21:00:00"/>
  </r>
  <r>
    <x v="1"/>
    <x v="2"/>
    <x v="0"/>
    <x v="22"/>
    <n v="1230000"/>
    <n v="1310147"/>
    <d v="2001-05-30T08:54:27"/>
    <s v="El Paso Merchant Energy, L.P."/>
    <x v="0"/>
    <x v="0"/>
    <x v="0"/>
    <x v="2"/>
    <s v="US Gas Fin BasisSwap"/>
    <s v="US Gas Basis     EP Permian              Jul-Oct01       USD/MM"/>
    <n v="10000"/>
    <m/>
    <x v="0"/>
    <x v="10"/>
    <x v="0"/>
    <n v="-7.4999999999999997E-3"/>
    <s v="EPMELPkac"/>
    <s v="EBASS"/>
    <s v="FT-Texas"/>
    <x v="6"/>
    <x v="4"/>
    <s v="VC8965.1"/>
    <d v="2001-07-01T00:00:00"/>
  </r>
  <r>
    <x v="1"/>
    <x v="2"/>
    <x v="1"/>
    <x v="0"/>
    <n v="5000"/>
    <n v="1310148"/>
    <d v="2001-05-30T08:54:28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MELPclk"/>
    <s v="VPIMENOV"/>
    <s v="ENA-IM ME NEW YORK"/>
    <x v="8"/>
    <x v="4"/>
    <n v="817602"/>
    <d v="2001-05-31T21:00:00"/>
  </r>
  <r>
    <x v="1"/>
    <x v="2"/>
    <x v="1"/>
    <x v="0"/>
    <n v="5000"/>
    <n v="1310149"/>
    <d v="2001-05-30T08:54:32"/>
    <s v="PanCanadian Energy Services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pces5126"/>
    <s v="JHODGE2"/>
    <s v="ENA-IM ME TCO"/>
    <x v="8"/>
    <x v="4"/>
    <n v="817603"/>
    <d v="2001-05-31T21:00:00"/>
  </r>
  <r>
    <x v="1"/>
    <x v="2"/>
    <x v="1"/>
    <x v="0"/>
    <n v="121"/>
    <n v="1310150"/>
    <d v="2001-05-30T08:54:36"/>
    <s v="Texaco Natural Gas Inc."/>
    <x v="0"/>
    <x v="0"/>
    <x v="0"/>
    <x v="2"/>
    <s v="US Gas Phy Fwd Firm non-TX &lt; or = 1Mo "/>
    <s v="US Gas Phy       Dom SP TT               31May01         USD/MM"/>
    <m/>
    <n v="121"/>
    <x v="0"/>
    <x v="10"/>
    <x v="0"/>
    <n v="3.99"/>
    <s v="kstrength"/>
    <s v="SHENDRI"/>
    <s v="ENA-IM ME CNG"/>
    <x v="8"/>
    <x v="4"/>
    <n v="817604"/>
    <d v="2001-05-31T21:00:00"/>
  </r>
  <r>
    <x v="1"/>
    <x v="2"/>
    <x v="1"/>
    <x v="0"/>
    <n v="5000"/>
    <n v="1310151"/>
    <d v="2001-05-30T08:54:37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605"/>
    <d v="2001-05-31T21:00:00"/>
  </r>
  <r>
    <x v="1"/>
    <x v="2"/>
    <x v="1"/>
    <x v="0"/>
    <n v="10000"/>
    <n v="1310152"/>
    <d v="2001-05-30T08:54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kwapisze"/>
    <s v="PMIMS"/>
    <s v="ENA - IM MKT Central CG"/>
    <x v="8"/>
    <x v="4"/>
    <n v="817606"/>
    <d v="2001-05-31T21:00:00"/>
  </r>
  <r>
    <x v="1"/>
    <x v="2"/>
    <x v="1"/>
    <x v="0"/>
    <n v="10000"/>
    <n v="1310153"/>
    <d v="2001-05-30T08:54:43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benharner"/>
    <s v="PMIMS"/>
    <s v="ENA - IM MKT Central CG"/>
    <x v="8"/>
    <x v="4"/>
    <n v="817607"/>
    <d v="2001-05-31T21:00:00"/>
  </r>
  <r>
    <x v="1"/>
    <x v="2"/>
    <x v="1"/>
    <x v="0"/>
    <n v="25000"/>
    <n v="1310155"/>
    <d v="2001-05-30T08:54:44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08"/>
    <d v="2001-05-31T21:00:00"/>
  </r>
  <r>
    <x v="1"/>
    <x v="3"/>
    <x v="0"/>
    <x v="0"/>
    <n v="50000"/>
    <n v="1310154"/>
    <d v="2001-05-30T08:54:4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1"/>
    <s v="GWHALLE"/>
    <s v="WTI-GW-NXC2"/>
    <x v="5"/>
    <x v="4"/>
    <n v="109483"/>
    <d v="2001-07-01T00:00:00"/>
  </r>
  <r>
    <x v="1"/>
    <x v="2"/>
    <x v="0"/>
    <x v="10"/>
    <n v="155000"/>
    <n v="1310156"/>
    <d v="2001-05-30T08:54:46"/>
    <s v="Sempra Energy Trading Corp.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petverma"/>
    <s v="JARNOLD"/>
    <s v="NG-Price"/>
    <x v="6"/>
    <x v="4"/>
    <s v="VC8966.1"/>
    <d v="2001-08-01T21:00:00"/>
  </r>
  <r>
    <x v="1"/>
    <x v="2"/>
    <x v="1"/>
    <x v="0"/>
    <n v="5000"/>
    <n v="1310159"/>
    <d v="2001-05-30T08:54:51"/>
    <s v="Cook Inlet Energy Supply L.L.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MIDCONT1"/>
    <s v="KSTEVEN"/>
    <s v="ENA-IM Mid Central South"/>
    <x v="8"/>
    <x v="4"/>
    <n v="817610"/>
    <d v="2001-05-31T21:00:00"/>
  </r>
  <r>
    <x v="1"/>
    <x v="2"/>
    <x v="1"/>
    <x v="0"/>
    <n v="10000"/>
    <n v="1310160"/>
    <d v="2001-05-30T08:54:52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lesliehyne"/>
    <s v="TKUYKEN"/>
    <s v="ENA - IM West"/>
    <x v="8"/>
    <x v="4"/>
    <n v="817611"/>
    <d v="2001-05-31T21:00:00"/>
  </r>
  <r>
    <x v="1"/>
    <x v="2"/>
    <x v="0"/>
    <x v="10"/>
    <n v="155000"/>
    <n v="1310161"/>
    <d v="2001-05-30T08:54:5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8969.1"/>
    <d v="2001-08-01T21:00:00"/>
  </r>
  <r>
    <x v="1"/>
    <x v="1"/>
    <x v="1"/>
    <x v="2"/>
    <n v="250"/>
    <n v="1310162"/>
    <d v="2001-05-30T08:54:58"/>
    <s v="FirstEnergy Services Corp."/>
    <x v="0"/>
    <x v="0"/>
    <x v="0"/>
    <x v="1"/>
    <s v="US East Power Phy Fwd Firm"/>
    <s v="US Pwr Phy Firm  PJM-W Peak              04-08Jun01      USD/MWh"/>
    <m/>
    <n v="50"/>
    <x v="0"/>
    <x v="1"/>
    <x v="0"/>
    <n v="41"/>
    <s v="ROBEROSE"/>
    <s v="JQUENET"/>
    <s v="ST-PJM"/>
    <x v="7"/>
    <x v="6"/>
    <n v="626024.1"/>
    <d v="2001-06-04T21:00:00"/>
  </r>
  <r>
    <x v="1"/>
    <x v="1"/>
    <x v="1"/>
    <x v="6"/>
    <n v="1500"/>
    <n v="1310164"/>
    <d v="2001-05-30T08:54:59"/>
    <s v="Duke Energy Trading and Marketing, L.L.C."/>
    <x v="0"/>
    <x v="0"/>
    <x v="0"/>
    <x v="1"/>
    <s v="US East Power Phy Fwd Firm"/>
    <s v="US Pwr Phy Firm  NEPOOL Peak             Jun01           USD/MWh"/>
    <m/>
    <n v="50"/>
    <x v="0"/>
    <x v="1"/>
    <x v="0"/>
    <n v="49.75"/>
    <s v="RGULHATI"/>
    <s v="GGUPTA"/>
    <s v="LT-New England"/>
    <x v="7"/>
    <x v="6"/>
    <n v="626025.1"/>
    <d v="2001-06-01T17:11:00"/>
  </r>
  <r>
    <x v="1"/>
    <x v="2"/>
    <x v="1"/>
    <x v="0"/>
    <n v="10000"/>
    <n v="1310163"/>
    <d v="2001-05-30T08:54:5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63"/>
    <s v="benharner"/>
    <s v="PMIMS"/>
    <s v="ENA - IM MKT Central CG"/>
    <x v="8"/>
    <x v="4"/>
    <n v="817612"/>
    <d v="2001-05-31T21:00:00"/>
  </r>
  <r>
    <x v="1"/>
    <x v="2"/>
    <x v="1"/>
    <x v="0"/>
    <n v="5000"/>
    <n v="1310165"/>
    <d v="2001-05-30T08:54:59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PEGGIALL"/>
    <s v="KSTEVEN"/>
    <s v="ENA-IM Mid Central South"/>
    <x v="8"/>
    <x v="4"/>
    <n v="817613"/>
    <d v="2001-05-31T21:00:00"/>
  </r>
  <r>
    <x v="1"/>
    <x v="2"/>
    <x v="0"/>
    <x v="6"/>
    <n v="60000"/>
    <n v="1310166"/>
    <d v="2001-05-30T08:55:01"/>
    <s v="WPS Energy Services, Inc."/>
    <x v="0"/>
    <x v="0"/>
    <x v="0"/>
    <x v="2"/>
    <s v="US Gas Fin Swap"/>
    <s v="US Gas Daily     Chicago                 Jun01           USD/MM"/>
    <m/>
    <n v="2000"/>
    <x v="0"/>
    <x v="10"/>
    <x v="0"/>
    <n v="3.73"/>
    <s v="RANGER123"/>
    <s v="GSTOREY"/>
    <s v="FT-ONTARIO"/>
    <x v="6"/>
    <x v="4"/>
    <s v="VC8971.1"/>
    <d v="2001-06-01T21:00:00"/>
  </r>
  <r>
    <x v="0"/>
    <x v="0"/>
    <x v="0"/>
    <x v="0"/>
    <n v="20"/>
    <n v="1310168"/>
    <d v="2001-05-30T08:55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7896"/>
    <m/>
  </r>
  <r>
    <x v="1"/>
    <x v="2"/>
    <x v="1"/>
    <x v="0"/>
    <n v="5000"/>
    <n v="1310169"/>
    <d v="2001-05-30T08:55:06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MIDCONT1"/>
    <s v="KSTEVEN"/>
    <s v="ENA-IM Mid Central South"/>
    <x v="8"/>
    <x v="4"/>
    <n v="817614"/>
    <d v="2001-05-31T21:00:00"/>
  </r>
  <r>
    <x v="0"/>
    <x v="3"/>
    <x v="0"/>
    <x v="16"/>
    <n v="45000"/>
    <n v="1310170"/>
    <d v="2001-05-30T08:55:09"/>
    <s v="Elf Trading SA"/>
    <x v="0"/>
    <x v="0"/>
    <x v="0"/>
    <x v="3"/>
    <s v="UK Brent Swap"/>
    <s v="UK Brent Swap    IPE                     Jul-Sep01       USD/bl/m"/>
    <m/>
    <n v="15000"/>
    <x v="0"/>
    <x v="5"/>
    <x v="0"/>
    <n v="27.29"/>
    <s v="4matheron"/>
    <s v="MJONES2"/>
    <s v="UK - ECTRIC - Crude D-Brent"/>
    <x v="5"/>
    <x v="3"/>
    <n v="109484"/>
    <d v="2001-07-01T00:00:00"/>
  </r>
  <r>
    <x v="1"/>
    <x v="2"/>
    <x v="1"/>
    <x v="0"/>
    <n v="10000"/>
    <n v="1310172"/>
    <d v="2001-05-30T08:55:11"/>
    <s v="Amerada Hes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jwalker1"/>
    <s v="JHODGE2"/>
    <s v="ENA-IM ME TCO"/>
    <x v="8"/>
    <x v="4"/>
    <n v="817615"/>
    <d v="2001-05-31T21:00:00"/>
  </r>
  <r>
    <x v="1"/>
    <x v="3"/>
    <x v="0"/>
    <x v="0"/>
    <n v="50000"/>
    <n v="1310171"/>
    <d v="2001-05-30T08:55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semprakuo"/>
    <s v="GWHALLE"/>
    <s v="WTI-GW-NXC2"/>
    <x v="5"/>
    <x v="4"/>
    <n v="109485"/>
    <d v="2001-07-01T00:00:00"/>
  </r>
  <r>
    <x v="1"/>
    <x v="2"/>
    <x v="1"/>
    <x v="0"/>
    <n v="10000"/>
    <n v="1310173"/>
    <d v="2001-05-30T08:55:13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616"/>
    <d v="2001-05-31T21:00:00"/>
  </r>
  <r>
    <x v="1"/>
    <x v="2"/>
    <x v="0"/>
    <x v="6"/>
    <n v="150000"/>
    <n v="1310174"/>
    <d v="2001-05-30T08:55:17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5"/>
    <s v="Quekchin"/>
    <s v="KHOLST"/>
    <s v="FT-West"/>
    <x v="6"/>
    <x v="4"/>
    <s v="VC8974.1"/>
    <d v="2001-09-01T21:00:00"/>
  </r>
  <r>
    <x v="1"/>
    <x v="2"/>
    <x v="1"/>
    <x v="0"/>
    <n v="10000"/>
    <n v="1310175"/>
    <d v="2001-05-30T08:55:19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7"/>
    <s v="raganbond1"/>
    <s v="SPEREIR"/>
    <s v="ENA-IM NE GULF2"/>
    <x v="8"/>
    <x v="4"/>
    <n v="817618"/>
    <d v="2001-05-31T21:00:00"/>
  </r>
  <r>
    <x v="1"/>
    <x v="6"/>
    <x v="0"/>
    <x v="0"/>
    <n v="9200"/>
    <n v="1310176"/>
    <d v="2001-05-30T08:55:21"/>
    <s v="Aquila Energy Marketing Corporation"/>
    <x v="0"/>
    <x v="0"/>
    <x v="0"/>
    <x v="6"/>
    <s v="US Pipeline Capacity NNG (Firm)"/>
    <s v="US PLCapNNG Frm  Demarc29-Jnsvl R+C      31May01         USD/MM"/>
    <m/>
    <n v="9200"/>
    <x v="0"/>
    <x v="10"/>
    <x v="0"/>
    <n v="0.13"/>
    <s v="TROYBROE"/>
    <s v="JNIELSE"/>
    <s v="NONE"/>
    <x v="9"/>
    <x v="9"/>
    <n v="41113"/>
    <d v="2001-05-31T21:00:00"/>
  </r>
  <r>
    <x v="1"/>
    <x v="2"/>
    <x v="0"/>
    <x v="6"/>
    <n v="75000"/>
    <n v="1310180"/>
    <d v="2001-05-30T08:55:2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624999999999998"/>
    <s v="GLOVERBJ"/>
    <s v="JARNOLD"/>
    <s v="NG-Price"/>
    <x v="6"/>
    <x v="4"/>
    <s v="VC8976.1"/>
    <d v="2001-09-01T21:00:00"/>
  </r>
  <r>
    <x v="1"/>
    <x v="2"/>
    <x v="1"/>
    <x v="0"/>
    <n v="5000"/>
    <n v="1310178"/>
    <d v="2001-05-30T08:55:22"/>
    <s v="Mirant Americas Energy Marketing, L.P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gregt00001"/>
    <s v="JHODGE2"/>
    <s v="ENA-IM ME TCO"/>
    <x v="8"/>
    <x v="4"/>
    <n v="817620"/>
    <d v="2001-05-31T21:00:00"/>
  </r>
  <r>
    <x v="1"/>
    <x v="2"/>
    <x v="1"/>
    <x v="0"/>
    <n v="6841"/>
    <n v="1310183"/>
    <d v="2001-05-30T08:55:24"/>
    <s v="Dynegy Marketing and Trade"/>
    <x v="0"/>
    <x v="0"/>
    <x v="0"/>
    <x v="2"/>
    <s v="US Gas Phy Fwd Firm non-TX &lt; or = 1Mo "/>
    <s v="US Gas Phy       PGT Malin               31May01         USD/MM"/>
    <n v="6841"/>
    <m/>
    <x v="0"/>
    <x v="10"/>
    <x v="0"/>
    <n v="3.8"/>
    <s v="MICKELSON1"/>
    <s v="MLENHAR"/>
    <s v="ENA - IM West"/>
    <x v="8"/>
    <x v="4"/>
    <n v="817621"/>
    <d v="2001-05-31T21:00:00"/>
  </r>
  <r>
    <x v="1"/>
    <x v="1"/>
    <x v="1"/>
    <x v="10"/>
    <n v="1550"/>
    <n v="1310184"/>
    <d v="2001-05-30T08:55:25"/>
    <s v="Allegheny Energy Supply Company, LLC"/>
    <x v="0"/>
    <x v="0"/>
    <x v="0"/>
    <x v="1"/>
    <s v="US East Power Phy Fwd Firm"/>
    <s v="US Pwr Phy Firm  PJM-W Peak              May02           USD/MWh"/>
    <m/>
    <n v="50"/>
    <x v="0"/>
    <x v="1"/>
    <x v="0"/>
    <n v="41"/>
    <s v="vfaes123"/>
    <s v="RBENSON"/>
    <s v="LT-PJM"/>
    <x v="7"/>
    <x v="6"/>
    <n v="626027.1"/>
    <d v="2002-05-01T14:12:00"/>
  </r>
  <r>
    <x v="1"/>
    <x v="6"/>
    <x v="0"/>
    <x v="0"/>
    <n v="10000"/>
    <n v="1310185"/>
    <d v="2001-05-30T08:55:27"/>
    <s v="Aquila Energy Marketing Corporation"/>
    <x v="0"/>
    <x v="0"/>
    <x v="0"/>
    <x v="6"/>
    <s v="US Pipeline Capacity NNG (Firm)"/>
    <s v="US PLCapNNG Frm  Demarc29-EDubq R+C      31May01         USD/MM"/>
    <m/>
    <n v="10000"/>
    <x v="0"/>
    <x v="10"/>
    <x v="0"/>
    <n v="0.13"/>
    <s v="TROYBROE"/>
    <s v="JNIELSE"/>
    <s v="NONE"/>
    <x v="9"/>
    <x v="9"/>
    <n v="41114"/>
    <d v="2001-05-31T21:00:00"/>
  </r>
  <r>
    <x v="1"/>
    <x v="2"/>
    <x v="1"/>
    <x v="0"/>
    <n v="10000"/>
    <n v="1310186"/>
    <d v="2001-05-30T08:55:2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7622"/>
    <d v="2001-05-31T21:00:00"/>
  </r>
  <r>
    <x v="0"/>
    <x v="2"/>
    <x v="1"/>
    <x v="0"/>
    <n v="5000"/>
    <n v="1310187"/>
    <d v="2001-05-30T08:55:32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pandersen"/>
    <s v="CCLARK5"/>
    <s v="EC - IM Canada BC"/>
    <x v="8"/>
    <x v="7"/>
    <n v="817624"/>
    <d v="2001-05-31T21:00:00"/>
  </r>
  <r>
    <x v="1"/>
    <x v="2"/>
    <x v="1"/>
    <x v="6"/>
    <n v="450000"/>
    <n v="1310188"/>
    <d v="2001-05-30T08:55:32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623"/>
    <d v="2001-06-01T09:47:00"/>
  </r>
  <r>
    <x v="1"/>
    <x v="2"/>
    <x v="1"/>
    <x v="0"/>
    <n v="729"/>
    <n v="1310189"/>
    <d v="2001-05-30T08:55:32"/>
    <s v="Texaco Natural Gas Inc."/>
    <x v="0"/>
    <x v="0"/>
    <x v="0"/>
    <x v="2"/>
    <s v="US Gas Phy Fwd Firm non-TX &lt; or = 1Mo "/>
    <s v="US Gas Phy       ANR SE Gath             31May01         USD/MM"/>
    <n v="729"/>
    <m/>
    <x v="0"/>
    <x v="10"/>
    <x v="0"/>
    <n v="3.66"/>
    <s v="ADM42855"/>
    <s v="TDONOHO"/>
    <s v="ENA - IM Central Gulf"/>
    <x v="8"/>
    <x v="4"/>
    <n v="817625"/>
    <d v="2001-05-31T21:00:00"/>
  </r>
  <r>
    <x v="1"/>
    <x v="2"/>
    <x v="0"/>
    <x v="6"/>
    <n v="300000"/>
    <n v="1310190"/>
    <d v="2001-05-30T08:55:33"/>
    <s v="Koch Midstream Services Company"/>
    <x v="0"/>
    <x v="0"/>
    <x v="0"/>
    <x v="2"/>
    <s v="US Gas Fin Swap"/>
    <s v="US Gas Daily     HSC                     Jun01           USD/MM"/>
    <m/>
    <n v="10000"/>
    <x v="0"/>
    <x v="10"/>
    <x v="0"/>
    <n v="3.69"/>
    <s v="curtisday"/>
    <s v="EBASS"/>
    <s v="FT-Texas"/>
    <x v="6"/>
    <x v="4"/>
    <s v="VC8978.1"/>
    <d v="2001-06-01T21:00:00"/>
  </r>
  <r>
    <x v="1"/>
    <x v="2"/>
    <x v="1"/>
    <x v="0"/>
    <n v="5000"/>
    <n v="1310191"/>
    <d v="2001-05-30T08:55:36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26"/>
    <d v="2001-05-31T21:00:00"/>
  </r>
  <r>
    <x v="1"/>
    <x v="2"/>
    <x v="1"/>
    <x v="0"/>
    <n v="5000"/>
    <n v="1310192"/>
    <d v="2001-05-30T08:55:40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75000000000001"/>
    <s v="toddbandy"/>
    <s v="KSTEVEN"/>
    <s v="ENA-IM Mid Central South"/>
    <x v="8"/>
    <x v="4"/>
    <n v="817627"/>
    <d v="2001-05-31T21:00:00"/>
  </r>
  <r>
    <x v="1"/>
    <x v="2"/>
    <x v="1"/>
    <x v="0"/>
    <n v="5000"/>
    <n v="1310193"/>
    <d v="2001-05-30T08:55:4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28"/>
    <d v="2001-05-31T21:00:00"/>
  </r>
  <r>
    <x v="1"/>
    <x v="2"/>
    <x v="1"/>
    <x v="0"/>
    <n v="5000"/>
    <n v="1310194"/>
    <d v="2001-05-30T08:55:42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MELISA94"/>
    <s v="KSTEVEN"/>
    <s v="ENA-IM Mid Central South"/>
    <x v="8"/>
    <x v="4"/>
    <n v="817629"/>
    <d v="2001-05-31T21:00:00"/>
  </r>
  <r>
    <x v="0"/>
    <x v="2"/>
    <x v="1"/>
    <x v="6"/>
    <n v="150000"/>
    <n v="1310195"/>
    <d v="2001-05-30T08:55:44"/>
    <s v="Nexen Marketing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enarchukj"/>
    <s v="MCOWAN"/>
    <s v="EC-IM Canada West"/>
    <x v="8"/>
    <x v="7"/>
    <n v="817630"/>
    <d v="2001-06-01T21:00:00"/>
  </r>
  <r>
    <x v="1"/>
    <x v="1"/>
    <x v="1"/>
    <x v="2"/>
    <n v="250"/>
    <n v="1310196"/>
    <d v="2001-05-30T08:55:46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krnelson"/>
    <s v="CDORLAN"/>
    <s v="ST-ECAR"/>
    <x v="7"/>
    <x v="6"/>
    <n v="626028.1"/>
    <d v="2001-06-04T21:00:00"/>
  </r>
  <r>
    <x v="1"/>
    <x v="2"/>
    <x v="1"/>
    <x v="0"/>
    <n v="3000"/>
    <n v="1310198"/>
    <d v="2001-05-30T08:55:46"/>
    <s v="Conoco Inc."/>
    <x v="0"/>
    <x v="0"/>
    <x v="0"/>
    <x v="2"/>
    <s v="US Gas Phy Fwd Firm non-TX &lt; or = 1Mo "/>
    <s v="US Gas Phy       ANR SE Gath             31May01         USD/MM"/>
    <m/>
    <n v="3000"/>
    <x v="0"/>
    <x v="10"/>
    <x v="0"/>
    <n v="3.71"/>
    <s v="kbennett1"/>
    <s v="TDONOHO"/>
    <s v="ENA - IM Central Gulf"/>
    <x v="8"/>
    <x v="4"/>
    <n v="817632"/>
    <d v="2001-05-31T21:00:00"/>
  </r>
  <r>
    <x v="1"/>
    <x v="2"/>
    <x v="1"/>
    <x v="0"/>
    <n v="10000"/>
    <n v="1310197"/>
    <d v="2001-05-30T08:55:46"/>
    <s v="Hess Energy Services Company, LLC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tomkurtz"/>
    <s v="SPEREIR"/>
    <s v="ENA-IM NE GULF2"/>
    <x v="8"/>
    <x v="4"/>
    <n v="817631"/>
    <d v="2001-05-31T21:00:00"/>
  </r>
  <r>
    <x v="1"/>
    <x v="2"/>
    <x v="1"/>
    <x v="0"/>
    <n v="5000"/>
    <n v="1310199"/>
    <d v="2001-05-30T08:55:50"/>
    <s v="Cargill Energy, a division of Cargill, Incorporated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BEICHTEN"/>
    <s v="JHODGE2"/>
    <s v="ENA-IM ME TCO"/>
    <x v="8"/>
    <x v="4"/>
    <n v="817633"/>
    <d v="2001-05-31T21:00:00"/>
  </r>
  <r>
    <x v="1"/>
    <x v="2"/>
    <x v="1"/>
    <x v="0"/>
    <n v="5000"/>
    <n v="1310200"/>
    <d v="2001-05-30T08:55:51"/>
    <s v="Duke Energy Trading and Marketing,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HUGGINS"/>
    <s v="KSTEVEN"/>
    <s v="ENA-IM Mid Central South"/>
    <x v="8"/>
    <x v="4"/>
    <n v="817634"/>
    <d v="2001-05-31T21:00:00"/>
  </r>
  <r>
    <x v="1"/>
    <x v="2"/>
    <x v="1"/>
    <x v="0"/>
    <n v="2721"/>
    <n v="1310201"/>
    <d v="2001-05-30T08:55:52"/>
    <s v="Duke Energy Trading and Marketing, L.L.C."/>
    <x v="0"/>
    <x v="0"/>
    <x v="0"/>
    <x v="2"/>
    <s v="US Gas Phy Fwd Firm non-TX &lt; or = 1Mo "/>
    <s v="US Gas Phy       FGT Z2                  31May01         USD/MM"/>
    <n v="2721"/>
    <m/>
    <x v="0"/>
    <x v="10"/>
    <x v="0"/>
    <n v="3.69"/>
    <s v="KFRIEDRICH"/>
    <s v="SNEAL"/>
    <s v="ENA-IM NE GULF4"/>
    <x v="8"/>
    <x v="4"/>
    <n v="817635"/>
    <d v="2001-05-31T21:00:00"/>
  </r>
  <r>
    <x v="1"/>
    <x v="2"/>
    <x v="1"/>
    <x v="0"/>
    <n v="2251"/>
    <n v="1310202"/>
    <d v="2001-05-30T08:55:57"/>
    <s v="PG&amp;E Energy Trading-Gas Corporation"/>
    <x v="0"/>
    <x v="0"/>
    <x v="0"/>
    <x v="2"/>
    <s v="US Gas Phy Fwd Firm non-TX &lt; or = 1Mo "/>
    <s v="US Gas Phy       NGPL NICOR              31May01         USD/MM"/>
    <m/>
    <n v="2251"/>
    <x v="0"/>
    <x v="10"/>
    <x v="0"/>
    <n v="3.76"/>
    <s v="jpedersen"/>
    <s v="PMIMS"/>
    <s v="ENA - IM MKT Central CG"/>
    <x v="8"/>
    <x v="4"/>
    <n v="817636"/>
    <d v="2001-05-31T21:00:00"/>
  </r>
  <r>
    <x v="1"/>
    <x v="2"/>
    <x v="1"/>
    <x v="0"/>
    <n v="9000"/>
    <n v="1310203"/>
    <d v="2001-05-30T08:55:58"/>
    <s v="Western Gas Resources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2"/>
    <s v="JHTRAMEL"/>
    <s v="SNEAL"/>
    <s v="ENA-IM NE GULF3"/>
    <x v="8"/>
    <x v="4"/>
    <n v="817637"/>
    <d v="2001-05-31T21:00:00"/>
  </r>
  <r>
    <x v="0"/>
    <x v="0"/>
    <x v="0"/>
    <x v="0"/>
    <n v="25"/>
    <n v="1310204"/>
    <d v="2001-05-30T08:56:03"/>
    <s v="Macquarie Bank Ltd"/>
    <x v="0"/>
    <x v="0"/>
    <x v="0"/>
    <x v="0"/>
    <s v="Aluminum LME Registered Contract"/>
    <s v="Al LME Reg.      Contract                3 Month         USD/mt-L"/>
    <n v="25"/>
    <m/>
    <x v="0"/>
    <x v="0"/>
    <x v="0"/>
    <n v="1521"/>
    <s v="ADM67150"/>
    <s v="BMARCHAN"/>
    <s v="Enron Metals Trading System"/>
    <x v="0"/>
    <x v="0"/>
    <n v="2157898"/>
    <m/>
  </r>
  <r>
    <x v="1"/>
    <x v="2"/>
    <x v="1"/>
    <x v="0"/>
    <n v="5000"/>
    <n v="1310205"/>
    <d v="2001-05-30T08:56:0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50000000000001"/>
    <s v="bcollins"/>
    <s v="KSTEVEN"/>
    <s v="ENA-IM Mid Central South"/>
    <x v="8"/>
    <x v="4"/>
    <n v="817639"/>
    <d v="2001-05-31T21:00:00"/>
  </r>
  <r>
    <x v="1"/>
    <x v="2"/>
    <x v="1"/>
    <x v="0"/>
    <n v="10000"/>
    <n v="1310206"/>
    <d v="2001-05-30T08:56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ADM48147"/>
    <s v="ARING"/>
    <s v="ENA-IM NE GULF1"/>
    <x v="8"/>
    <x v="4"/>
    <n v="817640"/>
    <d v="2001-05-31T21:00:00"/>
  </r>
  <r>
    <x v="1"/>
    <x v="2"/>
    <x v="1"/>
    <x v="0"/>
    <n v="5000"/>
    <n v="1310207"/>
    <d v="2001-05-30T08:56:08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41"/>
    <d v="2001-05-31T21:00:00"/>
  </r>
  <r>
    <x v="1"/>
    <x v="2"/>
    <x v="0"/>
    <x v="22"/>
    <n v="615000"/>
    <n v="1310209"/>
    <d v="2001-05-30T08:56:09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8250000000000002"/>
    <s v="hotelmotel"/>
    <s v="JARNOLD"/>
    <s v="NG-Price"/>
    <x v="6"/>
    <x v="4"/>
    <s v="VC8980.1"/>
    <d v="2001-07-01T00:00:00"/>
  </r>
  <r>
    <x v="1"/>
    <x v="2"/>
    <x v="1"/>
    <x v="0"/>
    <n v="5000"/>
    <n v="1310208"/>
    <d v="2001-05-30T08:56:09"/>
    <s v="Reliant Energy Services, In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7"/>
    <s v="jaelee14"/>
    <s v="SHENDRI"/>
    <s v="ENA-IM ME CNG"/>
    <x v="8"/>
    <x v="4"/>
    <n v="817642"/>
    <d v="2001-05-31T21:00:00"/>
  </r>
  <r>
    <x v="1"/>
    <x v="2"/>
    <x v="1"/>
    <x v="0"/>
    <n v="5000"/>
    <n v="1310210"/>
    <d v="2001-05-30T08:56:15"/>
    <s v="Mirant Americas Energy Marketing, L.P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6"/>
    <s v="gregt00001"/>
    <s v="SPEREIR"/>
    <s v="ENA-IM NE GULF2"/>
    <x v="8"/>
    <x v="4"/>
    <n v="817643"/>
    <d v="2001-05-31T21:00:00"/>
  </r>
  <r>
    <x v="1"/>
    <x v="2"/>
    <x v="1"/>
    <x v="0"/>
    <n v="1738"/>
    <n v="1310211"/>
    <d v="2001-05-30T08:56:18"/>
    <s v="Aquila Energy Marketing Corporation"/>
    <x v="0"/>
    <x v="0"/>
    <x v="0"/>
    <x v="2"/>
    <s v="US Gas Phy Fwd Firm non-TX &lt; or = 1Mo "/>
    <s v="US Gas Phy       Consumers Pwr           31May01         USD/MM"/>
    <n v="1738"/>
    <m/>
    <x v="0"/>
    <x v="10"/>
    <x v="0"/>
    <n v="3.84"/>
    <s v="benharner"/>
    <s v="JWILLI13"/>
    <s v="ENA - IM Mkt Central MICH"/>
    <x v="8"/>
    <x v="4"/>
    <n v="817644"/>
    <d v="2001-05-31T21:00:00"/>
  </r>
  <r>
    <x v="1"/>
    <x v="2"/>
    <x v="1"/>
    <x v="0"/>
    <n v="1000"/>
    <n v="1310213"/>
    <d v="2001-05-30T08:56:19"/>
    <s v="Coral Energy Resources, L.P."/>
    <x v="0"/>
    <x v="0"/>
    <x v="0"/>
    <x v="2"/>
    <s v="US Gas Phy Fwd Firm non-TX &lt; or = 1Mo "/>
    <s v="US Gas Phy       Consumers Pwr           31May01         USD/MM"/>
    <m/>
    <n v="1000"/>
    <x v="0"/>
    <x v="10"/>
    <x v="0"/>
    <n v="3.8450000000000002"/>
    <s v="pfreyre1"/>
    <s v="JWILLI13"/>
    <s v="ENA - IM Mkt Central MICH"/>
    <x v="8"/>
    <x v="4"/>
    <n v="817645"/>
    <d v="2001-05-31T21:00:00"/>
  </r>
  <r>
    <x v="1"/>
    <x v="3"/>
    <x v="0"/>
    <x v="0"/>
    <n v="50000"/>
    <n v="1310212"/>
    <d v="2001-05-30T08:56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rsrsrsrs"/>
    <s v="GWHALLE"/>
    <s v="WTI-GW-NXC2"/>
    <x v="5"/>
    <x v="4"/>
    <n v="109487"/>
    <d v="2001-07-01T00:00:00"/>
  </r>
  <r>
    <x v="1"/>
    <x v="2"/>
    <x v="1"/>
    <x v="0"/>
    <n v="1798"/>
    <n v="1310214"/>
    <d v="2001-05-30T08:56:24"/>
    <s v="El Paso Merchant Energy, L.P."/>
    <x v="0"/>
    <x v="0"/>
    <x v="0"/>
    <x v="2"/>
    <s v="US Gas Phy Fwd Firm non-TX &lt; or = 1Mo "/>
    <s v="US Gas Phy       PEPL Pool               31May01         USD/MM"/>
    <n v="1798"/>
    <m/>
    <x v="0"/>
    <x v="10"/>
    <x v="0"/>
    <n v="3.56"/>
    <s v="EPMELPgc"/>
    <s v="KSTEVEN"/>
    <s v="ENA-IM Mid Central South"/>
    <x v="8"/>
    <x v="4"/>
    <n v="817646"/>
    <d v="2001-05-31T21:00:00"/>
  </r>
  <r>
    <x v="1"/>
    <x v="3"/>
    <x v="0"/>
    <x v="0"/>
    <n v="50000"/>
    <n v="1310215"/>
    <d v="2001-05-30T08:56:2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rsrsrsrs"/>
    <s v="GWHALLE"/>
    <s v="WTI-GW-NXC2"/>
    <x v="5"/>
    <x v="4"/>
    <n v="109488"/>
    <d v="2001-07-01T00:00:00"/>
  </r>
  <r>
    <x v="1"/>
    <x v="2"/>
    <x v="1"/>
    <x v="0"/>
    <n v="7749"/>
    <n v="1310217"/>
    <d v="2001-05-30T08:56:29"/>
    <s v="Aquila Energy Marketing Corporation"/>
    <x v="0"/>
    <x v="0"/>
    <x v="0"/>
    <x v="2"/>
    <s v="US Gas Phy Fwd Firm non-TX &lt; or = 1Mo "/>
    <s v="US Gas Phy       NGPL NICOR              31May01         USD/MM"/>
    <m/>
    <n v="7749"/>
    <x v="0"/>
    <x v="10"/>
    <x v="0"/>
    <n v="3.76"/>
    <s v="benharner"/>
    <s v="PMIMS"/>
    <s v="ENA - IM MKT Central CG"/>
    <x v="8"/>
    <x v="4"/>
    <n v="817648"/>
    <d v="2001-05-31T21:00:00"/>
  </r>
  <r>
    <x v="1"/>
    <x v="3"/>
    <x v="0"/>
    <x v="0"/>
    <n v="50000"/>
    <n v="1310216"/>
    <d v="2001-05-30T08:56:2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489"/>
    <d v="2001-07-01T00:00:00"/>
  </r>
  <r>
    <x v="1"/>
    <x v="2"/>
    <x v="1"/>
    <x v="0"/>
    <n v="10000"/>
    <n v="1310218"/>
    <d v="2001-05-30T08:56:30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2"/>
    <s v="raclark1"/>
    <s v="JPARKS"/>
    <s v="HPLC - IM HPLC"/>
    <x v="8"/>
    <x v="8"/>
    <n v="817649"/>
    <d v="2001-05-31T21:00:00"/>
  </r>
  <r>
    <x v="1"/>
    <x v="2"/>
    <x v="1"/>
    <x v="0"/>
    <n v="5000"/>
    <n v="1310220"/>
    <d v="2001-05-30T08:56:3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50"/>
    <d v="2001-05-31T21:00:00"/>
  </r>
  <r>
    <x v="1"/>
    <x v="2"/>
    <x v="1"/>
    <x v="0"/>
    <n v="269"/>
    <n v="1310221"/>
    <d v="2001-05-30T08:56:31"/>
    <s v="Mirant Americas Energy Marketing, L.P."/>
    <x v="0"/>
    <x v="0"/>
    <x v="0"/>
    <x v="2"/>
    <s v="US Gas Phy Fwd Firm non-TX &lt; or = 1Mo "/>
    <s v="US Gas Phy       TranscoZ6NNY            31May01         USD/MM"/>
    <n v="269"/>
    <m/>
    <x v="0"/>
    <x v="10"/>
    <x v="0"/>
    <n v="4.0199999999999996"/>
    <s v="jkippels01"/>
    <s v="VPIMENOV"/>
    <s v="ENA-IM ME NEW YORK"/>
    <x v="8"/>
    <x v="4"/>
    <n v="817651"/>
    <d v="2001-05-31T21:00:00"/>
  </r>
  <r>
    <x v="1"/>
    <x v="2"/>
    <x v="1"/>
    <x v="0"/>
    <n v="5000"/>
    <n v="1310223"/>
    <d v="2001-05-30T08:56:34"/>
    <s v="Dynegy Marketing and Trade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6"/>
    <s v="LITNER01"/>
    <s v="SHENDRI"/>
    <s v="ENA-IM ME CNG"/>
    <x v="8"/>
    <x v="4"/>
    <n v="817652"/>
    <d v="2001-05-31T21:00:00"/>
  </r>
  <r>
    <x v="0"/>
    <x v="0"/>
    <x v="0"/>
    <x v="0"/>
    <n v="10"/>
    <n v="1310225"/>
    <d v="2001-05-30T08:56:3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0"/>
    <m/>
  </r>
  <r>
    <x v="1"/>
    <x v="1"/>
    <x v="0"/>
    <x v="0"/>
    <n v="50"/>
    <n v="1310224"/>
    <d v="2001-05-30T08:56:36"/>
    <s v="Williams Energy Marketing &amp; Trading Company"/>
    <x v="0"/>
    <x v="0"/>
    <x v="0"/>
    <x v="1"/>
    <s v="US East Power Fin Swap"/>
    <s v="US Pwr Fin Swap  ISO NY Z-G Peak         31May01         USD/MWh"/>
    <m/>
    <n v="50"/>
    <x v="0"/>
    <x v="1"/>
    <x v="0"/>
    <n v="45.5"/>
    <s v="brianagre"/>
    <s v="GGUPTA"/>
    <s v="ST-New England"/>
    <x v="7"/>
    <x v="4"/>
    <n v="626031.1"/>
    <d v="2001-05-31T21:00:00"/>
  </r>
  <r>
    <x v="1"/>
    <x v="2"/>
    <x v="1"/>
    <x v="0"/>
    <n v="10000"/>
    <n v="1310226"/>
    <d v="2001-05-30T08:56:3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53"/>
    <d v="2001-05-31T21:00:00"/>
  </r>
  <r>
    <x v="1"/>
    <x v="2"/>
    <x v="1"/>
    <x v="0"/>
    <n v="10000"/>
    <n v="1310227"/>
    <d v="2001-05-30T08:56:40"/>
    <s v="Noble Gas Marketing Inc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"/>
    <s v="bryangins"/>
    <s v="SPEREIR"/>
    <s v="ENA-IM NE GULF2"/>
    <x v="8"/>
    <x v="4"/>
    <n v="817654"/>
    <d v="2001-05-31T21:00:00"/>
  </r>
  <r>
    <x v="1"/>
    <x v="3"/>
    <x v="0"/>
    <x v="0"/>
    <n v="50000"/>
    <n v="1310228"/>
    <d v="2001-05-30T08:56:4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rsrsrsrs"/>
    <s v="GWHALLE"/>
    <s v="WTI-GW-NXC2"/>
    <x v="5"/>
    <x v="4"/>
    <n v="109491"/>
    <d v="2001-07-01T00:00:00"/>
  </r>
  <r>
    <x v="1"/>
    <x v="2"/>
    <x v="1"/>
    <x v="0"/>
    <n v="5000"/>
    <n v="1310229"/>
    <d v="2001-05-30T08:56:4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PEGGIALL"/>
    <s v="TDONOHO"/>
    <s v="ENA - IM Central Gulf"/>
    <x v="8"/>
    <x v="4"/>
    <n v="817655"/>
    <d v="2001-05-31T21:00:00"/>
  </r>
  <r>
    <x v="1"/>
    <x v="2"/>
    <x v="1"/>
    <x v="0"/>
    <n v="5000"/>
    <n v="1310230"/>
    <d v="2001-05-30T08:56:50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kwapisze"/>
    <s v="KSTEVEN"/>
    <s v="ENA-IM Mid Central South"/>
    <x v="8"/>
    <x v="4"/>
    <n v="817656"/>
    <d v="2001-05-31T21:00:00"/>
  </r>
  <r>
    <x v="1"/>
    <x v="2"/>
    <x v="1"/>
    <x v="0"/>
    <n v="3202"/>
    <n v="1310232"/>
    <d v="2001-05-30T08:56:52"/>
    <s v="ONEOK Energy Marketing and Trading Company, L.P."/>
    <x v="0"/>
    <x v="0"/>
    <x v="0"/>
    <x v="2"/>
    <s v="US Gas Phy Fwd Firm non-TX &lt; or = 1Mo "/>
    <s v="US Gas Phy       PEPL Pool               31May01         USD/MM"/>
    <n v="3202"/>
    <m/>
    <x v="0"/>
    <x v="10"/>
    <x v="0"/>
    <n v="3.56"/>
    <s v="STVDIXON"/>
    <s v="KSTEVEN"/>
    <s v="ENA-IM Mid Central South"/>
    <x v="8"/>
    <x v="4"/>
    <n v="817657"/>
    <d v="2001-05-31T21:00:00"/>
  </r>
  <r>
    <x v="1"/>
    <x v="2"/>
    <x v="1"/>
    <x v="0"/>
    <n v="25000"/>
    <n v="1310233"/>
    <d v="2001-05-30T08:56:56"/>
    <s v="Aquila Energy Marketing Corporation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49999999999998"/>
    <s v="BIGDADDY"/>
    <s v="ARING"/>
    <s v="ENA-IM NE GULF1"/>
    <x v="8"/>
    <x v="4"/>
    <n v="817659"/>
    <d v="2001-05-31T21:00:00"/>
  </r>
  <r>
    <x v="1"/>
    <x v="2"/>
    <x v="1"/>
    <x v="0"/>
    <n v="10000"/>
    <n v="1310234"/>
    <d v="2001-05-30T08:56:57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661"/>
    <d v="2001-05-31T21:00:00"/>
  </r>
  <r>
    <x v="0"/>
    <x v="2"/>
    <x v="1"/>
    <x v="0"/>
    <n v="5000"/>
    <n v="1310235"/>
    <d v="2001-05-30T08:56:5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660"/>
    <d v="2001-05-31T21:00:00"/>
  </r>
  <r>
    <x v="1"/>
    <x v="2"/>
    <x v="1"/>
    <x v="0"/>
    <n v="5000"/>
    <n v="1310237"/>
    <d v="2001-05-30T08:57:02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kwapisze"/>
    <s v="KSTEVEN"/>
    <s v="ENA-IM Mid Central South"/>
    <x v="8"/>
    <x v="4"/>
    <n v="817662"/>
    <d v="2001-05-31T21:00:00"/>
  </r>
  <r>
    <x v="1"/>
    <x v="2"/>
    <x v="0"/>
    <x v="6"/>
    <n v="300000"/>
    <n v="1310238"/>
    <d v="2001-05-30T08:57:0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"/>
    <s v="Cozartta"/>
    <s v="PKEAVEY"/>
    <s v="G-DAILY-EST"/>
    <x v="6"/>
    <x v="4"/>
    <s v="VC8988.1"/>
    <d v="2001-06-01T21:00:00"/>
  </r>
  <r>
    <x v="1"/>
    <x v="2"/>
    <x v="1"/>
    <x v="0"/>
    <n v="10000"/>
    <n v="1310239"/>
    <d v="2001-05-30T08:57:09"/>
    <s v="Entex Gas Resources Cor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45"/>
    <s v="Bramanti"/>
    <s v="JPARKS"/>
    <s v="ENA - IM Katy"/>
    <x v="8"/>
    <x v="8"/>
    <n v="817663"/>
    <d v="2001-05-31T21:00:00"/>
  </r>
  <r>
    <x v="1"/>
    <x v="3"/>
    <x v="0"/>
    <x v="0"/>
    <n v="50000"/>
    <n v="1310240"/>
    <d v="2001-05-30T08:57:17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493"/>
    <d v="2001-07-01T00:00:00"/>
  </r>
  <r>
    <x v="0"/>
    <x v="3"/>
    <x v="0"/>
    <x v="10"/>
    <n v="775000"/>
    <n v="1310241"/>
    <d v="2001-05-30T08:57:21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8.92"/>
    <s v="antperez"/>
    <s v="MJONES2"/>
    <s v="UK - ECTRIC - Crude D-Brent"/>
    <x v="5"/>
    <x v="3"/>
    <n v="109494"/>
    <d v="2001-07-01T00:00:00"/>
  </r>
  <r>
    <x v="1"/>
    <x v="3"/>
    <x v="0"/>
    <x v="0"/>
    <n v="50000"/>
    <n v="1310242"/>
    <d v="2001-05-30T08:57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495"/>
    <d v="2001-07-01T00:00:00"/>
  </r>
  <r>
    <x v="1"/>
    <x v="2"/>
    <x v="1"/>
    <x v="0"/>
    <n v="2400"/>
    <n v="1310243"/>
    <d v="2001-05-30T08:57:27"/>
    <s v="Conoco Inc."/>
    <x v="0"/>
    <x v="0"/>
    <x v="0"/>
    <x v="2"/>
    <s v="US Gas Phy Fwd Firm non-TX &lt; or = 1Mo "/>
    <s v="US Gas Phy       TENN 800                31May01         USD/MM"/>
    <m/>
    <n v="2400"/>
    <x v="0"/>
    <x v="10"/>
    <x v="0"/>
    <n v="3.625"/>
    <s v="kbennett1"/>
    <s v="SNEAL"/>
    <s v="ENA-IM NE GULF3"/>
    <x v="8"/>
    <x v="4"/>
    <n v="817664"/>
    <d v="2001-05-31T21:00:00"/>
  </r>
  <r>
    <x v="1"/>
    <x v="2"/>
    <x v="1"/>
    <x v="0"/>
    <n v="5000"/>
    <n v="1310244"/>
    <d v="2001-05-30T08:57:28"/>
    <s v="Enserco Energy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wwarburton"/>
    <s v="TDONOHO"/>
    <s v="ENA - IM Central Gulf"/>
    <x v="8"/>
    <x v="4"/>
    <n v="817665"/>
    <d v="2001-05-31T21:00:00"/>
  </r>
  <r>
    <x v="1"/>
    <x v="2"/>
    <x v="1"/>
    <x v="0"/>
    <n v="10000"/>
    <n v="1310245"/>
    <d v="2001-05-30T08:57:29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HEMMERLY"/>
    <s v="JTHOLT"/>
    <s v="ENA - IM West"/>
    <x v="8"/>
    <x v="4"/>
    <n v="817666"/>
    <d v="2001-05-31T21:00:00"/>
  </r>
  <r>
    <x v="1"/>
    <x v="2"/>
    <x v="1"/>
    <x v="0"/>
    <n v="3650"/>
    <n v="1310248"/>
    <d v="2001-05-30T08:57:32"/>
    <s v="CMS Marketing, Services and Trading Company"/>
    <x v="0"/>
    <x v="0"/>
    <x v="0"/>
    <x v="2"/>
    <s v="US Gas Phy Fwd Firm non-TX &lt; or = 1Mo "/>
    <s v="US Gas Phy       Chi Peoples             31May01         USD/MM"/>
    <m/>
    <n v="3650"/>
    <x v="0"/>
    <x v="10"/>
    <x v="0"/>
    <n v="3.7637999999999998"/>
    <s v="SCOTTBISK"/>
    <s v="PMIMS"/>
    <s v="ENA - IM MKT Central CG"/>
    <x v="8"/>
    <x v="4"/>
    <n v="817667"/>
    <d v="2001-05-31T21:00:00"/>
  </r>
  <r>
    <x v="1"/>
    <x v="2"/>
    <x v="1"/>
    <x v="0"/>
    <n v="25000"/>
    <n v="1310249"/>
    <d v="2001-05-30T08:57:33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68"/>
    <d v="2001-05-31T21:00:00"/>
  </r>
  <r>
    <x v="0"/>
    <x v="0"/>
    <x v="0"/>
    <x v="0"/>
    <n v="10"/>
    <n v="1310250"/>
    <d v="2001-05-30T08:57:3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2"/>
    <m/>
  </r>
  <r>
    <x v="1"/>
    <x v="2"/>
    <x v="1"/>
    <x v="0"/>
    <n v="10000"/>
    <n v="1310252"/>
    <d v="2001-05-30T08:57:37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HEMMERLY"/>
    <s v="JTHOLT"/>
    <s v="ENA - IM West"/>
    <x v="8"/>
    <x v="4"/>
    <n v="817669"/>
    <d v="2001-05-31T21:00:00"/>
  </r>
  <r>
    <x v="1"/>
    <x v="2"/>
    <x v="1"/>
    <x v="0"/>
    <n v="4500"/>
    <n v="1310253"/>
    <d v="2001-05-30T08:57:39"/>
    <s v="Enserco Energy, Inc."/>
    <x v="0"/>
    <x v="0"/>
    <x v="0"/>
    <x v="2"/>
    <s v="US Gas Phy Fwd Firm non-TX &lt; or = 1Mo "/>
    <s v="US Gas Phy       ANR SE Trans            31May01         USD/MM"/>
    <n v="4500"/>
    <m/>
    <x v="0"/>
    <x v="10"/>
    <x v="0"/>
    <n v="3.6749999999999998"/>
    <s v="wwarburton"/>
    <s v="TDONOHO"/>
    <s v="ENA - IM Central Gulf"/>
    <x v="8"/>
    <x v="4"/>
    <n v="817670"/>
    <d v="2001-05-31T21:00:00"/>
  </r>
  <r>
    <x v="1"/>
    <x v="2"/>
    <x v="0"/>
    <x v="20"/>
    <n v="755000"/>
    <n v="1310254"/>
    <d v="2001-05-30T08:57:4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8"/>
    <s v="POSEJPALI2"/>
    <s v="JARNOLD"/>
    <s v="NG-Price"/>
    <x v="6"/>
    <x v="4"/>
    <s v="VC8994.1"/>
    <d v="2001-11-01T00:00:00"/>
  </r>
  <r>
    <x v="0"/>
    <x v="0"/>
    <x v="0"/>
    <x v="0"/>
    <n v="6"/>
    <n v="1310255"/>
    <d v="2001-05-30T08:57:42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01"/>
    <s v="pornstar"/>
    <s v="BMARCHAN"/>
    <s v="Enron Metals Trading System"/>
    <x v="0"/>
    <x v="0"/>
    <n v="2157904"/>
    <m/>
  </r>
  <r>
    <x v="1"/>
    <x v="2"/>
    <x v="1"/>
    <x v="0"/>
    <n v="10000"/>
    <n v="1310256"/>
    <d v="2001-05-30T08:57:43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lesliehyne"/>
    <s v="TKUYKEN"/>
    <s v="ENA - IM West"/>
    <x v="8"/>
    <x v="4"/>
    <n v="817672"/>
    <d v="2001-05-31T21:00:00"/>
  </r>
  <r>
    <x v="0"/>
    <x v="2"/>
    <x v="1"/>
    <x v="0"/>
    <n v="5000"/>
    <n v="1310257"/>
    <d v="2001-05-30T08:57:44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671"/>
    <d v="2001-05-31T21:00:00"/>
  </r>
  <r>
    <x v="1"/>
    <x v="2"/>
    <x v="1"/>
    <x v="0"/>
    <n v="5500"/>
    <n v="1310258"/>
    <d v="2001-05-30T08:57:44"/>
    <s v="Reliant Energy Services, Inc."/>
    <x v="0"/>
    <x v="0"/>
    <x v="0"/>
    <x v="2"/>
    <s v="US Gas Phy Fwd Firm non-TX &lt; or = 1Mo "/>
    <s v="US Gas Phy       ANR SE Trans            31May01         USD/MM"/>
    <n v="5500"/>
    <m/>
    <x v="0"/>
    <x v="10"/>
    <x v="0"/>
    <n v="3.6749999999999998"/>
    <s v="kimnorman"/>
    <s v="TDONOHO"/>
    <s v="ENA - IM Central Gulf"/>
    <x v="8"/>
    <x v="4"/>
    <n v="817673"/>
    <d v="2001-05-31T21:00:00"/>
  </r>
  <r>
    <x v="1"/>
    <x v="2"/>
    <x v="0"/>
    <x v="22"/>
    <n v="615000"/>
    <n v="1310259"/>
    <d v="2001-05-30T08:57:50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8995.1"/>
    <d v="2001-07-01T00:00:00"/>
  </r>
  <r>
    <x v="1"/>
    <x v="3"/>
    <x v="0"/>
    <x v="0"/>
    <n v="50000"/>
    <n v="1310260"/>
    <d v="2001-05-30T08:57:5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7"/>
    <d v="2001-07-01T00:00:00"/>
  </r>
  <r>
    <x v="1"/>
    <x v="2"/>
    <x v="1"/>
    <x v="0"/>
    <n v="5000"/>
    <n v="1310261"/>
    <d v="2001-05-30T08:58:00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74"/>
    <d v="2001-05-31T21:00:00"/>
  </r>
  <r>
    <x v="1"/>
    <x v="2"/>
    <x v="0"/>
    <x v="20"/>
    <n v="755000"/>
    <n v="1310263"/>
    <d v="2001-05-30T08:58:0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POSEJPALI2"/>
    <s v="JARNOLD"/>
    <s v="NG-Price"/>
    <x v="6"/>
    <x v="4"/>
    <s v="VC8998.1"/>
    <d v="2001-11-01T00:00:00"/>
  </r>
  <r>
    <x v="1"/>
    <x v="2"/>
    <x v="1"/>
    <x v="0"/>
    <n v="10000"/>
    <n v="1310262"/>
    <d v="2001-05-30T08:58:01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MIDCONT1"/>
    <s v="PMIMS"/>
    <s v="ENA - IM MKT Central CG"/>
    <x v="8"/>
    <x v="4"/>
    <n v="817675"/>
    <d v="2001-05-31T21:00:00"/>
  </r>
  <r>
    <x v="0"/>
    <x v="2"/>
    <x v="0"/>
    <x v="23"/>
    <n v="1070000"/>
    <n v="1310264"/>
    <d v="2001-05-30T08:58:02"/>
    <s v="Dynegy Canada Inc."/>
    <x v="0"/>
    <x v="0"/>
    <x v="0"/>
    <x v="2"/>
    <s v="CAN Gas Fin BasSwap"/>
    <s v="CAN Gas Basis    AECO                    Apr-Oct02       USD/MM"/>
    <m/>
    <n v="5000"/>
    <x v="0"/>
    <x v="10"/>
    <x v="0"/>
    <n v="-0.38"/>
    <s v="NGC12345"/>
    <s v="JMCKAY"/>
    <s v="FT-CAND-EGSC"/>
    <x v="6"/>
    <x v="7"/>
    <s v="VC8997.1"/>
    <d v="2002-04-01T00:00:00"/>
  </r>
  <r>
    <x v="0"/>
    <x v="2"/>
    <x v="0"/>
    <x v="20"/>
    <n v="755000"/>
    <n v="1310265"/>
    <d v="2001-05-30T08:58:06"/>
    <s v="Dynegy Canada Inc."/>
    <x v="0"/>
    <x v="0"/>
    <x v="0"/>
    <x v="2"/>
    <s v="CAN Gas Fin BasSwap"/>
    <s v="CAN Gas Basis    AECO                    Nov01-Mar02     USD/MM"/>
    <m/>
    <n v="5000"/>
    <x v="0"/>
    <x v="10"/>
    <x v="0"/>
    <n v="-0.33500000000000002"/>
    <s v="NGC12345"/>
    <s v="JMCKAY"/>
    <s v="FT-CAND-EGSC"/>
    <x v="6"/>
    <x v="7"/>
    <s v="VC8999.1"/>
    <d v="2001-11-01T00:00:00"/>
  </r>
  <r>
    <x v="1"/>
    <x v="2"/>
    <x v="0"/>
    <x v="22"/>
    <n v="615000"/>
    <n v="1310266"/>
    <d v="2001-05-30T08:58:08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0.1"/>
    <d v="2001-07-01T00:00:00"/>
  </r>
  <r>
    <x v="1"/>
    <x v="2"/>
    <x v="1"/>
    <x v="0"/>
    <n v="5000"/>
    <n v="1310268"/>
    <d v="2001-05-30T08:58:0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676"/>
    <d v="2001-05-31T21:00:00"/>
  </r>
  <r>
    <x v="1"/>
    <x v="2"/>
    <x v="1"/>
    <x v="0"/>
    <n v="25000"/>
    <n v="1310267"/>
    <d v="2001-05-30T08:58:09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7"/>
    <s v="ARING"/>
    <s v="ENA-IM NE GULF1"/>
    <x v="8"/>
    <x v="4"/>
    <n v="817677"/>
    <d v="2001-05-31T21:00:00"/>
  </r>
  <r>
    <x v="1"/>
    <x v="2"/>
    <x v="0"/>
    <x v="6"/>
    <n v="90000"/>
    <n v="1310269"/>
    <d v="2001-05-30T08:58:12"/>
    <s v="Dynegy Marketing and Trade"/>
    <x v="0"/>
    <x v="0"/>
    <x v="0"/>
    <x v="2"/>
    <s v="US Gas Fin Swap"/>
    <s v="US Gas Daily     HHub                    Jun01           USD/MM"/>
    <m/>
    <n v="3000"/>
    <x v="0"/>
    <x v="10"/>
    <x v="0"/>
    <n v="3.66"/>
    <s v="SANDBERG"/>
    <s v="PKEAVEY"/>
    <s v="G-DAILY-EST"/>
    <x v="6"/>
    <x v="4"/>
    <s v="VC9002.1"/>
    <d v="2001-06-01T21:00:00"/>
  </r>
  <r>
    <x v="1"/>
    <x v="2"/>
    <x v="1"/>
    <x v="0"/>
    <n v="1000"/>
    <n v="1310271"/>
    <d v="2001-05-30T08:58:15"/>
    <s v="Conoco Inc."/>
    <x v="0"/>
    <x v="0"/>
    <x v="0"/>
    <x v="2"/>
    <s v="US Gas Phy Fwd Firm non-TX &lt; or = 1Mo "/>
    <s v="US Gas Phy       TENN 500                31May01         USD/MM"/>
    <m/>
    <n v="1000"/>
    <x v="0"/>
    <x v="10"/>
    <x v="0"/>
    <n v="3.64"/>
    <s v="kbennett1"/>
    <s v="SNEAL"/>
    <s v="ENA-IM NE GULF3"/>
    <x v="8"/>
    <x v="4"/>
    <n v="817678"/>
    <d v="2001-05-31T21:00:00"/>
  </r>
  <r>
    <x v="1"/>
    <x v="2"/>
    <x v="1"/>
    <x v="0"/>
    <n v="5000"/>
    <n v="1310272"/>
    <d v="2001-05-30T08:58:16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80"/>
    <d v="2001-05-31T21:00:00"/>
  </r>
  <r>
    <x v="1"/>
    <x v="2"/>
    <x v="1"/>
    <x v="0"/>
    <n v="7600"/>
    <n v="1310273"/>
    <d v="2001-05-30T08:58:16"/>
    <s v="EnergyUSA-TPC Corp."/>
    <x v="0"/>
    <x v="0"/>
    <x v="0"/>
    <x v="2"/>
    <s v="US Gas Phy Fwd Firm non-TX &lt; or = 1Mo "/>
    <s v="US Gas Phy       TENN 800                31May01         USD/MM"/>
    <m/>
    <n v="7600"/>
    <x v="0"/>
    <x v="10"/>
    <x v="0"/>
    <n v="3.625"/>
    <s v="jgriffiths"/>
    <s v="SNEAL"/>
    <s v="ENA-IM NE GULF3"/>
    <x v="8"/>
    <x v="4"/>
    <n v="817679"/>
    <d v="2001-05-31T21:00:00"/>
  </r>
  <r>
    <x v="1"/>
    <x v="2"/>
    <x v="0"/>
    <x v="22"/>
    <n v="615000"/>
    <n v="1310275"/>
    <d v="2001-05-30T08:58:1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3.1"/>
    <d v="2001-07-01T00:00:00"/>
  </r>
  <r>
    <x v="1"/>
    <x v="2"/>
    <x v="1"/>
    <x v="0"/>
    <n v="5000"/>
    <n v="1310274"/>
    <d v="2001-05-30T08:58:19"/>
    <s v="Virginia Power Energy Marketing, Inc.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775000000000002"/>
    <s v="SPJOHRDE"/>
    <s v="TDONOHO"/>
    <s v="ENA - IM Central Gulf"/>
    <x v="8"/>
    <x v="4"/>
    <n v="817681"/>
    <d v="2001-05-31T21:00:00"/>
  </r>
  <r>
    <x v="0"/>
    <x v="2"/>
    <x v="1"/>
    <x v="0"/>
    <n v="5000"/>
    <n v="1310276"/>
    <d v="2001-05-30T08:58:19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250000000000002"/>
    <s v="powerexgas"/>
    <s v="RWATT"/>
    <s v="EC-IM Canada West"/>
    <x v="8"/>
    <x v="7"/>
    <n v="817682"/>
    <d v="2001-05-31T21:00:00"/>
  </r>
  <r>
    <x v="1"/>
    <x v="2"/>
    <x v="0"/>
    <x v="10"/>
    <n v="155000"/>
    <n v="1310277"/>
    <d v="2001-05-30T08:58:22"/>
    <s v="Occidental Energy Marketing, Inc."/>
    <x v="0"/>
    <x v="0"/>
    <x v="0"/>
    <x v="2"/>
    <s v="US Gas Fin BasisSwap"/>
    <s v="US Gas Basis     NGI SoCal               Aug01           USD/MM"/>
    <n v="5000"/>
    <m/>
    <x v="0"/>
    <x v="10"/>
    <x v="0"/>
    <n v="6.11"/>
    <s v="HawkinsD"/>
    <s v="KHOLST"/>
    <s v="FT-West"/>
    <x v="6"/>
    <x v="4"/>
    <s v="VC9005.1"/>
    <d v="2001-08-01T21:00:00"/>
  </r>
  <r>
    <x v="1"/>
    <x v="2"/>
    <x v="1"/>
    <x v="0"/>
    <n v="5000"/>
    <n v="1310278"/>
    <d v="2001-05-30T08:58:24"/>
    <s v="Colonial Energy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9"/>
    <s v="BRIANKELLY"/>
    <s v="ARING"/>
    <s v="ENA-IM NE GULF1"/>
    <x v="8"/>
    <x v="4"/>
    <n v="817683"/>
    <d v="2001-05-31T21:00:00"/>
  </r>
  <r>
    <x v="1"/>
    <x v="2"/>
    <x v="1"/>
    <x v="0"/>
    <n v="5000"/>
    <n v="1310279"/>
    <d v="2001-05-30T08:58:26"/>
    <s v="BP Energy Company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5"/>
    <s v="Jamesjohn"/>
    <s v="SHENDRI"/>
    <s v="ENA-IM ME CNG"/>
    <x v="8"/>
    <x v="4"/>
    <n v="817684"/>
    <d v="2001-05-31T21:00:00"/>
  </r>
  <r>
    <x v="1"/>
    <x v="2"/>
    <x v="1"/>
    <x v="0"/>
    <n v="20000"/>
    <n v="1310280"/>
    <d v="2001-05-30T08:58:27"/>
    <s v="Axia Energy, LP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9"/>
    <s v="garrison"/>
    <s v="ARING"/>
    <s v="ENA-IM NE GULF1"/>
    <x v="8"/>
    <x v="4"/>
    <n v="817685"/>
    <d v="2001-05-31T21:00:00"/>
  </r>
  <r>
    <x v="1"/>
    <x v="2"/>
    <x v="0"/>
    <x v="22"/>
    <n v="3013500"/>
    <n v="1310282"/>
    <d v="2001-05-30T08:58:36"/>
    <s v="AEP Energy Services, Inc."/>
    <x v="0"/>
    <x v="0"/>
    <x v="0"/>
    <x v="2"/>
    <s v="US Gas Fin BasisSwap"/>
    <s v="US Gas Basis     TGT Z-SL                Jul-Oct01       USD/MM"/>
    <m/>
    <n v="24500"/>
    <x v="0"/>
    <x v="10"/>
    <x v="0"/>
    <n v="-0.02"/>
    <s v="aepes210"/>
    <s v="SBRAWNE"/>
    <s v="FT-East"/>
    <x v="6"/>
    <x v="4"/>
    <s v="VC9006.1"/>
    <d v="2001-07-01T00:00:00"/>
  </r>
  <r>
    <x v="1"/>
    <x v="2"/>
    <x v="1"/>
    <x v="0"/>
    <n v="10000"/>
    <n v="1310284"/>
    <d v="2001-05-30T08:58:37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tracyschwa"/>
    <s v="PMIMS"/>
    <s v="ENA - IM MKT Central CG"/>
    <x v="8"/>
    <x v="4"/>
    <n v="817686"/>
    <d v="2001-05-31T21:00:00"/>
  </r>
  <r>
    <x v="1"/>
    <x v="2"/>
    <x v="1"/>
    <x v="0"/>
    <n v="10000"/>
    <n v="1310283"/>
    <d v="2001-05-30T08:58:37"/>
    <s v="Duke Energy Trading and Marketing,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7"/>
    <s v="LAURABATES"/>
    <s v="TDONOHO"/>
    <s v="ENA - IM Central Gulf"/>
    <x v="8"/>
    <x v="4"/>
    <n v="817688"/>
    <d v="2001-05-31T21:00:00"/>
  </r>
  <r>
    <x v="1"/>
    <x v="2"/>
    <x v="1"/>
    <x v="0"/>
    <n v="10000"/>
    <n v="1310285"/>
    <d v="2001-05-30T08:58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49999999999999"/>
    <s v="kwapisze"/>
    <s v="PMIMS"/>
    <s v="ENA - IM MKT Central CG"/>
    <x v="8"/>
    <x v="4"/>
    <n v="817687"/>
    <d v="2001-05-31T21:00:00"/>
  </r>
  <r>
    <x v="1"/>
    <x v="2"/>
    <x v="0"/>
    <x v="10"/>
    <n v="155000"/>
    <n v="1310287"/>
    <d v="2001-05-30T08:58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9008.1"/>
    <d v="2001-08-01T21:00:00"/>
  </r>
  <r>
    <x v="1"/>
    <x v="2"/>
    <x v="1"/>
    <x v="0"/>
    <n v="10000"/>
    <n v="1310288"/>
    <d v="2001-05-30T08:58:4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EASTDESK"/>
    <s v="SNEAL"/>
    <s v="ENA-IM NE GULF3"/>
    <x v="8"/>
    <x v="4"/>
    <n v="817689"/>
    <d v="2001-05-31T21:00:00"/>
  </r>
  <r>
    <x v="1"/>
    <x v="2"/>
    <x v="1"/>
    <x v="0"/>
    <n v="1500"/>
    <n v="1310289"/>
    <d v="2001-05-30T08:58:44"/>
    <s v="Adams Resources Marketing, Ltd."/>
    <x v="0"/>
    <x v="0"/>
    <x v="0"/>
    <x v="2"/>
    <s v="US Gas Phy Fwd Firm non-TX &lt; or = 1Mo "/>
    <s v="US Gas Phy       TENN 800                31May01         USD/MM"/>
    <m/>
    <n v="1500"/>
    <x v="0"/>
    <x v="10"/>
    <x v="0"/>
    <n v="3.62"/>
    <s v="MIKETRADES"/>
    <s v="SNEAL"/>
    <s v="ENA-IM NE GULF3"/>
    <x v="8"/>
    <x v="4"/>
    <n v="817690"/>
    <d v="2001-05-31T21:00:00"/>
  </r>
  <r>
    <x v="1"/>
    <x v="2"/>
    <x v="1"/>
    <x v="0"/>
    <n v="4521"/>
    <n v="1310290"/>
    <d v="2001-05-30T08:58:45"/>
    <s v="El Paso Merchant Energy, L.P."/>
    <x v="0"/>
    <x v="0"/>
    <x v="0"/>
    <x v="2"/>
    <s v="US Gas Phy Fwd Firm non-TX &lt; or = 1Mo "/>
    <s v="US Gas Phy       TranscoZ6NNY            31May01         USD/MM"/>
    <n v="4521"/>
    <m/>
    <x v="0"/>
    <x v="10"/>
    <x v="0"/>
    <n v="4.0199999999999996"/>
    <s v="EPMELPwlh"/>
    <s v="VPIMENOV"/>
    <s v="ENA-IM ME NEW YORK"/>
    <x v="8"/>
    <x v="4"/>
    <n v="817691"/>
    <d v="2001-05-31T21:00:00"/>
  </r>
  <r>
    <x v="1"/>
    <x v="2"/>
    <x v="0"/>
    <x v="10"/>
    <n v="155000"/>
    <n v="1310291"/>
    <d v="2001-05-30T08:58:46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-5.0000000000000001E-3"/>
    <s v="BERRYJOE1"/>
    <s v="EBASS"/>
    <s v="FT-Texas"/>
    <x v="6"/>
    <x v="4"/>
    <s v="VC9009.1"/>
    <d v="2001-07-01T21:00:00"/>
  </r>
  <r>
    <x v="1"/>
    <x v="2"/>
    <x v="0"/>
    <x v="10"/>
    <n v="3100"/>
    <n v="1310292"/>
    <d v="2001-05-30T08:58:48"/>
    <s v="Virginia Power Energy Marketing, Inc."/>
    <x v="0"/>
    <x v="0"/>
    <x v="0"/>
    <x v="2"/>
    <s v="US Gas Fin Opt Call"/>
    <s v="US Gas Fin Opt   NYMEX        EC4.0      Jul01           USD/MM-L"/>
    <n v="100"/>
    <m/>
    <x v="0"/>
    <x v="11"/>
    <x v="0"/>
    <n v="0.1275"/>
    <s v="JOHNNYMAC"/>
    <s v="MMAGGI"/>
    <s v="NG EXOTIC"/>
    <x v="6"/>
    <x v="4"/>
    <s v="VC9010.1"/>
    <d v="2001-07-01T00:00:00"/>
  </r>
  <r>
    <x v="0"/>
    <x v="0"/>
    <x v="0"/>
    <x v="0"/>
    <n v="20"/>
    <n v="1310294"/>
    <d v="2001-05-30T08:58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57908"/>
    <m/>
  </r>
  <r>
    <x v="1"/>
    <x v="2"/>
    <x v="1"/>
    <x v="0"/>
    <n v="10000"/>
    <n v="1310295"/>
    <d v="2001-05-30T08:58:4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92"/>
    <d v="2001-05-31T21:00:00"/>
  </r>
  <r>
    <x v="1"/>
    <x v="2"/>
    <x v="1"/>
    <x v="0"/>
    <n v="10000"/>
    <n v="1310297"/>
    <d v="2001-05-30T08:58:57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kwapisze"/>
    <s v="PMIMS"/>
    <s v="ENA - IM MKT Central CG"/>
    <x v="8"/>
    <x v="4"/>
    <n v="817693"/>
    <d v="2001-05-31T21:00:00"/>
  </r>
  <r>
    <x v="0"/>
    <x v="2"/>
    <x v="1"/>
    <x v="0"/>
    <n v="10000"/>
    <n v="1310298"/>
    <d v="2001-05-30T08:58:59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694"/>
    <d v="2001-05-30T21:00:00"/>
  </r>
  <r>
    <x v="1"/>
    <x v="2"/>
    <x v="1"/>
    <x v="0"/>
    <n v="10000"/>
    <n v="1310299"/>
    <d v="2001-05-30T08:59:00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5"/>
    <s v="BRADCLAUSE"/>
    <s v="JPARKS"/>
    <s v="ENA - IM Katy"/>
    <x v="8"/>
    <x v="8"/>
    <n v="817695"/>
    <d v="2001-05-31T21:00:00"/>
  </r>
  <r>
    <x v="0"/>
    <x v="2"/>
    <x v="1"/>
    <x v="0"/>
    <n v="10000"/>
    <n v="1310300"/>
    <d v="2001-05-30T08:59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696"/>
    <d v="2001-05-31T21:00:00"/>
  </r>
  <r>
    <x v="1"/>
    <x v="2"/>
    <x v="1"/>
    <x v="0"/>
    <n v="10000"/>
    <n v="1310301"/>
    <d v="2001-05-30T08:59:0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"/>
    <s v="BRADCLAUSE"/>
    <s v="JPARKS"/>
    <s v="ENA - IM Katy"/>
    <x v="8"/>
    <x v="8"/>
    <n v="817697"/>
    <d v="2001-05-31T21:00:00"/>
  </r>
  <r>
    <x v="1"/>
    <x v="2"/>
    <x v="0"/>
    <x v="6"/>
    <n v="300000"/>
    <n v="1310302"/>
    <d v="2001-05-30T08:59:06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5"/>
    <s v="hillblak"/>
    <s v="PKEAVEY"/>
    <s v="G-DAILY-EST"/>
    <x v="6"/>
    <x v="4"/>
    <s v="VC9013.1"/>
    <d v="2001-06-01T21:00:00"/>
  </r>
  <r>
    <x v="1"/>
    <x v="3"/>
    <x v="0"/>
    <x v="0"/>
    <n v="50000"/>
    <n v="1310303"/>
    <d v="2001-05-30T08:5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9"/>
    <d v="2001-07-01T00:00:00"/>
  </r>
  <r>
    <x v="1"/>
    <x v="2"/>
    <x v="0"/>
    <x v="22"/>
    <n v="615000"/>
    <n v="1310304"/>
    <d v="2001-05-30T08:59:1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3.81"/>
    <s v="aepes214"/>
    <s v="JARNOLD"/>
    <s v="NG-Price"/>
    <x v="6"/>
    <x v="4"/>
    <s v="VC9014.1"/>
    <d v="2001-07-01T00:00:00"/>
  </r>
  <r>
    <x v="1"/>
    <x v="2"/>
    <x v="0"/>
    <x v="10"/>
    <n v="155000"/>
    <n v="1310305"/>
    <d v="2001-05-30T08:59:13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2"/>
    <s v="ADM45207"/>
    <s v="JARNOLD"/>
    <s v="NG-Price"/>
    <x v="6"/>
    <x v="4"/>
    <s v="VC9015.1"/>
    <d v="2001-07-01T21:00:00"/>
  </r>
  <r>
    <x v="1"/>
    <x v="3"/>
    <x v="0"/>
    <x v="0"/>
    <n v="50000"/>
    <n v="1310306"/>
    <d v="2001-05-30T08:59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DOMESTIC1"/>
    <s v="GWHALLE"/>
    <s v="WTI-GW-NXC2"/>
    <x v="5"/>
    <x v="4"/>
    <n v="109500"/>
    <d v="2001-07-01T00:00:00"/>
  </r>
  <r>
    <x v="1"/>
    <x v="2"/>
    <x v="1"/>
    <x v="0"/>
    <n v="5000"/>
    <n v="1310308"/>
    <d v="2001-05-30T08:59:15"/>
    <s v="AEP Energy Services, In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aepes215"/>
    <s v="SPEREIR"/>
    <s v="ENA-IM NE GULF2"/>
    <x v="8"/>
    <x v="4"/>
    <n v="817698"/>
    <d v="2001-05-31T21:00:00"/>
  </r>
  <r>
    <x v="1"/>
    <x v="3"/>
    <x v="0"/>
    <x v="0"/>
    <n v="50000"/>
    <n v="1310307"/>
    <d v="2001-05-30T08:5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501"/>
    <d v="2001-07-01T00:00:00"/>
  </r>
  <r>
    <x v="1"/>
    <x v="2"/>
    <x v="0"/>
    <x v="10"/>
    <n v="77500"/>
    <n v="1310312"/>
    <d v="2001-05-30T08:59:1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8025000000000002"/>
    <s v="petverma"/>
    <s v="JARNOLD"/>
    <s v="NG-Price"/>
    <x v="6"/>
    <x v="4"/>
    <s v="VC9016.1"/>
    <d v="2001-08-01T21:00:00"/>
  </r>
  <r>
    <x v="1"/>
    <x v="2"/>
    <x v="1"/>
    <x v="0"/>
    <n v="10000"/>
    <n v="1310310"/>
    <d v="2001-05-30T08:59:16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699"/>
    <d v="2001-05-31T21:00:00"/>
  </r>
  <r>
    <x v="1"/>
    <x v="2"/>
    <x v="1"/>
    <x v="6"/>
    <n v="35010"/>
    <n v="1310309"/>
    <d v="2001-05-30T08:59:16"/>
    <s v="Mirant Americas Energy Marketing, L.P."/>
    <x v="0"/>
    <x v="0"/>
    <x v="0"/>
    <x v="2"/>
    <s v="US Gas Phy Fwd Firm non-TX &lt; or = 1Mo "/>
    <s v="US Gas Phy       TCO Pool                Jun01           USD/MM"/>
    <m/>
    <n v="1167"/>
    <x v="0"/>
    <x v="10"/>
    <x v="0"/>
    <n v="3.86"/>
    <s v="gregt00001"/>
    <s v="JHODGE2"/>
    <s v="ENA-IM ME TCO"/>
    <x v="8"/>
    <x v="4"/>
    <n v="817702"/>
    <d v="2001-06-01T21:00:00"/>
  </r>
  <r>
    <x v="1"/>
    <x v="2"/>
    <x v="1"/>
    <x v="0"/>
    <n v="5000"/>
    <n v="1310314"/>
    <d v="2001-05-30T08:59:17"/>
    <s v="Reliant Energy Services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kimnorman"/>
    <s v="TDONOHO"/>
    <s v="ENA - IM Central Gulf"/>
    <x v="8"/>
    <x v="4"/>
    <n v="817700"/>
    <d v="2001-05-31T21:00:00"/>
  </r>
  <r>
    <x v="0"/>
    <x v="2"/>
    <x v="1"/>
    <x v="0"/>
    <n v="10000"/>
    <n v="1310315"/>
    <d v="2001-05-30T08:59:1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ILLABOUGH"/>
    <s v="MCUILLA"/>
    <s v="ENA - IM Ontario"/>
    <x v="8"/>
    <x v="4"/>
    <n v="817701"/>
    <d v="2001-05-31T21:00:00"/>
  </r>
  <r>
    <x v="1"/>
    <x v="1"/>
    <x v="1"/>
    <x v="0"/>
    <n v="50"/>
    <n v="1310316"/>
    <d v="2001-05-30T08:59:20"/>
    <s v="El Paso Merchant Energy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EPowerJC"/>
    <s v="JQUENET"/>
    <s v="ST-PJM"/>
    <x v="7"/>
    <x v="6"/>
    <n v="626036.1"/>
    <d v="2001-05-31T21:00:00"/>
  </r>
  <r>
    <x v="1"/>
    <x v="2"/>
    <x v="0"/>
    <x v="6"/>
    <n v="300000"/>
    <n v="1310317"/>
    <d v="2001-05-30T08:59:21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"/>
    <s v="hillblak"/>
    <s v="PKEAVEY"/>
    <s v="G-DAILY-EST"/>
    <x v="6"/>
    <x v="4"/>
    <s v="VC9019.1"/>
    <d v="2001-06-01T21:00:00"/>
  </r>
  <r>
    <x v="1"/>
    <x v="2"/>
    <x v="1"/>
    <x v="0"/>
    <n v="7614"/>
    <n v="1310318"/>
    <d v="2001-05-30T08:59:22"/>
    <s v="Cook Inlet Energy Supply L.L.C.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75"/>
    <s v="MIDCONT2"/>
    <s v="TDONOHO"/>
    <s v="ENA - IM Central Gulf"/>
    <x v="8"/>
    <x v="4"/>
    <n v="817703"/>
    <d v="2001-05-31T21:00:00"/>
  </r>
  <r>
    <x v="1"/>
    <x v="3"/>
    <x v="0"/>
    <x v="0"/>
    <n v="50000"/>
    <n v="1310319"/>
    <d v="2001-05-30T08:59:2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DOMESTIC"/>
    <s v="GWHALLE"/>
    <s v="WTI-GW-NXC2"/>
    <x v="5"/>
    <x v="4"/>
    <n v="109502"/>
    <d v="2001-07-01T00:00:00"/>
  </r>
  <r>
    <x v="1"/>
    <x v="2"/>
    <x v="1"/>
    <x v="0"/>
    <n v="5000"/>
    <n v="1310320"/>
    <d v="2001-05-30T08:59:24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csaponaro"/>
    <s v="ARING"/>
    <s v="ENA-IM NE GULF1"/>
    <x v="8"/>
    <x v="4"/>
    <n v="817704"/>
    <d v="2001-05-31T21:00:00"/>
  </r>
  <r>
    <x v="1"/>
    <x v="2"/>
    <x v="1"/>
    <x v="0"/>
    <n v="5000"/>
    <n v="1310321"/>
    <d v="2001-05-30T08:59:28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74999999999998"/>
    <s v="JFuller99"/>
    <s v="PMIMS"/>
    <s v="ENA - IM MKT Central CG"/>
    <x v="8"/>
    <x v="4"/>
    <n v="817705"/>
    <d v="2001-05-31T21:00:00"/>
  </r>
  <r>
    <x v="1"/>
    <x v="2"/>
    <x v="0"/>
    <x v="10"/>
    <n v="310000"/>
    <n v="1310323"/>
    <d v="2001-05-30T08:59:29"/>
    <s v="Virginia Power Energy Marketing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OHNNYMAC"/>
    <s v="JARNOLD"/>
    <s v="NG-Price"/>
    <x v="6"/>
    <x v="4"/>
    <s v="VC9022.1"/>
    <d v="2001-07-01T21:00:00"/>
  </r>
  <r>
    <x v="1"/>
    <x v="2"/>
    <x v="1"/>
    <x v="0"/>
    <n v="9819"/>
    <n v="1310322"/>
    <d v="2001-05-30T08:59:29"/>
    <s v="Engage Energy Canada L.P."/>
    <x v="0"/>
    <x v="0"/>
    <x v="0"/>
    <x v="2"/>
    <s v="US Gas Phy Fwd Firm non-TX &lt; or = 1Mo "/>
    <s v="US Gas Phy       NGPL NICOR              31May01         USD/MM"/>
    <n v="9819"/>
    <m/>
    <x v="0"/>
    <x v="10"/>
    <x v="0"/>
    <n v="3.75"/>
    <s v="kendalleas"/>
    <s v="PMIMS"/>
    <s v="ENA - IM MKT Central CG"/>
    <x v="8"/>
    <x v="4"/>
    <n v="817706"/>
    <d v="2001-05-31T21:00:00"/>
  </r>
  <r>
    <x v="1"/>
    <x v="2"/>
    <x v="1"/>
    <x v="0"/>
    <n v="5000"/>
    <n v="1310325"/>
    <d v="2001-05-30T08:59:32"/>
    <s v="Duke Energy Trading and Marketing, L.L.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350000000000001"/>
    <s v="JRHEARNE"/>
    <s v="SHENDRI"/>
    <s v="ENA-IM ME CNG"/>
    <x v="8"/>
    <x v="4"/>
    <n v="817708"/>
    <d v="2001-05-31T21:00:00"/>
  </r>
  <r>
    <x v="1"/>
    <x v="2"/>
    <x v="1"/>
    <x v="0"/>
    <n v="4923"/>
    <n v="1310324"/>
    <d v="2001-05-30T08:59:32"/>
    <s v="NUI Energy Brokers, Inc."/>
    <x v="0"/>
    <x v="0"/>
    <x v="0"/>
    <x v="2"/>
    <s v="US Gas Phy Fwd Firm non-TX &lt; or = 1Mo "/>
    <s v="US Gas Phy       TCO Pool                31May01         USD/MM"/>
    <n v="4923"/>
    <m/>
    <x v="0"/>
    <x v="10"/>
    <x v="0"/>
    <n v="3.87"/>
    <s v="NUIEBJOP"/>
    <s v="JHODGE2"/>
    <s v="ENA-IM ME TCO"/>
    <x v="8"/>
    <x v="4"/>
    <n v="817707"/>
    <d v="2001-05-31T21:00:00"/>
  </r>
  <r>
    <x v="1"/>
    <x v="2"/>
    <x v="0"/>
    <x v="10"/>
    <n v="310000"/>
    <n v="1310326"/>
    <d v="2001-05-30T08:59:33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robpitts"/>
    <s v="JARNOLD"/>
    <s v="NG-Price"/>
    <x v="6"/>
    <x v="4"/>
    <s v="VC9023.1"/>
    <d v="2001-07-01T21:00:00"/>
  </r>
  <r>
    <x v="1"/>
    <x v="2"/>
    <x v="1"/>
    <x v="0"/>
    <n v="5000"/>
    <n v="1310327"/>
    <d v="2001-05-30T08:59:3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DMCPHERSON"/>
    <s v="KSTEVEN"/>
    <s v="ENA-IM Mid Central South"/>
    <x v="8"/>
    <x v="4"/>
    <n v="817709"/>
    <d v="2001-05-31T21:00:00"/>
  </r>
  <r>
    <x v="1"/>
    <x v="2"/>
    <x v="0"/>
    <x v="6"/>
    <n v="300000"/>
    <n v="1310328"/>
    <d v="2001-05-30T08:59:35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9024.1"/>
    <d v="2001-06-01T21:00:00"/>
  </r>
  <r>
    <x v="1"/>
    <x v="2"/>
    <x v="1"/>
    <x v="0"/>
    <n v="5000"/>
    <n v="1310330"/>
    <d v="2001-05-30T08:59:37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MIDCONT4"/>
    <s v="KSTEVEN"/>
    <s v="ENA-IM Mid Central South"/>
    <x v="8"/>
    <x v="4"/>
    <n v="817711"/>
    <d v="2001-05-31T21:00:00"/>
  </r>
  <r>
    <x v="1"/>
    <x v="2"/>
    <x v="1"/>
    <x v="0"/>
    <n v="5000"/>
    <n v="1310329"/>
    <d v="2001-05-30T08:59:37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25"/>
    <s v="SCOTTWIR"/>
    <s v="KSTEVEN"/>
    <s v="ENA-IM Mid Central South"/>
    <x v="8"/>
    <x v="4"/>
    <n v="817710"/>
    <d v="2001-05-31T21:00:00"/>
  </r>
  <r>
    <x v="0"/>
    <x v="0"/>
    <x v="0"/>
    <x v="0"/>
    <n v="4"/>
    <n v="1310331"/>
    <d v="2001-05-30T08:59:3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nilshah"/>
    <s v="BMARCHAN"/>
    <s v="Enron Metals Trading System"/>
    <x v="0"/>
    <x v="0"/>
    <n v="2157910"/>
    <m/>
  </r>
  <r>
    <x v="1"/>
    <x v="2"/>
    <x v="1"/>
    <x v="0"/>
    <n v="5077"/>
    <n v="1310332"/>
    <d v="2001-05-30T08:59:38"/>
    <s v="ProLiance Energy, LLC"/>
    <x v="0"/>
    <x v="0"/>
    <x v="0"/>
    <x v="2"/>
    <s v="US Gas Phy Fwd Firm non-TX &lt; or = 1Mo "/>
    <s v="US Gas Phy       TCO Pool                31May01         USD/MM"/>
    <n v="5077"/>
    <m/>
    <x v="0"/>
    <x v="10"/>
    <x v="0"/>
    <n v="3.87"/>
    <s v="COLEYGAYNO"/>
    <s v="JHODGE2"/>
    <s v="ENA-IM ME TCO"/>
    <x v="8"/>
    <x v="4"/>
    <n v="817712"/>
    <d v="2001-05-31T21:00:00"/>
  </r>
  <r>
    <x v="1"/>
    <x v="2"/>
    <x v="1"/>
    <x v="0"/>
    <n v="10000"/>
    <n v="1310333"/>
    <d v="2001-05-30T08:59:39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713"/>
    <d v="2001-05-31T21:00:00"/>
  </r>
  <r>
    <x v="1"/>
    <x v="2"/>
    <x v="0"/>
    <x v="14"/>
    <n v="1825000"/>
    <n v="1310336"/>
    <d v="2001-05-30T08:59:41"/>
    <s v="Reliant Energy Services, Inc."/>
    <x v="0"/>
    <x v="0"/>
    <x v="0"/>
    <x v="2"/>
    <s v="US Gas Fin Swap"/>
    <s v="US Gas Swap      Nymex                   Jan-Dec02       USD/MM"/>
    <n v="5000"/>
    <m/>
    <x v="0"/>
    <x v="10"/>
    <x v="0"/>
    <n v="3.915"/>
    <s v="amontgomer"/>
    <s v="JARNOLD"/>
    <s v="NG-Price"/>
    <x v="6"/>
    <x v="4"/>
    <s v="VC9025.1"/>
    <d v="2002-01-01T21:00:00"/>
  </r>
  <r>
    <x v="1"/>
    <x v="2"/>
    <x v="0"/>
    <x v="6"/>
    <n v="150000"/>
    <n v="1310334"/>
    <d v="2001-05-30T08:59:41"/>
    <s v="BP Corporation North America Inc."/>
    <x v="0"/>
    <x v="0"/>
    <x v="0"/>
    <x v="2"/>
    <s v="US Gas Fin Swap"/>
    <s v="US Gas Daily     Chicago                 Jun01           USD/MM"/>
    <m/>
    <n v="5000"/>
    <x v="0"/>
    <x v="10"/>
    <x v="0"/>
    <n v="3.71"/>
    <s v="Feathersto"/>
    <s v="GSTOREY"/>
    <s v="FT-ONTARIO"/>
    <x v="6"/>
    <x v="4"/>
    <s v="VC9028.1"/>
    <d v="2001-06-01T21:00:00"/>
  </r>
  <r>
    <x v="1"/>
    <x v="2"/>
    <x v="1"/>
    <x v="0"/>
    <n v="5000"/>
    <n v="1310337"/>
    <d v="2001-05-30T08:59:41"/>
    <s v="ONEOK Energy Marketing and Trading Company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STVDIXON"/>
    <s v="KSTEVEN"/>
    <s v="ENA-IM Mid Central South"/>
    <x v="8"/>
    <x v="4"/>
    <n v="817714"/>
    <d v="2001-05-31T21:00:00"/>
  </r>
  <r>
    <x v="1"/>
    <x v="2"/>
    <x v="1"/>
    <x v="0"/>
    <n v="5000"/>
    <n v="1310338"/>
    <d v="2001-05-30T08:59:42"/>
    <s v="EnergyUSA-TPC Corp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cbarnett"/>
    <s v="TDONOHO"/>
    <s v="ENA - IM Central Gulf"/>
    <x v="8"/>
    <x v="4"/>
    <n v="817715"/>
    <d v="2001-05-31T21:00:00"/>
  </r>
  <r>
    <x v="1"/>
    <x v="2"/>
    <x v="1"/>
    <x v="0"/>
    <n v="25000"/>
    <n v="1310339"/>
    <d v="2001-05-30T08:59:45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16"/>
    <d v="2001-05-31T21:00:00"/>
  </r>
  <r>
    <x v="0"/>
    <x v="2"/>
    <x v="1"/>
    <x v="0"/>
    <n v="5000"/>
    <n v="1310340"/>
    <d v="2001-05-30T08:59:46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717"/>
    <d v="2001-05-31T21:00:00"/>
  </r>
  <r>
    <x v="1"/>
    <x v="2"/>
    <x v="1"/>
    <x v="6"/>
    <n v="114990"/>
    <n v="1310341"/>
    <d v="2001-05-30T08:59:46"/>
    <s v="Coral Energy Resources, L.P."/>
    <x v="0"/>
    <x v="0"/>
    <x v="0"/>
    <x v="2"/>
    <s v="US Gas Phy Fwd Firm non-TX &lt; or = 1Mo "/>
    <s v="US Gas Phy       TETCO M3                Jun01           USD/MM"/>
    <m/>
    <n v="3833"/>
    <x v="0"/>
    <x v="10"/>
    <x v="0"/>
    <n v="4.0049999999999999"/>
    <s v="jleitnerp"/>
    <s v="VPIMENOV"/>
    <s v="ENA-IM ME NEW YORK"/>
    <x v="8"/>
    <x v="4"/>
    <n v="817719"/>
    <d v="2001-06-01T21:00:00"/>
  </r>
  <r>
    <x v="1"/>
    <x v="3"/>
    <x v="0"/>
    <x v="0"/>
    <n v="50000"/>
    <n v="1310343"/>
    <d v="2001-05-30T08:59:4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DOMESTIC"/>
    <s v="GWHALLE"/>
    <s v="WTI-GW-NXC2"/>
    <x v="5"/>
    <x v="4"/>
    <n v="109503"/>
    <d v="2001-07-01T00:00:00"/>
  </r>
  <r>
    <x v="1"/>
    <x v="2"/>
    <x v="1"/>
    <x v="0"/>
    <n v="5000"/>
    <n v="1310344"/>
    <d v="2001-05-30T08:59:4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718"/>
    <d v="2001-05-31T21:00:00"/>
  </r>
  <r>
    <x v="1"/>
    <x v="2"/>
    <x v="0"/>
    <x v="10"/>
    <n v="155000"/>
    <n v="1310345"/>
    <d v="2001-05-30T08:59:50"/>
    <s v="The Chase Manhattan Bank"/>
    <x v="0"/>
    <x v="0"/>
    <x v="0"/>
    <x v="2"/>
    <s v="US Gas Fin Swap"/>
    <s v="US Gas Swap      Nymex                   Aug01           USD/MM"/>
    <n v="5000"/>
    <m/>
    <x v="0"/>
    <x v="10"/>
    <x v="0"/>
    <n v="3.7925"/>
    <s v="RLFELSKE"/>
    <s v="JARNOLD"/>
    <s v="NG-Price"/>
    <x v="6"/>
    <x v="4"/>
    <s v="VC9030.1"/>
    <d v="2001-08-01T21:00:00"/>
  </r>
  <r>
    <x v="1"/>
    <x v="1"/>
    <x v="1"/>
    <x v="10"/>
    <n v="1550"/>
    <n v="1310347"/>
    <d v="2001-05-30T08:59:51"/>
    <s v="Allegheny Energy Supply Company, LLC"/>
    <x v="0"/>
    <x v="0"/>
    <x v="0"/>
    <x v="1"/>
    <s v="US East Power Phy Fwd Firm"/>
    <s v="US Pwr Phy Firm  PJM-W Peak              May02           USD/MWh"/>
    <n v="50"/>
    <m/>
    <x v="0"/>
    <x v="1"/>
    <x v="0"/>
    <n v="41"/>
    <s v="vfaes123"/>
    <s v="RBENSON"/>
    <s v="LT-PJM"/>
    <x v="7"/>
    <x v="6"/>
    <n v="626037.1"/>
    <d v="2002-05-01T14:12:00"/>
  </r>
  <r>
    <x v="1"/>
    <x v="2"/>
    <x v="1"/>
    <x v="6"/>
    <n v="75000"/>
    <n v="1310348"/>
    <d v="2001-05-30T08:59:51"/>
    <s v="Sempra Energy Trading Corp.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45"/>
    <s v="shawnmaz"/>
    <s v="ARING"/>
    <s v="ENA-IM NE GULF1"/>
    <x v="8"/>
    <x v="4"/>
    <n v="817722"/>
    <d v="2001-06-01T21:00:00"/>
  </r>
  <r>
    <x v="1"/>
    <x v="2"/>
    <x v="1"/>
    <x v="0"/>
    <n v="5000"/>
    <n v="1310350"/>
    <d v="2001-05-30T08:59:52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"/>
    <s v="JFuller99"/>
    <s v="PMIMS"/>
    <s v="ENA - IM MKT Central CG"/>
    <x v="8"/>
    <x v="4"/>
    <n v="817720"/>
    <d v="2001-05-31T21:00:00"/>
  </r>
  <r>
    <x v="1"/>
    <x v="2"/>
    <x v="1"/>
    <x v="0"/>
    <n v="5000"/>
    <n v="1310351"/>
    <d v="2001-05-30T08:59:5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721"/>
    <d v="2001-05-31T21:00:00"/>
  </r>
  <r>
    <x v="1"/>
    <x v="1"/>
    <x v="1"/>
    <x v="0"/>
    <n v="50"/>
    <n v="1310352"/>
    <d v="2001-05-30T08:59:54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"/>
    <s v="mcorbett"/>
    <s v="GGUPTA"/>
    <s v="ST-New England"/>
    <x v="7"/>
    <x v="6"/>
    <n v="626038.1"/>
    <d v="2001-06-01T21:00:00"/>
  </r>
  <r>
    <x v="1"/>
    <x v="2"/>
    <x v="0"/>
    <x v="10"/>
    <n v="77500"/>
    <n v="1310354"/>
    <d v="2001-05-30T08:59:5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7925"/>
    <s v="petverma"/>
    <s v="JARNOLD"/>
    <s v="NG-Price"/>
    <x v="6"/>
    <x v="4"/>
    <s v="VC9033.1"/>
    <d v="2001-08-01T21:00:00"/>
  </r>
  <r>
    <x v="1"/>
    <x v="3"/>
    <x v="0"/>
    <x v="0"/>
    <n v="50000"/>
    <n v="1310353"/>
    <d v="2001-05-30T08:59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504"/>
    <d v="2001-07-01T00:00:00"/>
  </r>
  <r>
    <x v="1"/>
    <x v="2"/>
    <x v="1"/>
    <x v="0"/>
    <n v="5000"/>
    <n v="1310356"/>
    <d v="2001-05-30T08:59:57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"/>
    <s v="MIDCONT1"/>
    <s v="KSTEVEN"/>
    <s v="ENA-IM Mid Central South"/>
    <x v="8"/>
    <x v="4"/>
    <n v="817723"/>
    <d v="2001-05-31T21:00:00"/>
  </r>
  <r>
    <x v="1"/>
    <x v="2"/>
    <x v="1"/>
    <x v="0"/>
    <n v="8500"/>
    <n v="1310357"/>
    <d v="2001-05-30T08:59:57"/>
    <s v="Duke Energy Trading and Marketing, L.L.C."/>
    <x v="0"/>
    <x v="0"/>
    <x v="0"/>
    <x v="2"/>
    <s v="US Gas Phy Fwd Firm non-TX &lt; or = 1Mo "/>
    <s v="US Gas Phy       TENN 800                31May01         USD/MM"/>
    <m/>
    <n v="8500"/>
    <x v="0"/>
    <x v="10"/>
    <x v="0"/>
    <n v="3.6150000000000002"/>
    <s v="NAMHO123"/>
    <s v="SNEAL"/>
    <s v="ENA-IM NE GULF3"/>
    <x v="8"/>
    <x v="4"/>
    <n v="817724"/>
    <d v="2001-05-31T21:00:00"/>
  </r>
  <r>
    <x v="1"/>
    <x v="2"/>
    <x v="1"/>
    <x v="0"/>
    <n v="1566"/>
    <n v="1310358"/>
    <d v="2001-05-30T08:59:58"/>
    <s v="Marathon Oil Company"/>
    <x v="0"/>
    <x v="0"/>
    <x v="0"/>
    <x v="2"/>
    <s v="US Gas Phy Fwd Firm non-TX &lt; or = 1Mo "/>
    <s v="US Gas Phy       OGT                     31May01         USD/MM"/>
    <m/>
    <n v="1566"/>
    <x v="0"/>
    <x v="10"/>
    <x v="0"/>
    <n v="3.5449999999999999"/>
    <s v="TimBarth"/>
    <s v="KSTEVEN"/>
    <s v="ENA-IM Mid Central South"/>
    <x v="8"/>
    <x v="4"/>
    <n v="817725"/>
    <d v="2001-05-31T21:00:00"/>
  </r>
  <r>
    <x v="1"/>
    <x v="2"/>
    <x v="1"/>
    <x v="0"/>
    <n v="25000"/>
    <n v="1310359"/>
    <d v="2001-05-30T09:00:0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EASTDESK7"/>
    <s v="ARING"/>
    <s v="ENA-IM NE GULF1"/>
    <x v="8"/>
    <x v="4"/>
    <n v="817726"/>
    <d v="2001-05-31T21:00:00"/>
  </r>
  <r>
    <x v="1"/>
    <x v="3"/>
    <x v="0"/>
    <x v="0"/>
    <n v="50000"/>
    <n v="1310360"/>
    <d v="2001-05-30T09:00:0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505"/>
    <d v="2001-07-01T00:00:00"/>
  </r>
  <r>
    <x v="1"/>
    <x v="2"/>
    <x v="0"/>
    <x v="10"/>
    <n v="387500"/>
    <n v="1310361"/>
    <d v="2001-05-30T09:00:04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RICKERSB"/>
    <s v="JARNOLD"/>
    <s v="NG-Price"/>
    <x v="6"/>
    <x v="4"/>
    <s v="VC9035.1"/>
    <d v="2001-07-01T21:00:00"/>
  </r>
  <r>
    <x v="1"/>
    <x v="2"/>
    <x v="1"/>
    <x v="6"/>
    <n v="35010"/>
    <n v="1310362"/>
    <d v="2001-05-30T09:00:05"/>
    <s v="Coral Energy Resources, L.P."/>
    <x v="0"/>
    <x v="0"/>
    <x v="0"/>
    <x v="2"/>
    <s v="US Gas Phy Fwd Firm non-TX &lt; or = 1Mo "/>
    <s v="US Gas Phy       TETCO M3                Jun01           USD/MM"/>
    <m/>
    <n v="1167"/>
    <x v="0"/>
    <x v="10"/>
    <x v="0"/>
    <n v="4.01"/>
    <s v="jleitnerp"/>
    <s v="VPIMENOV"/>
    <s v="ENA-IM ME NEW YORK"/>
    <x v="8"/>
    <x v="4"/>
    <n v="817730"/>
    <d v="2001-06-01T21:00:00"/>
  </r>
  <r>
    <x v="1"/>
    <x v="2"/>
    <x v="1"/>
    <x v="0"/>
    <n v="5000"/>
    <n v="1310364"/>
    <d v="2001-05-30T09:00:09"/>
    <s v="EnergyUSA-TPC Corp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scallender"/>
    <s v="JWILLI13"/>
    <s v="ENA - IM Mkt Central MICH"/>
    <x v="8"/>
    <x v="4"/>
    <n v="817728"/>
    <d v="2001-05-31T21:00:00"/>
  </r>
  <r>
    <x v="1"/>
    <x v="2"/>
    <x v="1"/>
    <x v="0"/>
    <n v="700"/>
    <n v="1310365"/>
    <d v="2001-05-30T09:00:09"/>
    <s v="WPS Energy Services, Inc."/>
    <x v="0"/>
    <x v="0"/>
    <x v="0"/>
    <x v="2"/>
    <s v="US Gas Phy Fwd Firm non-TX &lt; or = 1Mo "/>
    <s v="US Gas Phy       Chi Peoples             31May01         USD/MM"/>
    <n v="700"/>
    <m/>
    <x v="0"/>
    <x v="10"/>
    <x v="0"/>
    <n v="3.7250000000000001"/>
    <s v="RANGER123"/>
    <s v="PMIMS"/>
    <s v="ENA - IM MKT Central CG"/>
    <x v="8"/>
    <x v="4"/>
    <n v="817729"/>
    <d v="2001-05-31T21:00:00"/>
  </r>
  <r>
    <x v="1"/>
    <x v="2"/>
    <x v="0"/>
    <x v="6"/>
    <n v="225000"/>
    <n v="1310366"/>
    <d v="2001-05-30T09:00:10"/>
    <s v="TransCanada Energy Financial Products Limited"/>
    <x v="0"/>
    <x v="0"/>
    <x v="0"/>
    <x v="2"/>
    <s v="US Gas Fin Swap"/>
    <s v="US Gas Daily     HHub                    Jun01           USD/MM"/>
    <n v="7500"/>
    <m/>
    <x v="0"/>
    <x v="10"/>
    <x v="0"/>
    <n v="3.6349999999999998"/>
    <s v="kevintefp"/>
    <s v="PKEAVEY"/>
    <s v="G-DAILY-EST"/>
    <x v="6"/>
    <x v="4"/>
    <s v="VC9037.1"/>
    <d v="2001-06-01T21:00:00"/>
  </r>
  <r>
    <x v="1"/>
    <x v="2"/>
    <x v="1"/>
    <x v="0"/>
    <n v="5000"/>
    <n v="1310368"/>
    <d v="2001-05-30T09:00:12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299999999999998"/>
    <s v="WESTDESK1"/>
    <s v="SSOUTH"/>
    <s v="ENA - IM West"/>
    <x v="8"/>
    <x v="4"/>
    <n v="817731"/>
    <d v="2001-05-31T21:00:00"/>
  </r>
  <r>
    <x v="1"/>
    <x v="2"/>
    <x v="1"/>
    <x v="0"/>
    <n v="5000"/>
    <n v="1310370"/>
    <d v="2001-05-30T09:00:15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shawnmaz"/>
    <s v="VPIMENOV"/>
    <s v="ENA-IM ME NEW YORK"/>
    <x v="8"/>
    <x v="4"/>
    <n v="817732"/>
    <d v="2001-05-31T21:00:00"/>
  </r>
  <r>
    <x v="1"/>
    <x v="2"/>
    <x v="1"/>
    <x v="0"/>
    <n v="2386"/>
    <n v="1310371"/>
    <d v="2001-05-30T09:00:16"/>
    <s v="Cook Inlet Energy Supply L.L.C."/>
    <x v="0"/>
    <x v="0"/>
    <x v="0"/>
    <x v="2"/>
    <s v="US Gas Phy Fwd Firm non-TX &lt; or = 1Mo "/>
    <s v="US Gas Phy       NGPL LA Pool            31May01         USD/MM"/>
    <n v="2386"/>
    <m/>
    <x v="0"/>
    <x v="10"/>
    <x v="0"/>
    <n v="3.6625000000000001"/>
    <s v="MIDCONT2"/>
    <s v="TDONOHO"/>
    <s v="ENA - IM Central Gulf"/>
    <x v="8"/>
    <x v="4"/>
    <n v="817733"/>
    <d v="2001-05-31T21:00:00"/>
  </r>
  <r>
    <x v="1"/>
    <x v="2"/>
    <x v="0"/>
    <x v="20"/>
    <n v="755000"/>
    <n v="1310372"/>
    <d v="2001-05-30T09:00:17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6"/>
    <s v="SHIMAITIS"/>
    <s v="JARNOLD"/>
    <s v="NG-Price"/>
    <x v="6"/>
    <x v="4"/>
    <s v="VC9039.1"/>
    <d v="2001-11-01T00:00:00"/>
  </r>
  <r>
    <x v="1"/>
    <x v="2"/>
    <x v="1"/>
    <x v="0"/>
    <n v="10000"/>
    <n v="1310373"/>
    <d v="2001-05-30T09:00:17"/>
    <s v="TXU Energy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txuetcje"/>
    <s v="ARING"/>
    <s v="ENA-IM NE GULF1"/>
    <x v="8"/>
    <x v="4"/>
    <n v="817734"/>
    <d v="2001-05-31T21:00:00"/>
  </r>
  <r>
    <x v="0"/>
    <x v="2"/>
    <x v="1"/>
    <x v="0"/>
    <n v="10000"/>
    <n v="1310375"/>
    <d v="2001-05-30T09:00:1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ORTHTRA"/>
    <s v="RWATT"/>
    <s v="EC-IM Canada West"/>
    <x v="8"/>
    <x v="7"/>
    <n v="817735"/>
    <d v="2001-05-30T21:00:00"/>
  </r>
  <r>
    <x v="0"/>
    <x v="2"/>
    <x v="1"/>
    <x v="0"/>
    <n v="10000"/>
    <n v="1310377"/>
    <d v="2001-05-30T09:00:19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swifteast"/>
    <s v="MCUILLA"/>
    <s v="ENA - IM Ontario"/>
    <x v="8"/>
    <x v="4"/>
    <n v="817736"/>
    <d v="2001-05-31T21:00:00"/>
  </r>
  <r>
    <x v="1"/>
    <x v="2"/>
    <x v="0"/>
    <x v="6"/>
    <n v="450000"/>
    <n v="1310381"/>
    <d v="2001-05-30T09:00:2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6"/>
    <s v="Hallbrianf"/>
    <s v="EBASS"/>
    <s v="FT-Texas"/>
    <x v="6"/>
    <x v="4"/>
    <s v="VC9040.1"/>
    <d v="2001-06-01T21:00:00"/>
  </r>
  <r>
    <x v="1"/>
    <x v="2"/>
    <x v="1"/>
    <x v="0"/>
    <n v="4356"/>
    <n v="1310379"/>
    <d v="2001-05-30T09:00:20"/>
    <s v="ONEOK Energy Marketing and Trading Company, L.P."/>
    <x v="0"/>
    <x v="0"/>
    <x v="0"/>
    <x v="2"/>
    <s v="US Gas Phy Fwd Firm non-TX &lt; or = 1Mo "/>
    <s v="US Gas Phy       PEPL Pool               31May01         USD/MM"/>
    <n v="4356"/>
    <m/>
    <x v="0"/>
    <x v="10"/>
    <x v="0"/>
    <n v="3.5575000000000001"/>
    <s v="STVDIXON"/>
    <s v="KSTEVEN"/>
    <s v="ENA-IM Mid Central South"/>
    <x v="8"/>
    <x v="4"/>
    <n v="817737"/>
    <d v="2001-05-31T21:00:00"/>
  </r>
  <r>
    <x v="1"/>
    <x v="2"/>
    <x v="1"/>
    <x v="0"/>
    <n v="25000"/>
    <n v="1310378"/>
    <d v="2001-05-30T09:00:20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39"/>
    <d v="2001-05-31T21:00:00"/>
  </r>
  <r>
    <x v="1"/>
    <x v="2"/>
    <x v="1"/>
    <x v="0"/>
    <n v="7614"/>
    <n v="1310380"/>
    <d v="2001-05-30T09:00:20"/>
    <s v="Aquila Energy Marketing Corporation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25000000000001"/>
    <s v="BIGDADDY"/>
    <s v="TDONOHO"/>
    <s v="ENA - IM Central Gulf"/>
    <x v="8"/>
    <x v="4"/>
    <n v="817740"/>
    <d v="2001-05-31T21:00:00"/>
  </r>
  <r>
    <x v="1"/>
    <x v="2"/>
    <x v="1"/>
    <x v="0"/>
    <n v="2007"/>
    <n v="1310382"/>
    <d v="2001-05-30T09:00:21"/>
    <s v="Duke Energy Trading and Marketing, L.L.C."/>
    <x v="0"/>
    <x v="0"/>
    <x v="0"/>
    <x v="2"/>
    <s v="US Gas Phy Fwd Firm non-TX &lt; or = 1Mo "/>
    <s v="US Gas Phy       EPNG Keystone           31May01         USD/MM"/>
    <m/>
    <n v="2007"/>
    <x v="0"/>
    <x v="10"/>
    <x v="0"/>
    <n v="3.5"/>
    <s v="MIKELARSEN"/>
    <s v="RGAY"/>
    <s v="ENA - IM West"/>
    <x v="8"/>
    <x v="4"/>
    <n v="817738"/>
    <d v="2001-05-31T21:00:00"/>
  </r>
  <r>
    <x v="1"/>
    <x v="2"/>
    <x v="1"/>
    <x v="0"/>
    <n v="3014"/>
    <n v="1310383"/>
    <d v="2001-05-30T09:00:21"/>
    <s v="Cook Inlet Energy Supply L.L.C."/>
    <x v="0"/>
    <x v="0"/>
    <x v="0"/>
    <x v="2"/>
    <s v="US Gas Phy Fwd Firm non-TX &lt; or = 1Mo "/>
    <s v="US Gas Phy       HeHub                   31May01         USD/MM"/>
    <m/>
    <n v="3014"/>
    <x v="0"/>
    <x v="10"/>
    <x v="0"/>
    <n v="3.6850000000000001"/>
    <s v="EASTDESK7"/>
    <s v="ARING"/>
    <s v="ENA-IM NE GULF1"/>
    <x v="8"/>
    <x v="4"/>
    <n v="817741"/>
    <d v="2001-05-31T21:00:00"/>
  </r>
  <r>
    <x v="1"/>
    <x v="2"/>
    <x v="0"/>
    <x v="6"/>
    <n v="300000"/>
    <n v="1310384"/>
    <d v="2001-05-30T09:00:22"/>
    <s v="Virginia Power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3"/>
    <s v="ADM40684"/>
    <s v="PKEAVEY"/>
    <s v="G-DAILY-EST"/>
    <x v="6"/>
    <x v="4"/>
    <s v="VC9044.1"/>
    <d v="2001-06-01T21:00:00"/>
  </r>
  <r>
    <x v="1"/>
    <x v="2"/>
    <x v="1"/>
    <x v="0"/>
    <n v="10000"/>
    <n v="1310385"/>
    <d v="2001-05-30T09:00:24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tracyschwa"/>
    <s v="PMIMS"/>
    <s v="ENA - IM MKT Central CG"/>
    <x v="8"/>
    <x v="4"/>
    <n v="817742"/>
    <d v="2001-05-31T21:00:00"/>
  </r>
  <r>
    <x v="0"/>
    <x v="2"/>
    <x v="1"/>
    <x v="0"/>
    <n v="10000"/>
    <n v="1310386"/>
    <d v="2001-05-30T09:00:2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"/>
    <s v="DILLABOUGH"/>
    <s v="MCUILLA"/>
    <s v="ENA - IM Ontario"/>
    <x v="8"/>
    <x v="4"/>
    <n v="817743"/>
    <d v="2001-05-31T21:00:00"/>
  </r>
  <r>
    <x v="1"/>
    <x v="2"/>
    <x v="1"/>
    <x v="0"/>
    <n v="10000"/>
    <n v="1310388"/>
    <d v="2001-05-30T09:00:27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MIDCONT4"/>
    <s v="PMIMS"/>
    <s v="ENA - IM MKT Central CG"/>
    <x v="8"/>
    <x v="4"/>
    <n v="817746"/>
    <d v="2001-05-31T21:00:00"/>
  </r>
  <r>
    <x v="1"/>
    <x v="2"/>
    <x v="1"/>
    <x v="0"/>
    <n v="815"/>
    <n v="1310387"/>
    <d v="2001-05-30T09:00:27"/>
    <s v="Reliant Energy Services, Inc."/>
    <x v="0"/>
    <x v="0"/>
    <x v="0"/>
    <x v="2"/>
    <s v="US Gas Phy Fwd Firm non-TX &lt; or = 1Mo "/>
    <s v="US Gas Phy       ANR SE Gath             31May01         USD/MM"/>
    <m/>
    <n v="815"/>
    <x v="0"/>
    <x v="10"/>
    <x v="0"/>
    <n v="3.6949999999999998"/>
    <s v="johnlewis"/>
    <s v="TDONOHO"/>
    <s v="ENA - IM Central Gulf"/>
    <x v="8"/>
    <x v="4"/>
    <n v="817744"/>
    <d v="2001-05-31T21:00:00"/>
  </r>
  <r>
    <x v="1"/>
    <x v="2"/>
    <x v="1"/>
    <x v="6"/>
    <n v="78000"/>
    <n v="1310389"/>
    <d v="2001-05-30T09:00:28"/>
    <s v="FirstEnergy Services Corp."/>
    <x v="0"/>
    <x v="0"/>
    <x v="0"/>
    <x v="2"/>
    <s v="US Gas Phy Fwd Firm non-TX &lt; or = 1Mo "/>
    <s v="US Gas Phy       TCO Pool                Jun01           USD/MM"/>
    <m/>
    <n v="2600"/>
    <x v="0"/>
    <x v="10"/>
    <x v="0"/>
    <n v="3.8450000000000002"/>
    <s v="DAVIDFRE"/>
    <s v="JHODGE2"/>
    <s v="ENA-IM ME TCO"/>
    <x v="8"/>
    <x v="4"/>
    <n v="817748"/>
    <d v="2001-06-01T21:00:00"/>
  </r>
  <r>
    <x v="1"/>
    <x v="2"/>
    <x v="1"/>
    <x v="0"/>
    <n v="10000"/>
    <n v="1310391"/>
    <d v="2001-05-30T09:00:29"/>
    <s v="Coral Energy Resources, L.P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ccubbison"/>
    <s v="JTHOLT"/>
    <s v="ENA - IM West"/>
    <x v="8"/>
    <x v="4"/>
    <n v="817745"/>
    <d v="2001-05-31T21:00:00"/>
  </r>
  <r>
    <x v="1"/>
    <x v="2"/>
    <x v="1"/>
    <x v="0"/>
    <n v="10000"/>
    <n v="1310392"/>
    <d v="2001-05-30T09:00:31"/>
    <s v="MidAmerican Energy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"/>
    <s v="KREMERTODD"/>
    <s v="TDONOHO"/>
    <s v="ENA - IM Central Gulf"/>
    <x v="8"/>
    <x v="4"/>
    <n v="817747"/>
    <d v="2001-05-31T21:00:00"/>
  </r>
  <r>
    <x v="0"/>
    <x v="2"/>
    <x v="1"/>
    <x v="0"/>
    <n v="10000"/>
    <n v="1310393"/>
    <d v="2001-05-30T09:00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DAROOKIE"/>
    <s v="MCUILLA"/>
    <s v="ENA - IM Ontario"/>
    <x v="8"/>
    <x v="4"/>
    <n v="817749"/>
    <d v="2001-05-31T21:00:00"/>
  </r>
  <r>
    <x v="1"/>
    <x v="2"/>
    <x v="1"/>
    <x v="0"/>
    <n v="4774"/>
    <n v="1310394"/>
    <d v="2001-05-30T09:00:37"/>
    <s v="Reliant Energy Services, Inc."/>
    <x v="0"/>
    <x v="0"/>
    <x v="0"/>
    <x v="2"/>
    <s v="US Gas Phy Fwd Firm non-TX &lt; or = 1Mo "/>
    <s v="US Gas Phy       NGPL NICOR              31May01         USD/MM"/>
    <n v="4774"/>
    <m/>
    <x v="0"/>
    <x v="10"/>
    <x v="0"/>
    <n v="3.7374999999999998"/>
    <s v="bcollins"/>
    <s v="PMIMS"/>
    <s v="ENA - IM MKT Central CG"/>
    <x v="8"/>
    <x v="4"/>
    <n v="817750"/>
    <d v="2001-05-31T21:00:00"/>
  </r>
  <r>
    <x v="1"/>
    <x v="2"/>
    <x v="1"/>
    <x v="0"/>
    <n v="833"/>
    <n v="1310396"/>
    <d v="2001-05-30T09:00:40"/>
    <s v="Dynegy Marketing and Trade"/>
    <x v="0"/>
    <x v="0"/>
    <x v="0"/>
    <x v="2"/>
    <s v="US Gas Phy Fwd Firm non-TX &lt; or = 1Mo "/>
    <s v="US Gas Phy       Opal                    31May01         USD/MM"/>
    <m/>
    <n v="833"/>
    <x v="0"/>
    <x v="10"/>
    <x v="0"/>
    <n v="2.5649999999999999"/>
    <s v="MICKELSON1"/>
    <s v="SSOUTH"/>
    <s v="ENA - IM West"/>
    <x v="8"/>
    <x v="4"/>
    <n v="817753"/>
    <d v="2001-05-31T21:00:00"/>
  </r>
  <r>
    <x v="1"/>
    <x v="2"/>
    <x v="1"/>
    <x v="0"/>
    <n v="3200"/>
    <n v="1310395"/>
    <d v="2001-05-30T09:00:40"/>
    <s v="Duke Energy Trading and Marketing, L.L.C."/>
    <x v="0"/>
    <x v="0"/>
    <x v="0"/>
    <x v="2"/>
    <s v="US Gas Phy Fwd Firm non-TX &lt; or = 1Mo "/>
    <s v="US Gas Phy       ANR SE Trans            31May01         USD/MM"/>
    <n v="3200"/>
    <m/>
    <x v="0"/>
    <x v="10"/>
    <x v="0"/>
    <n v="3.665"/>
    <s v="KFLOVELESS"/>
    <s v="TDONOHO"/>
    <s v="ENA - IM Central Gulf"/>
    <x v="8"/>
    <x v="4"/>
    <n v="817751"/>
    <d v="2001-05-31T21:00:00"/>
  </r>
  <r>
    <x v="0"/>
    <x v="0"/>
    <x v="0"/>
    <x v="0"/>
    <n v="3"/>
    <n v="1310397"/>
    <d v="2001-05-30T09:00:41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24"/>
    <s v="BRUMSTEVE"/>
    <s v="BMARCHAN"/>
    <s v="Enron Metals Trading System"/>
    <x v="0"/>
    <x v="0"/>
    <n v="2157912"/>
    <m/>
  </r>
  <r>
    <x v="1"/>
    <x v="2"/>
    <x v="1"/>
    <x v="0"/>
    <n v="5000"/>
    <n v="1310398"/>
    <d v="2001-05-30T09:00:41"/>
    <s v="e prime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RIME27"/>
    <s v="VPIMENOV"/>
    <s v="ENA-IM ME NEW YORK"/>
    <x v="8"/>
    <x v="4"/>
    <n v="817752"/>
    <d v="2001-05-31T21:00:00"/>
  </r>
  <r>
    <x v="1"/>
    <x v="2"/>
    <x v="1"/>
    <x v="0"/>
    <n v="5226"/>
    <n v="1310399"/>
    <d v="2001-05-30T09:00:42"/>
    <s v="Tenaska Marketing Ventures"/>
    <x v="0"/>
    <x v="0"/>
    <x v="0"/>
    <x v="2"/>
    <s v="US Gas Phy Fwd Firm non-TX &lt; or = 1Mo "/>
    <s v="US Gas Phy       NGPL NICOR              31May01         USD/MM"/>
    <n v="5226"/>
    <m/>
    <x v="0"/>
    <x v="10"/>
    <x v="0"/>
    <n v="3.7374999999999998"/>
    <s v="TMVTMD02"/>
    <s v="PMIMS"/>
    <s v="ENA - IM MKT Central CG"/>
    <x v="8"/>
    <x v="4"/>
    <n v="817754"/>
    <d v="2001-05-31T21:00:00"/>
  </r>
  <r>
    <x v="1"/>
    <x v="2"/>
    <x v="0"/>
    <x v="14"/>
    <n v="1825000"/>
    <n v="1310400"/>
    <d v="2001-05-30T09:00:43"/>
    <s v="J. Aron &amp; Company"/>
    <x v="0"/>
    <x v="0"/>
    <x v="0"/>
    <x v="2"/>
    <s v="US Gas Fin Swap"/>
    <s v="US Gas Swap      Nymex                   Jan-Dec02       USD/MM"/>
    <n v="5000"/>
    <m/>
    <x v="0"/>
    <x v="10"/>
    <x v="0"/>
    <n v="3.91"/>
    <s v="markgriff"/>
    <s v="JARNOLD"/>
    <s v="NG-Price"/>
    <x v="6"/>
    <x v="4"/>
    <s v="VC9046.1"/>
    <d v="2002-01-01T21:00:00"/>
  </r>
  <r>
    <x v="1"/>
    <x v="2"/>
    <x v="1"/>
    <x v="6"/>
    <n v="450000"/>
    <n v="1310401"/>
    <d v="2001-05-30T09:00:47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7755"/>
    <d v="2001-06-01T09:47:00"/>
  </r>
  <r>
    <x v="1"/>
    <x v="2"/>
    <x v="0"/>
    <x v="6"/>
    <n v="150000"/>
    <n v="1310402"/>
    <d v="2001-05-30T09:00:48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3"/>
    <s v="DANIELCOWL"/>
    <s v="PKEAVEY"/>
    <s v="G-DAILY-EST"/>
    <x v="6"/>
    <x v="4"/>
    <s v="VC9048.1"/>
    <d v="2001-06-01T21:00:00"/>
  </r>
  <r>
    <x v="1"/>
    <x v="2"/>
    <x v="0"/>
    <x v="22"/>
    <n v="615000"/>
    <n v="1310404"/>
    <d v="2001-05-30T09:00:4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"/>
    <s v="petverma"/>
    <s v="JARNOLD"/>
    <s v="NG-Price"/>
    <x v="6"/>
    <x v="4"/>
    <s v="VC9047.1"/>
    <d v="2001-07-01T00:00:00"/>
  </r>
  <r>
    <x v="1"/>
    <x v="2"/>
    <x v="1"/>
    <x v="0"/>
    <n v="10000"/>
    <n v="1310403"/>
    <d v="2001-05-30T09:00:4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87999999999999"/>
    <s v="benharner"/>
    <s v="PMIMS"/>
    <s v="ENA - IM MKT Central CG"/>
    <x v="8"/>
    <x v="4"/>
    <n v="817756"/>
    <d v="2001-05-31T21:00:00"/>
  </r>
  <r>
    <x v="1"/>
    <x v="2"/>
    <x v="1"/>
    <x v="0"/>
    <n v="5000"/>
    <n v="1310405"/>
    <d v="2001-05-30T09:00:51"/>
    <s v="e prime,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649999999999999"/>
    <s v="EPRIME27"/>
    <s v="SPEREIR"/>
    <s v="ENA-IM NE GULF3"/>
    <x v="8"/>
    <x v="4"/>
    <n v="817757"/>
    <d v="2001-05-31T21:00:00"/>
  </r>
  <r>
    <x v="1"/>
    <x v="2"/>
    <x v="0"/>
    <x v="6"/>
    <n v="300000"/>
    <n v="1310406"/>
    <d v="2001-05-30T09:00:53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2"/>
    <s v="kevintefp"/>
    <s v="PKEAVEY"/>
    <s v="G-DAILY-EST"/>
    <x v="6"/>
    <x v="4"/>
    <s v="VC9050.1"/>
    <d v="2001-06-01T21:00:00"/>
  </r>
  <r>
    <x v="1"/>
    <x v="2"/>
    <x v="0"/>
    <x v="10"/>
    <n v="77500"/>
    <n v="1310407"/>
    <d v="2001-05-30T09:00:56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erginpat2"/>
    <s v="JARNOLD"/>
    <s v="NG-Price"/>
    <x v="6"/>
    <x v="4"/>
    <s v="VC9051.1"/>
    <d v="2001-07-01T21:00:00"/>
  </r>
  <r>
    <x v="0"/>
    <x v="0"/>
    <x v="0"/>
    <x v="0"/>
    <n v="17"/>
    <n v="1310408"/>
    <d v="2001-05-30T09:00:58"/>
    <s v="IFX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4"/>
    <s v="ADM26133"/>
    <s v="BMARCHAN"/>
    <s v="Enron Metals Trading System"/>
    <x v="0"/>
    <x v="0"/>
    <n v="2157914"/>
    <m/>
  </r>
  <r>
    <x v="1"/>
    <x v="2"/>
    <x v="1"/>
    <x v="6"/>
    <n v="30000"/>
    <n v="1310410"/>
    <d v="2001-05-30T09:01:00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760"/>
    <d v="2001-06-01T21:00:00"/>
  </r>
  <r>
    <x v="0"/>
    <x v="2"/>
    <x v="1"/>
    <x v="0"/>
    <n v="10000"/>
    <n v="1310412"/>
    <d v="2001-05-30T09:01:01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NORTHTRA"/>
    <s v="RWATT"/>
    <s v="EC-IM Canada West"/>
    <x v="8"/>
    <x v="7"/>
    <n v="817758"/>
    <d v="2001-05-30T21:00:00"/>
  </r>
  <r>
    <x v="1"/>
    <x v="2"/>
    <x v="1"/>
    <x v="0"/>
    <n v="10000"/>
    <n v="1310413"/>
    <d v="2001-05-30T09:01:0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benharner"/>
    <s v="PMIMS"/>
    <s v="ENA - IM MKT Central CG"/>
    <x v="8"/>
    <x v="4"/>
    <n v="817759"/>
    <d v="2001-05-31T21:00:00"/>
  </r>
  <r>
    <x v="1"/>
    <x v="2"/>
    <x v="0"/>
    <x v="10"/>
    <n v="310000"/>
    <n v="1310414"/>
    <d v="2001-05-30T09:01:09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PATGRIMES"/>
    <s v="JARNOLD"/>
    <s v="NG-Price"/>
    <x v="6"/>
    <x v="4"/>
    <s v="VC9054.1"/>
    <d v="2001-07-01T21:00:00"/>
  </r>
  <r>
    <x v="1"/>
    <x v="2"/>
    <x v="1"/>
    <x v="0"/>
    <n v="5000"/>
    <n v="1310415"/>
    <d v="2001-05-30T09:01:11"/>
    <s v="Tenaska Marketing Ventures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9"/>
    <s v="TMVWTC01"/>
    <s v="RGAY"/>
    <s v="ENA - IM West"/>
    <x v="8"/>
    <x v="4"/>
    <n v="817761"/>
    <d v="2001-05-31T21:00:00"/>
  </r>
  <r>
    <x v="1"/>
    <x v="2"/>
    <x v="1"/>
    <x v="6"/>
    <n v="21000"/>
    <n v="1310416"/>
    <d v="2001-05-30T09:01:11"/>
    <s v="Innovative Gas Services, Inc."/>
    <x v="0"/>
    <x v="0"/>
    <x v="0"/>
    <x v="2"/>
    <s v="US Gas Phy Fwd Firm non-TX &lt; or = 1Mo "/>
    <s v="US Gas Phy       TGT Z-SL                Jun01           USD/MM"/>
    <m/>
    <n v="700"/>
    <x v="0"/>
    <x v="10"/>
    <x v="0"/>
    <n v="3.605"/>
    <s v="ADM37846"/>
    <s v="SPEREIR"/>
    <s v="ENA-IM NE GULF2"/>
    <x v="8"/>
    <x v="4"/>
    <n v="817762"/>
    <d v="2001-06-01T21:00:00"/>
  </r>
  <r>
    <x v="0"/>
    <x v="2"/>
    <x v="1"/>
    <x v="0"/>
    <n v="5000"/>
    <n v="1310417"/>
    <d v="2001-05-30T09:01:13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763"/>
    <d v="2001-05-31T21:00:00"/>
  </r>
  <r>
    <x v="1"/>
    <x v="2"/>
    <x v="1"/>
    <x v="0"/>
    <n v="10000"/>
    <n v="1310418"/>
    <d v="2001-05-30T09:01:19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313000000000001"/>
    <s v="tracyschwa"/>
    <s v="PMIMS"/>
    <s v="ENA - IM MKT Central CG"/>
    <x v="8"/>
    <x v="4"/>
    <n v="817764"/>
    <d v="2001-05-31T21:00:00"/>
  </r>
  <r>
    <x v="1"/>
    <x v="2"/>
    <x v="1"/>
    <x v="6"/>
    <n v="120000"/>
    <n v="1310419"/>
    <d v="2001-05-30T09:01:19"/>
    <s v="Coral Energy Resources, L.P."/>
    <x v="0"/>
    <x v="0"/>
    <x v="0"/>
    <x v="2"/>
    <s v="US Gas Phy Fwd Firm non-TX &lt; or = 1Mo "/>
    <s v="US Gas Phy       TETCO M3                Jun01           USD/MM"/>
    <n v="4000"/>
    <m/>
    <x v="0"/>
    <x v="10"/>
    <x v="0"/>
    <n v="3.97"/>
    <s v="jleitnerp"/>
    <s v="VPIMENOV"/>
    <s v="ENA-IM ME NEW YORK"/>
    <x v="8"/>
    <x v="4"/>
    <n v="817768"/>
    <d v="2001-06-01T21:00:00"/>
  </r>
  <r>
    <x v="1"/>
    <x v="2"/>
    <x v="1"/>
    <x v="0"/>
    <n v="4398"/>
    <n v="1310421"/>
    <d v="2001-05-30T09:01:22"/>
    <s v="Sempra Energy Trading Corp."/>
    <x v="0"/>
    <x v="0"/>
    <x v="0"/>
    <x v="2"/>
    <s v="US Gas Phy Fwd Firm non-TX &lt; or = 1Mo "/>
    <s v="US Gas Phy       TENN 800                31May01         USD/MM"/>
    <m/>
    <n v="4398"/>
    <x v="0"/>
    <x v="10"/>
    <x v="0"/>
    <n v="3.63"/>
    <s v="shawnmaz"/>
    <s v="SNEAL"/>
    <s v="ENA-IM NE GULF3"/>
    <x v="8"/>
    <x v="4"/>
    <n v="817765"/>
    <d v="2001-05-31T21:00:00"/>
  </r>
  <r>
    <x v="1"/>
    <x v="2"/>
    <x v="1"/>
    <x v="6"/>
    <n v="150000"/>
    <n v="1310422"/>
    <d v="2001-05-30T09:01:23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"/>
    <s v="ROBKEHOE"/>
    <s v="MGRIGSB"/>
    <s v="ENA - IM West"/>
    <x v="8"/>
    <x v="4"/>
    <n v="817766"/>
    <d v="2001-06-01T21:00:00"/>
  </r>
  <r>
    <x v="1"/>
    <x v="2"/>
    <x v="1"/>
    <x v="0"/>
    <n v="5000"/>
    <n v="1310423"/>
    <d v="2001-05-30T09:01:2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anadarko12"/>
    <s v="KSTEVEN"/>
    <s v="ENA-IM Mid Central South"/>
    <x v="8"/>
    <x v="4"/>
    <n v="817767"/>
    <d v="2001-05-31T21:00:00"/>
  </r>
  <r>
    <x v="1"/>
    <x v="2"/>
    <x v="1"/>
    <x v="0"/>
    <n v="5000"/>
    <n v="1310424"/>
    <d v="2001-05-30T09:01:24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38449"/>
    <s v="JWILLI13"/>
    <s v="ENA - IM Mkt Central MICH"/>
    <x v="8"/>
    <x v="4"/>
    <n v="817769"/>
    <d v="2001-05-31T21:00:00"/>
  </r>
  <r>
    <x v="1"/>
    <x v="2"/>
    <x v="1"/>
    <x v="0"/>
    <n v="6800"/>
    <n v="1310425"/>
    <d v="2001-05-30T09:01:25"/>
    <s v="EnergyUSA-TPC Corp."/>
    <x v="0"/>
    <x v="0"/>
    <x v="0"/>
    <x v="2"/>
    <s v="US Gas Phy Fwd Firm non-TX &lt; or = 1Mo "/>
    <s v="US Gas Phy       ANR SE Trans            31May01         USD/MM"/>
    <n v="6800"/>
    <m/>
    <x v="0"/>
    <x v="10"/>
    <x v="0"/>
    <n v="3.665"/>
    <s v="cbarnett"/>
    <s v="TDONOHO"/>
    <s v="ENA - IM Central Gulf"/>
    <x v="8"/>
    <x v="4"/>
    <n v="817770"/>
    <d v="2001-05-31T21:00:00"/>
  </r>
  <r>
    <x v="1"/>
    <x v="2"/>
    <x v="1"/>
    <x v="0"/>
    <n v="10000"/>
    <n v="1310426"/>
    <d v="2001-05-30T09:01:26"/>
    <s v="Duke Energy Trading and Marketing,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JRHEARNE"/>
    <s v="JHODGE2"/>
    <s v="ENA-IM ME TCO"/>
    <x v="8"/>
    <x v="4"/>
    <n v="817771"/>
    <d v="2001-05-31T21:00:00"/>
  </r>
  <r>
    <x v="1"/>
    <x v="2"/>
    <x v="1"/>
    <x v="0"/>
    <n v="10000"/>
    <n v="1310427"/>
    <d v="2001-05-30T09:01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ADM50353"/>
    <s v="JPARKS"/>
    <s v="HPLC - IM HPLC"/>
    <x v="8"/>
    <x v="8"/>
    <n v="817772"/>
    <d v="2001-05-31T21:00:00"/>
  </r>
  <r>
    <x v="1"/>
    <x v="2"/>
    <x v="1"/>
    <x v="0"/>
    <n v="1012"/>
    <n v="1310428"/>
    <d v="2001-05-30T09:01:29"/>
    <s v="AEP Energy Services, Inc."/>
    <x v="0"/>
    <x v="0"/>
    <x v="0"/>
    <x v="2"/>
    <s v="US Gas Phy Fwd Firm non-TX &lt; or = 1Mo "/>
    <s v="US Gas Phy       EPNG Keystone           31May01         USD/MM"/>
    <n v="1012"/>
    <m/>
    <x v="0"/>
    <x v="10"/>
    <x v="0"/>
    <n v="3.4649999999999999"/>
    <s v="aepes216"/>
    <s v="RGAY"/>
    <s v="ENA - IM West"/>
    <x v="8"/>
    <x v="4"/>
    <n v="817773"/>
    <d v="2001-05-31T21:00:00"/>
  </r>
  <r>
    <x v="1"/>
    <x v="2"/>
    <x v="0"/>
    <x v="6"/>
    <n v="78000"/>
    <n v="1310429"/>
    <d v="2001-05-30T09:01:30"/>
    <s v="Cargill Energy, a division of Cargill, Incorporated"/>
    <x v="0"/>
    <x v="0"/>
    <x v="0"/>
    <x v="2"/>
    <s v="US Gas Fin Swap"/>
    <s v="US Gas Daily     HHub                    Jun01           USD/MM"/>
    <m/>
    <n v="2600"/>
    <x v="0"/>
    <x v="10"/>
    <x v="0"/>
    <n v="3.62"/>
    <s v="BEICHTEN"/>
    <s v="PKEAVEY"/>
    <s v="G-DAILY-EST"/>
    <x v="6"/>
    <x v="4"/>
    <s v="VC9058.1"/>
    <d v="2001-06-01T21:00:00"/>
  </r>
  <r>
    <x v="1"/>
    <x v="2"/>
    <x v="1"/>
    <x v="0"/>
    <n v="10000"/>
    <n v="1310430"/>
    <d v="2001-05-30T09:01:31"/>
    <s v="EnergyUSA-TPC Corp.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437999999999998"/>
    <s v="scallender"/>
    <s v="PMIMS"/>
    <s v="ENA - IM MKT Central CG"/>
    <x v="8"/>
    <x v="4"/>
    <n v="817774"/>
    <d v="2001-05-31T21:00:00"/>
  </r>
  <r>
    <x v="1"/>
    <x v="2"/>
    <x v="0"/>
    <x v="14"/>
    <n v="1825000"/>
    <n v="1310432"/>
    <d v="2001-05-30T09:01:32"/>
    <s v="Anadarko Petroleum Corporation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ADM81271"/>
    <s v="JARNOLD"/>
    <s v="NG-Price"/>
    <x v="6"/>
    <x v="4"/>
    <s v="VC9057.1"/>
    <d v="2002-01-01T21:00:00"/>
  </r>
  <r>
    <x v="1"/>
    <x v="2"/>
    <x v="1"/>
    <x v="0"/>
    <n v="7500"/>
    <n v="1310433"/>
    <d v="2001-05-30T09:01:32"/>
    <s v="Coral Energy Resources, L.P."/>
    <x v="0"/>
    <x v="0"/>
    <x v="0"/>
    <x v="2"/>
    <s v="US Gas Phy Fwd Firm non-TX &lt; or = 1Mo "/>
    <s v="US Gas Phy       SoCal EHR               31May01         USD/MM"/>
    <m/>
    <n v="7500"/>
    <x v="0"/>
    <x v="10"/>
    <x v="0"/>
    <n v="10.15"/>
    <s v="ccubbison"/>
    <s v="JTHOLT"/>
    <s v="ENA - IM West"/>
    <x v="8"/>
    <x v="4"/>
    <n v="817775"/>
    <d v="2001-05-31T21:00:00"/>
  </r>
  <r>
    <x v="1"/>
    <x v="2"/>
    <x v="1"/>
    <x v="0"/>
    <n v="10000"/>
    <n v="1310431"/>
    <d v="2001-05-30T09:01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benharner"/>
    <s v="PMIMS"/>
    <s v="ENA - IM MKT Central CG"/>
    <x v="8"/>
    <x v="4"/>
    <n v="817777"/>
    <d v="2001-05-31T21:00:00"/>
  </r>
  <r>
    <x v="1"/>
    <x v="2"/>
    <x v="1"/>
    <x v="0"/>
    <n v="1750"/>
    <n v="1310434"/>
    <d v="2001-05-30T09:01:33"/>
    <s v="TXU Energy Trading Company"/>
    <x v="0"/>
    <x v="0"/>
    <x v="0"/>
    <x v="2"/>
    <s v="US Gas Phy Fwd Firm non-TX &lt; or = 1Mo "/>
    <s v="US Gas Phy       Chi Peoples             31May01         USD/MM"/>
    <m/>
    <n v="1750"/>
    <x v="0"/>
    <x v="10"/>
    <x v="0"/>
    <n v="3.7324999999999999"/>
    <s v="txuetctmb"/>
    <s v="PMIMS"/>
    <s v="ENA - IM MKT Central CG"/>
    <x v="8"/>
    <x v="4"/>
    <n v="817776"/>
    <d v="2001-05-31T21:00:00"/>
  </r>
  <r>
    <x v="0"/>
    <x v="2"/>
    <x v="1"/>
    <x v="6"/>
    <n v="150000"/>
    <n v="1310435"/>
    <d v="2001-05-30T09:01:35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williamw"/>
    <s v="MCOWAN"/>
    <s v="EC-IM Canada West"/>
    <x v="8"/>
    <x v="7"/>
    <n v="817778"/>
    <d v="2001-06-01T21:00:00"/>
  </r>
  <r>
    <x v="1"/>
    <x v="2"/>
    <x v="0"/>
    <x v="6"/>
    <n v="222000"/>
    <n v="1310436"/>
    <d v="2001-05-30T09:01:36"/>
    <s v="Duke Energy Trading and Marketing, L.L.C."/>
    <x v="0"/>
    <x v="0"/>
    <x v="0"/>
    <x v="2"/>
    <s v="US Gas Fin Swap"/>
    <s v="US Gas Daily     HHub                    Jun01           USD/MM"/>
    <m/>
    <n v="7400"/>
    <x v="0"/>
    <x v="10"/>
    <x v="0"/>
    <n v="3.62"/>
    <s v="DANIELCOWL"/>
    <s v="PKEAVEY"/>
    <s v="G-DAILY-EST"/>
    <x v="6"/>
    <x v="4"/>
    <s v="VC9059.1"/>
    <d v="2001-06-01T21:00:00"/>
  </r>
  <r>
    <x v="1"/>
    <x v="2"/>
    <x v="1"/>
    <x v="0"/>
    <n v="8000"/>
    <n v="1310438"/>
    <d v="2001-05-30T09:01:41"/>
    <s v="Sempra Energy Trading Corp."/>
    <x v="0"/>
    <x v="0"/>
    <x v="0"/>
    <x v="2"/>
    <s v="US Gas Phy Fwd Firm non-TX &lt; or = 1Mo "/>
    <s v="US Gas Phy       Transco St.65           31May01         USD/MM"/>
    <m/>
    <n v="8000"/>
    <x v="0"/>
    <x v="10"/>
    <x v="0"/>
    <n v="3.7850000000000001"/>
    <s v="shawnmaz"/>
    <s v="ARING"/>
    <s v="ENA-IM NE GULF1"/>
    <x v="8"/>
    <x v="4"/>
    <n v="817779"/>
    <d v="2001-05-31T21:00:00"/>
  </r>
  <r>
    <x v="1"/>
    <x v="2"/>
    <x v="1"/>
    <x v="6"/>
    <n v="30000"/>
    <n v="1310439"/>
    <d v="2001-05-30T09:01:42"/>
    <s v="Coral Energy Resources, L.P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7"/>
    <s v="jleitnerp"/>
    <s v="VPIMENOV"/>
    <s v="ENA-IM ME NEW YORK"/>
    <x v="8"/>
    <x v="4"/>
    <n v="817783"/>
    <d v="2001-06-01T21:00:00"/>
  </r>
  <r>
    <x v="1"/>
    <x v="2"/>
    <x v="1"/>
    <x v="0"/>
    <n v="10000"/>
    <n v="1310441"/>
    <d v="2001-05-30T09:01:44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kwapisze"/>
    <s v="PMIMS"/>
    <s v="ENA - IM MKT Central CG"/>
    <x v="8"/>
    <x v="4"/>
    <n v="817780"/>
    <d v="2001-05-31T21:00:00"/>
  </r>
  <r>
    <x v="1"/>
    <x v="2"/>
    <x v="1"/>
    <x v="0"/>
    <n v="17000"/>
    <n v="1310443"/>
    <d v="2001-05-30T09:01:46"/>
    <s v="Sempra Energy Trading Corp."/>
    <x v="0"/>
    <x v="0"/>
    <x v="0"/>
    <x v="2"/>
    <s v="US Gas Phy Fwd Firm non-TX &lt; or = 1Mo "/>
    <s v="US Gas Phy       HeHub                   31May01         USD/MM"/>
    <n v="17000"/>
    <m/>
    <x v="0"/>
    <x v="10"/>
    <x v="0"/>
    <n v="3.6749999999999998"/>
    <s v="rsavocch"/>
    <s v="ARING"/>
    <s v="ENA-IM NE GULF1"/>
    <x v="8"/>
    <x v="4"/>
    <n v="817782"/>
    <d v="2001-05-31T21:00:00"/>
  </r>
  <r>
    <x v="1"/>
    <x v="2"/>
    <x v="1"/>
    <x v="0"/>
    <n v="10000"/>
    <n v="1310445"/>
    <d v="2001-05-30T09:01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25000000000001"/>
    <s v="kimnorman"/>
    <s v="TDONOHO"/>
    <s v="ENA - IM Central Gulf"/>
    <x v="8"/>
    <x v="4"/>
    <n v="817784"/>
    <d v="2001-05-31T21:00:00"/>
  </r>
  <r>
    <x v="1"/>
    <x v="3"/>
    <x v="0"/>
    <x v="0"/>
    <n v="50000"/>
    <n v="1310446"/>
    <d v="2001-05-30T09:01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JTREADWAY"/>
    <s v="GWHALLE"/>
    <s v="WTI-GW-NXC2"/>
    <x v="5"/>
    <x v="4"/>
    <n v="109508"/>
    <d v="2001-07-01T00:00:00"/>
  </r>
  <r>
    <x v="1"/>
    <x v="2"/>
    <x v="0"/>
    <x v="10"/>
    <n v="310000"/>
    <n v="1310447"/>
    <d v="2001-05-30T09:01:5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rsavocch"/>
    <s v="JARNOLD"/>
    <s v="NG-Price"/>
    <x v="6"/>
    <x v="4"/>
    <s v="VC9064.1"/>
    <d v="2001-07-01T21:00:00"/>
  </r>
  <r>
    <x v="0"/>
    <x v="2"/>
    <x v="1"/>
    <x v="0"/>
    <n v="5000"/>
    <n v="1310448"/>
    <d v="2001-05-30T09:01:5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ADM00359"/>
    <s v="RWATT"/>
    <s v="EC-IM Canada West"/>
    <x v="8"/>
    <x v="7"/>
    <n v="817785"/>
    <d v="2001-05-30T21:00:00"/>
  </r>
  <r>
    <x v="1"/>
    <x v="2"/>
    <x v="0"/>
    <x v="10"/>
    <n v="77500"/>
    <n v="1310449"/>
    <d v="2001-05-30T09:01:59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mjkimner"/>
    <s v="JARNOLD"/>
    <s v="NG-Price"/>
    <x v="6"/>
    <x v="4"/>
    <s v="VC9065.1"/>
    <d v="2001-07-01T21:00:00"/>
  </r>
  <r>
    <x v="1"/>
    <x v="2"/>
    <x v="1"/>
    <x v="0"/>
    <n v="10000"/>
    <n v="1310450"/>
    <d v="2001-05-30T09:01:59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4"/>
    <s v="PMIMS"/>
    <s v="ENA - IM MKT Central CG"/>
    <x v="8"/>
    <x v="4"/>
    <n v="817786"/>
    <d v="2001-05-31T21:00:00"/>
  </r>
  <r>
    <x v="1"/>
    <x v="2"/>
    <x v="0"/>
    <x v="20"/>
    <n v="755000"/>
    <n v="1310452"/>
    <d v="2001-05-30T09:02:01"/>
    <s v="Anadarko Petroleum Corporation"/>
    <x v="0"/>
    <x v="0"/>
    <x v="0"/>
    <x v="2"/>
    <s v="US Gas Fin Swap"/>
    <s v="US Gas Swap      Nymex                   Nov01-Mar02     USD/MM"/>
    <m/>
    <n v="5000"/>
    <x v="0"/>
    <x v="10"/>
    <x v="0"/>
    <n v="4.17"/>
    <s v="DLCATMAN"/>
    <s v="JARNOLD"/>
    <s v="NG-Price"/>
    <x v="6"/>
    <x v="4"/>
    <s v="VC9066.1"/>
    <d v="2001-11-01T00:00:00"/>
  </r>
  <r>
    <x v="0"/>
    <x v="2"/>
    <x v="1"/>
    <x v="0"/>
    <n v="5000"/>
    <n v="1310453"/>
    <d v="2001-05-30T09:02:05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ngeerds01"/>
    <s v="RWATT"/>
    <s v="EC-IM Canada West"/>
    <x v="8"/>
    <x v="7"/>
    <n v="817787"/>
    <d v="2001-05-30T21:00:00"/>
  </r>
  <r>
    <x v="1"/>
    <x v="2"/>
    <x v="0"/>
    <x v="6"/>
    <n v="150000"/>
    <n v="1310454"/>
    <d v="2001-05-30T09:02:07"/>
    <s v="Virginia Power Energy Marketing, Inc."/>
    <x v="0"/>
    <x v="0"/>
    <x v="0"/>
    <x v="2"/>
    <s v="US Gas Fin Swap"/>
    <s v="US Gas Daily     HHub                    Jun01           USD/MM"/>
    <n v="5000"/>
    <m/>
    <x v="0"/>
    <x v="10"/>
    <x v="0"/>
    <n v="3.625"/>
    <s v="ADM40684"/>
    <s v="PKEAVEY"/>
    <s v="G-DAILY-EST"/>
    <x v="6"/>
    <x v="4"/>
    <s v="VC9069.1"/>
    <d v="2001-06-01T21:00:00"/>
  </r>
  <r>
    <x v="1"/>
    <x v="2"/>
    <x v="1"/>
    <x v="0"/>
    <n v="10000"/>
    <n v="1310455"/>
    <d v="2001-05-30T09:02:1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KURTISWOOD"/>
    <s v="PMIMS"/>
    <s v="ENA - IM MKT Central CG"/>
    <x v="8"/>
    <x v="4"/>
    <n v="817788"/>
    <d v="2001-05-31T21:00:00"/>
  </r>
  <r>
    <x v="1"/>
    <x v="2"/>
    <x v="1"/>
    <x v="0"/>
    <n v="10000"/>
    <n v="1310456"/>
    <d v="2001-05-30T09:02:15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PEGGIALL"/>
    <s v="PMIMS"/>
    <s v="ENA - IM MKT Central CG"/>
    <x v="8"/>
    <x v="4"/>
    <n v="817789"/>
    <d v="2001-05-31T21:00:00"/>
  </r>
  <r>
    <x v="1"/>
    <x v="2"/>
    <x v="1"/>
    <x v="0"/>
    <n v="3372"/>
    <n v="1310457"/>
    <d v="2001-05-30T09:02:16"/>
    <s v="Aquila Energy Marketing Corporation"/>
    <x v="0"/>
    <x v="0"/>
    <x v="0"/>
    <x v="2"/>
    <s v="US Gas Phy Fwd Firm non-TX &lt; or = 1Mo "/>
    <s v="US Gas Phy       PEPL Pool               31May01         USD/MM"/>
    <n v="3372"/>
    <m/>
    <x v="0"/>
    <x v="10"/>
    <x v="0"/>
    <n v="3.5575000000000001"/>
    <s v="TROYKELLY"/>
    <s v="KSTEVEN"/>
    <s v="ENA-IM Mid Central South"/>
    <x v="8"/>
    <x v="4"/>
    <n v="817790"/>
    <d v="2001-05-31T21:00:00"/>
  </r>
  <r>
    <x v="1"/>
    <x v="2"/>
    <x v="0"/>
    <x v="10"/>
    <n v="155000"/>
    <n v="1310458"/>
    <d v="2001-05-30T09:02:1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71"/>
    <s v="pstrange"/>
    <s v="JARNOLD"/>
    <s v="NG-Price"/>
    <x v="6"/>
    <x v="4"/>
    <s v="VC9070.1"/>
    <d v="2001-07-01T21:00:00"/>
  </r>
  <r>
    <x v="0"/>
    <x v="2"/>
    <x v="1"/>
    <x v="0"/>
    <n v="5000"/>
    <n v="1310459"/>
    <d v="2001-05-30T09:02:19"/>
    <s v="PG&amp;E Energy Trading, Canada Corporation"/>
    <x v="0"/>
    <x v="0"/>
    <x v="0"/>
    <x v="2"/>
    <s v="CAN Gas Phy Fwd Firm East &lt; or = 1Mo"/>
    <s v="CAN Gas Phy      Niagara, TCPL           31May01         USD/MM"/>
    <m/>
    <n v="5000"/>
    <x v="0"/>
    <x v="10"/>
    <x v="0"/>
    <n v="3.87"/>
    <s v="ADM54361"/>
    <s v="MCUILLA"/>
    <s v="ENA - IM Ontario"/>
    <x v="8"/>
    <x v="4"/>
    <n v="817791"/>
    <d v="2001-05-31T21:00:00"/>
  </r>
  <r>
    <x v="1"/>
    <x v="2"/>
    <x v="1"/>
    <x v="0"/>
    <n v="5000"/>
    <n v="1310460"/>
    <d v="2001-05-30T09:02:20"/>
    <s v="MidAmerican Energy Company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6"/>
    <s v="PEGGIALL"/>
    <s v="TDONOHO"/>
    <s v="ENA - IM Central Gulf"/>
    <x v="8"/>
    <x v="4"/>
    <n v="817792"/>
    <d v="2001-05-31T21:00:00"/>
  </r>
  <r>
    <x v="1"/>
    <x v="2"/>
    <x v="1"/>
    <x v="0"/>
    <n v="1431"/>
    <n v="1310461"/>
    <d v="2001-05-30T09:02:20"/>
    <s v="Reliant Energy Services, Inc."/>
    <x v="0"/>
    <x v="0"/>
    <x v="0"/>
    <x v="2"/>
    <s v="US Gas Phy Fwd Firm non-TX &lt; or = 1Mo "/>
    <s v="US Gas Phy       FGT Z2                  31May01         USD/MM"/>
    <m/>
    <n v="1431"/>
    <x v="0"/>
    <x v="10"/>
    <x v="0"/>
    <n v="3.7"/>
    <s v="mikepowers"/>
    <s v="SNEAL"/>
    <s v="ENA-IM NE GULF4"/>
    <x v="8"/>
    <x v="4"/>
    <n v="817793"/>
    <d v="2001-05-31T21:00:00"/>
  </r>
  <r>
    <x v="1"/>
    <x v="2"/>
    <x v="1"/>
    <x v="6"/>
    <n v="34560"/>
    <n v="1310462"/>
    <d v="2001-05-30T09:02:21"/>
    <s v="Occidental Energy Marketing, Inc."/>
    <x v="0"/>
    <x v="0"/>
    <x v="0"/>
    <x v="2"/>
    <s v="US Gas Phy Fwd Firm non-TX &lt; or = 1Mo "/>
    <s v="US Gas Phy       TETCO M3                Jun01           USD/MM"/>
    <m/>
    <n v="1152"/>
    <x v="0"/>
    <x v="10"/>
    <x v="0"/>
    <n v="4"/>
    <s v="smallfitz"/>
    <s v="VPIMENOV"/>
    <s v="ENA-IM ME NEW YORK"/>
    <x v="8"/>
    <x v="4"/>
    <n v="817800"/>
    <d v="2001-06-01T21:00:00"/>
  </r>
  <r>
    <x v="1"/>
    <x v="3"/>
    <x v="0"/>
    <x v="0"/>
    <n v="50000"/>
    <n v="1310464"/>
    <d v="2001-05-30T09:02:2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509"/>
    <d v="2001-07-01T00:00:00"/>
  </r>
  <r>
    <x v="1"/>
    <x v="2"/>
    <x v="1"/>
    <x v="0"/>
    <n v="10000"/>
    <n v="1310465"/>
    <d v="2001-05-30T09:02:23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DMCPHERSON"/>
    <s v="ARING"/>
    <s v="ENA-IM NE GULF1"/>
    <x v="8"/>
    <x v="4"/>
    <n v="817795"/>
    <d v="2001-05-31T21:00:00"/>
  </r>
  <r>
    <x v="1"/>
    <x v="2"/>
    <x v="1"/>
    <x v="0"/>
    <n v="720"/>
    <n v="1310467"/>
    <d v="2001-05-30T09:02:24"/>
    <s v="ProLiance Energy, LLC"/>
    <x v="0"/>
    <x v="0"/>
    <x v="0"/>
    <x v="2"/>
    <s v="US Gas Phy Fwd Firm non-TX &lt; or = 1Mo "/>
    <s v="US Gas Phy       ANR SW Pool             31May01         USD/MM"/>
    <m/>
    <n v="720"/>
    <x v="0"/>
    <x v="10"/>
    <x v="0"/>
    <n v="3.56"/>
    <s v="CLINTDAVIS"/>
    <s v="KSTEVEN"/>
    <s v="ENA-IM Mid Central South"/>
    <x v="8"/>
    <x v="4"/>
    <n v="817794"/>
    <d v="2001-05-31T21:00:00"/>
  </r>
  <r>
    <x v="1"/>
    <x v="2"/>
    <x v="1"/>
    <x v="0"/>
    <n v="10000"/>
    <n v="1310466"/>
    <d v="2001-05-30T09:02:24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25000000000001"/>
    <s v="MIDCONT1"/>
    <s v="TDONOHO"/>
    <s v="ENA - IM Central Gulf"/>
    <x v="8"/>
    <x v="4"/>
    <n v="817796"/>
    <d v="2001-05-31T21:00:00"/>
  </r>
  <r>
    <x v="0"/>
    <x v="2"/>
    <x v="1"/>
    <x v="0"/>
    <n v="5000"/>
    <n v="1310468"/>
    <d v="2001-05-30T09:02:25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797"/>
    <d v="2001-05-31T21:00:00"/>
  </r>
  <r>
    <x v="0"/>
    <x v="2"/>
    <x v="1"/>
    <x v="0"/>
    <n v="10000"/>
    <n v="1310470"/>
    <d v="2001-05-30T09:02:2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7799"/>
    <d v="2001-05-31T21:00:00"/>
  </r>
  <r>
    <x v="0"/>
    <x v="2"/>
    <x v="1"/>
    <x v="0"/>
    <n v="5000"/>
    <n v="1310469"/>
    <d v="2001-05-30T09:02:25"/>
    <s v="Dynegy Canada Inc.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7"/>
    <s v="JIMMCGHEE"/>
    <s v="CCLARK5"/>
    <s v="EC - IM Canada BC"/>
    <x v="8"/>
    <x v="7"/>
    <n v="817798"/>
    <d v="2001-05-31T21:00:00"/>
  </r>
  <r>
    <x v="1"/>
    <x v="2"/>
    <x v="1"/>
    <x v="0"/>
    <n v="4251"/>
    <n v="1310471"/>
    <d v="2001-05-30T09:02:29"/>
    <s v="Cinergy Marketing &amp; Trading, LLC"/>
    <x v="0"/>
    <x v="0"/>
    <x v="0"/>
    <x v="2"/>
    <s v="US Gas Phy Fwd Firm non-TX &lt; or = 1Mo "/>
    <s v="US Gas Phy       ANR SW Pool             31May01         USD/MM"/>
    <n v="4251"/>
    <m/>
    <x v="0"/>
    <x v="10"/>
    <x v="0"/>
    <n v="3.5550000000000002"/>
    <s v="CHADALEX"/>
    <s v="KSTEVEN"/>
    <s v="ENA-IM Mid Central South"/>
    <x v="8"/>
    <x v="4"/>
    <n v="817801"/>
    <d v="2001-05-31T21:00:00"/>
  </r>
  <r>
    <x v="1"/>
    <x v="2"/>
    <x v="1"/>
    <x v="0"/>
    <n v="1180"/>
    <n v="1310473"/>
    <d v="2001-05-30T09:02:30"/>
    <s v="Duke Energy Trading and Marketing, L.L.C."/>
    <x v="0"/>
    <x v="0"/>
    <x v="0"/>
    <x v="2"/>
    <s v="US Gas Phy Fwd Firm non-TX &lt; or = 1Mo "/>
    <s v="US Gas Phy       EP Blanco Avg           31May01         USD/MM"/>
    <m/>
    <n v="1180"/>
    <x v="0"/>
    <x v="10"/>
    <x v="0"/>
    <n v="2.7149999999999999"/>
    <s v="MIKELARSEN"/>
    <s v="TKUYKEN"/>
    <s v="ENA - IM West"/>
    <x v="8"/>
    <x v="4"/>
    <n v="817803"/>
    <d v="2001-05-31T21:00:00"/>
  </r>
  <r>
    <x v="1"/>
    <x v="2"/>
    <x v="1"/>
    <x v="0"/>
    <n v="15000"/>
    <n v="1310474"/>
    <d v="2001-05-30T09:02:30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"/>
    <s v="raganbond1"/>
    <s v="ARING"/>
    <s v="ENA-IM NE GULF1"/>
    <x v="8"/>
    <x v="4"/>
    <n v="817804"/>
    <d v="2001-05-31T21:00:00"/>
  </r>
  <r>
    <x v="1"/>
    <x v="2"/>
    <x v="1"/>
    <x v="0"/>
    <n v="5000"/>
    <n v="1310472"/>
    <d v="2001-05-30T09:02:30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95"/>
    <s v="EOLBILLY"/>
    <s v="MLENHAR"/>
    <s v="ENA - IM West"/>
    <x v="8"/>
    <x v="4"/>
    <n v="817802"/>
    <d v="2001-05-31T21:00:00"/>
  </r>
  <r>
    <x v="0"/>
    <x v="2"/>
    <x v="1"/>
    <x v="0"/>
    <n v="5000"/>
    <n v="1310475"/>
    <d v="2001-05-30T09:02:34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powerexgas"/>
    <s v="RWATT"/>
    <s v="EC-IM Canada West"/>
    <x v="8"/>
    <x v="7"/>
    <n v="817805"/>
    <d v="2001-05-31T21:00:00"/>
  </r>
  <r>
    <x v="0"/>
    <x v="2"/>
    <x v="1"/>
    <x v="6"/>
    <n v="150000"/>
    <n v="1310476"/>
    <d v="2001-05-30T09:02:3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illiamw"/>
    <s v="MCOWAN"/>
    <s v="EC-IM Canada West"/>
    <x v="8"/>
    <x v="7"/>
    <n v="817806"/>
    <d v="2001-06-01T21:00:00"/>
  </r>
  <r>
    <x v="0"/>
    <x v="0"/>
    <x v="0"/>
    <x v="0"/>
    <n v="20"/>
    <n v="1310477"/>
    <d v="2001-05-30T09:02:4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IMONEVANS"/>
    <s v="BMARCHAN"/>
    <s v="Enron Metals Trading System"/>
    <x v="0"/>
    <x v="0"/>
    <n v="2157917"/>
    <m/>
  </r>
  <r>
    <x v="1"/>
    <x v="2"/>
    <x v="1"/>
    <x v="0"/>
    <n v="672"/>
    <n v="1310478"/>
    <d v="2001-05-30T09:02:44"/>
    <s v="Aquila Energy Marketing Corporation"/>
    <x v="0"/>
    <x v="0"/>
    <x v="0"/>
    <x v="2"/>
    <s v="US Gas Phy Fwd Firm non-TX &lt; or = 1Mo "/>
    <s v="US Gas Phy       COL Onshore             31May01         USD/MM"/>
    <m/>
    <n v="672"/>
    <x v="0"/>
    <x v="10"/>
    <x v="0"/>
    <n v="3.65"/>
    <s v="LANCEMCW"/>
    <s v="SPEREIR"/>
    <s v="ENA-IM NE GULF2"/>
    <x v="8"/>
    <x v="4"/>
    <n v="817807"/>
    <d v="2001-05-31T21:00:00"/>
  </r>
  <r>
    <x v="1"/>
    <x v="2"/>
    <x v="1"/>
    <x v="6"/>
    <n v="45000"/>
    <n v="1310479"/>
    <d v="2001-05-30T09:02:48"/>
    <s v="Western Gas Resources, Inc."/>
    <x v="0"/>
    <x v="0"/>
    <x v="0"/>
    <x v="2"/>
    <s v="US Gas Phy Fwd Firm non-TX &lt; or = 1Mo "/>
    <s v="US Gas Phy       COL Onshore             Jun01           USD/MM"/>
    <m/>
    <n v="1500"/>
    <x v="0"/>
    <x v="10"/>
    <x v="0"/>
    <n v="3.62"/>
    <s v="JHTRAMEL"/>
    <s v="SPEREIR"/>
    <s v="ENA-IM NE GULF2"/>
    <x v="8"/>
    <x v="4"/>
    <n v="817808"/>
    <d v="2001-06-01T21:00:00"/>
  </r>
  <r>
    <x v="1"/>
    <x v="2"/>
    <x v="1"/>
    <x v="6"/>
    <n v="30000"/>
    <n v="1310480"/>
    <d v="2001-05-30T09:02:52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55"/>
    <s v="gregt00001"/>
    <s v="JHODGE2"/>
    <s v="ENA-IM ME TCO"/>
    <x v="8"/>
    <x v="4"/>
    <n v="817810"/>
    <d v="2001-06-01T21:00:00"/>
  </r>
  <r>
    <x v="1"/>
    <x v="2"/>
    <x v="1"/>
    <x v="0"/>
    <n v="10000"/>
    <n v="1310482"/>
    <d v="2001-05-30T09:02:53"/>
    <s v="Hess Energy Services Company, LLC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tomkurtz"/>
    <s v="ARING"/>
    <s v="ENA-IM NE GULF1"/>
    <x v="8"/>
    <x v="4"/>
    <n v="817809"/>
    <d v="2001-05-31T21:00:00"/>
  </r>
  <r>
    <x v="1"/>
    <x v="2"/>
    <x v="1"/>
    <x v="0"/>
    <n v="3282"/>
    <n v="1310484"/>
    <d v="2001-05-30T09:02:58"/>
    <s v="IGI Resources, Inc."/>
    <x v="0"/>
    <x v="0"/>
    <x v="0"/>
    <x v="2"/>
    <s v="US Gas Phy Fwd Firm non-TX &lt; or = 1Mo "/>
    <s v="US Gas Phy       PGT Malin               31May01         USD/MM"/>
    <n v="3282"/>
    <m/>
    <x v="0"/>
    <x v="10"/>
    <x v="0"/>
    <n v="3.75"/>
    <s v="LORIPIGI"/>
    <s v="MLENHAR"/>
    <s v="ENA - IM West"/>
    <x v="8"/>
    <x v="4"/>
    <n v="817811"/>
    <d v="2001-05-31T21:00:00"/>
  </r>
  <r>
    <x v="1"/>
    <x v="2"/>
    <x v="1"/>
    <x v="0"/>
    <n v="10000"/>
    <n v="1310485"/>
    <d v="2001-05-30T09:02:59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KREMERTODD"/>
    <s v="PMIMS"/>
    <s v="ENA - IM MKT Central CG"/>
    <x v="8"/>
    <x v="4"/>
    <n v="817812"/>
    <d v="2001-05-31T21:00:00"/>
  </r>
  <r>
    <x v="1"/>
    <x v="2"/>
    <x v="0"/>
    <x v="20"/>
    <n v="755000"/>
    <n v="1310486"/>
    <d v="2001-05-30T09:03:0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jh1825ps"/>
    <s v="JARNOLD"/>
    <s v="NG-Price"/>
    <x v="6"/>
    <x v="4"/>
    <s v="VC9074.1"/>
    <d v="2001-11-01T00:00:00"/>
  </r>
  <r>
    <x v="1"/>
    <x v="2"/>
    <x v="1"/>
    <x v="0"/>
    <n v="10000"/>
    <n v="1310487"/>
    <d v="2001-05-30T09:03:01"/>
    <s v="Enron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7"/>
    <s v="JIMBARKER"/>
    <s v="JHODGE2"/>
    <s v="ENA-IM ME TCO"/>
    <x v="8"/>
    <x v="4"/>
    <n v="817813"/>
    <d v="2001-05-31T21:00:00"/>
  </r>
  <r>
    <x v="1"/>
    <x v="2"/>
    <x v="0"/>
    <x v="10"/>
    <n v="620000"/>
    <n v="1310488"/>
    <d v="2001-05-30T09:03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2"/>
    <s v="JLIPMAN1"/>
    <s v="JARNOLD"/>
    <s v="NG-Price"/>
    <x v="6"/>
    <x v="4"/>
    <s v="VC9075.1"/>
    <d v="2001-07-01T21:00:00"/>
  </r>
  <r>
    <x v="1"/>
    <x v="1"/>
    <x v="1"/>
    <x v="2"/>
    <n v="250"/>
    <n v="1310489"/>
    <d v="2001-05-30T09:03:02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1.25"/>
    <s v="jrobertson"/>
    <s v="JQUENET"/>
    <s v="ST-PJM"/>
    <x v="7"/>
    <x v="6"/>
    <n v="626044.1"/>
    <d v="2001-06-04T21:00:00"/>
  </r>
  <r>
    <x v="1"/>
    <x v="1"/>
    <x v="1"/>
    <x v="18"/>
    <n v="3100"/>
    <n v="1310490"/>
    <d v="2001-05-30T09:03:08"/>
    <s v="ONEOK Power Marketing Company"/>
    <x v="0"/>
    <x v="0"/>
    <x v="0"/>
    <x v="1"/>
    <s v="US East Power Phy Fwd Firm"/>
    <s v="US Pwr Phy Firm  Entergy Peak            Jul-Aug01       USD/MWh"/>
    <n v="50"/>
    <m/>
    <x v="0"/>
    <x v="1"/>
    <x v="0"/>
    <n v="87.75"/>
    <s v="RACHELHALL"/>
    <s v="MCARSON2"/>
    <s v="LT-SPP"/>
    <x v="7"/>
    <x v="6"/>
    <n v="626045.1"/>
    <d v="2001-07-01T14:16:00"/>
  </r>
  <r>
    <x v="1"/>
    <x v="2"/>
    <x v="1"/>
    <x v="0"/>
    <n v="5000"/>
    <n v="1310491"/>
    <d v="2001-05-30T09:03:09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49999999999998"/>
    <s v="kimery00"/>
    <s v="SPEREIR"/>
    <s v="ENA-IM NE GULF3"/>
    <x v="8"/>
    <x v="4"/>
    <n v="817815"/>
    <d v="2001-05-31T21:00:00"/>
  </r>
  <r>
    <x v="0"/>
    <x v="2"/>
    <x v="1"/>
    <x v="0"/>
    <n v="10000"/>
    <n v="1310493"/>
    <d v="2001-05-30T09:03:1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7816"/>
    <d v="2001-05-31T21:00:00"/>
  </r>
  <r>
    <x v="1"/>
    <x v="3"/>
    <x v="0"/>
    <x v="0"/>
    <n v="50000"/>
    <n v="1310492"/>
    <d v="2001-05-30T09:03:1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JTREADWAY"/>
    <s v="GWHALLE"/>
    <s v="WTI-GW-NXC2"/>
    <x v="5"/>
    <x v="4"/>
    <n v="109510"/>
    <d v="2001-07-01T00:00:00"/>
  </r>
  <r>
    <x v="1"/>
    <x v="1"/>
    <x v="0"/>
    <x v="0"/>
    <n v="50"/>
    <n v="1310494"/>
    <d v="2001-05-30T09:03:13"/>
    <s v="PPL EnergyPlus, LLC"/>
    <x v="0"/>
    <x v="0"/>
    <x v="0"/>
    <x v="1"/>
    <s v="US East Power Fin Swap"/>
    <s v="US Pwr Fin Swap  ISO NY Z-A Peak         31May01         USD/MWh"/>
    <n v="50"/>
    <m/>
    <x v="0"/>
    <x v="1"/>
    <x v="0"/>
    <n v="35.25"/>
    <s v="pplhourly2"/>
    <s v="GGUPTA"/>
    <s v="ST-New England"/>
    <x v="7"/>
    <x v="4"/>
    <n v="626046.1"/>
    <d v="2001-05-31T21:00:00"/>
  </r>
  <r>
    <x v="1"/>
    <x v="2"/>
    <x v="0"/>
    <x v="10"/>
    <n v="155000"/>
    <n v="1310495"/>
    <d v="2001-05-30T09:03:14"/>
    <s v="Calpine Energy Services,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EFFFOX1"/>
    <s v="JARNOLD"/>
    <s v="NG-Price"/>
    <x v="6"/>
    <x v="4"/>
    <s v="VC9076.1"/>
    <d v="2001-07-01T21:00:00"/>
  </r>
  <r>
    <x v="0"/>
    <x v="2"/>
    <x v="1"/>
    <x v="0"/>
    <n v="5000"/>
    <n v="1310498"/>
    <d v="2001-05-30T09:03:18"/>
    <s v="Cook Inlet Energy Supply L.L.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"/>
    <s v="canadanw1"/>
    <s v="RWATT"/>
    <s v="EC-IM Canada West"/>
    <x v="8"/>
    <x v="7"/>
    <n v="817817"/>
    <d v="2001-05-31T21:00:00"/>
  </r>
  <r>
    <x v="0"/>
    <x v="2"/>
    <x v="1"/>
    <x v="0"/>
    <n v="6788"/>
    <n v="1310500"/>
    <d v="2001-05-30T09:03:29"/>
    <s v="Aquila Canada Corp."/>
    <x v="0"/>
    <x v="0"/>
    <x v="0"/>
    <x v="2"/>
    <s v="CAN Gas Phy Fwd Firm East &lt; or = 1Mo"/>
    <s v="CAN Gas Phy      Dawn                    31May01         USD/MM"/>
    <n v="6788"/>
    <m/>
    <x v="0"/>
    <x v="10"/>
    <x v="0"/>
    <n v="3.85"/>
    <s v="dread2000"/>
    <s v="MCUILLA"/>
    <s v="ENA - IM Ontario"/>
    <x v="8"/>
    <x v="4"/>
    <n v="817820"/>
    <d v="2001-05-31T21:00:00"/>
  </r>
  <r>
    <x v="1"/>
    <x v="2"/>
    <x v="1"/>
    <x v="0"/>
    <n v="5000"/>
    <n v="1310499"/>
    <d v="2001-05-30T09:03:29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2"/>
    <s v="PMIMS"/>
    <s v="ENA - IM MKT Central CG"/>
    <x v="8"/>
    <x v="4"/>
    <n v="817819"/>
    <d v="2001-05-31T21:00:00"/>
  </r>
  <r>
    <x v="1"/>
    <x v="2"/>
    <x v="1"/>
    <x v="0"/>
    <n v="5000"/>
    <n v="1310501"/>
    <d v="2001-05-30T09:03:33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1"/>
    <s v="PMIMS"/>
    <s v="ENA - IM MKT Central CG"/>
    <x v="8"/>
    <x v="4"/>
    <n v="817821"/>
    <d v="2001-05-31T21:00:00"/>
  </r>
  <r>
    <x v="1"/>
    <x v="2"/>
    <x v="0"/>
    <x v="22"/>
    <n v="615000"/>
    <n v="1310503"/>
    <d v="2001-05-30T09:03:3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1"/>
    <s v="petverma"/>
    <s v="JARNOLD"/>
    <s v="NG-Price"/>
    <x v="6"/>
    <x v="4"/>
    <s v="VC9080.1"/>
    <d v="2001-07-01T00:00:00"/>
  </r>
  <r>
    <x v="1"/>
    <x v="2"/>
    <x v="0"/>
    <x v="20"/>
    <n v="755000"/>
    <n v="1310502"/>
    <d v="2001-05-30T09:03:39"/>
    <s v="Sempra Energy Trading Corp."/>
    <x v="0"/>
    <x v="0"/>
    <x v="0"/>
    <x v="2"/>
    <s v="US Gas Fin BasisSwap"/>
    <s v="US Gas Basis     TETCO M3                Nov01-Mar02     USD/MM"/>
    <n v="5000"/>
    <m/>
    <x v="0"/>
    <x v="10"/>
    <x v="0"/>
    <n v="0.9"/>
    <s v="JLIPMAN1"/>
    <s v="BMCKAY"/>
    <s v="FT-NY"/>
    <x v="6"/>
    <x v="4"/>
    <s v="VC9079.1"/>
    <d v="2001-11-01T00:00:00"/>
  </r>
  <r>
    <x v="1"/>
    <x v="2"/>
    <x v="1"/>
    <x v="0"/>
    <n v="5000"/>
    <n v="1310504"/>
    <d v="2001-05-30T09:03:49"/>
    <s v="Anadarko Energy Service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"/>
    <s v="ADM26674"/>
    <s v="SPEREIR"/>
    <s v="ENA-IM NE GULF3"/>
    <x v="8"/>
    <x v="4"/>
    <n v="817823"/>
    <d v="2001-05-31T21:00:00"/>
  </r>
  <r>
    <x v="1"/>
    <x v="3"/>
    <x v="0"/>
    <x v="0"/>
    <n v="50000"/>
    <n v="1310505"/>
    <d v="2001-05-30T09:03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JTREADWAY"/>
    <s v="GWHALLE"/>
    <s v="WTI-GW-NXC2"/>
    <x v="5"/>
    <x v="4"/>
    <n v="109511"/>
    <d v="2001-07-01T00:00:00"/>
  </r>
  <r>
    <x v="1"/>
    <x v="2"/>
    <x v="1"/>
    <x v="0"/>
    <n v="1762"/>
    <n v="1310506"/>
    <d v="2001-05-30T09:03:59"/>
    <s v="Reliant Energy Services, Inc."/>
    <x v="0"/>
    <x v="0"/>
    <x v="0"/>
    <x v="2"/>
    <s v="US Gas Phy Fwd Firm non-TX &lt; or = 1Mo "/>
    <s v="US Gas Phy       PGT Malin               31May01         USD/MM"/>
    <n v="1762"/>
    <m/>
    <x v="0"/>
    <x v="10"/>
    <x v="0"/>
    <n v="3.75"/>
    <s v="sharibri"/>
    <s v="MLENHAR"/>
    <s v="ENA - IM West"/>
    <x v="8"/>
    <x v="4"/>
    <n v="817825"/>
    <d v="2001-05-31T21:00:00"/>
  </r>
  <r>
    <x v="0"/>
    <x v="2"/>
    <x v="1"/>
    <x v="0"/>
    <n v="5000"/>
    <n v="1310508"/>
    <d v="2001-05-30T09:04:06"/>
    <s v="Engage Energy Canada L.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craigwest"/>
    <s v="RWATT"/>
    <s v="EC-IM Canada West"/>
    <x v="8"/>
    <x v="7"/>
    <n v="817826"/>
    <d v="2001-05-31T21:00:00"/>
  </r>
  <r>
    <x v="0"/>
    <x v="3"/>
    <x v="0"/>
    <x v="10"/>
    <n v="775000"/>
    <n v="1310509"/>
    <d v="2001-05-30T09:04:14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"/>
    <s v="antperez"/>
    <s v="MJONES2"/>
    <s v="UK - ECTRIC - Crude D-Brent"/>
    <x v="5"/>
    <x v="3"/>
    <n v="109512"/>
    <d v="2001-07-01T00:00:00"/>
  </r>
  <r>
    <x v="1"/>
    <x v="2"/>
    <x v="1"/>
    <x v="0"/>
    <n v="5000"/>
    <n v="1310510"/>
    <d v="2001-05-30T09:04:16"/>
    <s v="BP Energy Company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3"/>
    <s v="ZHWF0S01"/>
    <s v="SPEREIR"/>
    <s v="ENA-IM NE GULF3"/>
    <x v="8"/>
    <x v="4"/>
    <n v="817828"/>
    <d v="2001-05-31T21:00:00"/>
  </r>
  <r>
    <x v="1"/>
    <x v="2"/>
    <x v="1"/>
    <x v="0"/>
    <n v="1039"/>
    <n v="1310511"/>
    <d v="2001-05-30T09:04:20"/>
    <s v="Sempra Energy Trading Corp."/>
    <x v="0"/>
    <x v="0"/>
    <x v="0"/>
    <x v="2"/>
    <s v="US Gas Phy Fwd Firm non-TX &lt; or = 1Mo "/>
    <s v="US Gas Phy       Transco Z6 NY           31May01         USD/MM"/>
    <n v="1039"/>
    <m/>
    <x v="0"/>
    <x v="10"/>
    <x v="0"/>
    <n v="4.0449999999999999"/>
    <s v="shawnmaz"/>
    <s v="VPIMENOV"/>
    <s v="ENA-IM ME NEW YORK"/>
    <x v="8"/>
    <x v="4"/>
    <n v="817829"/>
    <d v="2001-05-31T21:00:00"/>
  </r>
  <r>
    <x v="1"/>
    <x v="2"/>
    <x v="1"/>
    <x v="0"/>
    <n v="5000"/>
    <n v="1310512"/>
    <d v="2001-05-30T09:04:21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38449"/>
    <s v="JWILLI13"/>
    <s v="ENA - IM Mkt Central MICH"/>
    <x v="8"/>
    <x v="4"/>
    <n v="817830"/>
    <d v="2001-05-31T21:00:00"/>
  </r>
  <r>
    <x v="1"/>
    <x v="2"/>
    <x v="1"/>
    <x v="0"/>
    <n v="5000"/>
    <n v="1310513"/>
    <d v="2001-05-30T09:04:31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32"/>
    <d v="2001-05-31T21:00:00"/>
  </r>
  <r>
    <x v="1"/>
    <x v="7"/>
    <x v="1"/>
    <x v="0"/>
    <n v="500"/>
    <n v="1310514"/>
    <d v="2001-05-30T09:04:32"/>
    <s v="Pacific Forest Resources, Inc."/>
    <x v="3"/>
    <x v="2"/>
    <x v="1"/>
    <x v="7"/>
    <s v="US Recycled ONP Phy"/>
    <s v="US Recyc ONP Phy #7 FAS Port Eliz        30May01         USD/ST"/>
    <n v="500"/>
    <m/>
    <x v="0"/>
    <x v="15"/>
    <x v="0"/>
    <n v="59"/>
    <s v="ADM81953"/>
    <s v="SRAY2"/>
    <s v="PAPER-CONSOL"/>
    <x v="6"/>
    <x v="4"/>
    <s v="VD3498"/>
    <d v="2001-05-30T21:00:00"/>
  </r>
  <r>
    <x v="1"/>
    <x v="2"/>
    <x v="0"/>
    <x v="6"/>
    <n v="150000"/>
    <n v="1310515"/>
    <d v="2001-05-30T09:04:33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0650000000000004"/>
    <s v="ADM97524"/>
    <s v="VPIMENOV"/>
    <s v="EAST-NEW YORK"/>
    <x v="6"/>
    <x v="4"/>
    <s v="VC9085.1"/>
    <d v="2001-06-01T21:00:00"/>
  </r>
  <r>
    <x v="1"/>
    <x v="2"/>
    <x v="0"/>
    <x v="6"/>
    <n v="300000"/>
    <n v="1310517"/>
    <d v="2001-05-30T09:04:38"/>
    <s v="Mirant Americas Energy Marketing, L.P."/>
    <x v="0"/>
    <x v="0"/>
    <x v="0"/>
    <x v="2"/>
    <s v="US Gas Fin Swap"/>
    <s v="US Gas Daily     NGPL TXOK East          Jun01           USD/MM"/>
    <m/>
    <n v="10000"/>
    <x v="0"/>
    <x v="10"/>
    <x v="0"/>
    <n v="3.5649999999999999"/>
    <s v="TOMSAX01"/>
    <s v="KRUSCIT"/>
    <s v="Firm Trading Central"/>
    <x v="6"/>
    <x v="4"/>
    <s v="VC9087.1"/>
    <d v="2001-06-01T21:00:00"/>
  </r>
  <r>
    <x v="1"/>
    <x v="2"/>
    <x v="0"/>
    <x v="14"/>
    <n v="3650000"/>
    <n v="1310521"/>
    <d v="2001-05-30T09:04:43"/>
    <s v="AEP Energy Services, Inc."/>
    <x v="0"/>
    <x v="0"/>
    <x v="0"/>
    <x v="2"/>
    <s v="US Gas Fin BasisSwap"/>
    <s v="US Gas Basis     EP Permian              Jan-Dec02       USD/MM"/>
    <n v="10000"/>
    <m/>
    <x v="0"/>
    <x v="10"/>
    <x v="0"/>
    <n v="-5.0000000000000001E-3"/>
    <s v="aepes203"/>
    <s v="EBASS"/>
    <s v="FT-Texas"/>
    <x v="6"/>
    <x v="4"/>
    <s v="VC9088.1"/>
    <d v="2002-01-01T21:00:00"/>
  </r>
  <r>
    <x v="1"/>
    <x v="2"/>
    <x v="1"/>
    <x v="0"/>
    <n v="1300"/>
    <n v="1310518"/>
    <d v="2001-05-30T09:04:43"/>
    <s v="Sempra Energy Trading Corp."/>
    <x v="0"/>
    <x v="0"/>
    <x v="0"/>
    <x v="2"/>
    <s v="US Gas Phy Fwd Firm non-TX &lt; or = 1Mo "/>
    <s v="US Gas Phy       NGPL NICOR              31May01         USD/MM"/>
    <m/>
    <n v="1300"/>
    <x v="0"/>
    <x v="10"/>
    <x v="0"/>
    <n v="3.7425000000000002"/>
    <s v="ANNBURKE"/>
    <s v="PMIMS"/>
    <s v="ENA - IM MKT Central CG"/>
    <x v="8"/>
    <x v="4"/>
    <n v="817834"/>
    <d v="2001-05-31T21:00:00"/>
  </r>
  <r>
    <x v="1"/>
    <x v="2"/>
    <x v="1"/>
    <x v="0"/>
    <n v="2500"/>
    <n v="1310519"/>
    <d v="2001-05-30T09:04:43"/>
    <s v="AEP Energy Services, Inc."/>
    <x v="0"/>
    <x v="0"/>
    <x v="0"/>
    <x v="2"/>
    <s v="US Gas Phy Fwd Firm non-TX &lt; or = 1Mo "/>
    <s v="US Gas Phy       EPNG Keystone           31May01         USD/MM"/>
    <n v="2500"/>
    <m/>
    <x v="0"/>
    <x v="10"/>
    <x v="0"/>
    <n v="3.4750000000000001"/>
    <s v="aepes216"/>
    <s v="RGAY"/>
    <s v="ENA - IM West"/>
    <x v="8"/>
    <x v="4"/>
    <n v="817833"/>
    <d v="2001-05-31T21:00:00"/>
  </r>
  <r>
    <x v="1"/>
    <x v="2"/>
    <x v="1"/>
    <x v="6"/>
    <n v="12420"/>
    <n v="1310520"/>
    <d v="2001-05-30T09:04:43"/>
    <s v="Western Gas Resources, Inc."/>
    <x v="0"/>
    <x v="0"/>
    <x v="0"/>
    <x v="2"/>
    <s v="US Gas Phy Fwd Firm non-TX &lt; or = 1Mo "/>
    <s v="US Gas Phy       TENN 800                Jun01           USD/MM"/>
    <m/>
    <n v="414"/>
    <x v="0"/>
    <x v="10"/>
    <x v="0"/>
    <n v="3.5649999999999999"/>
    <s v="JHTRAMEL"/>
    <s v="SNEAL"/>
    <s v="ENA-IM NE GULF3"/>
    <x v="8"/>
    <x v="4"/>
    <n v="817835"/>
    <d v="2001-06-01T21:00:00"/>
  </r>
  <r>
    <x v="1"/>
    <x v="2"/>
    <x v="0"/>
    <x v="22"/>
    <n v="615000"/>
    <n v="1310523"/>
    <d v="2001-05-30T09:04:4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robpitts"/>
    <s v="JARNOLD"/>
    <s v="NG-Price"/>
    <x v="6"/>
    <x v="4"/>
    <s v="VC9090.1"/>
    <d v="2001-07-01T00:00:00"/>
  </r>
  <r>
    <x v="1"/>
    <x v="2"/>
    <x v="1"/>
    <x v="0"/>
    <n v="56"/>
    <n v="1310524"/>
    <d v="2001-05-30T09:04:49"/>
    <s v="Sempra Energy Trading Corp."/>
    <x v="0"/>
    <x v="0"/>
    <x v="0"/>
    <x v="2"/>
    <s v="US Gas Phy Fwd Firm non-TX &lt; or = 1Mo "/>
    <s v="US Gas Phy       TETCO ELA               31May01         USD/MM"/>
    <m/>
    <n v="56"/>
    <x v="0"/>
    <x v="10"/>
    <x v="0"/>
    <n v="3.65"/>
    <s v="shawnmaz"/>
    <s v="SPEREIR"/>
    <s v="ENA-IM NE GULF3"/>
    <x v="8"/>
    <x v="4"/>
    <n v="817836"/>
    <d v="2001-05-31T21:00:00"/>
  </r>
  <r>
    <x v="0"/>
    <x v="2"/>
    <x v="1"/>
    <x v="0"/>
    <n v="10000"/>
    <n v="1310525"/>
    <d v="2001-05-30T09:04:52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ADM73094"/>
    <s v="RWATT"/>
    <s v="EC-IM Canada West"/>
    <x v="8"/>
    <x v="7"/>
    <n v="817837"/>
    <d v="2001-05-30T21:00:00"/>
  </r>
  <r>
    <x v="1"/>
    <x v="2"/>
    <x v="1"/>
    <x v="0"/>
    <n v="8700"/>
    <n v="1310526"/>
    <d v="2001-05-30T09:04:54"/>
    <s v="Aquila Energy Marketing Corporation"/>
    <x v="0"/>
    <x v="0"/>
    <x v="0"/>
    <x v="2"/>
    <s v="US Gas Phy Fwd Firm non-TX &lt; or = 1Mo "/>
    <s v="US Gas Phy       NGPL NICOR              31May01         USD/MM"/>
    <m/>
    <n v="8700"/>
    <x v="0"/>
    <x v="10"/>
    <x v="0"/>
    <n v="3.7425000000000002"/>
    <s v="benharner"/>
    <s v="PMIMS"/>
    <s v="ENA - IM MKT Central CG"/>
    <x v="8"/>
    <x v="4"/>
    <n v="817838"/>
    <d v="2001-05-31T21:00:00"/>
  </r>
  <r>
    <x v="0"/>
    <x v="0"/>
    <x v="0"/>
    <x v="0"/>
    <n v="10"/>
    <n v="1310527"/>
    <d v="2001-05-30T09:04:55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LEEMDRAGE"/>
    <s v="BMARCHAN"/>
    <s v="Enron Metals Trading System"/>
    <x v="0"/>
    <x v="0"/>
    <n v="2157919"/>
    <m/>
  </r>
  <r>
    <x v="0"/>
    <x v="2"/>
    <x v="1"/>
    <x v="0"/>
    <n v="5000"/>
    <n v="1310528"/>
    <d v="2001-05-30T09:04:56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839"/>
    <d v="2001-05-31T21:00:00"/>
  </r>
  <r>
    <x v="0"/>
    <x v="4"/>
    <x v="0"/>
    <x v="10"/>
    <n v="93000"/>
    <n v="1310529"/>
    <d v="2001-05-30T09:04:57"/>
    <s v="Trafigura Derivatives Limited"/>
    <x v="0"/>
    <x v="0"/>
    <x v="0"/>
    <x v="4"/>
    <s v="UK Propane FOB Financial Swap"/>
    <s v="Propane FOB Swap Saudi CP                Jul01           USD/mt"/>
    <n v="3000"/>
    <m/>
    <x v="0"/>
    <x v="16"/>
    <x v="0"/>
    <n v="286"/>
    <s v="CHRISMUL"/>
    <s v="TWALLAC"/>
    <s v="UK - ECTRIC - European Propane"/>
    <x v="5"/>
    <x v="3"/>
    <n v="109513"/>
    <d v="2001-07-01T21:00:00"/>
  </r>
  <r>
    <x v="1"/>
    <x v="2"/>
    <x v="1"/>
    <x v="0"/>
    <n v="4"/>
    <n v="1310530"/>
    <d v="2001-05-30T09:05:00"/>
    <s v="Sempra Energy Trading Corp."/>
    <x v="0"/>
    <x v="0"/>
    <x v="0"/>
    <x v="2"/>
    <s v="US Gas Phy Fwd Firm non-TX &lt; or = 1Mo "/>
    <s v="US Gas Phy       TETCO WLA               31May01         USD/MM"/>
    <m/>
    <n v="4"/>
    <x v="0"/>
    <x v="10"/>
    <x v="0"/>
    <n v="3.64"/>
    <s v="shawnmaz"/>
    <s v="SPEREIR"/>
    <s v="ENA-IM NE GULF3"/>
    <x v="8"/>
    <x v="4"/>
    <n v="817840"/>
    <d v="2001-05-31T21:00:00"/>
  </r>
  <r>
    <x v="1"/>
    <x v="2"/>
    <x v="0"/>
    <x v="20"/>
    <n v="755000"/>
    <n v="1310531"/>
    <d v="2001-05-30T09:05:02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"/>
    <s v="POSEJPALI2"/>
    <s v="JARNOLD"/>
    <s v="NG-Price"/>
    <x v="6"/>
    <x v="4"/>
    <s v="VC9092.1"/>
    <d v="2001-11-01T00:00:00"/>
  </r>
  <r>
    <x v="1"/>
    <x v="2"/>
    <x v="1"/>
    <x v="0"/>
    <n v="5000"/>
    <n v="1310532"/>
    <d v="2001-05-30T09:05:05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41"/>
    <d v="2001-05-31T21:00:00"/>
  </r>
  <r>
    <x v="1"/>
    <x v="1"/>
    <x v="1"/>
    <x v="6"/>
    <n v="1500"/>
    <n v="1310534"/>
    <d v="2001-05-30T09:05:08"/>
    <s v="Aquila Energy Marketing Corporation"/>
    <x v="0"/>
    <x v="0"/>
    <x v="0"/>
    <x v="1"/>
    <s v="US East Power Phy Fwd Firm"/>
    <s v="US Pwr Phy Firm  Entergy Peak            Jun02           USD/MWh"/>
    <n v="50"/>
    <m/>
    <x v="0"/>
    <x v="1"/>
    <x v="0"/>
    <n v="52"/>
    <s v="DANMURPHY"/>
    <s v="MCARSON2"/>
    <s v="EPMI-Southeast"/>
    <x v="7"/>
    <x v="6"/>
    <n v="626048.1"/>
    <d v="2002-06-01T21:00:00"/>
  </r>
  <r>
    <x v="1"/>
    <x v="2"/>
    <x v="1"/>
    <x v="0"/>
    <n v="68"/>
    <n v="1310535"/>
    <d v="2001-05-30T09:05:12"/>
    <s v="Aquila Energy Marketing Corporation"/>
    <x v="0"/>
    <x v="0"/>
    <x v="0"/>
    <x v="2"/>
    <s v="US Gas Phy Fwd Firm non-TX &lt; or = 1Mo "/>
    <s v="US Gas Phy       ANR SE Trans            31May01         USD/MM"/>
    <n v="68"/>
    <m/>
    <x v="0"/>
    <x v="10"/>
    <x v="0"/>
    <n v="3.67"/>
    <s v="JENNCLAYO"/>
    <s v="TDONOHO"/>
    <s v="ENA - IM Central Gulf"/>
    <x v="8"/>
    <x v="4"/>
    <n v="817842"/>
    <d v="2001-05-31T21:00:00"/>
  </r>
  <r>
    <x v="1"/>
    <x v="2"/>
    <x v="1"/>
    <x v="0"/>
    <n v="2500"/>
    <n v="1310536"/>
    <d v="2001-05-30T09:05:14"/>
    <s v="TransCanada Energy Marketing USA, Inc."/>
    <x v="0"/>
    <x v="0"/>
    <x v="0"/>
    <x v="2"/>
    <s v="US Gas Phy Fwd Firm non-TX &lt; or = 1Mo "/>
    <s v="US Gas Phy       ANR SW Pool             31May01         USD/MM"/>
    <m/>
    <n v="2500"/>
    <x v="0"/>
    <x v="10"/>
    <x v="0"/>
    <n v="3.56"/>
    <s v="cscharton"/>
    <s v="KSTEVEN"/>
    <s v="ENA-IM Mid Central South"/>
    <x v="8"/>
    <x v="4"/>
    <n v="817843"/>
    <d v="2001-05-31T21:00:00"/>
  </r>
  <r>
    <x v="1"/>
    <x v="2"/>
    <x v="0"/>
    <x v="20"/>
    <n v="755000"/>
    <n v="1310537"/>
    <d v="2001-05-30T09:05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4.1"/>
    <d v="2001-11-01T00:00:00"/>
  </r>
  <r>
    <x v="1"/>
    <x v="2"/>
    <x v="1"/>
    <x v="0"/>
    <n v="3607"/>
    <n v="1310538"/>
    <d v="2001-05-30T09:05:17"/>
    <s v="Sempra Energy Trading Corp."/>
    <x v="0"/>
    <x v="0"/>
    <x v="0"/>
    <x v="2"/>
    <s v="US Gas Phy Fwd Firm non-TX &lt; or = 1Mo "/>
    <s v="US Gas Phy       TETCO STX               31May01         USD/MM"/>
    <n v="3607"/>
    <m/>
    <x v="0"/>
    <x v="10"/>
    <x v="0"/>
    <n v="3.55"/>
    <s v="shawnmaz"/>
    <s v="SPEREIR"/>
    <s v="ENA-IM NE GULF3"/>
    <x v="8"/>
    <x v="4"/>
    <n v="817844"/>
    <d v="2001-05-31T21:00:00"/>
  </r>
  <r>
    <x v="0"/>
    <x v="2"/>
    <x v="1"/>
    <x v="0"/>
    <n v="3124"/>
    <n v="1310539"/>
    <d v="2001-05-30T09:05:18"/>
    <s v="Premstar Energy Canada Ltd"/>
    <x v="0"/>
    <x v="0"/>
    <x v="0"/>
    <x v="2"/>
    <s v="CAN Gas Phy Fwd Firm East &lt; or = 1Mo"/>
    <s v="CAN Gas Phy      Dawn                    31May01         USD/MM"/>
    <n v="3124"/>
    <m/>
    <x v="0"/>
    <x v="10"/>
    <x v="0"/>
    <n v="3.85"/>
    <s v="DLPECL02"/>
    <s v="MCUILLA"/>
    <s v="ENA - IM Ontario"/>
    <x v="8"/>
    <x v="4"/>
    <n v="817845"/>
    <d v="2001-05-31T21:00:00"/>
  </r>
  <r>
    <x v="1"/>
    <x v="2"/>
    <x v="1"/>
    <x v="0"/>
    <n v="10000"/>
    <n v="1310542"/>
    <d v="2001-05-30T09:05:1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benharner"/>
    <s v="PMIMS"/>
    <s v="ENA - IM MKT Central CG"/>
    <x v="8"/>
    <x v="4"/>
    <n v="817847"/>
    <d v="2001-05-31T21:00:00"/>
  </r>
  <r>
    <x v="1"/>
    <x v="3"/>
    <x v="0"/>
    <x v="0"/>
    <n v="50000"/>
    <n v="1310541"/>
    <d v="2001-05-30T09:05:1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3"/>
    <s v="DOMESTIC"/>
    <s v="GWHALLE"/>
    <s v="WTI-GW-NXC2"/>
    <x v="5"/>
    <x v="4"/>
    <n v="109514"/>
    <d v="2001-07-01T00:00:00"/>
  </r>
  <r>
    <x v="1"/>
    <x v="2"/>
    <x v="1"/>
    <x v="0"/>
    <n v="2690"/>
    <n v="1310540"/>
    <d v="2001-05-30T09:05:19"/>
    <s v="Ashland Specialty Chemicals Company"/>
    <x v="0"/>
    <x v="0"/>
    <x v="0"/>
    <x v="2"/>
    <s v="US Gas Phy Fwd Firm non-TX &lt; or = 1Mo "/>
    <s v="US Gas Phy       TCO Pool                31May01         USD/MM"/>
    <n v="2690"/>
    <m/>
    <x v="0"/>
    <x v="10"/>
    <x v="0"/>
    <n v="3.86"/>
    <s v="ADM07229"/>
    <s v="JHODGE2"/>
    <s v="ENA-IM ME TCO"/>
    <x v="8"/>
    <x v="4"/>
    <n v="817846"/>
    <d v="2001-05-31T21:00:00"/>
  </r>
  <r>
    <x v="0"/>
    <x v="2"/>
    <x v="1"/>
    <x v="0"/>
    <n v="10000"/>
    <n v="1310543"/>
    <d v="2001-05-30T09:05:2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ADM73094"/>
    <s v="RWATT"/>
    <s v="EC-IM Canada West"/>
    <x v="8"/>
    <x v="7"/>
    <n v="817848"/>
    <d v="2001-05-30T21:00:00"/>
  </r>
  <r>
    <x v="1"/>
    <x v="2"/>
    <x v="0"/>
    <x v="10"/>
    <n v="620000"/>
    <n v="1310544"/>
    <d v="2001-05-30T09:05:2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250000000000001"/>
    <s v="mtherrell"/>
    <s v="JARNOLD"/>
    <s v="NG-Price"/>
    <x v="6"/>
    <x v="4"/>
    <s v="VC9096.1"/>
    <d v="2001-07-01T21:00:00"/>
  </r>
  <r>
    <x v="0"/>
    <x v="1"/>
    <x v="1"/>
    <x v="24"/>
    <n v="140"/>
    <n v="1310546"/>
    <d v="2001-05-30T09:05:30"/>
    <s v="Azienda Elettrica Ticinese"/>
    <x v="0"/>
    <x v="0"/>
    <x v="0"/>
    <x v="1"/>
    <s v="CH Power Phy Fwd Firm"/>
    <s v="CH Pwr Phy FF    NAT BASE HV             04-10Jun01      EUR/MWh"/>
    <n v="20"/>
    <m/>
    <x v="0"/>
    <x v="1"/>
    <x v="2"/>
    <n v="18.899999999999999"/>
    <s v="RIVERATI"/>
    <s v="EHOKMARK"/>
    <s v="UK - ECTRL - Continental Power Book"/>
    <x v="2"/>
    <x v="2"/>
    <n v="108385.1"/>
    <d v="2001-06-04T21:00:00"/>
  </r>
  <r>
    <x v="1"/>
    <x v="2"/>
    <x v="0"/>
    <x v="20"/>
    <n v="755000"/>
    <n v="1310548"/>
    <d v="2001-05-30T09:05:3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7.1"/>
    <d v="2001-11-01T00:00:00"/>
  </r>
  <r>
    <x v="1"/>
    <x v="3"/>
    <x v="0"/>
    <x v="0"/>
    <n v="50000"/>
    <n v="1310549"/>
    <d v="2001-05-30T09:05:3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DREWCHESS"/>
    <s v="GWHALLE"/>
    <s v="WTI-GW-NXC2"/>
    <x v="5"/>
    <x v="4"/>
    <n v="109515"/>
    <d v="2001-07-01T00:00:00"/>
  </r>
  <r>
    <x v="1"/>
    <x v="2"/>
    <x v="1"/>
    <x v="0"/>
    <n v="15"/>
    <n v="1310550"/>
    <d v="2001-05-30T09:05:36"/>
    <s v="e prime, inc."/>
    <x v="0"/>
    <x v="0"/>
    <x v="0"/>
    <x v="2"/>
    <s v="US Gas Phy Fwd Firm non-TX &lt; or = 1Mo "/>
    <s v="US Gas Phy       NNG Demarc              31May01         USD/MM"/>
    <n v="15"/>
    <m/>
    <x v="0"/>
    <x v="10"/>
    <x v="0"/>
    <n v="3.56"/>
    <s v="EPRIME28"/>
    <s v="KSTEVEN"/>
    <s v="ENA-IM Mid Central South"/>
    <x v="8"/>
    <x v="4"/>
    <n v="817849"/>
    <d v="2001-05-31T21:00:00"/>
  </r>
  <r>
    <x v="1"/>
    <x v="3"/>
    <x v="0"/>
    <x v="0"/>
    <n v="50000"/>
    <n v="1310551"/>
    <d v="2001-05-30T09:05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JTREADWAY"/>
    <s v="GWHALLE"/>
    <s v="WTI-GW-NXC2"/>
    <x v="5"/>
    <x v="4"/>
    <n v="109516"/>
    <d v="2001-07-01T00:00:00"/>
  </r>
  <r>
    <x v="1"/>
    <x v="2"/>
    <x v="0"/>
    <x v="6"/>
    <n v="150000"/>
    <n v="1310552"/>
    <d v="2001-05-30T09:05:43"/>
    <s v="Coral Energy Holding L.P."/>
    <x v="0"/>
    <x v="0"/>
    <x v="0"/>
    <x v="2"/>
    <s v="US Gas Fin Swap"/>
    <s v="US Gas Daily     HHub                    Jun01           USD/MM"/>
    <n v="5000"/>
    <m/>
    <x v="0"/>
    <x v="10"/>
    <x v="0"/>
    <n v="3.645"/>
    <s v="shduster"/>
    <s v="PKEAVEY"/>
    <s v="G-DAILY-EST"/>
    <x v="6"/>
    <x v="4"/>
    <s v="VC9101.1"/>
    <d v="2001-06-01T21:00:00"/>
  </r>
  <r>
    <x v="1"/>
    <x v="2"/>
    <x v="1"/>
    <x v="0"/>
    <n v="5000"/>
    <n v="1310553"/>
    <d v="2001-05-30T09:05:44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edwood1"/>
    <s v="KSTEVEN"/>
    <s v="ENA-IM Mid Central South"/>
    <x v="8"/>
    <x v="4"/>
    <n v="817850"/>
    <d v="2001-05-31T21:00:00"/>
  </r>
  <r>
    <x v="1"/>
    <x v="2"/>
    <x v="1"/>
    <x v="0"/>
    <n v="5000"/>
    <n v="1310555"/>
    <d v="2001-05-30T09:05:49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redwood1"/>
    <s v="KSTEVEN"/>
    <s v="ENA-IM Mid Central South"/>
    <x v="8"/>
    <x v="4"/>
    <n v="817851"/>
    <d v="2001-05-31T21:00:00"/>
  </r>
  <r>
    <x v="1"/>
    <x v="2"/>
    <x v="1"/>
    <x v="0"/>
    <n v="4000"/>
    <n v="1310556"/>
    <d v="2001-05-30T09:05:50"/>
    <s v="Crosstex Energy Services, Ltd."/>
    <x v="0"/>
    <x v="0"/>
    <x v="0"/>
    <x v="2"/>
    <s v="US Gas Phy Fwd Firm non-TX &lt; or = 1Mo "/>
    <s v="US Gas Phy       TENN Z-0                31May01         USD/MM"/>
    <m/>
    <n v="4000"/>
    <x v="0"/>
    <x v="10"/>
    <x v="0"/>
    <n v="3.61"/>
    <s v="ADM14275"/>
    <s v="SNEAL"/>
    <s v="ENA-IM NE GULF3"/>
    <x v="8"/>
    <x v="4"/>
    <n v="817852"/>
    <d v="2001-05-31T21:00:00"/>
  </r>
  <r>
    <x v="1"/>
    <x v="2"/>
    <x v="1"/>
    <x v="0"/>
    <n v="2587"/>
    <n v="1310557"/>
    <d v="2001-05-30T09:05:52"/>
    <s v="Equitable Gas Company"/>
    <x v="0"/>
    <x v="0"/>
    <x v="0"/>
    <x v="2"/>
    <s v="US Gas Phy Fwd Firm non-TX &lt; or = 1Mo "/>
    <s v="US Gas Phy       Dom SP TT               31May01         USD/MM"/>
    <m/>
    <n v="2587"/>
    <x v="0"/>
    <x v="10"/>
    <x v="0"/>
    <n v="3.9249999999999998"/>
    <s v="ADM89359"/>
    <s v="SHENDRI"/>
    <s v="ENA-IM ME CNG"/>
    <x v="8"/>
    <x v="4"/>
    <n v="817853"/>
    <d v="2001-05-31T21:00:00"/>
  </r>
  <r>
    <x v="1"/>
    <x v="2"/>
    <x v="1"/>
    <x v="0"/>
    <n v="6500"/>
    <n v="1310558"/>
    <d v="2001-05-30T09:05:55"/>
    <s v="Cinergy Marketing &amp; Trading, LLC"/>
    <x v="0"/>
    <x v="0"/>
    <x v="0"/>
    <x v="2"/>
    <s v="US Gas Phy Fwd Firm non-TX &lt; or = 1Mo "/>
    <s v="US Gas Phy       NBPL/Nicor              31May01         USD/MM"/>
    <m/>
    <n v="6500"/>
    <x v="0"/>
    <x v="10"/>
    <x v="0"/>
    <n v="3.7475000000000001"/>
    <s v="WAYNEPIVEC"/>
    <s v="PMIMS"/>
    <s v="ENA - IM MKT Central CG"/>
    <x v="8"/>
    <x v="4"/>
    <n v="817854"/>
    <d v="2001-05-31T21:00:00"/>
  </r>
  <r>
    <x v="1"/>
    <x v="2"/>
    <x v="1"/>
    <x v="0"/>
    <n v="1000"/>
    <n v="1310559"/>
    <d v="2001-05-30T09:05:58"/>
    <s v="Interstate Power Company"/>
    <x v="0"/>
    <x v="0"/>
    <x v="0"/>
    <x v="2"/>
    <s v="US Gas Phy Fwd Firm non-TX &lt; or = 1Mo "/>
    <s v="US Gas Phy       NNG Demarc              31May01         USD/MM"/>
    <m/>
    <n v="1000"/>
    <x v="0"/>
    <x v="10"/>
    <x v="0"/>
    <n v="3.5649999999999999"/>
    <s v="ipca08239"/>
    <s v="KSTEVEN"/>
    <s v="ENA-IM Mid Central South"/>
    <x v="8"/>
    <x v="4"/>
    <n v="817856"/>
    <d v="2001-05-31T21:00:00"/>
  </r>
  <r>
    <x v="1"/>
    <x v="2"/>
    <x v="1"/>
    <x v="0"/>
    <n v="5000"/>
    <n v="1310561"/>
    <d v="2001-05-30T09:06:05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58"/>
    <d v="2001-05-31T21:00:00"/>
  </r>
  <r>
    <x v="1"/>
    <x v="2"/>
    <x v="1"/>
    <x v="0"/>
    <n v="25000"/>
    <n v="1310562"/>
    <d v="2001-05-30T09:06:06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aganbond1"/>
    <s v="ARING"/>
    <s v="ENA-IM NE GULF1"/>
    <x v="8"/>
    <x v="4"/>
    <n v="817859"/>
    <d v="2001-05-31T21:00:00"/>
  </r>
  <r>
    <x v="1"/>
    <x v="2"/>
    <x v="0"/>
    <x v="22"/>
    <n v="615000"/>
    <n v="1310564"/>
    <d v="2001-05-30T09:06:0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4.1"/>
    <d v="2001-07-01T00:00:00"/>
  </r>
  <r>
    <x v="1"/>
    <x v="2"/>
    <x v="1"/>
    <x v="0"/>
    <n v="3500"/>
    <n v="1310563"/>
    <d v="2001-05-30T09:06:07"/>
    <s v="TransCanada Energy Marketing USA, Inc."/>
    <x v="0"/>
    <x v="0"/>
    <x v="0"/>
    <x v="2"/>
    <s v="US Gas Phy Fwd Firm non-TX &lt; or = 1Mo "/>
    <s v="US Gas Phy       NBPL/Nicor              31May01         USD/MM"/>
    <m/>
    <n v="3500"/>
    <x v="0"/>
    <x v="10"/>
    <x v="0"/>
    <n v="3.7475000000000001"/>
    <s v="tracyschwa"/>
    <s v="PMIMS"/>
    <s v="ENA - IM MKT Central CG"/>
    <x v="8"/>
    <x v="4"/>
    <n v="817860"/>
    <d v="2001-05-31T21:00:00"/>
  </r>
  <r>
    <x v="1"/>
    <x v="2"/>
    <x v="1"/>
    <x v="0"/>
    <n v="5000"/>
    <n v="1310565"/>
    <d v="2001-05-30T09:06:09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7"/>
    <s v="cindybisho"/>
    <s v="MLENHAR"/>
    <s v="ENA - IM West"/>
    <x v="8"/>
    <x v="4"/>
    <n v="817861"/>
    <d v="2001-05-31T21:00:00"/>
  </r>
  <r>
    <x v="1"/>
    <x v="2"/>
    <x v="1"/>
    <x v="0"/>
    <n v="407"/>
    <n v="1310566"/>
    <d v="2001-05-30T09:06:16"/>
    <s v="Reliant Energy Services, Inc."/>
    <x v="0"/>
    <x v="0"/>
    <x v="0"/>
    <x v="2"/>
    <s v="US Gas Phy Fwd Firm non-TX &lt; or = 1Mo "/>
    <s v="US Gas Phy       NGPL Midcont            31May01         USD/MM"/>
    <n v="407"/>
    <m/>
    <x v="0"/>
    <x v="10"/>
    <x v="0"/>
    <n v="3.54"/>
    <s v="bcollins"/>
    <s v="KSTEVEN"/>
    <s v="ENA-IM Mid Central South"/>
    <x v="8"/>
    <x v="4"/>
    <n v="817862"/>
    <d v="2001-05-31T21:00:00"/>
  </r>
  <r>
    <x v="1"/>
    <x v="2"/>
    <x v="1"/>
    <x v="0"/>
    <n v="10000"/>
    <n v="1310567"/>
    <d v="2001-05-30T09:06:18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149999999999999"/>
    <s v="mattreed"/>
    <s v="TKUYKEN"/>
    <s v="ENA - IM West"/>
    <x v="8"/>
    <x v="4"/>
    <n v="817863"/>
    <d v="2001-05-31T21:00:00"/>
  </r>
  <r>
    <x v="1"/>
    <x v="2"/>
    <x v="1"/>
    <x v="0"/>
    <n v="5000"/>
    <n v="1310568"/>
    <d v="2001-05-30T09:06:25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wwarburton"/>
    <s v="SSOUTH"/>
    <s v="ENA - IM West"/>
    <x v="8"/>
    <x v="4"/>
    <n v="817864"/>
    <d v="2001-05-31T21:00:00"/>
  </r>
  <r>
    <x v="1"/>
    <x v="2"/>
    <x v="1"/>
    <x v="0"/>
    <n v="1032"/>
    <n v="1310569"/>
    <d v="2001-05-30T09:06:26"/>
    <s v="Amerada Hess Corporation"/>
    <x v="0"/>
    <x v="0"/>
    <x v="0"/>
    <x v="2"/>
    <s v="US Gas Phy Fwd Firm non-TX &lt; or = 1Mo "/>
    <s v="US Gas Phy       TCO Pool                31May01         USD/MM"/>
    <m/>
    <n v="1032"/>
    <x v="0"/>
    <x v="10"/>
    <x v="0"/>
    <n v="3.875"/>
    <s v="dvjohnson1"/>
    <s v="JHODGE2"/>
    <s v="ENA-IM ME TCO"/>
    <x v="8"/>
    <x v="4"/>
    <n v="817865"/>
    <d v="2001-05-31T21:00:00"/>
  </r>
  <r>
    <x v="1"/>
    <x v="2"/>
    <x v="0"/>
    <x v="14"/>
    <n v="1825000"/>
    <n v="1310570"/>
    <d v="2001-05-30T09:06:2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915"/>
    <s v="JEFFFOX1"/>
    <s v="JARNOLD"/>
    <s v="NG-Price"/>
    <x v="6"/>
    <x v="4"/>
    <s v="VC9105.1"/>
    <d v="2002-01-01T21:00:00"/>
  </r>
  <r>
    <x v="1"/>
    <x v="2"/>
    <x v="0"/>
    <x v="10"/>
    <n v="155000"/>
    <n v="1310571"/>
    <d v="2001-05-30T09:06:32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3"/>
    <s v="rsavocch"/>
    <s v="JARNOLD"/>
    <s v="NG-Price"/>
    <x v="6"/>
    <x v="4"/>
    <s v="VC9107.1"/>
    <d v="2001-07-01T21:00:00"/>
  </r>
  <r>
    <x v="1"/>
    <x v="2"/>
    <x v="0"/>
    <x v="20"/>
    <n v="377500"/>
    <n v="1310572"/>
    <d v="2001-05-30T09:06:33"/>
    <s v="BNP Paribas"/>
    <x v="0"/>
    <x v="0"/>
    <x v="0"/>
    <x v="2"/>
    <s v="US Gas Fin Swap"/>
    <s v="US Gas Swap      Nymex                   Nov01-Mar02     USD/MM"/>
    <m/>
    <n v="2500"/>
    <x v="0"/>
    <x v="10"/>
    <x v="0"/>
    <n v="4.1749999999999998"/>
    <s v="HEVREGAS1"/>
    <s v="JARNOLD"/>
    <s v="NG-Price"/>
    <x v="6"/>
    <x v="4"/>
    <s v="VC9106.1"/>
    <d v="2001-11-01T00:00:00"/>
  </r>
  <r>
    <x v="0"/>
    <x v="2"/>
    <x v="1"/>
    <x v="0"/>
    <n v="3000"/>
    <n v="1310573"/>
    <d v="2001-05-30T09:06:40"/>
    <s v="Penn West Petroleum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750000000000004"/>
    <s v="ADM00359"/>
    <s v="RWATT"/>
    <s v="EC-IM Canada West"/>
    <x v="8"/>
    <x v="7"/>
    <n v="817866"/>
    <d v="2001-05-30T21:00:00"/>
  </r>
  <r>
    <x v="0"/>
    <x v="2"/>
    <x v="1"/>
    <x v="0"/>
    <n v="7000"/>
    <n v="1310574"/>
    <d v="2001-05-30T09:06:45"/>
    <s v="Northstar Energy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"/>
    <s v="SMITHJAY"/>
    <s v="RWATT"/>
    <s v="EC-IM Canada West"/>
    <x v="8"/>
    <x v="7"/>
    <n v="817867"/>
    <d v="2001-05-30T21:00:00"/>
  </r>
  <r>
    <x v="1"/>
    <x v="2"/>
    <x v="0"/>
    <x v="6"/>
    <n v="300000"/>
    <n v="1310576"/>
    <d v="2001-05-30T09:06:50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9108.1"/>
    <d v="2001-06-01T21:00:00"/>
  </r>
  <r>
    <x v="1"/>
    <x v="2"/>
    <x v="1"/>
    <x v="0"/>
    <n v="5000"/>
    <n v="1310577"/>
    <d v="2001-05-30T09:06:51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68"/>
    <d v="2001-05-31T21:00:00"/>
  </r>
  <r>
    <x v="1"/>
    <x v="2"/>
    <x v="1"/>
    <x v="0"/>
    <n v="10000"/>
    <n v="1310578"/>
    <d v="2001-05-30T09:06:51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75000000000001"/>
    <s v="benharner"/>
    <s v="PMIMS"/>
    <s v="ENA - IM MKT Central CG"/>
    <x v="8"/>
    <x v="4"/>
    <n v="817869"/>
    <d v="2001-05-31T21:00:00"/>
  </r>
  <r>
    <x v="1"/>
    <x v="2"/>
    <x v="1"/>
    <x v="0"/>
    <n v="180"/>
    <n v="1310579"/>
    <d v="2001-05-30T09:06:56"/>
    <s v="Summit Natural Gas, LLP"/>
    <x v="0"/>
    <x v="0"/>
    <x v="0"/>
    <x v="2"/>
    <s v="US Gas Phy Fwd Firm non-TX &lt; or = 1Mo "/>
    <s v="US Gas Phy       COL Onshore             31May01         USD/MM"/>
    <m/>
    <n v="180"/>
    <x v="0"/>
    <x v="10"/>
    <x v="0"/>
    <n v="3.665"/>
    <s v="ADM05645"/>
    <s v="SPEREIR"/>
    <s v="ENA-IM NE GULF2"/>
    <x v="8"/>
    <x v="4"/>
    <n v="817870"/>
    <d v="2001-05-31T21:00:00"/>
  </r>
  <r>
    <x v="1"/>
    <x v="2"/>
    <x v="0"/>
    <x v="22"/>
    <n v="615000"/>
    <n v="1310580"/>
    <d v="2001-05-30T09:06:5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9.1"/>
    <d v="2001-07-01T00:00:00"/>
  </r>
  <r>
    <x v="1"/>
    <x v="2"/>
    <x v="0"/>
    <x v="14"/>
    <n v="1825000"/>
    <n v="1310583"/>
    <d v="2001-05-30T09:07:00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1"/>
    <s v="EPMELPfjs"/>
    <s v="JARNOLD"/>
    <s v="NG-Price"/>
    <x v="6"/>
    <x v="4"/>
    <s v="VC9110.1"/>
    <d v="2002-01-01T21:00:00"/>
  </r>
  <r>
    <x v="1"/>
    <x v="2"/>
    <x v="1"/>
    <x v="0"/>
    <n v="10000"/>
    <n v="1310581"/>
    <d v="2001-05-30T09:07:00"/>
    <s v="Hess Energy Services Company, LLC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tomkurtz"/>
    <s v="ARING"/>
    <s v="ENA-IM NE GULF1"/>
    <x v="8"/>
    <x v="4"/>
    <n v="817871"/>
    <d v="2001-05-31T21:00:00"/>
  </r>
  <r>
    <x v="1"/>
    <x v="3"/>
    <x v="0"/>
    <x v="0"/>
    <n v="50000"/>
    <n v="1310582"/>
    <d v="2001-05-30T09:07:0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MICGUIDO"/>
    <s v="GWHALLE"/>
    <s v="WTI-GW-NXC2"/>
    <x v="5"/>
    <x v="4"/>
    <n v="109518"/>
    <d v="2001-07-01T00:00:00"/>
  </r>
  <r>
    <x v="1"/>
    <x v="2"/>
    <x v="1"/>
    <x v="0"/>
    <n v="15000"/>
    <n v="1310584"/>
    <d v="2001-05-30T09:07:03"/>
    <s v="Idacorp Energy Solutions, L.P.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949999999999998"/>
    <s v="ADM48146"/>
    <s v="ARING"/>
    <s v="ENA-IM NE GULF1"/>
    <x v="8"/>
    <x v="4"/>
    <n v="817873"/>
    <d v="2001-05-31T21:00:00"/>
  </r>
  <r>
    <x v="0"/>
    <x v="2"/>
    <x v="1"/>
    <x v="0"/>
    <n v="10000"/>
    <n v="1310585"/>
    <d v="2001-05-30T09:07:04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872"/>
    <d v="2001-05-30T21:00:00"/>
  </r>
  <r>
    <x v="1"/>
    <x v="2"/>
    <x v="0"/>
    <x v="14"/>
    <n v="1825000"/>
    <n v="1310586"/>
    <d v="2001-05-30T09:07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jrc"/>
    <s v="JARNOLD"/>
    <s v="NG-Price"/>
    <x v="6"/>
    <x v="4"/>
    <s v="VC9111.1"/>
    <d v="2002-01-01T21:00:00"/>
  </r>
  <r>
    <x v="1"/>
    <x v="2"/>
    <x v="1"/>
    <x v="0"/>
    <n v="5000"/>
    <n v="1310587"/>
    <d v="2001-05-30T09:07:06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38"/>
    <s v="JFuller99"/>
    <s v="PMIMS"/>
    <s v="ENA - IM MKT Central CG"/>
    <x v="8"/>
    <x v="4"/>
    <n v="817874"/>
    <d v="2001-05-31T21:00:00"/>
  </r>
  <r>
    <x v="1"/>
    <x v="2"/>
    <x v="0"/>
    <x v="10"/>
    <n v="77500"/>
    <n v="1310589"/>
    <d v="2001-05-30T09:07:07"/>
    <s v="Axia Energy, LP"/>
    <x v="0"/>
    <x v="0"/>
    <x v="0"/>
    <x v="2"/>
    <s v="US Gas Fin Swap"/>
    <s v="US Gas Swap      Nymex                   Aug01           USD/MM"/>
    <m/>
    <n v="2500"/>
    <x v="0"/>
    <x v="10"/>
    <x v="0"/>
    <n v="3.8125"/>
    <s v="boneillb"/>
    <s v="JARNOLD"/>
    <s v="NG-Price"/>
    <x v="6"/>
    <x v="4"/>
    <s v="VC9113.1"/>
    <d v="2001-08-01T21:00:00"/>
  </r>
  <r>
    <x v="1"/>
    <x v="2"/>
    <x v="1"/>
    <x v="0"/>
    <n v="5000"/>
    <n v="1310588"/>
    <d v="2001-05-30T09:07:07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75"/>
    <d v="2001-05-31T21:00:00"/>
  </r>
  <r>
    <x v="0"/>
    <x v="3"/>
    <x v="0"/>
    <x v="10"/>
    <n v="775000"/>
    <n v="1310591"/>
    <d v="2001-05-30T09:07:09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3"/>
    <s v="DOMESTIC"/>
    <s v="MJONES2"/>
    <s v="UK - ECTRIC - Crude D-Brent"/>
    <x v="5"/>
    <x v="3"/>
    <n v="109519"/>
    <d v="2001-07-01T00:00:00"/>
  </r>
  <r>
    <x v="0"/>
    <x v="2"/>
    <x v="1"/>
    <x v="0"/>
    <n v="10000"/>
    <n v="1310592"/>
    <d v="2001-05-30T09:07:1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876"/>
    <d v="2001-05-30T21:00:00"/>
  </r>
  <r>
    <x v="0"/>
    <x v="2"/>
    <x v="1"/>
    <x v="0"/>
    <n v="10000"/>
    <n v="1310594"/>
    <d v="2001-05-30T09:07:1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878"/>
    <d v="2001-05-30T21:00:00"/>
  </r>
  <r>
    <x v="1"/>
    <x v="2"/>
    <x v="1"/>
    <x v="0"/>
    <n v="5000"/>
    <n v="1310593"/>
    <d v="2001-05-30T09:07:12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77"/>
    <d v="2001-05-31T21:00:00"/>
  </r>
  <r>
    <x v="1"/>
    <x v="2"/>
    <x v="1"/>
    <x v="0"/>
    <n v="514"/>
    <n v="1310596"/>
    <d v="2001-05-30T09:07:15"/>
    <s v="Mirant Americas Energy Marketing, L.P."/>
    <x v="0"/>
    <x v="0"/>
    <x v="0"/>
    <x v="2"/>
    <s v="US Gas Phy Fwd Firm non-TX &lt; or = 1Mo "/>
    <s v="US Gas Phy       Transco Z6 NY           31May01         USD/MM"/>
    <m/>
    <n v="514"/>
    <x v="0"/>
    <x v="10"/>
    <x v="0"/>
    <n v="4.0650000000000004"/>
    <s v="jkippels01"/>
    <s v="VPIMENOV"/>
    <s v="ENA-IM ME NEW YORK"/>
    <x v="8"/>
    <x v="4"/>
    <n v="817879"/>
    <d v="2001-05-31T21:00:00"/>
  </r>
  <r>
    <x v="1"/>
    <x v="2"/>
    <x v="1"/>
    <x v="0"/>
    <n v="5000"/>
    <n v="1310597"/>
    <d v="2001-05-30T09:07:19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0"/>
    <d v="2001-05-31T21:00:00"/>
  </r>
  <r>
    <x v="1"/>
    <x v="2"/>
    <x v="1"/>
    <x v="0"/>
    <n v="5000"/>
    <n v="1310598"/>
    <d v="2001-05-30T09:07:22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racycolli"/>
    <s v="KSTEVEN"/>
    <s v="ENA-IM Mid Central South"/>
    <x v="8"/>
    <x v="4"/>
    <n v="817881"/>
    <d v="2001-05-31T21:00:00"/>
  </r>
  <r>
    <x v="1"/>
    <x v="2"/>
    <x v="1"/>
    <x v="0"/>
    <n v="5000"/>
    <n v="1310599"/>
    <d v="2001-05-30T09:07:25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82"/>
    <d v="2001-05-31T21:00:00"/>
  </r>
  <r>
    <x v="1"/>
    <x v="2"/>
    <x v="1"/>
    <x v="0"/>
    <n v="5000"/>
    <n v="1310600"/>
    <d v="2001-05-30T09:07:26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BARRETT6"/>
    <s v="KSTEVEN"/>
    <s v="ENA-IM Mid Central South"/>
    <x v="8"/>
    <x v="4"/>
    <n v="817883"/>
    <d v="2001-05-31T21:00:00"/>
  </r>
  <r>
    <x v="0"/>
    <x v="2"/>
    <x v="1"/>
    <x v="0"/>
    <n v="10000"/>
    <n v="1310601"/>
    <d v="2001-05-30T09:07:27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ORTHTRA"/>
    <s v="RWATT"/>
    <s v="EC-IM Canada West"/>
    <x v="8"/>
    <x v="7"/>
    <n v="817884"/>
    <d v="2001-05-30T21:00:00"/>
  </r>
  <r>
    <x v="1"/>
    <x v="1"/>
    <x v="1"/>
    <x v="6"/>
    <n v="1500"/>
    <n v="1310602"/>
    <d v="2001-05-30T09:07:29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"/>
    <s v="Roseyehuda"/>
    <s v="CDORLAN"/>
    <s v="ST-ECAR"/>
    <x v="7"/>
    <x v="6"/>
    <n v="626054.1"/>
    <d v="2001-06-01T17:11:00"/>
  </r>
  <r>
    <x v="0"/>
    <x v="0"/>
    <x v="0"/>
    <x v="0"/>
    <n v="20"/>
    <n v="1310603"/>
    <d v="2001-05-30T09:07:3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GLOVERJOHN"/>
    <s v="BMARCHAN"/>
    <s v="Enron Metals Trading System"/>
    <x v="0"/>
    <x v="0"/>
    <n v="2157923"/>
    <m/>
  </r>
  <r>
    <x v="1"/>
    <x v="2"/>
    <x v="1"/>
    <x v="0"/>
    <n v="25000"/>
    <n v="1310604"/>
    <d v="2001-05-30T09:07:35"/>
    <s v="Anadarko Energy Services Company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26674"/>
    <s v="ARING"/>
    <s v="ENA-IM NE GULF1"/>
    <x v="8"/>
    <x v="4"/>
    <n v="817885"/>
    <d v="2001-05-31T21:00:00"/>
  </r>
  <r>
    <x v="0"/>
    <x v="2"/>
    <x v="1"/>
    <x v="0"/>
    <n v="10000"/>
    <n v="1310605"/>
    <d v="2001-05-30T09:07:36"/>
    <s v="Engage Energy Canada L.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craigwest"/>
    <s v="RWATT"/>
    <s v="EC-IM Canada West"/>
    <x v="8"/>
    <x v="7"/>
    <n v="817886"/>
    <d v="2001-05-30T21:00:00"/>
  </r>
  <r>
    <x v="1"/>
    <x v="2"/>
    <x v="1"/>
    <x v="0"/>
    <n v="5000"/>
    <n v="1310606"/>
    <d v="2001-05-30T09:07:42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7"/>
    <d v="2001-05-31T21:00:00"/>
  </r>
  <r>
    <x v="1"/>
    <x v="2"/>
    <x v="1"/>
    <x v="0"/>
    <n v="5000"/>
    <n v="1310607"/>
    <d v="2001-05-30T09:07:47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ARRETT6"/>
    <s v="KSTEVEN"/>
    <s v="ENA-IM Mid Central South"/>
    <x v="8"/>
    <x v="4"/>
    <n v="817888"/>
    <d v="2001-05-31T21:00:00"/>
  </r>
  <r>
    <x v="1"/>
    <x v="2"/>
    <x v="0"/>
    <x v="20"/>
    <n v="755000"/>
    <n v="1310608"/>
    <d v="2001-05-30T09:08:00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7"/>
    <s v="damian41"/>
    <s v="JARNOLD"/>
    <s v="NG-Price"/>
    <x v="6"/>
    <x v="4"/>
    <s v="VC9117.1"/>
    <d v="2001-11-01T00:00:00"/>
  </r>
  <r>
    <x v="0"/>
    <x v="2"/>
    <x v="1"/>
    <x v="0"/>
    <n v="5000"/>
    <n v="1310609"/>
    <d v="2001-05-30T09:08:0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889"/>
    <d v="2001-05-31T21:00:00"/>
  </r>
  <r>
    <x v="1"/>
    <x v="2"/>
    <x v="0"/>
    <x v="14"/>
    <n v="1825000"/>
    <n v="1310611"/>
    <d v="2001-05-30T09:08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18.1"/>
    <d v="2002-01-01T21:00:00"/>
  </r>
  <r>
    <x v="0"/>
    <x v="2"/>
    <x v="1"/>
    <x v="0"/>
    <n v="5000"/>
    <n v="1310612"/>
    <d v="2001-05-30T09:08:09"/>
    <s v="Nexen Marketing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ORTHTRA"/>
    <s v="RWATT"/>
    <s v="EC-IM Canada West"/>
    <x v="8"/>
    <x v="7"/>
    <n v="817890"/>
    <d v="2001-05-30T21:00:00"/>
  </r>
  <r>
    <x v="1"/>
    <x v="2"/>
    <x v="0"/>
    <x v="10"/>
    <n v="620000"/>
    <n v="1310613"/>
    <d v="2001-05-30T09:08:12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2"/>
    <s v="AQUILA1000"/>
    <s v="JARNOLD"/>
    <s v="NG-Price"/>
    <x v="6"/>
    <x v="4"/>
    <s v="VC9120.1"/>
    <d v="2001-07-01T21:00:00"/>
  </r>
  <r>
    <x v="0"/>
    <x v="2"/>
    <x v="1"/>
    <x v="0"/>
    <n v="5000"/>
    <n v="1310616"/>
    <d v="2001-05-30T09:08:18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geerds01"/>
    <s v="RWATT"/>
    <s v="EC-IM Canada West"/>
    <x v="8"/>
    <x v="7"/>
    <n v="817891"/>
    <d v="2001-05-30T21:00:00"/>
  </r>
  <r>
    <x v="0"/>
    <x v="3"/>
    <x v="0"/>
    <x v="10"/>
    <n v="775000"/>
    <n v="1310615"/>
    <d v="2001-05-30T09:08:18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7"/>
    <s v="DOMESTIC"/>
    <s v="MJONES2"/>
    <s v="UK - ECTRIC - Crude D-Brent"/>
    <x v="5"/>
    <x v="3"/>
    <n v="109522"/>
    <d v="2001-07-01T00:00:00"/>
  </r>
  <r>
    <x v="1"/>
    <x v="3"/>
    <x v="0"/>
    <x v="0"/>
    <n v="50000"/>
    <n v="1310614"/>
    <d v="2001-05-30T09:08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n v="109523"/>
    <d v="2001-07-01T00:00:00"/>
  </r>
  <r>
    <x v="1"/>
    <x v="2"/>
    <x v="0"/>
    <x v="10"/>
    <n v="310000"/>
    <n v="1310617"/>
    <d v="2001-05-30T09:08:21"/>
    <s v="Texaco Natural Gas Inc."/>
    <x v="0"/>
    <x v="0"/>
    <x v="0"/>
    <x v="2"/>
    <s v="US Gas Fin BasisSwap"/>
    <s v="US Gas Basis     SONAT LA                Jul01           USD/MM"/>
    <m/>
    <n v="10000"/>
    <x v="0"/>
    <x v="10"/>
    <x v="0"/>
    <n v="-1.2500000000000001E-2"/>
    <s v="DREWPATRIC"/>
    <s v="SBRAWNE"/>
    <s v="FT-East"/>
    <x v="6"/>
    <x v="4"/>
    <s v="VC9121.1"/>
    <d v="2001-07-01T21:00:00"/>
  </r>
  <r>
    <x v="1"/>
    <x v="2"/>
    <x v="1"/>
    <x v="0"/>
    <n v="5000"/>
    <n v="1310618"/>
    <d v="2001-05-30T09:08:22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892"/>
    <d v="2001-05-31T21:00:00"/>
  </r>
  <r>
    <x v="1"/>
    <x v="2"/>
    <x v="0"/>
    <x v="6"/>
    <n v="300000"/>
    <n v="1310619"/>
    <d v="2001-05-30T09:08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DM18276"/>
    <s v="PKEAVEY"/>
    <s v="G-DAILY-EST"/>
    <x v="6"/>
    <x v="4"/>
    <s v="VC9124.1"/>
    <d v="2001-06-01T21:00:00"/>
  </r>
  <r>
    <x v="1"/>
    <x v="2"/>
    <x v="0"/>
    <x v="6"/>
    <n v="600000"/>
    <n v="1310620"/>
    <d v="2001-05-30T09:08:24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9122.1"/>
    <d v="2001-06-01T21:00:00"/>
  </r>
  <r>
    <x v="1"/>
    <x v="2"/>
    <x v="1"/>
    <x v="0"/>
    <n v="10000"/>
    <n v="1310621"/>
    <d v="2001-05-30T09:08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63000000000002"/>
    <s v="KREMERTODD"/>
    <s v="PMIMS"/>
    <s v="ENA - IM MKT Central CG"/>
    <x v="8"/>
    <x v="4"/>
    <n v="817893"/>
    <d v="2001-05-31T21:00:00"/>
  </r>
  <r>
    <x v="1"/>
    <x v="2"/>
    <x v="1"/>
    <x v="0"/>
    <n v="10000"/>
    <n v="1310623"/>
    <d v="2001-05-30T09:08:26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5"/>
    <s v="rapini0001"/>
    <s v="JWILLI13"/>
    <s v="ENA-IM Mid Central North"/>
    <x v="8"/>
    <x v="4"/>
    <n v="817894"/>
    <d v="2001-05-31T21:00:00"/>
  </r>
  <r>
    <x v="1"/>
    <x v="3"/>
    <x v="0"/>
    <x v="0"/>
    <n v="50000"/>
    <n v="1310622"/>
    <d v="2001-05-30T09:08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DREWCHESS"/>
    <s v="GWHALLE"/>
    <s v="WTI-GW-NXC2"/>
    <x v="5"/>
    <x v="4"/>
    <n v="109524"/>
    <d v="2001-07-01T00:00:00"/>
  </r>
  <r>
    <x v="1"/>
    <x v="2"/>
    <x v="0"/>
    <x v="14"/>
    <n v="1825000"/>
    <n v="1310624"/>
    <d v="2001-05-30T09:08:27"/>
    <s v="Aquila Risk Management Corporation"/>
    <x v="0"/>
    <x v="0"/>
    <x v="0"/>
    <x v="2"/>
    <s v="US Gas Fin Swap"/>
    <s v="US Gas Swap      Nymex                   Jan-Dec02       USD/MM"/>
    <m/>
    <n v="5000"/>
    <x v="0"/>
    <x v="10"/>
    <x v="0"/>
    <n v="3.9"/>
    <s v="AQUILA1002"/>
    <s v="JARNOLD"/>
    <s v="NG-Price"/>
    <x v="6"/>
    <x v="4"/>
    <s v="VC9123.1"/>
    <d v="2002-01-01T21:00:00"/>
  </r>
  <r>
    <x v="1"/>
    <x v="2"/>
    <x v="0"/>
    <x v="10"/>
    <n v="155000"/>
    <n v="1310625"/>
    <d v="2001-05-30T09:08:32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ANKYBRAD"/>
    <s v="JARNOLD"/>
    <s v="NG-Price"/>
    <x v="6"/>
    <x v="4"/>
    <s v="VC9127.1"/>
    <d v="2001-07-01T21:00:00"/>
  </r>
  <r>
    <x v="1"/>
    <x v="2"/>
    <x v="1"/>
    <x v="0"/>
    <n v="5000"/>
    <n v="1310627"/>
    <d v="2001-05-30T09:08:34"/>
    <s v="Marathon Oil Company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NRONCAT"/>
    <s v="RGAY"/>
    <s v="ENA - IM West"/>
    <x v="8"/>
    <x v="4"/>
    <n v="817896"/>
    <d v="2001-05-31T21:00:00"/>
  </r>
  <r>
    <x v="1"/>
    <x v="2"/>
    <x v="1"/>
    <x v="0"/>
    <n v="10000"/>
    <n v="1310626"/>
    <d v="2001-05-30T09:08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EPMELPrdm"/>
    <s v="MLENHAR"/>
    <s v="ENA - IM West"/>
    <x v="8"/>
    <x v="4"/>
    <n v="817895"/>
    <d v="2001-05-31T21:00:00"/>
  </r>
  <r>
    <x v="1"/>
    <x v="2"/>
    <x v="1"/>
    <x v="0"/>
    <n v="4221"/>
    <n v="1310628"/>
    <d v="2001-05-30T09:08:37"/>
    <s v="Avista Energy, Inc."/>
    <x v="0"/>
    <x v="0"/>
    <x v="0"/>
    <x v="2"/>
    <s v="US Gas Phy Fwd Firm non-TX &lt; or = 1Mo "/>
    <s v="US Gas Phy       Opal                    31May01         USD/MM"/>
    <m/>
    <n v="4221"/>
    <x v="0"/>
    <x v="10"/>
    <x v="0"/>
    <n v="2.64"/>
    <s v="stharper"/>
    <s v="SSOUTH"/>
    <s v="ENA - IM West"/>
    <x v="8"/>
    <x v="4"/>
    <n v="817897"/>
    <d v="2001-05-31T21:00:00"/>
  </r>
  <r>
    <x v="1"/>
    <x v="2"/>
    <x v="1"/>
    <x v="6"/>
    <n v="150000"/>
    <n v="1310629"/>
    <d v="2001-05-30T09:08:38"/>
    <s v="Copano Energy Services/Upper Gulf Coast, L.P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"/>
    <s v="louiscox"/>
    <s v="SPEREIR"/>
    <s v="ENA-IM NE GULF3"/>
    <x v="8"/>
    <x v="4"/>
    <n v="817899"/>
    <d v="2001-06-01T21:00:00"/>
  </r>
  <r>
    <x v="1"/>
    <x v="2"/>
    <x v="1"/>
    <x v="0"/>
    <n v="3956"/>
    <n v="1310631"/>
    <d v="2001-05-30T09:08:39"/>
    <s v="TXU Energy Trading Company"/>
    <x v="0"/>
    <x v="0"/>
    <x v="0"/>
    <x v="2"/>
    <s v="US Gas Phy Fwd Firm non-TX &lt; or = 1Mo "/>
    <s v="US Gas Phy       TETCO ELA               31May01         USD/MM"/>
    <n v="3956"/>
    <m/>
    <x v="0"/>
    <x v="10"/>
    <x v="0"/>
    <n v="3.61"/>
    <s v="txuetcje"/>
    <s v="SPEREIR"/>
    <s v="ENA-IM NE GULF3"/>
    <x v="8"/>
    <x v="4"/>
    <n v="817898"/>
    <d v="2001-05-31T21:00:00"/>
  </r>
  <r>
    <x v="1"/>
    <x v="3"/>
    <x v="0"/>
    <x v="0"/>
    <n v="50000"/>
    <n v="1310632"/>
    <d v="2001-05-30T09:08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525"/>
    <d v="2001-07-01T00:00:00"/>
  </r>
  <r>
    <x v="0"/>
    <x v="0"/>
    <x v="0"/>
    <x v="0"/>
    <n v="20"/>
    <n v="1310634"/>
    <d v="2001-05-30T09:08:44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OVERJOHN"/>
    <s v="BMARCHAN"/>
    <s v="Enron Metals Trading System"/>
    <x v="0"/>
    <x v="0"/>
    <n v="2157927"/>
    <m/>
  </r>
  <r>
    <x v="1"/>
    <x v="2"/>
    <x v="1"/>
    <x v="0"/>
    <n v="25000"/>
    <n v="1310636"/>
    <d v="2001-05-30T09:08:4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epes215"/>
    <s v="ARING"/>
    <s v="ENA-IM NE GULF1"/>
    <x v="8"/>
    <x v="4"/>
    <n v="817901"/>
    <d v="2001-05-31T21:00:00"/>
  </r>
  <r>
    <x v="1"/>
    <x v="2"/>
    <x v="1"/>
    <x v="0"/>
    <n v="576"/>
    <n v="1310635"/>
    <d v="2001-05-30T09:08:44"/>
    <s v="Cinergy Marketing &amp; Trading, LLC"/>
    <x v="0"/>
    <x v="0"/>
    <x v="0"/>
    <x v="2"/>
    <s v="US Gas Phy Fwd Firm non-TX &lt; or = 1Mo "/>
    <s v="US Gas Phy       EPNG Keystone           31May01         USD/MM"/>
    <n v="576"/>
    <m/>
    <x v="0"/>
    <x v="10"/>
    <x v="0"/>
    <n v="3.4750000000000001"/>
    <s v="BERRYJOE1"/>
    <s v="RGAY"/>
    <s v="ENA - IM West"/>
    <x v="8"/>
    <x v="4"/>
    <n v="817900"/>
    <d v="2001-05-31T21:00:00"/>
  </r>
  <r>
    <x v="1"/>
    <x v="2"/>
    <x v="0"/>
    <x v="14"/>
    <n v="1825000"/>
    <n v="1310637"/>
    <d v="2001-05-30T09:08:4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31.1"/>
    <d v="2002-01-01T21:00:00"/>
  </r>
  <r>
    <x v="0"/>
    <x v="2"/>
    <x v="1"/>
    <x v="6"/>
    <n v="150000"/>
    <n v="1310638"/>
    <d v="2001-05-30T09:08:54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7902"/>
    <d v="2001-06-01T21:00:00"/>
  </r>
  <r>
    <x v="1"/>
    <x v="2"/>
    <x v="1"/>
    <x v="0"/>
    <n v="10000"/>
    <n v="1310639"/>
    <d v="2001-05-30T09:08:55"/>
    <s v="BP Energy Company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LONGERLL"/>
    <s v="SPEREIR"/>
    <s v="ENA-IM NE GULF2"/>
    <x v="8"/>
    <x v="4"/>
    <n v="817903"/>
    <d v="2001-05-31T21:00:00"/>
  </r>
  <r>
    <x v="1"/>
    <x v="3"/>
    <x v="0"/>
    <x v="0"/>
    <n v="25000"/>
    <n v="1310640"/>
    <d v="2001-05-30T09:08:57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5"/>
    <s v="DOMESTIC2"/>
    <s v="RFULLER"/>
    <s v="PHYOIL - Price"/>
    <x v="6"/>
    <x v="4"/>
    <s v="VC9133.1"/>
    <d v="2001-07-01T00:00:00"/>
  </r>
  <r>
    <x v="1"/>
    <x v="2"/>
    <x v="1"/>
    <x v="0"/>
    <n v="5000"/>
    <n v="1310641"/>
    <d v="2001-05-30T09:08:58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CRAIGDUKE"/>
    <s v="SSOUTH"/>
    <s v="ENA - IM West"/>
    <x v="8"/>
    <x v="4"/>
    <n v="817904"/>
    <d v="2001-05-31T21:00:00"/>
  </r>
  <r>
    <x v="1"/>
    <x v="2"/>
    <x v="1"/>
    <x v="0"/>
    <n v="3601"/>
    <n v="1310642"/>
    <d v="2001-05-30T09:09:00"/>
    <s v="Anadarko Energy Services Company"/>
    <x v="0"/>
    <x v="0"/>
    <x v="0"/>
    <x v="2"/>
    <s v="US Gas Phy Fwd Firm non-TX &lt; or = 1Mo "/>
    <s v="US Gas Phy       NNG Demarc              31May01         USD/MM"/>
    <n v="3601"/>
    <m/>
    <x v="0"/>
    <x v="10"/>
    <x v="0"/>
    <n v="3.56"/>
    <s v="anadarko12"/>
    <s v="KSTEVEN"/>
    <s v="ENA-IM Mid Central South"/>
    <x v="8"/>
    <x v="4"/>
    <n v="817905"/>
    <d v="2001-05-31T21:00:00"/>
  </r>
  <r>
    <x v="1"/>
    <x v="2"/>
    <x v="1"/>
    <x v="0"/>
    <n v="3387"/>
    <n v="1310643"/>
    <d v="2001-05-30T09:09:00"/>
    <s v="BP Energy Company"/>
    <x v="0"/>
    <x v="0"/>
    <x v="0"/>
    <x v="2"/>
    <s v="US Gas Phy Fwd Firm non-TX &lt; or = 1Mo "/>
    <s v="US Gas Phy       HeHub                   31May01         USD/MM"/>
    <m/>
    <n v="3387"/>
    <x v="0"/>
    <x v="10"/>
    <x v="0"/>
    <n v="3.69"/>
    <s v="ZHWF0S01"/>
    <s v="ARING"/>
    <s v="ENA-IM NE GULF1"/>
    <x v="8"/>
    <x v="4"/>
    <n v="817906"/>
    <d v="2001-05-31T21:00:00"/>
  </r>
  <r>
    <x v="1"/>
    <x v="2"/>
    <x v="1"/>
    <x v="0"/>
    <n v="619"/>
    <n v="1310644"/>
    <d v="2001-05-30T09:09:03"/>
    <s v="Coral Energy Resources, L.P."/>
    <x v="0"/>
    <x v="0"/>
    <x v="0"/>
    <x v="2"/>
    <s v="US Gas Phy Fwd Firm non-TX &lt; or = 1Mo "/>
    <s v="US Gas Phy       TCO Pool                31May01         USD/MM"/>
    <n v="619"/>
    <m/>
    <x v="0"/>
    <x v="10"/>
    <x v="0"/>
    <n v="3.86"/>
    <s v="ericgraffp"/>
    <s v="JHODGE2"/>
    <s v="ENA-IM ME TCO"/>
    <x v="8"/>
    <x v="4"/>
    <n v="817907"/>
    <d v="2001-05-31T21:00:00"/>
  </r>
  <r>
    <x v="1"/>
    <x v="2"/>
    <x v="0"/>
    <x v="20"/>
    <n v="755000"/>
    <n v="1310645"/>
    <d v="2001-05-30T09:09:09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"/>
    <s v="POSEJPALI2"/>
    <s v="JARNOLD"/>
    <s v="NG-Price"/>
    <x v="6"/>
    <x v="4"/>
    <s v="VC9134.1"/>
    <d v="2001-11-01T00:00:00"/>
  </r>
  <r>
    <x v="1"/>
    <x v="2"/>
    <x v="0"/>
    <x v="7"/>
    <n v="450000"/>
    <n v="1310646"/>
    <d v="2001-05-30T09:09:11"/>
    <s v="BP Corporation North America Inc."/>
    <x v="0"/>
    <x v="0"/>
    <x v="0"/>
    <x v="2"/>
    <s v="US Gas Fin BasisSwap"/>
    <s v="US Gas Basis     NGI SoCal               Jan-Mar02       USD/MM"/>
    <n v="5000"/>
    <m/>
    <x v="0"/>
    <x v="10"/>
    <x v="0"/>
    <n v="3.41"/>
    <s v="Quekchin"/>
    <s v="KHOLST"/>
    <s v="FT-West"/>
    <x v="6"/>
    <x v="4"/>
    <s v="VC9135.1"/>
    <d v="2002-01-01T00:00:00"/>
  </r>
  <r>
    <x v="0"/>
    <x v="2"/>
    <x v="1"/>
    <x v="6"/>
    <n v="150000"/>
    <n v="1310647"/>
    <d v="2001-05-30T09:09:12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ngeerds01"/>
    <s v="MCOWAN"/>
    <s v="EC-IM Canada West"/>
    <x v="8"/>
    <x v="7"/>
    <n v="817909"/>
    <d v="2001-06-01T21:00:00"/>
  </r>
  <r>
    <x v="1"/>
    <x v="2"/>
    <x v="1"/>
    <x v="0"/>
    <n v="10000"/>
    <n v="1310648"/>
    <d v="2001-05-30T09:09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benharner"/>
    <s v="PMIMS"/>
    <s v="ENA - IM MKT Central CG"/>
    <x v="8"/>
    <x v="4"/>
    <n v="817910"/>
    <d v="2001-05-31T21:00:00"/>
  </r>
  <r>
    <x v="0"/>
    <x v="2"/>
    <x v="1"/>
    <x v="0"/>
    <n v="3000"/>
    <n v="1310649"/>
    <d v="2001-05-30T09:09:16"/>
    <s v="Northstar Energy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850000000000001"/>
    <s v="SMITHJAY"/>
    <s v="RWATT"/>
    <s v="EC-IM Canada West"/>
    <x v="8"/>
    <x v="7"/>
    <n v="817911"/>
    <d v="2001-05-30T21:00:00"/>
  </r>
  <r>
    <x v="0"/>
    <x v="2"/>
    <x v="1"/>
    <x v="0"/>
    <n v="7000"/>
    <n v="1310650"/>
    <d v="2001-05-30T09:09:19"/>
    <s v="Coral Energy Canada Inc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50000000000001"/>
    <s v="ngeerds01"/>
    <s v="RWATT"/>
    <s v="EC-IM Canada West"/>
    <x v="8"/>
    <x v="7"/>
    <n v="817912"/>
    <d v="2001-05-30T21:00:00"/>
  </r>
  <r>
    <x v="1"/>
    <x v="2"/>
    <x v="0"/>
    <x v="10"/>
    <n v="155000"/>
    <n v="1310651"/>
    <d v="2001-05-30T09:09:2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hofman99"/>
    <s v="JARNOLD"/>
    <s v="NG-Price"/>
    <x v="6"/>
    <x v="4"/>
    <s v="VC9136.1"/>
    <d v="2001-07-01T21:00:00"/>
  </r>
  <r>
    <x v="1"/>
    <x v="2"/>
    <x v="1"/>
    <x v="0"/>
    <n v="10000"/>
    <n v="1310652"/>
    <d v="2001-05-30T09:09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benharner"/>
    <s v="PMIMS"/>
    <s v="ENA - IM MKT Central CG"/>
    <x v="8"/>
    <x v="4"/>
    <n v="817913"/>
    <d v="2001-05-31T21:00:00"/>
  </r>
  <r>
    <x v="1"/>
    <x v="2"/>
    <x v="1"/>
    <x v="0"/>
    <n v="1884"/>
    <n v="1310653"/>
    <d v="2001-05-30T09:09:25"/>
    <s v="Aquila Energy Marketing Corporation"/>
    <x v="0"/>
    <x v="0"/>
    <x v="0"/>
    <x v="2"/>
    <s v="US Gas Phy Fwd Firm non-TX &lt; or = 1Mo "/>
    <s v="US Gas Phy       TENN Z-0                31May01         USD/MM"/>
    <m/>
    <n v="1884"/>
    <x v="0"/>
    <x v="10"/>
    <x v="0"/>
    <n v="3.6150000000000002"/>
    <s v="JENNCLAYO"/>
    <s v="SNEAL"/>
    <s v="ENA-IM NE GULF3"/>
    <x v="8"/>
    <x v="4"/>
    <n v="817914"/>
    <d v="2001-05-31T21:00:00"/>
  </r>
  <r>
    <x v="0"/>
    <x v="2"/>
    <x v="1"/>
    <x v="0"/>
    <n v="5000"/>
    <n v="1310654"/>
    <d v="2001-05-30T09:09:2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99999999999996"/>
    <s v="KJMTMC01"/>
    <s v="RWATT"/>
    <s v="EC-IM Canada West"/>
    <x v="8"/>
    <x v="7"/>
    <n v="817915"/>
    <d v="2001-05-31T21:00:00"/>
  </r>
  <r>
    <x v="0"/>
    <x v="2"/>
    <x v="1"/>
    <x v="0"/>
    <n v="5000"/>
    <n v="1310655"/>
    <d v="2001-05-30T09:09:30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6"/>
    <s v="pandersen"/>
    <s v="CCLARK5"/>
    <s v="EC - IM Canada BC"/>
    <x v="8"/>
    <x v="7"/>
    <n v="817916"/>
    <d v="2001-05-31T21:00:00"/>
  </r>
  <r>
    <x v="1"/>
    <x v="2"/>
    <x v="1"/>
    <x v="0"/>
    <n v="10000"/>
    <n v="1310656"/>
    <d v="2001-05-30T09:09:31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917"/>
    <d v="2001-05-31T21:00:00"/>
  </r>
  <r>
    <x v="1"/>
    <x v="2"/>
    <x v="1"/>
    <x v="0"/>
    <n v="5000"/>
    <n v="1310657"/>
    <d v="2001-05-30T09:09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50000000000002"/>
    <s v="wwarburton"/>
    <s v="SSOUTH"/>
    <s v="ENA - IM West"/>
    <x v="8"/>
    <x v="4"/>
    <n v="817918"/>
    <d v="2001-05-31T21:00:00"/>
  </r>
  <r>
    <x v="1"/>
    <x v="2"/>
    <x v="1"/>
    <x v="0"/>
    <n v="4568"/>
    <n v="1310658"/>
    <d v="2001-05-30T09:09:36"/>
    <s v="Reliant Energy Services, Inc."/>
    <x v="0"/>
    <x v="0"/>
    <x v="0"/>
    <x v="2"/>
    <s v="US Gas Phy Fwd Firm non-TX &lt; or = 1Mo "/>
    <s v="US Gas Phy       TGT Z-SL                31May01         USD/MM"/>
    <m/>
    <n v="4568"/>
    <x v="0"/>
    <x v="10"/>
    <x v="0"/>
    <n v="3.69"/>
    <s v="mikepowers"/>
    <s v="SPEREIR"/>
    <s v="ENA-IM NE GULF2"/>
    <x v="8"/>
    <x v="4"/>
    <n v="817919"/>
    <d v="2001-05-31T21:00:00"/>
  </r>
  <r>
    <x v="1"/>
    <x v="2"/>
    <x v="1"/>
    <x v="0"/>
    <n v="10000"/>
    <n v="1310659"/>
    <d v="2001-05-30T09:09:37"/>
    <s v="AEP Energy Services, Inc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349999999999998"/>
    <s v="aepes215"/>
    <s v="SPEREIR"/>
    <s v="ENA-IM NE GULF2"/>
    <x v="8"/>
    <x v="4"/>
    <n v="817920"/>
    <d v="2001-05-31T21:00:00"/>
  </r>
  <r>
    <x v="1"/>
    <x v="2"/>
    <x v="0"/>
    <x v="6"/>
    <n v="300000"/>
    <n v="1310661"/>
    <d v="2001-05-30T09:09:40"/>
    <s v="Tractebel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5"/>
    <s v="KEVMASEK"/>
    <s v="PKEAVEY"/>
    <s v="G-DAILY-EST"/>
    <x v="6"/>
    <x v="4"/>
    <s v="VC9137.1"/>
    <d v="2001-06-01T21:00:00"/>
  </r>
  <r>
    <x v="1"/>
    <x v="2"/>
    <x v="1"/>
    <x v="0"/>
    <n v="4500"/>
    <n v="1310662"/>
    <d v="2001-05-30T09:09:43"/>
    <s v="Wisconsin Gas Company"/>
    <x v="0"/>
    <x v="0"/>
    <x v="0"/>
    <x v="2"/>
    <s v="US Gas Phy Fwd Firm non-TX &lt; or = 1Mo "/>
    <s v="US Gas Phy       ANR SW Pool             31May01         USD/MM"/>
    <m/>
    <n v="4500"/>
    <x v="0"/>
    <x v="10"/>
    <x v="0"/>
    <n v="3.5649999999999999"/>
    <s v="JFuller99"/>
    <s v="KSTEVEN"/>
    <s v="ENA-IM Mid Central South"/>
    <x v="8"/>
    <x v="4"/>
    <n v="817921"/>
    <d v="2001-05-31T21:00:00"/>
  </r>
  <r>
    <x v="1"/>
    <x v="2"/>
    <x v="0"/>
    <x v="10"/>
    <n v="155000"/>
    <n v="1310664"/>
    <d v="2001-05-30T09:09:44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3.8050000000000002"/>
    <s v="boneillb"/>
    <s v="JARNOLD"/>
    <s v="NG-Price"/>
    <x v="6"/>
    <x v="4"/>
    <s v="VC9138.1"/>
    <d v="2001-08-01T21:00:00"/>
  </r>
  <r>
    <x v="1"/>
    <x v="2"/>
    <x v="1"/>
    <x v="0"/>
    <n v="9932"/>
    <n v="1310663"/>
    <d v="2001-05-30T09:09:44"/>
    <s v="AEP Energy Services, Inc."/>
    <x v="0"/>
    <x v="0"/>
    <x v="0"/>
    <x v="2"/>
    <s v="US Gas Phy Fwd Firm non-TX &lt; or = 1Mo "/>
    <s v="US Gas Phy       ANR SE Trans            31May01         USD/MM"/>
    <n v="9932"/>
    <m/>
    <x v="0"/>
    <x v="10"/>
    <x v="0"/>
    <n v="3.6749999999999998"/>
    <s v="aepes201"/>
    <s v="TDONOHO"/>
    <s v="ENA - IM Central Gulf"/>
    <x v="8"/>
    <x v="4"/>
    <n v="817922"/>
    <d v="2001-05-31T21:00:00"/>
  </r>
  <r>
    <x v="1"/>
    <x v="2"/>
    <x v="1"/>
    <x v="0"/>
    <n v="631"/>
    <n v="1310666"/>
    <d v="2001-05-30T09:09:45"/>
    <s v="TXU Energy Trading Company"/>
    <x v="0"/>
    <x v="0"/>
    <x v="0"/>
    <x v="2"/>
    <s v="US Gas Phy Fwd Firm non-TX &lt; or = 1Mo "/>
    <s v="US Gas Phy       NGPL NICOR              31May01         USD/MM"/>
    <n v="631"/>
    <m/>
    <x v="0"/>
    <x v="10"/>
    <x v="0"/>
    <n v="3.74"/>
    <s v="txuetctmb"/>
    <s v="PMIMS"/>
    <s v="ENA - IM MKT Central CG"/>
    <x v="8"/>
    <x v="4"/>
    <n v="817923"/>
    <d v="2001-05-31T21:00:00"/>
  </r>
  <r>
    <x v="0"/>
    <x v="2"/>
    <x v="1"/>
    <x v="6"/>
    <n v="150000"/>
    <n v="1310669"/>
    <d v="2001-05-30T09:09:5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wenarchukj"/>
    <s v="MCOWAN"/>
    <s v="EC-IM Canada West"/>
    <x v="8"/>
    <x v="7"/>
    <n v="817927"/>
    <d v="2001-06-01T21:00:00"/>
  </r>
  <r>
    <x v="1"/>
    <x v="2"/>
    <x v="1"/>
    <x v="0"/>
    <n v="4000"/>
    <n v="1310670"/>
    <d v="2001-05-30T09:09:50"/>
    <s v="Marathon Oil Company"/>
    <x v="0"/>
    <x v="0"/>
    <x v="0"/>
    <x v="2"/>
    <s v="US Gas Phy Fwd Firm non-TX &lt; or = 1Mo "/>
    <s v="US Gas Phy       EPNG Keystone           31May01         USD/MM"/>
    <m/>
    <n v="4000"/>
    <x v="0"/>
    <x v="10"/>
    <x v="0"/>
    <n v="3.5"/>
    <s v="ENRONCAT"/>
    <s v="RGAY"/>
    <s v="ENA - IM West"/>
    <x v="8"/>
    <x v="4"/>
    <n v="817926"/>
    <d v="2001-05-31T21:00:00"/>
  </r>
  <r>
    <x v="1"/>
    <x v="2"/>
    <x v="1"/>
    <x v="0"/>
    <n v="5000"/>
    <n v="1310668"/>
    <d v="2001-05-30T09:09:50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bguderian"/>
    <s v="SSOUTH"/>
    <s v="ENA - IM West"/>
    <x v="8"/>
    <x v="4"/>
    <n v="817925"/>
    <d v="2001-05-31T21:00:00"/>
  </r>
  <r>
    <x v="1"/>
    <x v="2"/>
    <x v="1"/>
    <x v="0"/>
    <n v="5000"/>
    <n v="1310673"/>
    <d v="2001-05-30T09:10:01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LORIPIGI"/>
    <s v="SSOUTH"/>
    <s v="ENA - IM West"/>
    <x v="8"/>
    <x v="4"/>
    <n v="817928"/>
    <d v="2001-05-31T21:00:00"/>
  </r>
  <r>
    <x v="1"/>
    <x v="2"/>
    <x v="0"/>
    <x v="22"/>
    <n v="615000"/>
    <n v="1310674"/>
    <d v="2001-05-30T09:10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"/>
    <s v="SHIMAITIS"/>
    <s v="JARNOLD"/>
    <s v="NG-Price"/>
    <x v="6"/>
    <x v="4"/>
    <s v="VC9140.1"/>
    <d v="2001-07-01T00:00:00"/>
  </r>
  <r>
    <x v="1"/>
    <x v="2"/>
    <x v="0"/>
    <x v="20"/>
    <n v="755000"/>
    <n v="1310675"/>
    <d v="2001-05-30T09:10:07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EFFFOX1"/>
    <s v="JARNOLD"/>
    <s v="NG-Price"/>
    <x v="6"/>
    <x v="4"/>
    <s v="VC9142.1"/>
    <d v="2001-11-01T00:00:00"/>
  </r>
  <r>
    <x v="1"/>
    <x v="2"/>
    <x v="1"/>
    <x v="0"/>
    <n v="5000"/>
    <n v="1310676"/>
    <d v="2001-05-30T09:10:08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50000000000004"/>
    <s v="ADM56981"/>
    <s v="VPIMENOV"/>
    <s v="ENA-IM ME NEW YORK"/>
    <x v="8"/>
    <x v="4"/>
    <n v="817929"/>
    <d v="2001-05-31T21:00:00"/>
  </r>
  <r>
    <x v="1"/>
    <x v="2"/>
    <x v="1"/>
    <x v="0"/>
    <n v="5000"/>
    <n v="1310677"/>
    <d v="2001-05-30T09:10:0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BRIANKELLY"/>
    <s v="VPIMENOV"/>
    <s v="ENA-IM ME NEW YORK"/>
    <x v="8"/>
    <x v="4"/>
    <n v="817930"/>
    <d v="2001-05-31T21:00:00"/>
  </r>
  <r>
    <x v="0"/>
    <x v="2"/>
    <x v="1"/>
    <x v="0"/>
    <n v="5000"/>
    <n v="1310680"/>
    <d v="2001-05-30T09:10:1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49999999999999"/>
    <s v="ngeerds01"/>
    <s v="RWATT"/>
    <s v="EC-IM Canada West"/>
    <x v="8"/>
    <x v="7"/>
    <n v="817931"/>
    <d v="2001-05-31T21:00:00"/>
  </r>
  <r>
    <x v="1"/>
    <x v="2"/>
    <x v="1"/>
    <x v="0"/>
    <n v="10000"/>
    <n v="1310679"/>
    <d v="2001-05-30T09:10:10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3"/>
    <n v="10041965"/>
    <s v="SNEAL"/>
    <s v="ENA-IM NE GULF3"/>
    <x v="8"/>
    <x v="4"/>
    <n v="817932"/>
    <d v="2001-05-31T21:00:00"/>
  </r>
  <r>
    <x v="1"/>
    <x v="2"/>
    <x v="1"/>
    <x v="0"/>
    <n v="10000"/>
    <n v="1310681"/>
    <d v="2001-05-30T09:10:15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5"/>
    <n v="10041965"/>
    <s v="SNEAL"/>
    <s v="ENA-IM NE GULF3"/>
    <x v="8"/>
    <x v="4"/>
    <n v="817933"/>
    <d v="2001-05-31T21:00:00"/>
  </r>
  <r>
    <x v="1"/>
    <x v="2"/>
    <x v="1"/>
    <x v="0"/>
    <n v="575"/>
    <n v="1310682"/>
    <d v="2001-05-30T09:10:15"/>
    <s v="Occidental Energy Marketing, Inc."/>
    <x v="0"/>
    <x v="0"/>
    <x v="0"/>
    <x v="2"/>
    <s v="US Gas Phy Fwd Firm non-TX &lt; or = 1Mo "/>
    <s v="US Gas Phy       TETCO STX               31May01         USD/MM"/>
    <m/>
    <n v="575"/>
    <x v="0"/>
    <x v="10"/>
    <x v="0"/>
    <n v="3.5750000000000002"/>
    <s v="smallfitz"/>
    <s v="SPEREIR"/>
    <s v="ENA-IM NE GULF3"/>
    <x v="8"/>
    <x v="4"/>
    <n v="817934"/>
    <d v="2001-05-31T21:00:00"/>
  </r>
  <r>
    <x v="1"/>
    <x v="2"/>
    <x v="1"/>
    <x v="0"/>
    <n v="10000"/>
    <n v="1310683"/>
    <d v="2001-05-30T09:10:19"/>
    <s v="CMS Marketing, Services and Trading Company"/>
    <x v="0"/>
    <x v="0"/>
    <x v="0"/>
    <x v="2"/>
    <s v="US Gas Phy Fwd Firm non-TX &lt; or = 1Mo "/>
    <s v="US Gas Phy       Trunkline ELA           31May01         USD/MM"/>
    <n v="10000"/>
    <m/>
    <x v="0"/>
    <x v="10"/>
    <x v="0"/>
    <n v="3.4950000000000001"/>
    <s v="MELISSA1"/>
    <s v="TDONOHO"/>
    <s v="ENA - IM Central Gulf"/>
    <x v="8"/>
    <x v="4"/>
    <n v="817935"/>
    <d v="2001-05-31T21:00:00"/>
  </r>
  <r>
    <x v="1"/>
    <x v="2"/>
    <x v="1"/>
    <x v="0"/>
    <n v="10000"/>
    <n v="1310685"/>
    <d v="2001-05-30T09:10:22"/>
    <s v="EnergyUSA-TPC Corp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cbarnett"/>
    <s v="TDONOHO"/>
    <s v="ENA - IM Central Gulf"/>
    <x v="8"/>
    <x v="4"/>
    <n v="817937"/>
    <d v="2001-05-31T21:00:00"/>
  </r>
  <r>
    <x v="1"/>
    <x v="2"/>
    <x v="1"/>
    <x v="0"/>
    <n v="10000"/>
    <n v="1310684"/>
    <d v="2001-05-30T09:10:22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36"/>
    <d v="2001-05-31T21:00:00"/>
  </r>
  <r>
    <x v="1"/>
    <x v="2"/>
    <x v="1"/>
    <x v="0"/>
    <n v="10000"/>
    <n v="1310686"/>
    <d v="2001-05-30T09:10:23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25000000000002"/>
    <s v="tracyschwa"/>
    <s v="PMIMS"/>
    <s v="ENA - IM MKT Central CG"/>
    <x v="8"/>
    <x v="4"/>
    <n v="817938"/>
    <d v="2001-05-31T21:00:00"/>
  </r>
  <r>
    <x v="1"/>
    <x v="2"/>
    <x v="1"/>
    <x v="0"/>
    <n v="10000"/>
    <n v="1310687"/>
    <d v="2001-05-30T09:10:29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40"/>
    <d v="2001-05-31T21:00:00"/>
  </r>
  <r>
    <x v="1"/>
    <x v="2"/>
    <x v="1"/>
    <x v="0"/>
    <n v="934"/>
    <n v="1310688"/>
    <d v="2001-05-30T09:10:34"/>
    <s v="AEP Energy Services, Inc."/>
    <x v="0"/>
    <x v="0"/>
    <x v="0"/>
    <x v="2"/>
    <s v="US Gas Phy Fwd Firm non-TX &lt; or = 1Mo "/>
    <s v="US Gas Phy       PEPL Pool               31May01         USD/MM"/>
    <m/>
    <n v="934"/>
    <x v="0"/>
    <x v="10"/>
    <x v="0"/>
    <n v="3.57"/>
    <s v="aepes208"/>
    <s v="KSTEVEN"/>
    <s v="ENA-IM Mid Central South"/>
    <x v="8"/>
    <x v="4"/>
    <n v="817941"/>
    <d v="2001-05-31T21:00:00"/>
  </r>
  <r>
    <x v="1"/>
    <x v="3"/>
    <x v="0"/>
    <x v="0"/>
    <n v="50000"/>
    <n v="1310689"/>
    <d v="2001-05-30T09:10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528"/>
    <d v="2001-07-01T00:00:00"/>
  </r>
  <r>
    <x v="1"/>
    <x v="1"/>
    <x v="1"/>
    <x v="2"/>
    <n v="250"/>
    <n v="1310691"/>
    <d v="2001-05-30T09:10:37"/>
    <s v="PG&amp;E Energy Trading - Power, L.P."/>
    <x v="0"/>
    <x v="0"/>
    <x v="0"/>
    <x v="1"/>
    <s v="US East Power Phy Fwd Firm"/>
    <s v="US Pwr Phy Firm  NEPOOL Peak             04-08Jun01      USD/MWh"/>
    <n v="50"/>
    <m/>
    <x v="0"/>
    <x v="1"/>
    <x v="0"/>
    <n v="45"/>
    <s v="KRISTINKK"/>
    <s v="GGUPTA"/>
    <s v="ST-New England"/>
    <x v="7"/>
    <x v="6"/>
    <n v="626064.1"/>
    <d v="2001-06-04T21:00:00"/>
  </r>
  <r>
    <x v="1"/>
    <x v="2"/>
    <x v="1"/>
    <x v="0"/>
    <n v="1100"/>
    <n v="1310690"/>
    <d v="2001-05-30T09:10:37"/>
    <s v="Hess Energy Services Company, LLC"/>
    <x v="0"/>
    <x v="0"/>
    <x v="0"/>
    <x v="2"/>
    <s v="US Gas Phy Fwd Firm non-TX &lt; or = 1Mo "/>
    <s v="US Gas Phy       TENN 800                31May01         USD/MM"/>
    <m/>
    <n v="1100"/>
    <x v="0"/>
    <x v="10"/>
    <x v="0"/>
    <n v="3.65"/>
    <s v="tomkurtz"/>
    <s v="SNEAL"/>
    <s v="ENA-IM NE GULF3"/>
    <x v="8"/>
    <x v="4"/>
    <n v="817942"/>
    <d v="2001-05-31T21:00:00"/>
  </r>
  <r>
    <x v="1"/>
    <x v="2"/>
    <x v="1"/>
    <x v="0"/>
    <n v="25000"/>
    <n v="1310692"/>
    <d v="2001-05-30T09:10:37"/>
    <s v="Marathon Oil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dyoung1"/>
    <s v="ARING"/>
    <s v="ENA-IM NE GULF1"/>
    <x v="8"/>
    <x v="4"/>
    <n v="817943"/>
    <d v="2001-05-31T21:00:00"/>
  </r>
  <r>
    <x v="1"/>
    <x v="2"/>
    <x v="0"/>
    <x v="22"/>
    <n v="615000"/>
    <n v="1310693"/>
    <d v="2001-05-30T09:10:4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"/>
    <s v="POSEJPALI2"/>
    <s v="JARNOLD"/>
    <s v="NG-Price"/>
    <x v="6"/>
    <x v="4"/>
    <s v="VC9145.1"/>
    <d v="2001-07-01T00:00:00"/>
  </r>
  <r>
    <x v="1"/>
    <x v="2"/>
    <x v="1"/>
    <x v="0"/>
    <n v="10000"/>
    <n v="1310694"/>
    <d v="2001-05-30T09:10:43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05"/>
    <n v="10041965"/>
    <s v="SNEAL"/>
    <s v="ENA-IM NE GULF3"/>
    <x v="8"/>
    <x v="4"/>
    <n v="817944"/>
    <d v="2001-05-31T21:00:00"/>
  </r>
  <r>
    <x v="1"/>
    <x v="1"/>
    <x v="1"/>
    <x v="8"/>
    <n v="2300"/>
    <n v="1310696"/>
    <d v="2001-05-30T09:10:46"/>
    <s v="Sempra Energy Trading Corp."/>
    <x v="0"/>
    <x v="0"/>
    <x v="0"/>
    <x v="1"/>
    <s v="US West Power Phy Fwd Firm"/>
    <s v="US Pwr Phy Firm  Mid-C Peak              Jul-Sep01       USD/MWh"/>
    <m/>
    <n v="25"/>
    <x v="0"/>
    <x v="1"/>
    <x v="0"/>
    <n v="334.5"/>
    <s v="beckster"/>
    <s v="MSWERZB"/>
    <s v="LT-NW"/>
    <x v="7"/>
    <x v="6"/>
    <n v="626065.1"/>
    <d v="2001-07-01T16:50:00"/>
  </r>
  <r>
    <x v="1"/>
    <x v="1"/>
    <x v="1"/>
    <x v="8"/>
    <n v="2300"/>
    <n v="1310697"/>
    <d v="2001-05-30T09:10:46"/>
    <s v="Sempra Energy Trading Corp."/>
    <x v="0"/>
    <x v="0"/>
    <x v="0"/>
    <x v="1"/>
    <s v="US West Power Phy Fwd Firm"/>
    <s v="US Pwr Phy Firm  COB N/S Peak            Jul-Sep01       USD/MWh"/>
    <n v="25"/>
    <m/>
    <x v="0"/>
    <x v="1"/>
    <x v="0"/>
    <n v="342"/>
    <s v="beckster"/>
    <s v="MSWERZB"/>
    <s v="LT-NW"/>
    <x v="7"/>
    <x v="6"/>
    <n v="626066.1"/>
    <d v="2001-07-01T16:50:00"/>
  </r>
  <r>
    <x v="1"/>
    <x v="2"/>
    <x v="1"/>
    <x v="0"/>
    <n v="1848"/>
    <n v="1310698"/>
    <d v="2001-05-30T09:10:48"/>
    <s v="TXU Energy Trading Company"/>
    <x v="0"/>
    <x v="0"/>
    <x v="0"/>
    <x v="2"/>
    <s v="US Gas Phy Fwd Firm non-TX &lt; or = 1Mo "/>
    <s v="US Gas Phy       TETCO M3                31May01         USD/MM"/>
    <m/>
    <n v="1848"/>
    <x v="0"/>
    <x v="10"/>
    <x v="0"/>
    <n v="4"/>
    <s v="txuetclj"/>
    <s v="VPIMENOV"/>
    <s v="ENA-IM ME NEW YORK"/>
    <x v="8"/>
    <x v="4"/>
    <n v="817945"/>
    <d v="2001-05-31T21:00:00"/>
  </r>
  <r>
    <x v="1"/>
    <x v="2"/>
    <x v="1"/>
    <x v="0"/>
    <n v="7200"/>
    <n v="1310701"/>
    <d v="2001-05-30T09:10:54"/>
    <s v="Hess Energy Services Company, LLC"/>
    <x v="0"/>
    <x v="0"/>
    <x v="0"/>
    <x v="2"/>
    <s v="US Gas Phy Fwd Firm non-TX &lt; or = 1Mo "/>
    <s v="US Gas Phy       TENN 500                31May01         USD/MM"/>
    <m/>
    <n v="7200"/>
    <x v="0"/>
    <x v="10"/>
    <x v="0"/>
    <n v="3.645"/>
    <s v="timriordan"/>
    <s v="SNEAL"/>
    <s v="ENA-IM NE GULF3"/>
    <x v="8"/>
    <x v="4"/>
    <n v="817946"/>
    <d v="2001-05-31T21:00:00"/>
  </r>
  <r>
    <x v="1"/>
    <x v="2"/>
    <x v="0"/>
    <x v="20"/>
    <n v="755000"/>
    <n v="1310702"/>
    <d v="2001-05-30T09:10:57"/>
    <s v="Duke Energy Marketing Limited Partnership"/>
    <x v="0"/>
    <x v="0"/>
    <x v="0"/>
    <x v="2"/>
    <s v="US Gas Fin Swap"/>
    <s v="US Gas Swap      Nymex                   Nov01-Mar02     USD/MM"/>
    <m/>
    <n v="5000"/>
    <x v="0"/>
    <x v="10"/>
    <x v="0"/>
    <n v="4.16"/>
    <s v="mattmann"/>
    <s v="JARNOLD"/>
    <s v="NG-Price"/>
    <x v="6"/>
    <x v="4"/>
    <s v="VC9147.1"/>
    <d v="2001-11-01T00:00:00"/>
  </r>
  <r>
    <x v="1"/>
    <x v="2"/>
    <x v="1"/>
    <x v="0"/>
    <n v="5000"/>
    <n v="1310703"/>
    <d v="2001-05-30T09:11:00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LORIPIGI"/>
    <s v="SSOUTH"/>
    <s v="ENA - IM West"/>
    <x v="8"/>
    <x v="4"/>
    <n v="817947"/>
    <d v="2001-05-31T21:00:00"/>
  </r>
  <r>
    <x v="1"/>
    <x v="2"/>
    <x v="1"/>
    <x v="0"/>
    <n v="2800"/>
    <n v="1310704"/>
    <d v="2001-05-30T09:11:01"/>
    <s v="Cook Inlet Energy Supply L.L.C."/>
    <x v="0"/>
    <x v="0"/>
    <x v="0"/>
    <x v="2"/>
    <s v="US Gas Phy Fwd Firm non-TX &lt; or = 1Mo "/>
    <s v="US Gas Phy       TENN 500                31May01         USD/MM"/>
    <m/>
    <n v="2800"/>
    <x v="0"/>
    <x v="10"/>
    <x v="0"/>
    <n v="3.645"/>
    <s v="EASTDESK"/>
    <s v="SNEAL"/>
    <s v="ENA-IM NE GULF3"/>
    <x v="8"/>
    <x v="4"/>
    <n v="817948"/>
    <d v="2001-05-31T21:00:00"/>
  </r>
  <r>
    <x v="1"/>
    <x v="2"/>
    <x v="1"/>
    <x v="0"/>
    <n v="1300"/>
    <n v="1310705"/>
    <d v="2001-05-30T09:11:04"/>
    <s v="ONEOK Energy Marketing and Trading Company, L.P."/>
    <x v="0"/>
    <x v="0"/>
    <x v="0"/>
    <x v="2"/>
    <s v="US Gas Phy Fwd Firm non-TX &lt; or = 1Mo "/>
    <s v="US Gas Phy       ANR SW Pool             31May01         USD/MM"/>
    <n v="1300"/>
    <m/>
    <x v="0"/>
    <x v="10"/>
    <x v="0"/>
    <n v="3.56"/>
    <s v="STVDIXON"/>
    <s v="KSTEVEN"/>
    <s v="ENA-IM Mid Central South"/>
    <x v="8"/>
    <x v="4"/>
    <n v="817950"/>
    <d v="2001-05-31T21:00:00"/>
  </r>
  <r>
    <x v="0"/>
    <x v="2"/>
    <x v="1"/>
    <x v="0"/>
    <n v="5000"/>
    <n v="1310707"/>
    <d v="2001-05-30T09:11:0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ADM00359"/>
    <s v="RWATT"/>
    <s v="EC-IM Canada West"/>
    <x v="8"/>
    <x v="7"/>
    <n v="817951"/>
    <d v="2001-05-30T21:00:00"/>
  </r>
  <r>
    <x v="1"/>
    <x v="2"/>
    <x v="1"/>
    <x v="0"/>
    <n v="5000"/>
    <n v="1310706"/>
    <d v="2001-05-30T09:11:06"/>
    <s v="Dynegy Marketing and Trade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MAXFIELD"/>
    <s v="JWILLI13"/>
    <s v="ENA - IM Mkt Central MICH"/>
    <x v="8"/>
    <x v="4"/>
    <n v="817949"/>
    <d v="2001-05-31T21:00:00"/>
  </r>
  <r>
    <x v="1"/>
    <x v="2"/>
    <x v="1"/>
    <x v="6"/>
    <n v="39360"/>
    <n v="1310708"/>
    <d v="2001-05-30T09:11:10"/>
    <s v="Petrocom Energy Group Limited"/>
    <x v="0"/>
    <x v="0"/>
    <x v="0"/>
    <x v="2"/>
    <s v="US Gas Phy Fwd Firm non-TX &lt; or = 1Mo "/>
    <s v="US Gas Phy       TETCO WLA               Jun01           USD/MM"/>
    <n v="1312"/>
    <m/>
    <x v="0"/>
    <x v="10"/>
    <x v="0"/>
    <n v="3.55"/>
    <s v="dandukes"/>
    <s v="SPEREIR"/>
    <s v="ENA-IM NE GULF3"/>
    <x v="8"/>
    <x v="4"/>
    <n v="817952"/>
    <d v="2001-06-01T21:00:00"/>
  </r>
  <r>
    <x v="1"/>
    <x v="2"/>
    <x v="0"/>
    <x v="10"/>
    <n v="310000"/>
    <n v="1310711"/>
    <d v="2001-05-30T09:11:13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petverma"/>
    <s v="JARNOLD"/>
    <s v="NG-Price"/>
    <x v="6"/>
    <x v="4"/>
    <s v="VC9151.1"/>
    <d v="2001-07-01T21:00:00"/>
  </r>
  <r>
    <x v="1"/>
    <x v="2"/>
    <x v="1"/>
    <x v="0"/>
    <n v="5000"/>
    <n v="1310713"/>
    <d v="2001-05-30T09:11:1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BRIANKELLY"/>
    <s v="VPIMENOV"/>
    <s v="ENA-IM ME NEW YORK"/>
    <x v="8"/>
    <x v="4"/>
    <n v="817953"/>
    <d v="2001-05-31T21:00:00"/>
  </r>
  <r>
    <x v="1"/>
    <x v="2"/>
    <x v="0"/>
    <x v="10"/>
    <n v="155000"/>
    <n v="1310714"/>
    <d v="2001-05-30T09:11:2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dbsempra"/>
    <s v="JARNOLD"/>
    <s v="NG-Price"/>
    <x v="6"/>
    <x v="4"/>
    <s v="VC9154.1"/>
    <d v="2001-07-01T21:00:00"/>
  </r>
  <r>
    <x v="1"/>
    <x v="2"/>
    <x v="0"/>
    <x v="20"/>
    <n v="755000"/>
    <n v="1310715"/>
    <d v="2001-05-30T09:11:23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POSEJPALI2"/>
    <s v="JARNOLD"/>
    <s v="NG-Price"/>
    <x v="6"/>
    <x v="4"/>
    <s v="VC9153.1"/>
    <d v="2001-11-01T00:00:00"/>
  </r>
  <r>
    <x v="1"/>
    <x v="2"/>
    <x v="1"/>
    <x v="0"/>
    <n v="3642"/>
    <n v="1310716"/>
    <d v="2001-05-30T09:11:30"/>
    <s v="IGI Resources, Inc."/>
    <x v="0"/>
    <x v="0"/>
    <x v="0"/>
    <x v="2"/>
    <s v="US Gas Phy Fwd Firm non-TX &lt; or = 1Mo "/>
    <s v="US Gas Phy       Opal                    31May01         USD/MM"/>
    <n v="3642"/>
    <m/>
    <x v="0"/>
    <x v="10"/>
    <x v="0"/>
    <n v="2.5550000000000002"/>
    <s v="LORIPIGI"/>
    <s v="SSOUTH"/>
    <s v="ENA - IM West"/>
    <x v="8"/>
    <x v="4"/>
    <n v="817954"/>
    <d v="2001-05-31T21:00:00"/>
  </r>
  <r>
    <x v="1"/>
    <x v="1"/>
    <x v="0"/>
    <x v="0"/>
    <n v="50"/>
    <n v="1310717"/>
    <d v="2001-05-30T09:11:30"/>
    <s v="Aquila Risk Management Corporation"/>
    <x v="0"/>
    <x v="0"/>
    <x v="0"/>
    <x v="1"/>
    <s v="US East Power Fin Swap"/>
    <s v="US Pwr Fin Swap  ISO NY Z-A Peak         01Jun01         USD/MWh"/>
    <m/>
    <n v="50"/>
    <x v="0"/>
    <x v="1"/>
    <x v="0"/>
    <n v="35"/>
    <s v="AQUILA1047"/>
    <s v="GGUPTA"/>
    <s v="ST-New England"/>
    <x v="7"/>
    <x v="4"/>
    <n v="626069.1"/>
    <d v="2001-06-01T21:00:00"/>
  </r>
  <r>
    <x v="1"/>
    <x v="1"/>
    <x v="1"/>
    <x v="6"/>
    <n v="1500"/>
    <n v="1310719"/>
    <d v="2001-05-30T09:11:38"/>
    <s v="Williams Energy Marketing &amp; Trading Company"/>
    <x v="0"/>
    <x v="0"/>
    <x v="0"/>
    <x v="1"/>
    <s v="US East Power Phy Fwd Firm"/>
    <s v="US Pwr Phy Firm  Entergy OffPk           Jun01           USD/MWh"/>
    <n v="50"/>
    <m/>
    <x v="0"/>
    <x v="1"/>
    <x v="0"/>
    <n v="19"/>
    <s v="jheinecke1"/>
    <s v="LPODURG2"/>
    <s v="EPMI-Southeast"/>
    <x v="7"/>
    <x v="6"/>
    <n v="626070.1"/>
    <d v="2001-06-01T21:00:00"/>
  </r>
  <r>
    <x v="1"/>
    <x v="2"/>
    <x v="0"/>
    <x v="10"/>
    <n v="620000"/>
    <n v="1310720"/>
    <d v="2001-05-30T09:11:40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71"/>
    <s v="mtherrell"/>
    <s v="JARNOLD"/>
    <s v="NG-Price"/>
    <x v="6"/>
    <x v="4"/>
    <s v="VC9157.1"/>
    <d v="2001-07-01T21:00:00"/>
  </r>
  <r>
    <x v="0"/>
    <x v="2"/>
    <x v="1"/>
    <x v="0"/>
    <n v="5000"/>
    <n v="1310721"/>
    <d v="2001-05-30T09:11:40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85"/>
    <s v="powerexgas"/>
    <s v="CCLARK5"/>
    <s v="EC - IM Canada BC"/>
    <x v="8"/>
    <x v="7"/>
    <n v="817955"/>
    <d v="2001-05-31T21:00:00"/>
  </r>
  <r>
    <x v="1"/>
    <x v="2"/>
    <x v="0"/>
    <x v="6"/>
    <n v="150000"/>
    <n v="1310723"/>
    <d v="2001-05-30T09:11:41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350000000000001"/>
    <s v="sstewart01"/>
    <s v="ALEWIS"/>
    <s v="GD-CENTRAL"/>
    <x v="6"/>
    <x v="4"/>
    <s v="VC9156.1"/>
    <d v="2001-06-01T21:00:00"/>
  </r>
  <r>
    <x v="1"/>
    <x v="2"/>
    <x v="1"/>
    <x v="0"/>
    <n v="5209"/>
    <n v="1310722"/>
    <d v="2001-05-30T09:11:41"/>
    <s v="CMS Marketing, Services and Trading Company"/>
    <x v="0"/>
    <x v="0"/>
    <x v="0"/>
    <x v="2"/>
    <s v="US Gas Phy Fwd Firm non-TX &lt; or = 1Mo "/>
    <s v="US Gas Phy       Mich Con                31May01         USD/MM"/>
    <m/>
    <n v="5209"/>
    <x v="0"/>
    <x v="10"/>
    <x v="0"/>
    <n v="3.85"/>
    <s v="SCOTTBISK"/>
    <s v="JWILLI13"/>
    <s v="ENA - IM Mkt Central MICH"/>
    <x v="8"/>
    <x v="4"/>
    <n v="817956"/>
    <d v="2001-05-31T21:00:00"/>
  </r>
  <r>
    <x v="1"/>
    <x v="2"/>
    <x v="0"/>
    <x v="20"/>
    <n v="377500"/>
    <n v="1310724"/>
    <d v="2001-05-30T09:11:4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550000000000002"/>
    <s v="berginpat2"/>
    <s v="JARNOLD"/>
    <s v="NG-Price"/>
    <x v="6"/>
    <x v="4"/>
    <s v="VC9158.1"/>
    <d v="2001-11-01T00:00:00"/>
  </r>
  <r>
    <x v="1"/>
    <x v="3"/>
    <x v="0"/>
    <x v="0"/>
    <n v="25000"/>
    <n v="1310725"/>
    <d v="2001-05-30T09:11:45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DOMESTIC2"/>
    <s v="GWHALLE"/>
    <s v="WTI-GW-NXC2"/>
    <x v="5"/>
    <x v="4"/>
    <n v="109533"/>
    <d v="2001-07-01T00:00:00"/>
  </r>
  <r>
    <x v="0"/>
    <x v="2"/>
    <x v="1"/>
    <x v="0"/>
    <n v="5000"/>
    <n v="1310726"/>
    <d v="2001-05-30T09:11:47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49999999999997"/>
    <s v="powerexgas"/>
    <s v="RWATT"/>
    <s v="EC-IM Canada West"/>
    <x v="8"/>
    <x v="7"/>
    <n v="817957"/>
    <d v="2001-05-31T21:00:00"/>
  </r>
  <r>
    <x v="1"/>
    <x v="2"/>
    <x v="1"/>
    <x v="0"/>
    <n v="5000"/>
    <n v="1310727"/>
    <d v="2001-05-30T09:11:47"/>
    <s v="New Jersey Natural Ga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n v="12867107"/>
    <s v="VPIMENOV"/>
    <s v="ENA-IM ME NEW YORK"/>
    <x v="8"/>
    <x v="4"/>
    <n v="817958"/>
    <d v="2001-05-31T21:00:00"/>
  </r>
  <r>
    <x v="1"/>
    <x v="2"/>
    <x v="0"/>
    <x v="14"/>
    <n v="1825000"/>
    <n v="1310729"/>
    <d v="2001-05-30T09:11:4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JEFFFOX1"/>
    <s v="JARNOLD"/>
    <s v="NG-Price"/>
    <x v="6"/>
    <x v="4"/>
    <s v="VC9161.1"/>
    <d v="2002-01-01T21:00:00"/>
  </r>
  <r>
    <x v="1"/>
    <x v="2"/>
    <x v="1"/>
    <x v="0"/>
    <n v="5000"/>
    <n v="1310730"/>
    <d v="2001-05-30T09:11:49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kollmaninc"/>
    <s v="JWILLI13"/>
    <s v="ENA - IM Mkt Central MICH"/>
    <x v="8"/>
    <x v="4"/>
    <n v="817959"/>
    <d v="2001-05-31T21:00:00"/>
  </r>
  <r>
    <x v="1"/>
    <x v="2"/>
    <x v="1"/>
    <x v="0"/>
    <n v="10000"/>
    <n v="1310731"/>
    <d v="2001-05-30T09:11:54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45"/>
    <s v="rapini0001"/>
    <s v="JWILLI13"/>
    <s v="ENA-IM Mid Central North"/>
    <x v="8"/>
    <x v="4"/>
    <n v="817960"/>
    <d v="2001-05-31T21:00:00"/>
  </r>
  <r>
    <x v="1"/>
    <x v="2"/>
    <x v="1"/>
    <x v="0"/>
    <n v="2418"/>
    <n v="1310732"/>
    <d v="2001-05-30T09:11:58"/>
    <s v="AEP Energy Services, Inc."/>
    <x v="0"/>
    <x v="0"/>
    <x v="0"/>
    <x v="2"/>
    <s v="US Gas Phy Fwd Firm non-TX &lt; or = 1Mo "/>
    <s v="US Gas Phy       TCO Pool                31May01         USD/MM"/>
    <m/>
    <n v="2418"/>
    <x v="0"/>
    <x v="10"/>
    <x v="0"/>
    <n v="3.875"/>
    <s v="aepes205"/>
    <s v="JHODGE2"/>
    <s v="ENA-IM ME TCO"/>
    <x v="8"/>
    <x v="4"/>
    <n v="817961"/>
    <d v="2001-05-31T21:00:00"/>
  </r>
  <r>
    <x v="1"/>
    <x v="2"/>
    <x v="1"/>
    <x v="0"/>
    <n v="10000"/>
    <n v="1310733"/>
    <d v="2001-05-30T09:11:58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49999999999998"/>
    <s v="cbarnett"/>
    <s v="SPEREIR"/>
    <s v="ENA-IM NE GULF2"/>
    <x v="8"/>
    <x v="4"/>
    <n v="817962"/>
    <d v="2001-05-31T21:00:00"/>
  </r>
  <r>
    <x v="1"/>
    <x v="2"/>
    <x v="1"/>
    <x v="0"/>
    <n v="5000"/>
    <n v="1310734"/>
    <d v="2001-05-30T09:12:0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963"/>
    <d v="2001-05-31T21:00:00"/>
  </r>
  <r>
    <x v="1"/>
    <x v="2"/>
    <x v="1"/>
    <x v="0"/>
    <n v="10000"/>
    <n v="1310735"/>
    <d v="2001-05-30T09:12:09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7"/>
    <s v="raganbond1"/>
    <s v="SNEAL"/>
    <s v="ENA-IM NE GULF4"/>
    <x v="8"/>
    <x v="4"/>
    <n v="817964"/>
    <d v="2001-05-31T21:00:00"/>
  </r>
  <r>
    <x v="1"/>
    <x v="2"/>
    <x v="0"/>
    <x v="14"/>
    <n v="1825000"/>
    <n v="1310736"/>
    <d v="2001-05-30T09:12:1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"/>
    <s v="JEFFFOX1"/>
    <s v="JARNOLD"/>
    <s v="NG-Price"/>
    <x v="6"/>
    <x v="4"/>
    <s v="VC9163.1"/>
    <d v="2002-01-01T21:00:00"/>
  </r>
  <r>
    <x v="1"/>
    <x v="2"/>
    <x v="1"/>
    <x v="0"/>
    <n v="2200"/>
    <n v="1310737"/>
    <d v="2001-05-30T09:12:13"/>
    <s v="Cook Inlet Energy Supply L.L.C."/>
    <x v="0"/>
    <x v="0"/>
    <x v="0"/>
    <x v="2"/>
    <s v="US Gas Phy Fwd Firm non-TX &lt; or = 1Mo "/>
    <s v="US Gas Phy       TENN 500                31May01         USD/MM"/>
    <m/>
    <n v="2200"/>
    <x v="0"/>
    <x v="10"/>
    <x v="0"/>
    <n v="3.645"/>
    <s v="EASTDESK"/>
    <s v="SNEAL"/>
    <s v="ENA-IM NE GULF3"/>
    <x v="8"/>
    <x v="4"/>
    <n v="817965"/>
    <d v="2001-05-31T21:00:00"/>
  </r>
  <r>
    <x v="1"/>
    <x v="2"/>
    <x v="1"/>
    <x v="0"/>
    <n v="9369"/>
    <n v="1310738"/>
    <d v="2001-05-30T09:12:18"/>
    <s v="Aquila Energy Marketing Corporation"/>
    <x v="0"/>
    <x v="0"/>
    <x v="0"/>
    <x v="2"/>
    <s v="US Gas Phy Fwd Firm non-TX &lt; or = 1Mo "/>
    <s v="US Gas Phy       NGPL NICOR              31May01         USD/MM"/>
    <n v="9369"/>
    <m/>
    <x v="0"/>
    <x v="10"/>
    <x v="0"/>
    <n v="3.7362000000000002"/>
    <s v="benharner"/>
    <s v="PMIMS"/>
    <s v="ENA - IM MKT Central CG"/>
    <x v="8"/>
    <x v="4"/>
    <n v="817966"/>
    <d v="2001-05-31T21:00:00"/>
  </r>
  <r>
    <x v="1"/>
    <x v="2"/>
    <x v="1"/>
    <x v="0"/>
    <n v="52"/>
    <n v="1310739"/>
    <d v="2001-05-30T09:12:18"/>
    <s v="Texex Energy Partners Ltd."/>
    <x v="0"/>
    <x v="0"/>
    <x v="0"/>
    <x v="2"/>
    <s v="US Gas Phy Fwd Firm non-TX &lt; or = 1Mo "/>
    <s v="US Gas Phy       Dom SP TT               31May01         USD/MM"/>
    <m/>
    <n v="52"/>
    <x v="0"/>
    <x v="10"/>
    <x v="0"/>
    <n v="3.9249999999999998"/>
    <s v="texexener"/>
    <s v="SHENDRI"/>
    <s v="ENA-IM ME CNG"/>
    <x v="8"/>
    <x v="4"/>
    <n v="817967"/>
    <d v="2001-05-31T21:00:00"/>
  </r>
  <r>
    <x v="1"/>
    <x v="2"/>
    <x v="0"/>
    <x v="10"/>
    <n v="542500"/>
    <n v="1310741"/>
    <d v="2001-05-30T09:12:20"/>
    <s v="Axia Energy, LP"/>
    <x v="0"/>
    <x v="0"/>
    <x v="0"/>
    <x v="2"/>
    <s v="US Gas Fin Swap"/>
    <s v="US Gas Swap      Nymex                   Jul01           USD/MM"/>
    <m/>
    <n v="17500"/>
    <x v="0"/>
    <x v="10"/>
    <x v="0"/>
    <n v="3.7149999999999999"/>
    <s v="mtherrell"/>
    <s v="JARNOLD"/>
    <s v="NG-Price"/>
    <x v="6"/>
    <x v="4"/>
    <s v="VC9165.1"/>
    <d v="2001-07-01T21:00:00"/>
  </r>
  <r>
    <x v="1"/>
    <x v="2"/>
    <x v="0"/>
    <x v="20"/>
    <n v="1510000"/>
    <n v="1310740"/>
    <d v="2001-05-30T09:12:20"/>
    <s v="Aquila Risk Management Corporation"/>
    <x v="0"/>
    <x v="0"/>
    <x v="0"/>
    <x v="2"/>
    <s v="US Gas Fin BasisSwap"/>
    <s v="US Gas Basis     Dom APP                 Nov01-Mar02     USD/MM"/>
    <n v="10000"/>
    <m/>
    <x v="0"/>
    <x v="10"/>
    <x v="0"/>
    <n v="0.40500000000000003"/>
    <s v="AQUILA1075"/>
    <s v="BMCKAY"/>
    <s v="FT-NY"/>
    <x v="6"/>
    <x v="4"/>
    <s v="VC9164.1"/>
    <d v="2001-11-01T00:00:00"/>
  </r>
  <r>
    <x v="1"/>
    <x v="2"/>
    <x v="1"/>
    <x v="0"/>
    <n v="6631"/>
    <n v="1310742"/>
    <d v="2001-05-30T09:12:21"/>
    <s v="Dynegy Marketing and Trade"/>
    <x v="0"/>
    <x v="0"/>
    <x v="0"/>
    <x v="2"/>
    <s v="US Gas Phy Fwd Firm non-TX &lt; or = 1Mo "/>
    <s v="US Gas Phy       FGT Z2                  31May01         USD/MM"/>
    <m/>
    <n v="6631"/>
    <x v="0"/>
    <x v="10"/>
    <x v="0"/>
    <n v="3.7124999999999999"/>
    <s v="ASANCHEZ1"/>
    <s v="SNEAL"/>
    <s v="ENA-IM NE GULF4"/>
    <x v="8"/>
    <x v="4"/>
    <n v="817968"/>
    <d v="2001-05-31T21:00:00"/>
  </r>
  <r>
    <x v="0"/>
    <x v="2"/>
    <x v="1"/>
    <x v="0"/>
    <n v="5000"/>
    <n v="1310744"/>
    <d v="2001-05-30T09:12:24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50000000000004"/>
    <s v="ADM00359"/>
    <s v="RWATT"/>
    <s v="EC-IM Canada West"/>
    <x v="8"/>
    <x v="7"/>
    <n v="817969"/>
    <d v="2001-05-30T21:00:00"/>
  </r>
  <r>
    <x v="1"/>
    <x v="2"/>
    <x v="1"/>
    <x v="0"/>
    <n v="5000"/>
    <n v="1310745"/>
    <d v="2001-05-30T09:12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949999999999998"/>
    <s v="ADM48146"/>
    <s v="ARING"/>
    <s v="ENA-IM NE GULF1"/>
    <x v="8"/>
    <x v="4"/>
    <n v="817970"/>
    <d v="2001-05-31T21:00:00"/>
  </r>
  <r>
    <x v="0"/>
    <x v="2"/>
    <x v="1"/>
    <x v="0"/>
    <n v="10000"/>
    <n v="1310746"/>
    <d v="2001-05-30T09:12:27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971"/>
    <d v="2001-05-30T21:00:00"/>
  </r>
  <r>
    <x v="1"/>
    <x v="2"/>
    <x v="1"/>
    <x v="0"/>
    <n v="10000"/>
    <n v="1310749"/>
    <d v="2001-05-30T09:12:2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3"/>
    <s v="EPMELPrdm"/>
    <s v="MLENHAR"/>
    <s v="ENA - IM West"/>
    <x v="8"/>
    <x v="4"/>
    <n v="817974"/>
    <d v="2001-05-31T21:00:00"/>
  </r>
  <r>
    <x v="1"/>
    <x v="2"/>
    <x v="1"/>
    <x v="0"/>
    <n v="93"/>
    <n v="1310747"/>
    <d v="2001-05-30T09:12:28"/>
    <s v="Mirant Americas Energy Marketing, L.P."/>
    <x v="0"/>
    <x v="0"/>
    <x v="0"/>
    <x v="2"/>
    <s v="US Gas Phy Fwd Firm non-TX &lt; or = 1Mo "/>
    <s v="US Gas Phy       TETCO M3                31May01         USD/MM"/>
    <n v="93"/>
    <m/>
    <x v="0"/>
    <x v="10"/>
    <x v="0"/>
    <n v="3.98"/>
    <s v="jkippels01"/>
    <s v="VPIMENOV"/>
    <s v="ENA-IM ME NEW YORK"/>
    <x v="8"/>
    <x v="4"/>
    <n v="817973"/>
    <d v="2001-05-31T21:00:00"/>
  </r>
  <r>
    <x v="1"/>
    <x v="2"/>
    <x v="1"/>
    <x v="0"/>
    <n v="5000"/>
    <n v="1310748"/>
    <d v="2001-05-30T09:12:28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972"/>
    <d v="2001-05-31T21:00:00"/>
  </r>
  <r>
    <x v="1"/>
    <x v="2"/>
    <x v="1"/>
    <x v="0"/>
    <n v="8900"/>
    <n v="1310750"/>
    <d v="2001-05-30T09:12:32"/>
    <s v="Duke Energy Trading and Marketing, L.L.C."/>
    <x v="0"/>
    <x v="0"/>
    <x v="0"/>
    <x v="2"/>
    <s v="US Gas Phy Fwd Firm non-TX &lt; or = 1Mo "/>
    <s v="US Gas Phy       TENN 800                31May01         USD/MM"/>
    <m/>
    <n v="8900"/>
    <x v="0"/>
    <x v="10"/>
    <x v="0"/>
    <n v="3.645"/>
    <s v="NAMHO123"/>
    <s v="SNEAL"/>
    <s v="ENA-IM NE GULF3"/>
    <x v="8"/>
    <x v="4"/>
    <n v="817975"/>
    <d v="2001-05-31T21:00:00"/>
  </r>
  <r>
    <x v="0"/>
    <x v="2"/>
    <x v="1"/>
    <x v="0"/>
    <n v="10000"/>
    <n v="1310751"/>
    <d v="2001-05-30T09:12:35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976"/>
    <d v="2001-05-30T21:00:00"/>
  </r>
  <r>
    <x v="1"/>
    <x v="2"/>
    <x v="1"/>
    <x v="0"/>
    <n v="10000"/>
    <n v="1310752"/>
    <d v="2001-05-30T09:12:37"/>
    <s v="Duke Energy Trading and Marketing, L.L.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5"/>
    <s v="NAMHO123"/>
    <s v="SNEAL"/>
    <s v="ENA-IM NE GULF3"/>
    <x v="8"/>
    <x v="4"/>
    <n v="817977"/>
    <d v="2001-05-31T21:00:00"/>
  </r>
  <r>
    <x v="0"/>
    <x v="2"/>
    <x v="1"/>
    <x v="6"/>
    <n v="150000"/>
    <n v="1310754"/>
    <d v="2001-05-30T09:1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williamw"/>
    <s v="MCOWAN"/>
    <s v="EC-IM Canada West"/>
    <x v="8"/>
    <x v="7"/>
    <n v="817981"/>
    <d v="2001-06-01T21:00:00"/>
  </r>
  <r>
    <x v="1"/>
    <x v="2"/>
    <x v="1"/>
    <x v="0"/>
    <n v="4500"/>
    <n v="1310753"/>
    <d v="2001-05-30T09:12:39"/>
    <s v="PanCanadian Energy Services In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64"/>
    <s v="pces5054"/>
    <s v="JWILLI13"/>
    <s v="ENA-IM Mid Central North"/>
    <x v="8"/>
    <x v="4"/>
    <n v="817979"/>
    <d v="2001-05-31T21:00:00"/>
  </r>
  <r>
    <x v="0"/>
    <x v="2"/>
    <x v="1"/>
    <x v="0"/>
    <n v="10000"/>
    <n v="1310755"/>
    <d v="2001-05-30T09:12:40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980"/>
    <d v="2001-05-30T21:00:00"/>
  </r>
  <r>
    <x v="1"/>
    <x v="2"/>
    <x v="1"/>
    <x v="0"/>
    <n v="7800"/>
    <n v="1310756"/>
    <d v="2001-05-30T09:12:41"/>
    <s v="Duke Energy Trading and Marketing, L.L.C."/>
    <x v="0"/>
    <x v="0"/>
    <x v="0"/>
    <x v="2"/>
    <s v="US Gas Phy Fwd Firm non-TX &lt; or = 1Mo "/>
    <s v="US Gas Phy       TENN 500                31May01         USD/MM"/>
    <m/>
    <n v="7800"/>
    <x v="0"/>
    <x v="10"/>
    <x v="0"/>
    <n v="3.645"/>
    <s v="NAMHO123"/>
    <s v="SNEAL"/>
    <s v="ENA-IM NE GULF3"/>
    <x v="8"/>
    <x v="4"/>
    <n v="817982"/>
    <d v="2001-05-31T21:00:00"/>
  </r>
  <r>
    <x v="1"/>
    <x v="3"/>
    <x v="0"/>
    <x v="0"/>
    <n v="25000"/>
    <n v="1310757"/>
    <d v="2001-05-30T09:12:42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3"/>
    <s v="DOMESTIC2"/>
    <s v="RFULLER"/>
    <s v="PHYOIL - Price"/>
    <x v="6"/>
    <x v="4"/>
    <s v="VC9167.1"/>
    <d v="2001-07-01T00:00:00"/>
  </r>
  <r>
    <x v="1"/>
    <x v="2"/>
    <x v="1"/>
    <x v="0"/>
    <n v="10000"/>
    <n v="1310758"/>
    <d v="2001-05-30T09:12:44"/>
    <s v="Duke Energy Trading and Marketing,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5"/>
    <s v="NAMHO123"/>
    <s v="SNEAL"/>
    <s v="ENA-IM NE GULF3"/>
    <x v="8"/>
    <x v="4"/>
    <n v="817983"/>
    <d v="2001-05-31T21:00:00"/>
  </r>
  <r>
    <x v="1"/>
    <x v="3"/>
    <x v="0"/>
    <x v="0"/>
    <n v="50000"/>
    <n v="1310759"/>
    <d v="2001-05-30T09:12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crudebuyer"/>
    <s v="GWHALLE"/>
    <s v="WTI-GW-NXC2"/>
    <x v="5"/>
    <x v="4"/>
    <n v="109534"/>
    <d v="2001-07-01T00:00:00"/>
  </r>
  <r>
    <x v="1"/>
    <x v="2"/>
    <x v="1"/>
    <x v="0"/>
    <n v="4900"/>
    <n v="1310760"/>
    <d v="2001-05-30T09:12:49"/>
    <s v="Marathon Oil Company"/>
    <x v="0"/>
    <x v="0"/>
    <x v="0"/>
    <x v="2"/>
    <s v="US Gas Phy Fwd Firm non-TX &lt; or = 1Mo "/>
    <s v="US Gas Phy       NGPL Midcont            31May01         USD/MM"/>
    <n v="4900"/>
    <m/>
    <x v="0"/>
    <x v="10"/>
    <x v="0"/>
    <n v="3.5375000000000001"/>
    <s v="ENRONCAT"/>
    <s v="KSTEVEN"/>
    <s v="ENA-IM Mid Central South"/>
    <x v="8"/>
    <x v="4"/>
    <n v="817984"/>
    <d v="2001-05-31T21:00:00"/>
  </r>
  <r>
    <x v="1"/>
    <x v="2"/>
    <x v="1"/>
    <x v="0"/>
    <n v="10000"/>
    <n v="1310761"/>
    <d v="2001-05-30T09:12:51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"/>
    <s v="NAMHO123"/>
    <s v="SNEAL"/>
    <s v="ENA-IM NE GULF3"/>
    <x v="8"/>
    <x v="4"/>
    <n v="817985"/>
    <d v="2001-05-31T21:00:00"/>
  </r>
  <r>
    <x v="1"/>
    <x v="2"/>
    <x v="1"/>
    <x v="0"/>
    <n v="918"/>
    <n v="1310762"/>
    <d v="2001-05-30T09:12:54"/>
    <s v="TXU Energy Trading Company"/>
    <x v="0"/>
    <x v="0"/>
    <x v="0"/>
    <x v="2"/>
    <s v="US Gas Phy Fwd Firm non-TX &lt; or = 1Mo "/>
    <s v="US Gas Phy       TranscoZ6NNY            31May01         USD/MM"/>
    <n v="918"/>
    <m/>
    <x v="0"/>
    <x v="10"/>
    <x v="0"/>
    <n v="4.0199999999999996"/>
    <s v="txuetclj"/>
    <s v="VPIMENOV"/>
    <s v="ENA-IM ME NEW YORK"/>
    <x v="8"/>
    <x v="4"/>
    <n v="817986"/>
    <d v="2001-05-31T21:00:00"/>
  </r>
  <r>
    <x v="1"/>
    <x v="2"/>
    <x v="1"/>
    <x v="0"/>
    <n v="4082"/>
    <n v="1310763"/>
    <d v="2001-05-30T09:12:54"/>
    <s v="Conectiv Energy Supply, Inc."/>
    <x v="0"/>
    <x v="0"/>
    <x v="0"/>
    <x v="2"/>
    <s v="US Gas Phy Fwd Firm non-TX &lt; or = 1Mo "/>
    <s v="US Gas Phy       TranscoZ6NNY            31May01         USD/MM"/>
    <n v="4082"/>
    <m/>
    <x v="0"/>
    <x v="10"/>
    <x v="0"/>
    <n v="4.0199999999999996"/>
    <s v="csaponaro"/>
    <s v="VPIMENOV"/>
    <s v="ENA-IM ME NEW YORK"/>
    <x v="8"/>
    <x v="4"/>
    <n v="817987"/>
    <d v="2001-05-31T21:00:00"/>
  </r>
  <r>
    <x v="1"/>
    <x v="2"/>
    <x v="1"/>
    <x v="0"/>
    <n v="10000"/>
    <n v="1310764"/>
    <d v="2001-05-30T09:12:55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5"/>
    <s v="NAMHO123"/>
    <s v="SNEAL"/>
    <s v="ENA-IM NE GULF3"/>
    <x v="8"/>
    <x v="4"/>
    <n v="817988"/>
    <d v="2001-05-31T21:00:00"/>
  </r>
  <r>
    <x v="1"/>
    <x v="2"/>
    <x v="1"/>
    <x v="6"/>
    <n v="450000"/>
    <n v="1310765"/>
    <d v="2001-05-30T09:12:5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989"/>
    <d v="2001-06-01T09:47:00"/>
  </r>
  <r>
    <x v="1"/>
    <x v="2"/>
    <x v="0"/>
    <x v="6"/>
    <n v="300000"/>
    <n v="1310766"/>
    <d v="2001-05-30T09:13:01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kevintefp"/>
    <s v="PKEAVEY"/>
    <s v="G-DAILY-EST"/>
    <x v="6"/>
    <x v="4"/>
    <s v="VC9169.1"/>
    <d v="2001-06-01T21:00:00"/>
  </r>
  <r>
    <x v="0"/>
    <x v="2"/>
    <x v="1"/>
    <x v="0"/>
    <n v="10000"/>
    <n v="1310767"/>
    <d v="2001-05-30T09:13:03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7990"/>
    <d v="2001-05-31T21:00:00"/>
  </r>
  <r>
    <x v="1"/>
    <x v="2"/>
    <x v="1"/>
    <x v="0"/>
    <n v="25000"/>
    <n v="1310768"/>
    <d v="2001-05-30T09:13:06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garrison"/>
    <s v="ARING"/>
    <s v="ENA-IM NE GULF1"/>
    <x v="8"/>
    <x v="4"/>
    <n v="817991"/>
    <d v="2001-05-31T21:00:00"/>
  </r>
  <r>
    <x v="1"/>
    <x v="2"/>
    <x v="1"/>
    <x v="0"/>
    <n v="5000"/>
    <n v="1310771"/>
    <d v="2001-05-30T09:13:12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749999999999999"/>
    <s v="WESTDESK9"/>
    <s v="TKUYKEN"/>
    <s v="ENA - IM West"/>
    <x v="8"/>
    <x v="4"/>
    <n v="817992"/>
    <d v="2001-05-31T21:00:00"/>
  </r>
  <r>
    <x v="0"/>
    <x v="2"/>
    <x v="1"/>
    <x v="0"/>
    <n v="5000"/>
    <n v="1310773"/>
    <d v="2001-05-30T09:13:23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7994"/>
    <d v="2001-05-31T21:00:00"/>
  </r>
  <r>
    <x v="1"/>
    <x v="3"/>
    <x v="0"/>
    <x v="0"/>
    <n v="50000"/>
    <n v="1310774"/>
    <d v="2001-05-30T09:13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35"/>
    <d v="2001-07-01T00:00:00"/>
  </r>
  <r>
    <x v="1"/>
    <x v="2"/>
    <x v="0"/>
    <x v="6"/>
    <n v="300000"/>
    <n v="1310775"/>
    <d v="2001-05-30T09:13:2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"/>
    <s v="Bakerrob"/>
    <s v="PKEAVEY"/>
    <s v="G-DAILY-EST"/>
    <x v="6"/>
    <x v="4"/>
    <s v="VC9170.1"/>
    <d v="2001-06-01T21:00:00"/>
  </r>
  <r>
    <x v="1"/>
    <x v="2"/>
    <x v="1"/>
    <x v="0"/>
    <n v="10000"/>
    <n v="1310776"/>
    <d v="2001-05-30T09:13:28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enharner"/>
    <s v="PMIMS"/>
    <s v="ENA - IM MKT Central CG"/>
    <x v="8"/>
    <x v="4"/>
    <n v="817995"/>
    <d v="2001-05-31T21:00:00"/>
  </r>
  <r>
    <x v="0"/>
    <x v="0"/>
    <x v="0"/>
    <x v="0"/>
    <n v="20"/>
    <n v="1310777"/>
    <d v="2001-05-30T09:13:3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FBEUZELIN"/>
    <s v="BMARCHAN"/>
    <s v="Enron Metals Trading System"/>
    <x v="0"/>
    <x v="0"/>
    <n v="2157929"/>
    <m/>
  </r>
  <r>
    <x v="1"/>
    <x v="2"/>
    <x v="1"/>
    <x v="0"/>
    <n v="10000"/>
    <n v="1310778"/>
    <d v="2001-05-30T09:13:31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96"/>
    <d v="2001-05-31T21:00:00"/>
  </r>
  <r>
    <x v="1"/>
    <x v="2"/>
    <x v="0"/>
    <x v="10"/>
    <n v="310000"/>
    <n v="1310779"/>
    <d v="2001-05-30T09:13:32"/>
    <s v="Texaco Natural Gas Inc."/>
    <x v="0"/>
    <x v="0"/>
    <x v="0"/>
    <x v="2"/>
    <s v="US Gas Fin BasisSwap"/>
    <s v="US Gas Basis     EP Permian              Jul01           USD/MM"/>
    <m/>
    <n v="10000"/>
    <x v="0"/>
    <x v="10"/>
    <x v="0"/>
    <n v="-5.0000000000000001E-3"/>
    <s v="DREWPATRIC"/>
    <s v="EBASS"/>
    <s v="FT-Texas"/>
    <x v="6"/>
    <x v="4"/>
    <s v="VC9171.1"/>
    <d v="2001-07-01T21:00:00"/>
  </r>
  <r>
    <x v="0"/>
    <x v="2"/>
    <x v="1"/>
    <x v="0"/>
    <n v="5000"/>
    <n v="1310780"/>
    <d v="2001-05-30T09:13:34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7997"/>
    <d v="2001-05-31T21:00:00"/>
  </r>
  <r>
    <x v="1"/>
    <x v="2"/>
    <x v="1"/>
    <x v="0"/>
    <n v="10000"/>
    <n v="1310781"/>
    <d v="2001-05-30T09:13:36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99"/>
    <d v="2001-05-31T21:00:00"/>
  </r>
  <r>
    <x v="0"/>
    <x v="2"/>
    <x v="1"/>
    <x v="0"/>
    <n v="1000"/>
    <n v="1310782"/>
    <d v="2001-05-30T09:13:38"/>
    <s v="Sempra Energy Trading Corp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6"/>
    <s v="shourihan2"/>
    <s v="CCLARK5"/>
    <s v="EC - IM Canada BC"/>
    <x v="8"/>
    <x v="7"/>
    <n v="818000"/>
    <d v="2001-05-31T21:00:00"/>
  </r>
  <r>
    <x v="1"/>
    <x v="2"/>
    <x v="1"/>
    <x v="6"/>
    <n v="300000"/>
    <n v="1310783"/>
    <d v="2001-05-30T09:13:42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3"/>
    <s v="cprovenzan"/>
    <s v="JHODGE2"/>
    <s v="ENA-IM ME TCO"/>
    <x v="8"/>
    <x v="4"/>
    <n v="818003"/>
    <d v="2001-06-01T21:00:00"/>
  </r>
  <r>
    <x v="1"/>
    <x v="2"/>
    <x v="1"/>
    <x v="0"/>
    <n v="5000"/>
    <n v="1310786"/>
    <d v="2001-05-30T09:13:43"/>
    <s v="Dynegy Marketing and Trade"/>
    <x v="0"/>
    <x v="0"/>
    <x v="0"/>
    <x v="2"/>
    <s v="US Gas Phy Fwd Firm non-TX &lt; or = 1Mo "/>
    <s v="US Gas Phy       APC/ANR WillCo          31May01         USD/MM"/>
    <n v="5000"/>
    <m/>
    <x v="0"/>
    <x v="10"/>
    <x v="0"/>
    <n v="3.7387999999999999"/>
    <s v="MAXFIELD"/>
    <s v="PMIMS"/>
    <s v="ENA - IM MKT Central CG"/>
    <x v="8"/>
    <x v="4"/>
    <n v="818002"/>
    <d v="2001-05-31T21:00:00"/>
  </r>
  <r>
    <x v="1"/>
    <x v="2"/>
    <x v="1"/>
    <x v="0"/>
    <n v="6367"/>
    <n v="1310785"/>
    <d v="2001-05-30T09:13:43"/>
    <s v="EnergyUSA-TPC Corp."/>
    <x v="0"/>
    <x v="0"/>
    <x v="0"/>
    <x v="2"/>
    <s v="US Gas Phy Fwd Firm non-TX &lt; or = 1Mo "/>
    <s v="US Gas Phy       ANR SE Trans            31May01         USD/MM"/>
    <n v="6367"/>
    <m/>
    <x v="0"/>
    <x v="10"/>
    <x v="0"/>
    <n v="3.67"/>
    <s v="cbarnett"/>
    <s v="TDONOHO"/>
    <s v="ENA - IM Central Gulf"/>
    <x v="8"/>
    <x v="4"/>
    <n v="818001"/>
    <d v="2001-05-31T21:00:00"/>
  </r>
  <r>
    <x v="1"/>
    <x v="2"/>
    <x v="1"/>
    <x v="0"/>
    <n v="1600"/>
    <n v="1310787"/>
    <d v="2001-05-30T09:13:47"/>
    <s v="Ashland Specialty Chemicals Company"/>
    <x v="0"/>
    <x v="0"/>
    <x v="0"/>
    <x v="2"/>
    <s v="US Gas Phy Fwd Firm non-TX &lt; or = 1Mo "/>
    <s v="US Gas Phy       TETCO M3                31May01         USD/MM"/>
    <m/>
    <n v="1600"/>
    <x v="0"/>
    <x v="10"/>
    <x v="0"/>
    <n v="4"/>
    <s v="ADM07229"/>
    <s v="VPIMENOV"/>
    <s v="ENA-IM ME NEW YORK"/>
    <x v="8"/>
    <x v="4"/>
    <n v="818004"/>
    <d v="2001-05-31T21:00:00"/>
  </r>
  <r>
    <x v="1"/>
    <x v="1"/>
    <x v="1"/>
    <x v="14"/>
    <n v="18250"/>
    <n v="1310788"/>
    <d v="2001-05-30T09:13:49"/>
    <s v="Morgan Stanley Capital Group, Inc."/>
    <x v="0"/>
    <x v="0"/>
    <x v="0"/>
    <x v="1"/>
    <s v="US East Power Phy Fwd Firm"/>
    <s v="US Pwr Phy Firm  SOCO Peak               Jan-Dec03       USD/MWh"/>
    <n v="50"/>
    <m/>
    <x v="0"/>
    <x v="1"/>
    <x v="0"/>
    <n v="40.75"/>
    <s v="chasdurkin"/>
    <s v="KPRESTO"/>
    <s v="LT-SERC"/>
    <x v="7"/>
    <x v="6"/>
    <n v="626073.1"/>
    <d v="2003-01-01T21:00:00"/>
  </r>
  <r>
    <x v="1"/>
    <x v="2"/>
    <x v="0"/>
    <x v="6"/>
    <n v="300000"/>
    <n v="1310789"/>
    <d v="2001-05-30T09:13:5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4"/>
    <s v="WARNERTODD"/>
    <s v="PKEAVEY"/>
    <s v="G-DAILY-EST"/>
    <x v="6"/>
    <x v="4"/>
    <s v="VC9175.1"/>
    <d v="2001-06-01T21:00:00"/>
  </r>
  <r>
    <x v="1"/>
    <x v="2"/>
    <x v="1"/>
    <x v="0"/>
    <n v="2230"/>
    <n v="1310790"/>
    <d v="2001-05-30T09:13:54"/>
    <s v="Adams Resources Marketing, Ltd."/>
    <x v="0"/>
    <x v="0"/>
    <x v="0"/>
    <x v="2"/>
    <s v="US Gas Phy Fwd Firm non-TX &lt; or = 1Mo "/>
    <s v="US Gas Phy       TETCO M3                31May01         USD/MM"/>
    <n v="2230"/>
    <m/>
    <x v="0"/>
    <x v="10"/>
    <x v="0"/>
    <n v="3.98"/>
    <s v="MIKETRADES"/>
    <s v="VPIMENOV"/>
    <s v="ENA-IM ME NEW YORK"/>
    <x v="8"/>
    <x v="4"/>
    <n v="818005"/>
    <d v="2001-05-31T21:00:00"/>
  </r>
  <r>
    <x v="1"/>
    <x v="2"/>
    <x v="1"/>
    <x v="0"/>
    <n v="10000"/>
    <n v="1310791"/>
    <d v="2001-05-30T09:13:59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HEMMERLY"/>
    <s v="JTHOLT"/>
    <s v="ENA - IM West"/>
    <x v="8"/>
    <x v="4"/>
    <n v="818006"/>
    <d v="2001-05-31T21:00:00"/>
  </r>
  <r>
    <x v="1"/>
    <x v="2"/>
    <x v="0"/>
    <x v="10"/>
    <n v="310000"/>
    <n v="1310792"/>
    <d v="2001-05-30T09:14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1"/>
    <s v="AQUILA1001"/>
    <s v="JARNOLD"/>
    <s v="NG-Price"/>
    <x v="6"/>
    <x v="4"/>
    <s v="VC9176.1"/>
    <d v="2001-07-01T21:00:00"/>
  </r>
  <r>
    <x v="0"/>
    <x v="2"/>
    <x v="1"/>
    <x v="6"/>
    <n v="150000"/>
    <n v="1310793"/>
    <d v="2001-05-30T09:14:0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007"/>
    <d v="2001-06-01T21:00:00"/>
  </r>
  <r>
    <x v="1"/>
    <x v="2"/>
    <x v="1"/>
    <x v="0"/>
    <n v="5000"/>
    <n v="1310794"/>
    <d v="2001-05-30T09:14:15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EPMELPgc"/>
    <s v="KSTEVEN"/>
    <s v="ENA-IM Mid Central South"/>
    <x v="8"/>
    <x v="4"/>
    <n v="818008"/>
    <d v="2001-05-31T21:00:00"/>
  </r>
  <r>
    <x v="1"/>
    <x v="2"/>
    <x v="0"/>
    <x v="20"/>
    <n v="755000"/>
    <n v="1310796"/>
    <d v="2001-05-30T09:14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POSEJPALI2"/>
    <s v="JARNOLD"/>
    <s v="NG-Price"/>
    <x v="6"/>
    <x v="4"/>
    <s v="VC9177.1"/>
    <d v="2001-11-01T00:00:00"/>
  </r>
  <r>
    <x v="1"/>
    <x v="2"/>
    <x v="1"/>
    <x v="0"/>
    <n v="5000"/>
    <n v="1310797"/>
    <d v="2001-05-30T09:14:1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0"/>
    <d v="2001-05-31T21:00:00"/>
  </r>
  <r>
    <x v="1"/>
    <x v="2"/>
    <x v="1"/>
    <x v="0"/>
    <n v="10000"/>
    <n v="1310795"/>
    <d v="2001-05-30T09:14:1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gregt00001"/>
    <s v="JHODGE2"/>
    <s v="ENA-IM ME TCO"/>
    <x v="8"/>
    <x v="4"/>
    <n v="818009"/>
    <d v="2001-05-31T21:00:00"/>
  </r>
  <r>
    <x v="1"/>
    <x v="3"/>
    <x v="0"/>
    <x v="0"/>
    <n v="50000"/>
    <n v="1310798"/>
    <d v="2001-05-30T09:14:1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36"/>
    <d v="2001-07-01T00:00:00"/>
  </r>
  <r>
    <x v="1"/>
    <x v="2"/>
    <x v="0"/>
    <x v="14"/>
    <n v="1825000"/>
    <n v="1310800"/>
    <d v="2001-05-30T09:14:2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75"/>
    <s v="JEFFFOX1"/>
    <s v="JARNOLD"/>
    <s v="NG-Price"/>
    <x v="6"/>
    <x v="4"/>
    <s v="VC9178.1"/>
    <d v="2002-01-01T21:00:00"/>
  </r>
  <r>
    <x v="1"/>
    <x v="2"/>
    <x v="1"/>
    <x v="0"/>
    <n v="4438"/>
    <n v="1310799"/>
    <d v="2001-05-30T09:14:21"/>
    <s v="EnergyUSA-TPC Corp."/>
    <x v="0"/>
    <x v="0"/>
    <x v="0"/>
    <x v="2"/>
    <s v="US Gas Phy Fwd Firm non-TX &lt; or = 1Mo "/>
    <s v="US Gas Phy       Mich Con                31May01         USD/MM"/>
    <n v="4438"/>
    <m/>
    <x v="0"/>
    <x v="10"/>
    <x v="0"/>
    <n v="3.8450000000000002"/>
    <s v="scallender"/>
    <s v="JWILLI13"/>
    <s v="ENA - IM Mkt Central MICH"/>
    <x v="8"/>
    <x v="4"/>
    <n v="818011"/>
    <d v="2001-05-31T21:00:00"/>
  </r>
  <r>
    <x v="0"/>
    <x v="2"/>
    <x v="1"/>
    <x v="0"/>
    <n v="10000"/>
    <n v="1310801"/>
    <d v="2001-05-30T09:14:2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012"/>
    <d v="2001-05-30T21:00:00"/>
  </r>
  <r>
    <x v="1"/>
    <x v="2"/>
    <x v="1"/>
    <x v="0"/>
    <n v="10000"/>
    <n v="1310802"/>
    <d v="2001-05-30T09:14:22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"/>
    <s v="gregt00001"/>
    <s v="JHODGE2"/>
    <s v="ENA-IM ME TCO"/>
    <x v="8"/>
    <x v="4"/>
    <n v="818013"/>
    <d v="2001-05-31T21:00:00"/>
  </r>
  <r>
    <x v="0"/>
    <x v="2"/>
    <x v="1"/>
    <x v="0"/>
    <n v="5000"/>
    <n v="1310803"/>
    <d v="2001-05-30T09:14:26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14"/>
    <d v="2001-05-31T21:00:00"/>
  </r>
  <r>
    <x v="1"/>
    <x v="2"/>
    <x v="1"/>
    <x v="6"/>
    <n v="39360"/>
    <n v="1310804"/>
    <d v="2001-05-30T09:14:27"/>
    <s v="Petrocom Energy Group Limited"/>
    <x v="0"/>
    <x v="0"/>
    <x v="0"/>
    <x v="2"/>
    <s v="US Gas Phy Fwd Firm non-TX &lt; or = 1Mo "/>
    <s v="US Gas Phy       TETCO WLA               Jun01           USD/MM"/>
    <m/>
    <n v="1312"/>
    <x v="0"/>
    <x v="10"/>
    <x v="0"/>
    <n v="3.55"/>
    <s v="dandukes"/>
    <s v="SPEREIR"/>
    <s v="ENA-IM NE GULF3"/>
    <x v="8"/>
    <x v="4"/>
    <n v="818015"/>
    <d v="2001-06-01T21:00:00"/>
  </r>
  <r>
    <x v="1"/>
    <x v="2"/>
    <x v="1"/>
    <x v="6"/>
    <n v="60000"/>
    <n v="1310806"/>
    <d v="2001-05-30T09:14:34"/>
    <s v="Mirant Americas Energy Marketing, L.P."/>
    <x v="0"/>
    <x v="0"/>
    <x v="0"/>
    <x v="2"/>
    <s v="US Gas Phy Fwd Firm non-TX &lt; or = 1Mo "/>
    <s v="US Gas Phy       TCO Pool                Jun01           USD/MM"/>
    <m/>
    <n v="2000"/>
    <x v="0"/>
    <x v="10"/>
    <x v="0"/>
    <n v="3.85"/>
    <s v="gregt00001"/>
    <s v="JHODGE2"/>
    <s v="ENA-IM ME TCO"/>
    <x v="8"/>
    <x v="4"/>
    <n v="818016"/>
    <d v="2001-06-01T21:00:00"/>
  </r>
  <r>
    <x v="1"/>
    <x v="2"/>
    <x v="0"/>
    <x v="20"/>
    <n v="755000"/>
    <n v="1310809"/>
    <d v="2001-05-30T09:14:35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JEFFFOX1"/>
    <s v="JARNOLD"/>
    <s v="NG-Price"/>
    <x v="6"/>
    <x v="4"/>
    <s v="VC9181.1"/>
    <d v="2001-11-01T00:00:00"/>
  </r>
  <r>
    <x v="1"/>
    <x v="5"/>
    <x v="0"/>
    <x v="0"/>
    <n v="25000"/>
    <n v="1310810"/>
    <d v="2001-05-30T09:14:37"/>
    <s v="Hess Energy Trading Company LLC"/>
    <x v="0"/>
    <x v="0"/>
    <x v="0"/>
    <x v="5"/>
    <s v="US HeatingOil2 Fin Swap"/>
    <s v="US HeatOil2 Swap Nymex NX2               Jun01           c/Gl-b"/>
    <m/>
    <n v="25000"/>
    <x v="0"/>
    <x v="13"/>
    <x v="0"/>
    <n v="77.599999999999994"/>
    <s v="JTREADWAY"/>
    <s v="LMENA"/>
    <s v="HO"/>
    <x v="5"/>
    <x v="4"/>
    <n v="109539"/>
    <d v="2001-06-01T00:00:00"/>
  </r>
  <r>
    <x v="1"/>
    <x v="1"/>
    <x v="1"/>
    <x v="6"/>
    <n v="1500"/>
    <n v="1310811"/>
    <d v="2001-05-30T09:14:38"/>
    <s v="Duke Energy Trading and Marketing, L.L.C."/>
    <x v="0"/>
    <x v="0"/>
    <x v="0"/>
    <x v="1"/>
    <s v="US East Power Phy Fwd Firm"/>
    <s v="US Pwr Phy Firm  NEPOOL Peak             Sep02           USD/MWh"/>
    <n v="50"/>
    <m/>
    <x v="0"/>
    <x v="1"/>
    <x v="0"/>
    <n v="45.4"/>
    <s v="TIMLOHRENZ"/>
    <s v="DDAVIS"/>
    <s v="LT-New England"/>
    <x v="7"/>
    <x v="6"/>
    <n v="626074.1"/>
    <d v="2002-09-01T17:11:00"/>
  </r>
  <r>
    <x v="1"/>
    <x v="2"/>
    <x v="0"/>
    <x v="20"/>
    <n v="755000"/>
    <n v="1310812"/>
    <d v="2001-05-30T09:14:45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ndrewk5"/>
    <s v="JARNOLD"/>
    <s v="NG-Price"/>
    <x v="6"/>
    <x v="4"/>
    <s v="VC9185.1"/>
    <d v="2001-11-01T00:00:00"/>
  </r>
  <r>
    <x v="1"/>
    <x v="2"/>
    <x v="1"/>
    <x v="0"/>
    <n v="5000"/>
    <n v="1310813"/>
    <d v="2001-05-30T09:14:4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7"/>
    <d v="2001-05-31T21:00:00"/>
  </r>
  <r>
    <x v="1"/>
    <x v="2"/>
    <x v="1"/>
    <x v="0"/>
    <n v="5000"/>
    <n v="1310815"/>
    <d v="2001-05-30T09:14:50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488000000000001"/>
    <s v="JFuller99"/>
    <s v="PMIMS"/>
    <s v="ENA - IM MKT Central CG"/>
    <x v="8"/>
    <x v="4"/>
    <n v="818018"/>
    <d v="2001-05-31T21:00:00"/>
  </r>
  <r>
    <x v="1"/>
    <x v="2"/>
    <x v="1"/>
    <x v="0"/>
    <n v="608"/>
    <n v="1310814"/>
    <d v="2001-05-30T09:14:50"/>
    <s v="Aquila Energy Marketing Corporation"/>
    <x v="0"/>
    <x v="0"/>
    <x v="0"/>
    <x v="2"/>
    <s v="US Gas Phy Fwd Firm non-TX &lt; or = 1Mo "/>
    <s v="US Gas Phy       TENN 500                31May01         USD/MM"/>
    <m/>
    <n v="608"/>
    <x v="0"/>
    <x v="10"/>
    <x v="0"/>
    <n v="3.65"/>
    <s v="JENNCLAYO"/>
    <s v="SNEAL"/>
    <s v="ENA-IM NE GULF3"/>
    <x v="8"/>
    <x v="4"/>
    <n v="818019"/>
    <d v="2001-05-31T21:00:00"/>
  </r>
  <r>
    <x v="0"/>
    <x v="2"/>
    <x v="1"/>
    <x v="0"/>
    <n v="5000"/>
    <n v="1310816"/>
    <d v="2001-05-30T09:14:51"/>
    <s v="Duke Energy Marketing Limited Partnership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5"/>
    <s v="ROBPLATT2"/>
    <s v="CCLARK5"/>
    <s v="EC - IM Canada BC"/>
    <x v="8"/>
    <x v="7"/>
    <n v="818020"/>
    <d v="2001-05-31T21:00:00"/>
  </r>
  <r>
    <x v="1"/>
    <x v="2"/>
    <x v="1"/>
    <x v="0"/>
    <n v="2155"/>
    <n v="1310819"/>
    <d v="2001-05-30T09:14:54"/>
    <s v="Duke Energy Trading and Marketing, L.L.C."/>
    <x v="0"/>
    <x v="0"/>
    <x v="0"/>
    <x v="2"/>
    <s v="US Gas Phy Fwd Firm non-TX &lt; or = 1Mo "/>
    <s v="US Gas Phy       Dom SP TT               31May01         USD/MM"/>
    <n v="2155"/>
    <m/>
    <x v="0"/>
    <x v="10"/>
    <x v="0"/>
    <n v="3.9049999999999998"/>
    <s v="JRHEARNE"/>
    <s v="SHENDRI"/>
    <s v="ENA-IM ME CNG"/>
    <x v="8"/>
    <x v="4"/>
    <n v="818022"/>
    <d v="2001-05-31T21:00:00"/>
  </r>
  <r>
    <x v="1"/>
    <x v="2"/>
    <x v="1"/>
    <x v="0"/>
    <n v="5000"/>
    <n v="1310818"/>
    <d v="2001-05-30T09:14:54"/>
    <s v="Equitable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50000000000002"/>
    <s v="ADM89359"/>
    <s v="SPEREIR"/>
    <s v="ENA-IM NE GULF3"/>
    <x v="8"/>
    <x v="4"/>
    <n v="818021"/>
    <d v="2001-05-31T21:00:00"/>
  </r>
  <r>
    <x v="1"/>
    <x v="2"/>
    <x v="1"/>
    <x v="0"/>
    <n v="5000"/>
    <n v="1310820"/>
    <d v="2001-05-30T09:14:55"/>
    <s v="BP Energy Company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45"/>
    <s v="LONGERLL"/>
    <s v="SPEREIR"/>
    <s v="ENA-IM NE GULF2"/>
    <x v="8"/>
    <x v="4"/>
    <n v="818023"/>
    <d v="2001-05-31T21:00:00"/>
  </r>
  <r>
    <x v="0"/>
    <x v="2"/>
    <x v="1"/>
    <x v="0"/>
    <n v="5000"/>
    <n v="1310821"/>
    <d v="2001-05-30T09:14:56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24"/>
    <d v="2001-05-31T21:00:00"/>
  </r>
  <r>
    <x v="1"/>
    <x v="2"/>
    <x v="1"/>
    <x v="0"/>
    <n v="8377"/>
    <n v="1310822"/>
    <d v="2001-05-30T09:14:58"/>
    <s v="Hess Energy Services Company, LLC"/>
    <x v="0"/>
    <x v="0"/>
    <x v="0"/>
    <x v="2"/>
    <s v="US Gas Phy Fwd Firm non-TX &lt; or = 1Mo "/>
    <s v="US Gas Phy       HeHub                   31May01         USD/MM"/>
    <n v="8377"/>
    <m/>
    <x v="0"/>
    <x v="10"/>
    <x v="0"/>
    <n v="3.6850000000000001"/>
    <s v="tomkurtz"/>
    <s v="ARING"/>
    <s v="ENA-IM NE GULF1"/>
    <x v="8"/>
    <x v="4"/>
    <n v="818025"/>
    <d v="2001-05-31T21:00:00"/>
  </r>
  <r>
    <x v="0"/>
    <x v="0"/>
    <x v="0"/>
    <x v="0"/>
    <n v="2"/>
    <n v="1310823"/>
    <d v="2001-05-30T09:15:05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02"/>
    <s v="refmetal"/>
    <s v="BMARCHAN"/>
    <s v="Enron Metals Trading System"/>
    <x v="0"/>
    <x v="0"/>
    <n v="2157931"/>
    <m/>
  </r>
  <r>
    <x v="1"/>
    <x v="2"/>
    <x v="1"/>
    <x v="0"/>
    <n v="10000"/>
    <n v="1310825"/>
    <d v="2001-05-30T09:15:11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50000000000001"/>
    <s v="MIDCONT2"/>
    <s v="ARING"/>
    <s v="ENA-IM NE GULF1"/>
    <x v="8"/>
    <x v="4"/>
    <n v="818026"/>
    <d v="2001-05-31T21:00:00"/>
  </r>
  <r>
    <x v="0"/>
    <x v="0"/>
    <x v="0"/>
    <x v="0"/>
    <n v="8"/>
    <n v="1310827"/>
    <d v="2001-05-30T09:15:16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02"/>
    <s v="WAHFAGGOT"/>
    <s v="BMARCHAN"/>
    <s v="Enron Metals Trading System"/>
    <x v="0"/>
    <x v="0"/>
    <n v="2157935"/>
    <m/>
  </r>
  <r>
    <x v="0"/>
    <x v="0"/>
    <x v="0"/>
    <x v="0"/>
    <n v="2"/>
    <n v="1310828"/>
    <d v="2001-05-30T09:15:1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7933"/>
    <m/>
  </r>
  <r>
    <x v="1"/>
    <x v="2"/>
    <x v="1"/>
    <x v="0"/>
    <n v="10000"/>
    <n v="1310829"/>
    <d v="2001-05-30T09:15:17"/>
    <s v="Highland Energy Company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DM86284"/>
    <s v="SNEAL"/>
    <s v="ENA-IM NE GULF3"/>
    <x v="8"/>
    <x v="4"/>
    <n v="818027"/>
    <d v="2001-05-31T21:00:00"/>
  </r>
  <r>
    <x v="1"/>
    <x v="3"/>
    <x v="0"/>
    <x v="0"/>
    <n v="50000"/>
    <n v="1310831"/>
    <d v="2001-05-30T09:15:1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40"/>
    <d v="2001-07-01T00:00:00"/>
  </r>
  <r>
    <x v="1"/>
    <x v="2"/>
    <x v="1"/>
    <x v="0"/>
    <n v="4455"/>
    <n v="1310833"/>
    <d v="2001-05-30T09:15:26"/>
    <s v="MidAmerican Energy Company"/>
    <x v="0"/>
    <x v="0"/>
    <x v="0"/>
    <x v="2"/>
    <s v="US Gas Phy Fwd Firm non-TX &lt; or = 1Mo "/>
    <s v="US Gas Phy       ANR SE Trans            31May01         USD/MM"/>
    <n v="4455"/>
    <m/>
    <x v="0"/>
    <x v="10"/>
    <x v="0"/>
    <n v="3.6675"/>
    <s v="PEGGIALL"/>
    <s v="TDONOHO"/>
    <s v="ENA - IM Central Gulf"/>
    <x v="8"/>
    <x v="4"/>
    <n v="818028"/>
    <d v="2001-05-31T21:00:00"/>
  </r>
  <r>
    <x v="1"/>
    <x v="2"/>
    <x v="0"/>
    <x v="20"/>
    <n v="755000"/>
    <n v="1310836"/>
    <d v="2001-05-30T09:15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dbsempra"/>
    <s v="JARNOLD"/>
    <s v="NG-Price"/>
    <x v="6"/>
    <x v="4"/>
    <s v="VC9190.1"/>
    <d v="2001-11-01T00:00:00"/>
  </r>
  <r>
    <x v="1"/>
    <x v="2"/>
    <x v="0"/>
    <x v="6"/>
    <n v="150000"/>
    <n v="1310837"/>
    <d v="2001-05-30T09:15:31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1"/>
    <s v="RANSLEMDV"/>
    <s v="KHOLST"/>
    <s v="FT-West"/>
    <x v="6"/>
    <x v="4"/>
    <s v="VC9191.1"/>
    <d v="2001-09-01T21:00:00"/>
  </r>
  <r>
    <x v="1"/>
    <x v="2"/>
    <x v="1"/>
    <x v="0"/>
    <n v="880"/>
    <n v="1310840"/>
    <d v="2001-05-30T09:15:38"/>
    <s v="Adams Resources Marketing, Ltd."/>
    <x v="0"/>
    <x v="0"/>
    <x v="0"/>
    <x v="2"/>
    <s v="US Gas Phy Fwd Firm non-TX &lt; or = 1Mo "/>
    <s v="US Gas Phy       TCO Pool                31May01         USD/MM"/>
    <n v="880"/>
    <m/>
    <x v="0"/>
    <x v="10"/>
    <x v="0"/>
    <n v="3.855"/>
    <s v="MIKETRADES"/>
    <s v="JHODGE2"/>
    <s v="ENA-IM ME TCO"/>
    <x v="8"/>
    <x v="4"/>
    <n v="818029"/>
    <d v="2001-05-31T21:00:00"/>
  </r>
  <r>
    <x v="1"/>
    <x v="2"/>
    <x v="0"/>
    <x v="10"/>
    <n v="310000"/>
    <n v="1310843"/>
    <d v="2001-05-30T09:15:44"/>
    <s v="Aquila Risk Management Corporation"/>
    <x v="0"/>
    <x v="0"/>
    <x v="0"/>
    <x v="2"/>
    <s v="US Gas Fin BasisSwap"/>
    <s v="US Gas Basis     TCO Pool                Jul01           USD/MM"/>
    <n v="10000"/>
    <m/>
    <x v="0"/>
    <x v="10"/>
    <x v="0"/>
    <n v="0.1925"/>
    <s v="AQUILA1004"/>
    <s v="BMCKAY"/>
    <s v="FT-NY"/>
    <x v="6"/>
    <x v="4"/>
    <s v="VC9193.1"/>
    <d v="2001-07-01T21:00:00"/>
  </r>
  <r>
    <x v="1"/>
    <x v="2"/>
    <x v="0"/>
    <x v="14"/>
    <n v="1825000"/>
    <n v="1310844"/>
    <d v="2001-05-30T09:15:49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75"/>
    <s v="EPMELPfjs"/>
    <s v="JARNOLD"/>
    <s v="NG-Price"/>
    <x v="6"/>
    <x v="4"/>
    <s v="VC9194.1"/>
    <d v="2002-01-01T21:00:00"/>
  </r>
  <r>
    <x v="1"/>
    <x v="2"/>
    <x v="1"/>
    <x v="0"/>
    <n v="590"/>
    <n v="1310845"/>
    <d v="2001-05-30T09:15:52"/>
    <s v="Ashland Specialty Chemicals Company"/>
    <x v="0"/>
    <x v="0"/>
    <x v="0"/>
    <x v="2"/>
    <s v="US Gas Phy Fwd Firm non-TX &lt; or = 1Mo "/>
    <s v="US Gas Phy       TETCO ELA               31May01         USD/MM"/>
    <m/>
    <n v="590"/>
    <x v="0"/>
    <x v="10"/>
    <x v="0"/>
    <n v="3.6349999999999998"/>
    <s v="ADM07229"/>
    <s v="SPEREIR"/>
    <s v="ENA-IM NE GULF3"/>
    <x v="8"/>
    <x v="4"/>
    <n v="818031"/>
    <d v="2001-05-31T21:00:00"/>
  </r>
  <r>
    <x v="1"/>
    <x v="2"/>
    <x v="0"/>
    <x v="6"/>
    <n v="150000"/>
    <n v="1310848"/>
    <d v="2001-05-30T09:15:53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C9197.1"/>
    <d v="2001-06-01T21:00:00"/>
  </r>
  <r>
    <x v="1"/>
    <x v="2"/>
    <x v="0"/>
    <x v="8"/>
    <n v="460000"/>
    <n v="1310846"/>
    <d v="2001-05-30T09:15:53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75"/>
    <s v="AQUILA1004"/>
    <s v="BMCKAY"/>
    <s v="FT-NY"/>
    <x v="6"/>
    <x v="4"/>
    <s v="VC9195.1"/>
    <d v="2001-07-01T00:00:00"/>
  </r>
  <r>
    <x v="1"/>
    <x v="2"/>
    <x v="0"/>
    <x v="10"/>
    <n v="310000"/>
    <n v="1310849"/>
    <d v="2001-05-30T09:15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Lamoreal"/>
    <s v="JARNOLD"/>
    <s v="NG-Price"/>
    <x v="6"/>
    <x v="4"/>
    <s v="VC9196.1"/>
    <d v="2001-07-01T21:00:00"/>
  </r>
  <r>
    <x v="1"/>
    <x v="2"/>
    <x v="1"/>
    <x v="0"/>
    <n v="200"/>
    <n v="1310850"/>
    <d v="2001-05-30T09:15:55"/>
    <s v="EnergyUSA-TPC Corp."/>
    <x v="0"/>
    <x v="0"/>
    <x v="0"/>
    <x v="2"/>
    <s v="US Gas Phy Fwd Firm non-TX &lt; or = 1Mo "/>
    <s v="US Gas Phy       TCO Pool                31May01         USD/MM"/>
    <m/>
    <n v="200"/>
    <x v="0"/>
    <x v="10"/>
    <x v="0"/>
    <n v="3.87"/>
    <s v="jgriffiths"/>
    <s v="JHODGE2"/>
    <s v="ENA-IM ME TCO"/>
    <x v="8"/>
    <x v="4"/>
    <n v="818032"/>
    <d v="2001-05-31T21:00:00"/>
  </r>
  <r>
    <x v="1"/>
    <x v="2"/>
    <x v="1"/>
    <x v="0"/>
    <n v="2000"/>
    <n v="1310851"/>
    <d v="2001-05-30T09:15:56"/>
    <s v="The New Power Company"/>
    <x v="0"/>
    <x v="0"/>
    <x v="0"/>
    <x v="2"/>
    <s v="US Gas Phy Fwd Firm non-TX &lt; or = 1Mo "/>
    <s v="US Gas Phy       TCO Pool                31May01         USD/MM"/>
    <m/>
    <n v="2000"/>
    <x v="0"/>
    <x v="10"/>
    <x v="0"/>
    <n v="3.87"/>
    <s v="SUNSHINE"/>
    <s v="JHODGE2"/>
    <s v="ENA-IM ME TCO"/>
    <x v="8"/>
    <x v="4"/>
    <n v="818033"/>
    <d v="2001-05-31T21:00:00"/>
  </r>
  <r>
    <x v="1"/>
    <x v="2"/>
    <x v="1"/>
    <x v="0"/>
    <n v="4910"/>
    <n v="1310852"/>
    <d v="2001-05-30T09:15:59"/>
    <s v="PanCanadian Energy Services Inc."/>
    <x v="0"/>
    <x v="0"/>
    <x v="0"/>
    <x v="2"/>
    <s v="US Gas Phy Fwd Firm non-TX &lt; or = 1Mo "/>
    <s v="US Gas Phy       NGPL NICOR              31May01         USD/MM"/>
    <n v="4910"/>
    <m/>
    <x v="0"/>
    <x v="10"/>
    <x v="0"/>
    <n v="3.7362000000000002"/>
    <s v="pces5054"/>
    <s v="PMIMS"/>
    <s v="ENA - IM MKT Central CG"/>
    <x v="8"/>
    <x v="4"/>
    <n v="818034"/>
    <d v="2001-05-31T21:00:00"/>
  </r>
  <r>
    <x v="1"/>
    <x v="2"/>
    <x v="1"/>
    <x v="0"/>
    <n v="1463"/>
    <n v="1310853"/>
    <d v="2001-05-30T09:16:00"/>
    <s v="Dynegy Marketing and Trade"/>
    <x v="0"/>
    <x v="0"/>
    <x v="0"/>
    <x v="2"/>
    <s v="US Gas Phy Fwd Firm non-TX &lt; or = 1Mo "/>
    <s v="US Gas Phy       Transco Z6 NY           31May01         USD/MM"/>
    <n v="1463"/>
    <m/>
    <x v="0"/>
    <x v="10"/>
    <x v="0"/>
    <n v="4.0549999999999997"/>
    <s v="LITNER01"/>
    <s v="VPIMENOV"/>
    <s v="ENA-IM ME NEW YORK"/>
    <x v="8"/>
    <x v="4"/>
    <n v="818035"/>
    <d v="2001-05-31T21:00:00"/>
  </r>
  <r>
    <x v="1"/>
    <x v="2"/>
    <x v="0"/>
    <x v="6"/>
    <n v="150000"/>
    <n v="1310854"/>
    <d v="2001-05-30T09:1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STEPHENSJE"/>
    <s v="PKEAVEY"/>
    <s v="G-DAILY-EST"/>
    <x v="6"/>
    <x v="4"/>
    <s v="VC9199.1"/>
    <d v="2001-06-01T21:00:00"/>
  </r>
  <r>
    <x v="1"/>
    <x v="2"/>
    <x v="1"/>
    <x v="0"/>
    <n v="870"/>
    <n v="1310855"/>
    <d v="2001-05-30T09:16:02"/>
    <s v="Ashland Specialty Chemicals Company"/>
    <x v="0"/>
    <x v="0"/>
    <x v="0"/>
    <x v="2"/>
    <s v="US Gas Phy Fwd Firm non-TX &lt; or = 1Mo "/>
    <s v="US Gas Phy       TETCO WLA               31May01         USD/MM"/>
    <m/>
    <n v="870"/>
    <x v="0"/>
    <x v="10"/>
    <x v="0"/>
    <n v="3.6349999999999998"/>
    <s v="ADM07229"/>
    <s v="SPEREIR"/>
    <s v="ENA-IM NE GULF3"/>
    <x v="8"/>
    <x v="4"/>
    <n v="818036"/>
    <d v="2001-05-31T21:00:00"/>
  </r>
  <r>
    <x v="1"/>
    <x v="2"/>
    <x v="1"/>
    <x v="0"/>
    <n v="5000"/>
    <n v="1310857"/>
    <d v="2001-05-30T09:16:03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37"/>
    <d v="2001-05-31T21:00:00"/>
  </r>
  <r>
    <x v="1"/>
    <x v="3"/>
    <x v="0"/>
    <x v="0"/>
    <n v="50000"/>
    <n v="1310856"/>
    <d v="2001-05-30T09:16:0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bernbroph"/>
    <s v="GWHALLE"/>
    <s v="WTI-GW-NXC2"/>
    <x v="5"/>
    <x v="4"/>
    <n v="109541"/>
    <d v="2001-07-01T00:00:00"/>
  </r>
  <r>
    <x v="1"/>
    <x v="2"/>
    <x v="0"/>
    <x v="10"/>
    <n v="155000"/>
    <n v="1310858"/>
    <d v="2001-05-30T09:16:04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5"/>
    <s v="AQUILA1004"/>
    <s v="BMCKAY"/>
    <s v="FT-NY"/>
    <x v="6"/>
    <x v="4"/>
    <s v="VC9198.1"/>
    <d v="2001-10-01T00:00:00"/>
  </r>
  <r>
    <x v="1"/>
    <x v="2"/>
    <x v="0"/>
    <x v="20"/>
    <n v="755000"/>
    <n v="1310860"/>
    <d v="2001-05-30T09:16:06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CSPRINGER"/>
    <s v="JARNOLD"/>
    <s v="NG-Price"/>
    <x v="6"/>
    <x v="4"/>
    <s v="VC9200.1"/>
    <d v="2001-11-01T00:00:00"/>
  </r>
  <r>
    <x v="1"/>
    <x v="2"/>
    <x v="1"/>
    <x v="0"/>
    <n v="386"/>
    <n v="1310861"/>
    <d v="2001-05-30T09:16:06"/>
    <s v="Cook Inlet Energy Supply L.L.C."/>
    <x v="0"/>
    <x v="0"/>
    <x v="0"/>
    <x v="2"/>
    <s v="US Gas Phy Fwd Firm non-TX &lt; or = 1Mo "/>
    <s v="US Gas Phy       TENN Z-0                31May01         USD/MM"/>
    <m/>
    <n v="386"/>
    <x v="0"/>
    <x v="10"/>
    <x v="0"/>
    <n v="3.605"/>
    <s v="EASTDESK"/>
    <s v="SNEAL"/>
    <s v="ENA-IM NE GULF3"/>
    <x v="8"/>
    <x v="4"/>
    <n v="818038"/>
    <d v="2001-05-31T21:00:00"/>
  </r>
  <r>
    <x v="0"/>
    <x v="2"/>
    <x v="1"/>
    <x v="11"/>
    <n v="4575000"/>
    <n v="1310859"/>
    <d v="2001-05-30T09:16:06"/>
    <s v="El Paso Merchant Energy Europe Ltd"/>
    <x v="0"/>
    <x v="0"/>
    <x v="0"/>
    <x v="2"/>
    <s v="UK Gas Phy Fwd NBP"/>
    <s v="UK Gas Phy       NBP                     Apr-Sep03       p/th"/>
    <n v="25000"/>
    <m/>
    <x v="0"/>
    <x v="4"/>
    <x v="3"/>
    <n v="20"/>
    <s v="pxs64040"/>
    <s v="AFAIRLE"/>
    <s v="Non Affiliate Gas Book"/>
    <x v="3"/>
    <x v="2"/>
    <n v="105481"/>
    <d v="2003-04-01T00:00:00"/>
  </r>
  <r>
    <x v="1"/>
    <x v="2"/>
    <x v="1"/>
    <x v="0"/>
    <n v="10000"/>
    <n v="1310862"/>
    <d v="2001-05-30T09:16:11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9.9499999999999993"/>
    <s v="toerner01"/>
    <s v="JTHOLT"/>
    <s v="ENA - IM West"/>
    <x v="8"/>
    <x v="4"/>
    <n v="818039"/>
    <d v="2001-05-31T21:00:00"/>
  </r>
  <r>
    <x v="1"/>
    <x v="2"/>
    <x v="0"/>
    <x v="10"/>
    <n v="155000"/>
    <n v="1310863"/>
    <d v="2001-05-30T09:16:1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201.1"/>
    <d v="2001-07-01T21:00:00"/>
  </r>
  <r>
    <x v="1"/>
    <x v="2"/>
    <x v="0"/>
    <x v="20"/>
    <n v="755000"/>
    <n v="1310865"/>
    <d v="2001-05-30T09:16:13"/>
    <s v="PG&amp;E Energy Trading-Gas Corporation"/>
    <x v="0"/>
    <x v="0"/>
    <x v="0"/>
    <x v="2"/>
    <s v="US Gas Fin BasisSwap"/>
    <s v="US Gas Basis     NGI PGE CtyGate         Nov01-Mar02     USD/MM"/>
    <n v="5000"/>
    <m/>
    <x v="0"/>
    <x v="10"/>
    <x v="0"/>
    <n v="3.2"/>
    <s v="susjones"/>
    <s v="FERMIS"/>
    <s v="FT - North West"/>
    <x v="6"/>
    <x v="4"/>
    <s v="VC9202.1"/>
    <d v="2001-11-01T00:00:00"/>
  </r>
  <r>
    <x v="1"/>
    <x v="2"/>
    <x v="1"/>
    <x v="0"/>
    <n v="5000"/>
    <n v="1310864"/>
    <d v="2001-05-30T09:16:13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0"/>
    <d v="2001-05-31T21:00:00"/>
  </r>
  <r>
    <x v="1"/>
    <x v="2"/>
    <x v="1"/>
    <x v="0"/>
    <n v="5000"/>
    <n v="1310866"/>
    <d v="2001-05-30T09:16:14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41"/>
    <d v="2001-05-31T21:00:00"/>
  </r>
  <r>
    <x v="1"/>
    <x v="2"/>
    <x v="1"/>
    <x v="0"/>
    <n v="5000"/>
    <n v="1310867"/>
    <d v="2001-05-30T09:16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collins"/>
    <s v="KSTEVEN"/>
    <s v="ENA-IM Mid Central South"/>
    <x v="8"/>
    <x v="4"/>
    <n v="818043"/>
    <d v="2001-05-31T21:00:00"/>
  </r>
  <r>
    <x v="1"/>
    <x v="2"/>
    <x v="1"/>
    <x v="0"/>
    <n v="1287"/>
    <n v="1310868"/>
    <d v="2001-05-30T09:16:17"/>
    <s v="Ashland Specialty Chemicals Company"/>
    <x v="0"/>
    <x v="0"/>
    <x v="0"/>
    <x v="2"/>
    <s v="US Gas Phy Fwd Firm non-TX &lt; or = 1Mo "/>
    <s v="US Gas Phy       Dom SP TT               31May01         USD/MM"/>
    <n v="1287"/>
    <m/>
    <x v="0"/>
    <x v="10"/>
    <x v="0"/>
    <n v="3.9049999999999998"/>
    <s v="ADM07229"/>
    <s v="SHENDRI"/>
    <s v="ENA-IM ME CNG"/>
    <x v="8"/>
    <x v="4"/>
    <n v="818042"/>
    <d v="2001-05-31T21:00:00"/>
  </r>
  <r>
    <x v="1"/>
    <x v="2"/>
    <x v="0"/>
    <x v="10"/>
    <n v="155000"/>
    <n v="1310869"/>
    <d v="2001-05-30T09:16:2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C9204.1"/>
    <d v="2001-08-01T21:00:00"/>
  </r>
  <r>
    <x v="1"/>
    <x v="2"/>
    <x v="1"/>
    <x v="0"/>
    <n v="10000"/>
    <n v="1310870"/>
    <d v="2001-05-30T09:16:20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4"/>
    <d v="2001-05-31T21:00:00"/>
  </r>
  <r>
    <x v="1"/>
    <x v="2"/>
    <x v="0"/>
    <x v="6"/>
    <n v="150000"/>
    <n v="1310871"/>
    <d v="2001-05-30T09:16:22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349999999999998"/>
    <s v="ADM90884"/>
    <s v="PKEAVEY"/>
    <s v="G-DAILY-EST"/>
    <x v="6"/>
    <x v="4"/>
    <s v="VC9205.1"/>
    <d v="2001-06-01T21:00:00"/>
  </r>
  <r>
    <x v="1"/>
    <x v="2"/>
    <x v="1"/>
    <x v="0"/>
    <n v="4774"/>
    <n v="1310872"/>
    <d v="2001-05-30T09:16:22"/>
    <s v="Reliant Energy Services, Inc.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87999999999999"/>
    <s v="bcollins"/>
    <s v="PMIMS"/>
    <s v="ENA - IM MKT Central CG"/>
    <x v="8"/>
    <x v="4"/>
    <n v="818045"/>
    <d v="2001-05-31T21:00:00"/>
  </r>
  <r>
    <x v="1"/>
    <x v="2"/>
    <x v="1"/>
    <x v="0"/>
    <n v="545"/>
    <n v="1310873"/>
    <d v="2001-05-30T09:16:24"/>
    <s v="MidAmerican Energy Company"/>
    <x v="0"/>
    <x v="0"/>
    <x v="0"/>
    <x v="2"/>
    <s v="US Gas Phy Fwd Firm non-TX &lt; or = 1Mo "/>
    <s v="US Gas Phy       ANR SE Trans            31May01         USD/MM"/>
    <n v="545"/>
    <m/>
    <x v="0"/>
    <x v="10"/>
    <x v="0"/>
    <n v="3.665"/>
    <s v="PEGGIALL"/>
    <s v="TDONOHO"/>
    <s v="ENA - IM Central Gulf"/>
    <x v="8"/>
    <x v="4"/>
    <n v="818046"/>
    <d v="2001-05-31T21:00:00"/>
  </r>
  <r>
    <x v="1"/>
    <x v="2"/>
    <x v="1"/>
    <x v="0"/>
    <n v="5000"/>
    <n v="1310874"/>
    <d v="2001-05-30T09:16:2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7"/>
    <d v="2001-05-31T21:00:00"/>
  </r>
  <r>
    <x v="1"/>
    <x v="2"/>
    <x v="1"/>
    <x v="0"/>
    <n v="10000"/>
    <n v="1310875"/>
    <d v="2001-05-30T09:16:27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50000000000001"/>
    <s v="raganbond1"/>
    <s v="SNEAL"/>
    <s v="ENA-IM NE GULF4"/>
    <x v="8"/>
    <x v="4"/>
    <n v="818048"/>
    <d v="2001-05-31T21:00:00"/>
  </r>
  <r>
    <x v="1"/>
    <x v="2"/>
    <x v="1"/>
    <x v="0"/>
    <n v="10000"/>
    <n v="1310876"/>
    <d v="2001-05-30T09:16:2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9"/>
    <d v="2001-05-31T21:00:00"/>
  </r>
  <r>
    <x v="1"/>
    <x v="3"/>
    <x v="0"/>
    <x v="0"/>
    <n v="50000"/>
    <n v="1310877"/>
    <d v="2001-05-30T09:16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542"/>
    <d v="2001-07-01T00:00:00"/>
  </r>
  <r>
    <x v="1"/>
    <x v="2"/>
    <x v="1"/>
    <x v="6"/>
    <n v="99990"/>
    <n v="1310878"/>
    <d v="2001-05-30T09:16:28"/>
    <s v="NJR Energy Services Company"/>
    <x v="0"/>
    <x v="0"/>
    <x v="0"/>
    <x v="2"/>
    <s v="US Gas Phy Fwd Firm non-TX &lt; or = 1Mo "/>
    <s v="US Gas Phy       TENN 500                Jun01           USD/MM"/>
    <m/>
    <n v="3333"/>
    <x v="0"/>
    <x v="10"/>
    <x v="0"/>
    <n v="3.56"/>
    <n v="10041965"/>
    <s v="SNEAL"/>
    <s v="ENA-IM NE GULF3"/>
    <x v="8"/>
    <x v="4"/>
    <n v="818050"/>
    <d v="2001-06-01T21:00:00"/>
  </r>
  <r>
    <x v="1"/>
    <x v="2"/>
    <x v="0"/>
    <x v="10"/>
    <n v="3100"/>
    <n v="1310880"/>
    <d v="2001-05-30T09:16:35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2525"/>
    <s v="JONESTG1"/>
    <s v="MMAGGI"/>
    <s v="NG EXOTIC"/>
    <x v="6"/>
    <x v="4"/>
    <s v="VC9207.1"/>
    <d v="2001-07-01T00:00:00"/>
  </r>
  <r>
    <x v="1"/>
    <x v="2"/>
    <x v="1"/>
    <x v="0"/>
    <n v="550"/>
    <n v="1310882"/>
    <d v="2001-05-30T09:16:36"/>
    <s v="Pepco Gas Services, Inc."/>
    <x v="0"/>
    <x v="0"/>
    <x v="0"/>
    <x v="2"/>
    <s v="US Gas Phy Fwd Firm non-TX &lt; or = 1Mo "/>
    <s v="US Gas Phy       TranscoZ6NNY            31May01         USD/MM"/>
    <m/>
    <n v="550"/>
    <x v="0"/>
    <x v="10"/>
    <x v="0"/>
    <n v="4.0199999999999996"/>
    <s v="ADM01791"/>
    <s v="VPIMENOV"/>
    <s v="ENA-IM ME NEW YORK"/>
    <x v="8"/>
    <x v="4"/>
    <n v="818051"/>
    <d v="2001-05-31T21:00:00"/>
  </r>
  <r>
    <x v="1"/>
    <x v="2"/>
    <x v="1"/>
    <x v="0"/>
    <n v="10000"/>
    <n v="1310883"/>
    <d v="2001-05-30T09:16:37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52"/>
    <d v="2001-05-31T21:00:00"/>
  </r>
  <r>
    <x v="1"/>
    <x v="3"/>
    <x v="0"/>
    <x v="0"/>
    <n v="50000"/>
    <n v="1310884"/>
    <d v="2001-05-30T09:16:3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43"/>
    <d v="2001-07-01T00:00:00"/>
  </r>
  <r>
    <x v="0"/>
    <x v="2"/>
    <x v="1"/>
    <x v="0"/>
    <n v="5000"/>
    <n v="1310886"/>
    <d v="2001-05-30T09:16:43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blfrench"/>
    <s v="CCLARK5"/>
    <s v="EC - IM Canada BC"/>
    <x v="8"/>
    <x v="7"/>
    <n v="818053"/>
    <d v="2001-05-31T21:00:00"/>
  </r>
  <r>
    <x v="1"/>
    <x v="2"/>
    <x v="1"/>
    <x v="0"/>
    <n v="4741"/>
    <n v="1310887"/>
    <d v="2001-05-30T09:16:45"/>
    <s v="El Paso Merchant Energy, L.P."/>
    <x v="0"/>
    <x v="0"/>
    <x v="0"/>
    <x v="2"/>
    <s v="US Gas Phy Fwd Firm non-TX &lt; or = 1Mo "/>
    <s v="US Gas Phy       PEPL Pool               31May01         USD/MM"/>
    <n v="4741"/>
    <m/>
    <x v="0"/>
    <x v="10"/>
    <x v="0"/>
    <n v="3.5649999999999999"/>
    <s v="EPMELPgc"/>
    <s v="KSTEVEN"/>
    <s v="ENA-IM Mid Central South"/>
    <x v="8"/>
    <x v="4"/>
    <n v="818054"/>
    <d v="2001-05-31T21:00:00"/>
  </r>
  <r>
    <x v="1"/>
    <x v="2"/>
    <x v="0"/>
    <x v="8"/>
    <n v="460000"/>
    <n v="1310889"/>
    <d v="2001-05-30T09:16:48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5"/>
    <s v="AQUILA1004"/>
    <s v="BMCKAY"/>
    <s v="FT-NY"/>
    <x v="6"/>
    <x v="4"/>
    <s v="VC9212.1"/>
    <d v="2001-07-01T00:00:00"/>
  </r>
  <r>
    <x v="1"/>
    <x v="2"/>
    <x v="1"/>
    <x v="0"/>
    <n v="5000"/>
    <n v="1310888"/>
    <d v="2001-05-30T09:16:48"/>
    <s v="Kaztex Energy Management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ADM91068"/>
    <s v="PMIMS"/>
    <s v="ENA - IM MKT Central CG"/>
    <x v="8"/>
    <x v="4"/>
    <n v="818055"/>
    <d v="2001-05-31T21:00:00"/>
  </r>
  <r>
    <x v="0"/>
    <x v="2"/>
    <x v="1"/>
    <x v="0"/>
    <n v="5000"/>
    <n v="1310891"/>
    <d v="2001-05-30T09:16:49"/>
    <s v="Dynegy Canada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KARLASCHO"/>
    <s v="CCLARK5"/>
    <s v="EC - IM Canada BC"/>
    <x v="8"/>
    <x v="7"/>
    <n v="818057"/>
    <d v="2001-05-31T21:00:00"/>
  </r>
  <r>
    <x v="0"/>
    <x v="2"/>
    <x v="1"/>
    <x v="6"/>
    <n v="150000"/>
    <n v="1310890"/>
    <d v="2001-05-30T09:16:4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056"/>
    <d v="2001-06-01T21:00:00"/>
  </r>
  <r>
    <x v="1"/>
    <x v="2"/>
    <x v="1"/>
    <x v="0"/>
    <n v="226"/>
    <n v="1310892"/>
    <d v="2001-05-30T09:16:50"/>
    <s v="MidAmerican Energy Company"/>
    <x v="0"/>
    <x v="0"/>
    <x v="0"/>
    <x v="2"/>
    <s v="US Gas Phy Fwd Firm non-TX &lt; or = 1Mo "/>
    <s v="US Gas Phy       NGPL NICOR              31May01         USD/MM"/>
    <m/>
    <n v="226"/>
    <x v="0"/>
    <x v="10"/>
    <x v="0"/>
    <n v="3.7387999999999999"/>
    <s v="PEGGIALL"/>
    <s v="PMIMS"/>
    <s v="ENA - IM MKT Central CG"/>
    <x v="8"/>
    <x v="4"/>
    <n v="818058"/>
    <d v="2001-05-31T21:00:00"/>
  </r>
  <r>
    <x v="1"/>
    <x v="2"/>
    <x v="1"/>
    <x v="0"/>
    <n v="5000"/>
    <n v="1310893"/>
    <d v="2001-05-30T09:16:51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SCOTTBISK"/>
    <s v="JWILLI13"/>
    <s v="ENA - IM Mkt Central MICH"/>
    <x v="8"/>
    <x v="4"/>
    <n v="818059"/>
    <d v="2001-05-31T21:00:00"/>
  </r>
  <r>
    <x v="1"/>
    <x v="2"/>
    <x v="1"/>
    <x v="0"/>
    <n v="4987"/>
    <n v="1310894"/>
    <d v="2001-05-30T09:16:54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4987"/>
    <x v="0"/>
    <x v="10"/>
    <x v="0"/>
    <n v="3.6850000000000001"/>
    <s v="DMCPHERSON"/>
    <s v="ARING"/>
    <s v="ENA-IM NE GULF1"/>
    <x v="8"/>
    <x v="4"/>
    <n v="818060"/>
    <d v="2001-05-31T21:00:00"/>
  </r>
  <r>
    <x v="1"/>
    <x v="2"/>
    <x v="0"/>
    <x v="10"/>
    <n v="155000"/>
    <n v="1310895"/>
    <d v="2001-05-30T09:16:56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25"/>
    <s v="AQUILA1004"/>
    <s v="BMCKAY"/>
    <s v="FT-NY"/>
    <x v="6"/>
    <x v="4"/>
    <s v="VC9213.1"/>
    <d v="2001-10-01T00:00:00"/>
  </r>
  <r>
    <x v="0"/>
    <x v="2"/>
    <x v="1"/>
    <x v="0"/>
    <n v="5000"/>
    <n v="1310897"/>
    <d v="2001-05-30T09:16:57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3"/>
    <s v="blfrench"/>
    <s v="CCLARK5"/>
    <s v="EC - IM Canada BC"/>
    <x v="8"/>
    <x v="7"/>
    <n v="818062"/>
    <d v="2001-05-31T21:00:00"/>
  </r>
  <r>
    <x v="1"/>
    <x v="2"/>
    <x v="1"/>
    <x v="0"/>
    <n v="5000"/>
    <n v="1310896"/>
    <d v="2001-05-30T09:16:57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8061"/>
    <d v="2001-05-31T21:00:00"/>
  </r>
  <r>
    <x v="0"/>
    <x v="2"/>
    <x v="1"/>
    <x v="2"/>
    <n v="500000"/>
    <n v="1310899"/>
    <d v="2001-05-30T09:17:09"/>
    <s v="Aquila Energy Limited"/>
    <x v="0"/>
    <x v="0"/>
    <x v="0"/>
    <x v="2"/>
    <s v="UK Gas Phy Fwd NBP"/>
    <s v="UK Gas Phy       NBP WkD                 04-08Jun01      p/th"/>
    <m/>
    <n v="100000"/>
    <x v="0"/>
    <x v="4"/>
    <x v="3"/>
    <n v="21.1"/>
    <s v="RG3366990"/>
    <s v="MNICHOLA"/>
    <s v="Non Affiliate Gas Book"/>
    <x v="3"/>
    <x v="2"/>
    <n v="105482"/>
    <d v="2001-06-04T21:00:00"/>
  </r>
  <r>
    <x v="1"/>
    <x v="2"/>
    <x v="0"/>
    <x v="10"/>
    <n v="155000"/>
    <n v="1310900"/>
    <d v="2001-05-30T09:17:10"/>
    <s v="El Paso Merchant Energy, L.P."/>
    <x v="0"/>
    <x v="0"/>
    <x v="0"/>
    <x v="2"/>
    <s v="US Gas Fin BasisSwap"/>
    <s v="US Gas Basis     TCO Pool                Oct01           USD/MM"/>
    <m/>
    <n v="5000"/>
    <x v="0"/>
    <x v="10"/>
    <x v="0"/>
    <n v="0.185"/>
    <s v="EPMELPmwf"/>
    <s v="BMCKAY"/>
    <s v="FT-NY"/>
    <x v="6"/>
    <x v="4"/>
    <s v="VC9216.1"/>
    <d v="2001-10-01T00:00:00"/>
  </r>
  <r>
    <x v="0"/>
    <x v="2"/>
    <x v="1"/>
    <x v="0"/>
    <n v="10000"/>
    <n v="1310901"/>
    <d v="2001-05-30T09:17:11"/>
    <s v="Coast Energy Canada,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ADM74235"/>
    <s v="RWATT"/>
    <s v="EC-IM Canada West"/>
    <x v="8"/>
    <x v="7"/>
    <n v="818063"/>
    <d v="2001-05-30T21:00:00"/>
  </r>
  <r>
    <x v="1"/>
    <x v="2"/>
    <x v="1"/>
    <x v="0"/>
    <n v="5000"/>
    <n v="1310902"/>
    <d v="2001-05-30T09:17:15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5"/>
    <s v="benninger"/>
    <s v="SHENDRI"/>
    <s v="ENA-IM ME CNG"/>
    <x v="8"/>
    <x v="4"/>
    <n v="818065"/>
    <d v="2001-05-31T21:00:00"/>
  </r>
  <r>
    <x v="1"/>
    <x v="2"/>
    <x v="1"/>
    <x v="0"/>
    <n v="5000"/>
    <n v="1310903"/>
    <d v="2001-05-30T09:17:15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64"/>
    <d v="2001-05-31T21:00:00"/>
  </r>
  <r>
    <x v="0"/>
    <x v="2"/>
    <x v="1"/>
    <x v="6"/>
    <n v="300000"/>
    <n v="1310904"/>
    <d v="2001-05-30T09:17:17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"/>
    <s v="ADM54361"/>
    <s v="MCUILLA"/>
    <s v="ENA - IM Ontario"/>
    <x v="8"/>
    <x v="4"/>
    <n v="818066"/>
    <d v="2001-06-01T21:00:00"/>
  </r>
  <r>
    <x v="1"/>
    <x v="2"/>
    <x v="1"/>
    <x v="0"/>
    <n v="4774"/>
    <n v="1310905"/>
    <d v="2001-05-30T09:17:19"/>
    <s v="MidAmerican Energy Company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74999999999998"/>
    <s v="PEGGIALL"/>
    <s v="PMIMS"/>
    <s v="ENA - IM MKT Central CG"/>
    <x v="8"/>
    <x v="4"/>
    <n v="818067"/>
    <d v="2001-05-31T21:00:00"/>
  </r>
  <r>
    <x v="1"/>
    <x v="2"/>
    <x v="1"/>
    <x v="0"/>
    <n v="5000"/>
    <n v="1310907"/>
    <d v="2001-05-30T09:17:2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25"/>
    <s v="MIDCONT4"/>
    <s v="KSTEVEN"/>
    <s v="ENA-IM Mid Central South"/>
    <x v="8"/>
    <x v="4"/>
    <n v="818068"/>
    <d v="2001-05-31T21:00:00"/>
  </r>
  <r>
    <x v="1"/>
    <x v="2"/>
    <x v="0"/>
    <x v="6"/>
    <n v="300000"/>
    <n v="1310909"/>
    <d v="2001-05-30T09:17:25"/>
    <s v="CLECO Marketing and Trading, LLC"/>
    <x v="0"/>
    <x v="0"/>
    <x v="0"/>
    <x v="2"/>
    <s v="US Gas Fin Swap"/>
    <s v="US Gas Swap      IF HSC                  Jun01           USD/MM"/>
    <n v="10000"/>
    <m/>
    <x v="0"/>
    <x v="10"/>
    <x v="0"/>
    <n v="3.76"/>
    <s v="stockman"/>
    <s v="EBASS"/>
    <s v="FT-Texas"/>
    <x v="6"/>
    <x v="4"/>
    <s v="VC9217.1"/>
    <d v="2001-06-01T14:23:00"/>
  </r>
  <r>
    <x v="1"/>
    <x v="2"/>
    <x v="1"/>
    <x v="0"/>
    <n v="1855"/>
    <n v="1310908"/>
    <d v="2001-05-30T09:17:25"/>
    <s v="Dynegy Marketing and Trade"/>
    <x v="0"/>
    <x v="0"/>
    <x v="0"/>
    <x v="2"/>
    <s v="US Gas Phy Fwd Firm non-TX &lt; or = 1Mo "/>
    <s v="US Gas Phy       ANR SE Trans            31May01         USD/MM"/>
    <n v="1855"/>
    <m/>
    <x v="0"/>
    <x v="10"/>
    <x v="0"/>
    <n v="3.665"/>
    <s v="MCCARTHY"/>
    <s v="TDONOHO"/>
    <s v="ENA - IM Central Gulf"/>
    <x v="8"/>
    <x v="4"/>
    <n v="818069"/>
    <d v="2001-05-31T21:00:00"/>
  </r>
  <r>
    <x v="1"/>
    <x v="2"/>
    <x v="1"/>
    <x v="0"/>
    <n v="3000"/>
    <n v="1310910"/>
    <d v="2001-05-30T09:17:28"/>
    <s v="Amerada Hess Corporation"/>
    <x v="0"/>
    <x v="0"/>
    <x v="0"/>
    <x v="2"/>
    <s v="US Gas Phy Fwd Firm non-TX &lt; or = 1Mo "/>
    <s v="US Gas Phy       TETCO M3                31May01         USD/MM"/>
    <n v="3000"/>
    <m/>
    <x v="0"/>
    <x v="10"/>
    <x v="0"/>
    <n v="3.98"/>
    <s v="jwalker1"/>
    <s v="VPIMENOV"/>
    <s v="ENA-IM ME NEW YORK"/>
    <x v="8"/>
    <x v="4"/>
    <n v="818070"/>
    <d v="2001-05-31T21:00:00"/>
  </r>
  <r>
    <x v="1"/>
    <x v="2"/>
    <x v="1"/>
    <x v="0"/>
    <n v="5000"/>
    <n v="1310911"/>
    <d v="2001-05-30T09:17:30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ZUBEL001"/>
    <s v="KSTEVEN"/>
    <s v="ENA-IM Mid Central South"/>
    <x v="8"/>
    <x v="4"/>
    <n v="818071"/>
    <d v="2001-05-31T21:00:00"/>
  </r>
  <r>
    <x v="1"/>
    <x v="3"/>
    <x v="0"/>
    <x v="0"/>
    <n v="50000"/>
    <n v="1310913"/>
    <d v="2001-05-30T09:17:3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semprakuo"/>
    <s v="GWHALLE"/>
    <s v="WTI-GW-NXC2"/>
    <x v="5"/>
    <x v="4"/>
    <n v="109545"/>
    <d v="2001-07-01T00:00:00"/>
  </r>
  <r>
    <x v="0"/>
    <x v="2"/>
    <x v="1"/>
    <x v="0"/>
    <n v="5000"/>
    <n v="1310914"/>
    <d v="2001-05-30T09:17:4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49999999999999"/>
    <s v="shourihan2"/>
    <s v="CCLARK5"/>
    <s v="EC - IM Canada BC"/>
    <x v="8"/>
    <x v="7"/>
    <n v="818072"/>
    <d v="2001-05-31T21:00:00"/>
  </r>
  <r>
    <x v="1"/>
    <x v="2"/>
    <x v="0"/>
    <x v="14"/>
    <n v="912500"/>
    <n v="1310915"/>
    <d v="2001-05-30T09:17:50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7"/>
    <s v="ADM18948"/>
    <s v="JARNOLD"/>
    <s v="NG-Price"/>
    <x v="6"/>
    <x v="4"/>
    <s v="VC9221.1"/>
    <d v="2002-01-01T21:00:00"/>
  </r>
  <r>
    <x v="1"/>
    <x v="2"/>
    <x v="0"/>
    <x v="10"/>
    <n v="155000"/>
    <n v="1310916"/>
    <d v="2001-05-30T09:17:54"/>
    <s v="Texaco Natural Gas Inc."/>
    <x v="0"/>
    <x v="0"/>
    <x v="0"/>
    <x v="2"/>
    <s v="US Gas Fin BasisSwap"/>
    <s v="US Gas Basis     TETCO ELA               Jul01           USD/MM"/>
    <m/>
    <n v="5000"/>
    <x v="0"/>
    <x v="10"/>
    <x v="0"/>
    <n v="-7.0000000000000007E-2"/>
    <s v="DREWPATRIC"/>
    <s v="SBRAWNE"/>
    <s v="FT-East"/>
    <x v="6"/>
    <x v="4"/>
    <s v="VC9222.1"/>
    <d v="2001-07-01T21:00:00"/>
  </r>
  <r>
    <x v="1"/>
    <x v="3"/>
    <x v="0"/>
    <x v="0"/>
    <n v="25000"/>
    <n v="1310917"/>
    <d v="2001-05-30T09:17:55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2"/>
    <s v="RFULLER"/>
    <s v="PHYOIL - Price"/>
    <x v="6"/>
    <x v="4"/>
    <s v="VC9223.1"/>
    <d v="2001-07-01T00:00:00"/>
  </r>
  <r>
    <x v="1"/>
    <x v="2"/>
    <x v="1"/>
    <x v="0"/>
    <n v="5000"/>
    <n v="1310920"/>
    <d v="2001-05-30T09:17:5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75"/>
    <d v="2001-05-31T21:00:00"/>
  </r>
  <r>
    <x v="1"/>
    <x v="2"/>
    <x v="1"/>
    <x v="6"/>
    <n v="39360"/>
    <n v="1310918"/>
    <d v="2001-05-30T09:17:57"/>
    <s v="Petrocom Energy Group Limited"/>
    <x v="0"/>
    <x v="0"/>
    <x v="0"/>
    <x v="2"/>
    <s v="US Gas Phy Fwd Firm non-TX &lt; or = 1Mo "/>
    <s v="US Gas Phy       TENN 800                Jun01           USD/MM"/>
    <n v="1312"/>
    <m/>
    <x v="0"/>
    <x v="10"/>
    <x v="0"/>
    <n v="3.5449999999999999"/>
    <s v="dandukes"/>
    <s v="SNEAL"/>
    <s v="ENA-IM NE GULF3"/>
    <x v="8"/>
    <x v="4"/>
    <n v="818078"/>
    <d v="2001-06-01T21:00:00"/>
  </r>
  <r>
    <x v="1"/>
    <x v="2"/>
    <x v="1"/>
    <x v="0"/>
    <n v="17880"/>
    <n v="1310921"/>
    <d v="2001-05-30T09:17:59"/>
    <s v="Coral Energy Resources, L.P."/>
    <x v="0"/>
    <x v="0"/>
    <x v="0"/>
    <x v="2"/>
    <s v="US Gas Phy Fwd Firm non-TX &lt; or = 1Mo "/>
    <s v="US Gas Phy       HeHub                   31May01         USD/MM"/>
    <n v="17880"/>
    <m/>
    <x v="0"/>
    <x v="10"/>
    <x v="0"/>
    <n v="3.68"/>
    <s v="rjvandamp"/>
    <s v="ARING"/>
    <s v="ENA-IM NE GULF1"/>
    <x v="8"/>
    <x v="4"/>
    <n v="818076"/>
    <d v="2001-05-31T21:00:00"/>
  </r>
  <r>
    <x v="1"/>
    <x v="2"/>
    <x v="0"/>
    <x v="10"/>
    <n v="232500"/>
    <n v="1310922"/>
    <d v="2001-05-30T09:18:00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71"/>
    <s v="berginpat2"/>
    <s v="JARNOLD"/>
    <s v="NG-Price"/>
    <x v="6"/>
    <x v="4"/>
    <s v="VC9225.1"/>
    <d v="2001-07-01T21:00:00"/>
  </r>
  <r>
    <x v="1"/>
    <x v="2"/>
    <x v="1"/>
    <x v="0"/>
    <n v="4144"/>
    <n v="1310923"/>
    <d v="2001-05-30T09:18:00"/>
    <s v="Duke Energy Trading and Marketing, L.L.C."/>
    <x v="0"/>
    <x v="0"/>
    <x v="0"/>
    <x v="2"/>
    <s v="US Gas Phy Fwd Firm non-TX &lt; or = 1Mo "/>
    <s v="US Gas Phy       TCO Pool                31May01         USD/MM"/>
    <n v="4144"/>
    <m/>
    <x v="0"/>
    <x v="10"/>
    <x v="0"/>
    <n v="3.86"/>
    <s v="JRHEARNE"/>
    <s v="JHODGE2"/>
    <s v="ENA-IM ME TCO"/>
    <x v="8"/>
    <x v="4"/>
    <n v="818077"/>
    <d v="2001-05-31T21:00:00"/>
  </r>
  <r>
    <x v="1"/>
    <x v="2"/>
    <x v="1"/>
    <x v="0"/>
    <n v="7852"/>
    <n v="1310924"/>
    <d v="2001-05-30T09:18:02"/>
    <s v="OGE Energy Resources, Inc."/>
    <x v="0"/>
    <x v="0"/>
    <x v="0"/>
    <x v="2"/>
    <s v="US Gas Phy Fwd Firm non-TX &lt; or = 1Mo "/>
    <s v="US Gas Phy       NGPL NICOR              31May01         USD/MM"/>
    <n v="7852"/>
    <m/>
    <x v="0"/>
    <x v="10"/>
    <x v="0"/>
    <n v="3.7349999999999999"/>
    <s v="annesley"/>
    <s v="PMIMS"/>
    <s v="ENA - IM MKT Central CG"/>
    <x v="8"/>
    <x v="4"/>
    <n v="818079"/>
    <d v="2001-05-31T21:00:00"/>
  </r>
  <r>
    <x v="1"/>
    <x v="2"/>
    <x v="0"/>
    <x v="10"/>
    <n v="387500"/>
    <n v="1310925"/>
    <d v="2001-05-30T09:18:03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gturnbul"/>
    <s v="JARNOLD"/>
    <s v="NG-Price"/>
    <x v="6"/>
    <x v="4"/>
    <s v="VC9226.1"/>
    <d v="2001-07-01T21:00:00"/>
  </r>
  <r>
    <x v="1"/>
    <x v="2"/>
    <x v="1"/>
    <x v="6"/>
    <n v="150000"/>
    <n v="1310926"/>
    <d v="2001-05-30T09:18:03"/>
    <s v="e prime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649999999999999"/>
    <s v="EPRIME29"/>
    <s v="MGRIGSB"/>
    <s v="ENA - IM West"/>
    <x v="8"/>
    <x v="4"/>
    <n v="818080"/>
    <d v="2001-06-01T21:00:00"/>
  </r>
  <r>
    <x v="1"/>
    <x v="2"/>
    <x v="1"/>
    <x v="0"/>
    <n v="5000"/>
    <n v="1310927"/>
    <d v="2001-05-30T09:18:06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8081"/>
    <d v="2001-05-31T21:00:00"/>
  </r>
  <r>
    <x v="1"/>
    <x v="2"/>
    <x v="1"/>
    <x v="0"/>
    <n v="5000"/>
    <n v="1310928"/>
    <d v="2001-05-30T09:18:07"/>
    <s v="Dynegy Marketing and Trade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MICKELSON1"/>
    <s v="SSOUTH"/>
    <s v="ENA - IM West"/>
    <x v="8"/>
    <x v="4"/>
    <n v="818082"/>
    <d v="2001-05-31T21:00:00"/>
  </r>
  <r>
    <x v="0"/>
    <x v="2"/>
    <x v="1"/>
    <x v="0"/>
    <n v="5000"/>
    <n v="1310929"/>
    <d v="2001-05-30T09:18:11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83"/>
    <d v="2001-05-31T21:00:00"/>
  </r>
  <r>
    <x v="1"/>
    <x v="2"/>
    <x v="1"/>
    <x v="0"/>
    <n v="10000"/>
    <n v="1310930"/>
    <d v="2001-05-30T09:18:12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bcollins"/>
    <s v="PMIMS"/>
    <s v="ENA - IM MKT Central CG"/>
    <x v="8"/>
    <x v="4"/>
    <n v="818084"/>
    <d v="2001-05-31T21:00:00"/>
  </r>
  <r>
    <x v="0"/>
    <x v="2"/>
    <x v="1"/>
    <x v="0"/>
    <n v="10000"/>
    <n v="1310931"/>
    <d v="2001-05-30T09:18:15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085"/>
    <d v="2001-05-31T21:00:00"/>
  </r>
  <r>
    <x v="0"/>
    <x v="2"/>
    <x v="1"/>
    <x v="0"/>
    <n v="5000"/>
    <n v="1310932"/>
    <d v="2001-05-30T09:18:17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86"/>
    <d v="2001-05-31T21:00:00"/>
  </r>
  <r>
    <x v="0"/>
    <x v="2"/>
    <x v="1"/>
    <x v="4"/>
    <n v="100000"/>
    <n v="1310933"/>
    <d v="2001-05-30T09:18:20"/>
    <s v="El Paso Merchant Energy Europe Ltd"/>
    <x v="0"/>
    <x v="0"/>
    <x v="0"/>
    <x v="2"/>
    <s v="UK Gas Phy Fwd NBP"/>
    <s v="UK Gas Phy       NBP                     31May-01Jun     p/th"/>
    <n v="50000"/>
    <m/>
    <x v="0"/>
    <x v="4"/>
    <x v="3"/>
    <n v="20.7"/>
    <s v="pxs64040"/>
    <s v="MNICHOLA"/>
    <s v="Non Affiliate Gas Book"/>
    <x v="3"/>
    <x v="2"/>
    <n v="105483"/>
    <d v="2001-05-31T21:00:00"/>
  </r>
  <r>
    <x v="1"/>
    <x v="2"/>
    <x v="1"/>
    <x v="0"/>
    <n v="5000"/>
    <n v="1310934"/>
    <d v="2001-05-30T09:18:27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anadarko12"/>
    <s v="KSTEVEN"/>
    <s v="ENA-IM Mid Central South"/>
    <x v="8"/>
    <x v="4"/>
    <n v="818087"/>
    <d v="2001-05-31T21:00:00"/>
  </r>
  <r>
    <x v="0"/>
    <x v="2"/>
    <x v="1"/>
    <x v="0"/>
    <n v="5000"/>
    <n v="1310935"/>
    <d v="2001-05-30T09:18:32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00359"/>
    <s v="RWATT"/>
    <s v="EC-IM Canada West"/>
    <x v="8"/>
    <x v="7"/>
    <n v="818088"/>
    <d v="2001-05-30T21:00:00"/>
  </r>
  <r>
    <x v="0"/>
    <x v="2"/>
    <x v="1"/>
    <x v="0"/>
    <n v="5367"/>
    <n v="1310937"/>
    <d v="2001-05-30T09:18:38"/>
    <s v="Nexen Marketing"/>
    <x v="0"/>
    <x v="0"/>
    <x v="0"/>
    <x v="2"/>
    <s v="CAN Gas Phy Fwd Firm East &lt; or = 1Mo"/>
    <s v="CAN Gas Phy      Parkway                 31May01         USD/MM"/>
    <n v="5367"/>
    <m/>
    <x v="0"/>
    <x v="10"/>
    <x v="0"/>
    <n v="3.855"/>
    <s v="BBRADLEY"/>
    <s v="MCUILLA"/>
    <s v="ENA - IM Ontario"/>
    <x v="8"/>
    <x v="4"/>
    <n v="818089"/>
    <d v="2001-05-31T21:00:00"/>
  </r>
  <r>
    <x v="1"/>
    <x v="2"/>
    <x v="1"/>
    <x v="0"/>
    <n v="5000"/>
    <n v="1310938"/>
    <d v="2001-05-30T09:18:3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anadarko12"/>
    <s v="KSTEVEN"/>
    <s v="ENA-IM Mid Central South"/>
    <x v="8"/>
    <x v="4"/>
    <n v="818090"/>
    <d v="2001-05-31T21:00:00"/>
  </r>
  <r>
    <x v="1"/>
    <x v="2"/>
    <x v="1"/>
    <x v="0"/>
    <n v="1909"/>
    <n v="1310939"/>
    <d v="2001-05-30T09:18:40"/>
    <s v="Texaco Natural Gas Inc."/>
    <x v="0"/>
    <x v="0"/>
    <x v="0"/>
    <x v="2"/>
    <s v="US Gas Phy Fwd Firm non-TX &lt; or = 1Mo "/>
    <s v="US Gas Phy       Trunkline ELA           31May01         USD/MM"/>
    <n v="1909"/>
    <m/>
    <x v="0"/>
    <x v="10"/>
    <x v="0"/>
    <n v="3.4950000000000001"/>
    <s v="ADM42855"/>
    <s v="TDONOHO"/>
    <s v="ENA - IM Central Gulf"/>
    <x v="8"/>
    <x v="4"/>
    <n v="818091"/>
    <d v="2001-05-31T21:00:00"/>
  </r>
  <r>
    <x v="1"/>
    <x v="2"/>
    <x v="1"/>
    <x v="0"/>
    <n v="4845"/>
    <n v="1310940"/>
    <d v="2001-05-30T09:18:40"/>
    <s v="Ashland Specialty Chemicals Company"/>
    <x v="0"/>
    <x v="0"/>
    <x v="0"/>
    <x v="2"/>
    <s v="US Gas Phy Fwd Firm non-TX &lt; or = 1Mo "/>
    <s v="US Gas Phy       TENN 800                31May01         USD/MM"/>
    <m/>
    <n v="4845"/>
    <x v="0"/>
    <x v="10"/>
    <x v="0"/>
    <n v="3.64"/>
    <s v="ADM07229"/>
    <s v="SNEAL"/>
    <s v="ENA-IM NE GULF3"/>
    <x v="8"/>
    <x v="4"/>
    <n v="818092"/>
    <d v="2001-05-31T21:00:00"/>
  </r>
  <r>
    <x v="1"/>
    <x v="2"/>
    <x v="1"/>
    <x v="0"/>
    <n v="5000"/>
    <n v="1310941"/>
    <d v="2001-05-30T09:18:42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"/>
    <s v="OBANNONR"/>
    <s v="KSTEVEN"/>
    <s v="ENA-IM Mid Central South"/>
    <x v="8"/>
    <x v="4"/>
    <n v="818094"/>
    <d v="2001-05-31T21:00:00"/>
  </r>
  <r>
    <x v="1"/>
    <x v="2"/>
    <x v="1"/>
    <x v="0"/>
    <n v="856"/>
    <n v="1310942"/>
    <d v="2001-05-30T09:18:42"/>
    <s v="Cook Inlet Energy Supply L.L.C."/>
    <x v="0"/>
    <x v="0"/>
    <x v="0"/>
    <x v="2"/>
    <s v="US Gas Phy Fwd Firm non-TX &lt; or = 1Mo "/>
    <s v="US Gas Phy       TCO Pool                31May01         USD/MM"/>
    <n v="856"/>
    <m/>
    <x v="0"/>
    <x v="10"/>
    <x v="0"/>
    <n v="3.86"/>
    <s v="EASTDESK5"/>
    <s v="JHODGE2"/>
    <s v="ENA-IM ME TCO"/>
    <x v="8"/>
    <x v="4"/>
    <n v="818093"/>
    <d v="2001-05-31T21:00:00"/>
  </r>
  <r>
    <x v="0"/>
    <x v="0"/>
    <x v="0"/>
    <x v="0"/>
    <n v="2"/>
    <n v="1310943"/>
    <d v="2001-05-30T09:18:44"/>
    <s v="ED &amp; F Man International Limited"/>
    <x v="0"/>
    <x v="0"/>
    <x v="0"/>
    <x v="0"/>
    <s v="Aluminum LME Registered Contract"/>
    <s v="Al LME Reg.      Contract                15Aug01         USD/mt-L"/>
    <n v="2"/>
    <m/>
    <x v="0"/>
    <x v="0"/>
    <x v="0"/>
    <n v="1520.25"/>
    <s v="johngrosso"/>
    <s v="BMARCHAN"/>
    <s v="Enron Metals Trading System"/>
    <x v="0"/>
    <x v="0"/>
    <n v="2157937"/>
    <d v="2001-08-15T00:00:00"/>
  </r>
  <r>
    <x v="0"/>
    <x v="2"/>
    <x v="1"/>
    <x v="0"/>
    <n v="5000"/>
    <n v="1310944"/>
    <d v="2001-05-30T09:18:44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74235"/>
    <s v="RWATT"/>
    <s v="EC-IM Canada West"/>
    <x v="8"/>
    <x v="7"/>
    <n v="818095"/>
    <d v="2001-05-30T21:00:00"/>
  </r>
  <r>
    <x v="1"/>
    <x v="2"/>
    <x v="1"/>
    <x v="0"/>
    <n v="5000"/>
    <n v="1310945"/>
    <d v="2001-05-30T09:18:46"/>
    <s v="Texaco Natural Gas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25"/>
    <s v="OBANNONR"/>
    <s v="KSTEVEN"/>
    <s v="ENA-IM Mid Central South"/>
    <x v="8"/>
    <x v="4"/>
    <n v="818096"/>
    <d v="2001-05-31T21:00:00"/>
  </r>
  <r>
    <x v="1"/>
    <x v="2"/>
    <x v="1"/>
    <x v="0"/>
    <n v="5000"/>
    <n v="1310946"/>
    <d v="2001-05-30T09:18:49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97"/>
    <d v="2001-05-31T21:00:00"/>
  </r>
  <r>
    <x v="0"/>
    <x v="2"/>
    <x v="1"/>
    <x v="0"/>
    <n v="5000"/>
    <n v="1310947"/>
    <d v="2001-05-30T09:18:57"/>
    <s v="BC Gas Utility Ltd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SHAWNHILL"/>
    <s v="RWATT"/>
    <s v="EC-IM Canada West"/>
    <x v="8"/>
    <x v="7"/>
    <n v="818098"/>
    <d v="2001-05-31T21:00:00"/>
  </r>
  <r>
    <x v="1"/>
    <x v="2"/>
    <x v="1"/>
    <x v="0"/>
    <n v="5000"/>
    <n v="1310948"/>
    <d v="2001-05-30T09:19:05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099"/>
    <d v="2001-05-31T21:00:00"/>
  </r>
  <r>
    <x v="1"/>
    <x v="2"/>
    <x v="1"/>
    <x v="0"/>
    <n v="10000"/>
    <n v="1310949"/>
    <d v="2001-05-30T09:19:0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4000000000000004"/>
    <s v="ccubbison"/>
    <s v="MLENHAR"/>
    <s v="ENA - IM West"/>
    <x v="8"/>
    <x v="4"/>
    <n v="818100"/>
    <d v="2001-05-31T21:00:00"/>
  </r>
  <r>
    <x v="1"/>
    <x v="2"/>
    <x v="1"/>
    <x v="0"/>
    <n v="2665"/>
    <n v="1310950"/>
    <d v="2001-05-30T09:19:09"/>
    <s v="Dynegy Marketing and Trade"/>
    <x v="0"/>
    <x v="0"/>
    <x v="0"/>
    <x v="2"/>
    <s v="US Gas Phy Fwd Firm non-TX &lt; or = 1Mo "/>
    <s v="US Gas Phy       Dom SP TT               31May01         USD/MM"/>
    <n v="2665"/>
    <m/>
    <x v="0"/>
    <x v="10"/>
    <x v="0"/>
    <n v="3.9"/>
    <s v="LITNER01"/>
    <s v="SHENDRI"/>
    <s v="ENA-IM ME CNG"/>
    <x v="8"/>
    <x v="4"/>
    <n v="818101"/>
    <d v="2001-05-31T21:00:00"/>
  </r>
  <r>
    <x v="1"/>
    <x v="2"/>
    <x v="1"/>
    <x v="0"/>
    <n v="10000"/>
    <n v="1310951"/>
    <d v="2001-05-30T09:19:10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02"/>
    <d v="2001-05-31T21:00:00"/>
  </r>
  <r>
    <x v="1"/>
    <x v="2"/>
    <x v="1"/>
    <x v="0"/>
    <n v="10000"/>
    <n v="1310952"/>
    <d v="2001-05-30T09:19:11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03"/>
    <d v="2001-05-31T21:00:00"/>
  </r>
  <r>
    <x v="1"/>
    <x v="2"/>
    <x v="1"/>
    <x v="0"/>
    <n v="4656"/>
    <n v="1310954"/>
    <d v="2001-05-30T09:19:12"/>
    <s v="CMS Marketing, Services and Trading Company"/>
    <x v="0"/>
    <x v="0"/>
    <x v="0"/>
    <x v="2"/>
    <s v="US Gas Phy Fwd Firm non-TX &lt; or = 1Mo "/>
    <s v="US Gas Phy       Mich Con                31May01         USD/MM"/>
    <m/>
    <n v="4656"/>
    <x v="0"/>
    <x v="10"/>
    <x v="0"/>
    <n v="3.8650000000000002"/>
    <s v="SCOTTBISK"/>
    <s v="JWILLI13"/>
    <s v="ENA - IM Mkt Central MICH"/>
    <x v="8"/>
    <x v="4"/>
    <n v="818104"/>
    <d v="2001-05-31T21:00:00"/>
  </r>
  <r>
    <x v="1"/>
    <x v="2"/>
    <x v="1"/>
    <x v="0"/>
    <n v="5000"/>
    <n v="1310953"/>
    <d v="2001-05-30T09:19:1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cscharton"/>
    <s v="KSTEVEN"/>
    <s v="ENA-IM Mid Central South"/>
    <x v="8"/>
    <x v="4"/>
    <n v="818105"/>
    <d v="2001-05-31T21:00:00"/>
  </r>
  <r>
    <x v="1"/>
    <x v="2"/>
    <x v="1"/>
    <x v="0"/>
    <n v="2407"/>
    <n v="1310955"/>
    <d v="2001-05-30T09:19:13"/>
    <s v="Sempra Energy Trading Corp."/>
    <x v="0"/>
    <x v="0"/>
    <x v="0"/>
    <x v="2"/>
    <s v="US Gas Phy Fwd Firm non-TX &lt; or = 1Mo "/>
    <s v="US Gas Phy       FGT Z2                  31May01         USD/MM"/>
    <m/>
    <n v="2407"/>
    <x v="0"/>
    <x v="10"/>
    <x v="0"/>
    <n v="3.6949999999999998"/>
    <s v="rsavocch"/>
    <s v="SNEAL"/>
    <s v="ENA-IM NE GULF4"/>
    <x v="8"/>
    <x v="4"/>
    <n v="818106"/>
    <d v="2001-05-31T21:00:00"/>
  </r>
  <r>
    <x v="1"/>
    <x v="2"/>
    <x v="1"/>
    <x v="0"/>
    <n v="10000"/>
    <n v="1310957"/>
    <d v="2001-05-30T09:19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NOVERO777"/>
    <s v="MLENHAR"/>
    <s v="ENA - IM West"/>
    <x v="8"/>
    <x v="4"/>
    <n v="818109"/>
    <d v="2001-05-31T21:00:00"/>
  </r>
  <r>
    <x v="1"/>
    <x v="2"/>
    <x v="1"/>
    <x v="0"/>
    <n v="1744"/>
    <n v="1310956"/>
    <d v="2001-05-30T09:19:14"/>
    <s v="Cook Inlet Energy Supply L.L.C."/>
    <x v="0"/>
    <x v="0"/>
    <x v="0"/>
    <x v="2"/>
    <s v="US Gas Phy Fwd Firm non-TX &lt; or = 1Mo "/>
    <s v="US Gas Phy       TCO Pool                31May01         USD/MM"/>
    <n v="1744"/>
    <m/>
    <x v="0"/>
    <x v="10"/>
    <x v="0"/>
    <n v="3.86"/>
    <s v="EASTDESK5"/>
    <s v="JHODGE2"/>
    <s v="ENA-IM ME TCO"/>
    <x v="8"/>
    <x v="4"/>
    <n v="818108"/>
    <d v="2001-05-31T21:00:00"/>
  </r>
  <r>
    <x v="1"/>
    <x v="2"/>
    <x v="1"/>
    <x v="0"/>
    <n v="9614"/>
    <n v="1310958"/>
    <d v="2001-05-30T09:19:14"/>
    <s v="Cinergy Marketing &amp; Trading, LLC"/>
    <x v="0"/>
    <x v="0"/>
    <x v="0"/>
    <x v="2"/>
    <s v="US Gas Phy Fwd Firm non-TX &lt; or = 1Mo "/>
    <s v="US Gas Phy       TENN Z-0                31May01         USD/MM"/>
    <m/>
    <n v="9614"/>
    <x v="0"/>
    <x v="10"/>
    <x v="0"/>
    <n v="3.6"/>
    <s v="BYASSEEL"/>
    <s v="SNEAL"/>
    <s v="ENA-IM NE GULF3"/>
    <x v="8"/>
    <x v="4"/>
    <n v="818107"/>
    <d v="2001-05-31T21:00:00"/>
  </r>
  <r>
    <x v="1"/>
    <x v="2"/>
    <x v="1"/>
    <x v="0"/>
    <n v="10000"/>
    <n v="1310959"/>
    <d v="2001-05-30T09:19:15"/>
    <s v="El Paso Merchant Energ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73"/>
    <s v="EPMELPcmb"/>
    <s v="PMIMS"/>
    <s v="ENA - IM MKT Central CG"/>
    <x v="8"/>
    <x v="4"/>
    <n v="818111"/>
    <d v="2001-05-31T21:00:00"/>
  </r>
  <r>
    <x v="1"/>
    <x v="2"/>
    <x v="1"/>
    <x v="0"/>
    <n v="1400"/>
    <n v="1310960"/>
    <d v="2001-05-30T09:19:17"/>
    <s v="NJR Energy Services Company"/>
    <x v="0"/>
    <x v="0"/>
    <x v="0"/>
    <x v="2"/>
    <s v="US Gas Phy Fwd Firm non-TX &lt; or = 1Mo "/>
    <s v="US Gas Phy       Transco Z6 NY           31May01         USD/MM"/>
    <n v="1400"/>
    <m/>
    <x v="0"/>
    <x v="10"/>
    <x v="0"/>
    <n v="4.04"/>
    <n v="19691994"/>
    <s v="VPIMENOV"/>
    <s v="ENA-IM ME NEW YORK"/>
    <x v="8"/>
    <x v="4"/>
    <n v="818112"/>
    <d v="2001-05-31T21:00:00"/>
  </r>
  <r>
    <x v="1"/>
    <x v="2"/>
    <x v="1"/>
    <x v="0"/>
    <n v="10000"/>
    <n v="1310961"/>
    <d v="2001-05-30T09:19:1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13"/>
    <d v="2001-05-31T21:00:00"/>
  </r>
  <r>
    <x v="1"/>
    <x v="2"/>
    <x v="1"/>
    <x v="0"/>
    <n v="10000"/>
    <n v="1310963"/>
    <d v="2001-05-30T09:19:2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rdm00001"/>
    <s v="MLENHAR"/>
    <s v="ENA - IM West"/>
    <x v="8"/>
    <x v="4"/>
    <n v="818114"/>
    <d v="2001-05-31T21:00:00"/>
  </r>
  <r>
    <x v="1"/>
    <x v="2"/>
    <x v="1"/>
    <x v="0"/>
    <n v="5000"/>
    <n v="1310968"/>
    <d v="2001-05-30T09:19:36"/>
    <s v="Texla Energy Management In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ILSHUSEN"/>
    <s v="SNEAL"/>
    <s v="ENA-IM NE GULF3"/>
    <x v="8"/>
    <x v="4"/>
    <n v="818115"/>
    <d v="2001-05-31T21:00:00"/>
  </r>
  <r>
    <x v="1"/>
    <x v="2"/>
    <x v="0"/>
    <x v="10"/>
    <n v="155000"/>
    <n v="1310972"/>
    <d v="2001-05-30T09:19:46"/>
    <s v="Mirant Americas Energy Marketing, L.P."/>
    <x v="0"/>
    <x v="0"/>
    <x v="0"/>
    <x v="2"/>
    <s v="US Gas Fin Swap"/>
    <s v="US Gas Swap      Nymex                   Jul01           USD/MM"/>
    <n v="5000"/>
    <m/>
    <x v="0"/>
    <x v="10"/>
    <x v="0"/>
    <n v="3.7050000000000001"/>
    <s v="ctm00001"/>
    <s v="JARNOLD"/>
    <s v="NG-Price"/>
    <x v="6"/>
    <x v="4"/>
    <s v="VC9229.1"/>
    <d v="2001-07-01T21:00:00"/>
  </r>
  <r>
    <x v="1"/>
    <x v="2"/>
    <x v="1"/>
    <x v="0"/>
    <n v="5000"/>
    <n v="1310973"/>
    <d v="2001-05-30T09:19:47"/>
    <s v="Sempra Energy Trading Corp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8849999999999998"/>
    <s v="shawnmaz"/>
    <s v="SHENDRI"/>
    <s v="ENA-IM ME CNG"/>
    <x v="8"/>
    <x v="4"/>
    <n v="818116"/>
    <d v="2001-05-31T21:00:00"/>
  </r>
  <r>
    <x v="1"/>
    <x v="2"/>
    <x v="1"/>
    <x v="0"/>
    <n v="10000"/>
    <n v="1310974"/>
    <d v="2001-05-30T09:19:4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EPMELPar"/>
    <s v="MLENHAR"/>
    <s v="ENA - IM West"/>
    <x v="8"/>
    <x v="4"/>
    <n v="818117"/>
    <d v="2001-05-31T21:00:00"/>
  </r>
  <r>
    <x v="1"/>
    <x v="1"/>
    <x v="1"/>
    <x v="8"/>
    <n v="4600"/>
    <n v="1310975"/>
    <d v="2001-05-30T09:19:51"/>
    <s v="El Paso Merchant Energy, L.P."/>
    <x v="0"/>
    <x v="0"/>
    <x v="0"/>
    <x v="1"/>
    <s v="US East Power Phy Fwd Firm"/>
    <s v="US Pwr Phy Firm  Cinergy Peak            Oct-Dec02       USD/MWh"/>
    <n v="50"/>
    <m/>
    <x v="0"/>
    <x v="1"/>
    <x v="0"/>
    <n v="32.25"/>
    <s v="PowerGLW"/>
    <s v="FSTURM"/>
    <s v="EPMI-Midwest"/>
    <x v="7"/>
    <x v="6"/>
    <n v="626076.1"/>
    <d v="2002-10-01T17:11:00"/>
  </r>
  <r>
    <x v="1"/>
    <x v="2"/>
    <x v="0"/>
    <x v="10"/>
    <n v="77500"/>
    <n v="1310976"/>
    <d v="2001-05-30T09:19:53"/>
    <s v="e prime, inc."/>
    <x v="0"/>
    <x v="0"/>
    <x v="0"/>
    <x v="2"/>
    <s v="US Gas Fin Swap"/>
    <s v="US Gas Swap      Nymex                   Jul01           USD/MM"/>
    <n v="2500"/>
    <m/>
    <x v="0"/>
    <x v="10"/>
    <x v="0"/>
    <n v="3.7050000000000001"/>
    <s v="ADM90030"/>
    <s v="JARNOLD"/>
    <s v="NG-Price"/>
    <x v="6"/>
    <x v="4"/>
    <s v="VC9230.1"/>
    <d v="2001-07-01T21:00:00"/>
  </r>
  <r>
    <x v="1"/>
    <x v="2"/>
    <x v="0"/>
    <x v="10"/>
    <n v="387500"/>
    <n v="1310977"/>
    <d v="2001-05-30T09:19:56"/>
    <s v="Aquila Risk Management Corporation"/>
    <x v="0"/>
    <x v="0"/>
    <x v="0"/>
    <x v="2"/>
    <s v="US Gas Fin Swap"/>
    <s v="US Gas Swap      Nymex                   Jul01           USD/MM"/>
    <n v="12500"/>
    <m/>
    <x v="0"/>
    <x v="10"/>
    <x v="0"/>
    <n v="3.7050000000000001"/>
    <s v="AQUILA1029"/>
    <s v="JARNOLD"/>
    <s v="NG-Price"/>
    <x v="6"/>
    <x v="4"/>
    <s v="VC9231.1"/>
    <d v="2001-07-01T21:00:00"/>
  </r>
  <r>
    <x v="1"/>
    <x v="2"/>
    <x v="1"/>
    <x v="0"/>
    <n v="5000"/>
    <n v="1310979"/>
    <d v="2001-05-30T09:19:57"/>
    <s v="Calpine Energy Servi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LREICHEL02"/>
    <s v="MLENHAR"/>
    <s v="ENA - IM West"/>
    <x v="8"/>
    <x v="4"/>
    <n v="818119"/>
    <d v="2001-05-31T21:00:00"/>
  </r>
  <r>
    <x v="1"/>
    <x v="2"/>
    <x v="1"/>
    <x v="0"/>
    <n v="10000"/>
    <n v="1310978"/>
    <d v="2001-05-30T09:19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24999999999999"/>
    <s v="benharner"/>
    <s v="PMIMS"/>
    <s v="ENA - IM MKT Central CG"/>
    <x v="8"/>
    <x v="4"/>
    <n v="818118"/>
    <d v="2001-05-31T21:00:00"/>
  </r>
  <r>
    <x v="0"/>
    <x v="2"/>
    <x v="1"/>
    <x v="0"/>
    <n v="10000"/>
    <n v="1310980"/>
    <d v="2001-05-30T09:19:58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120"/>
    <d v="2001-05-31T21:00:00"/>
  </r>
  <r>
    <x v="0"/>
    <x v="0"/>
    <x v="0"/>
    <x v="0"/>
    <n v="9"/>
    <n v="1310981"/>
    <d v="2001-05-30T09:20:00"/>
    <s v="The Bank of Nova Scotia"/>
    <x v="0"/>
    <x v="0"/>
    <x v="0"/>
    <x v="0"/>
    <s v="Nickel LME Registered Contract"/>
    <s v="Ni LME Reg.      Contract                3 Month         USD/mt-L"/>
    <m/>
    <n v="9"/>
    <x v="0"/>
    <x v="2"/>
    <x v="0"/>
    <n v="7100"/>
    <s v="WAHFAGGOT"/>
    <s v="ATURNER"/>
    <s v="Enron Metals Trading System"/>
    <x v="0"/>
    <x v="0"/>
    <n v="2157939"/>
    <m/>
  </r>
  <r>
    <x v="0"/>
    <x v="0"/>
    <x v="0"/>
    <x v="0"/>
    <n v="20"/>
    <n v="1310982"/>
    <d v="2001-05-30T09:20:0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SIMONEVANS"/>
    <s v="BMARCHAN"/>
    <s v="Enron Metals Trading System"/>
    <x v="0"/>
    <x v="0"/>
    <n v="2157941"/>
    <m/>
  </r>
  <r>
    <x v="1"/>
    <x v="2"/>
    <x v="0"/>
    <x v="10"/>
    <n v="620000"/>
    <n v="1310983"/>
    <d v="2001-05-30T09:20:04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"/>
    <s v="AQUILA1029"/>
    <s v="JARNOLD"/>
    <s v="NG-Price"/>
    <x v="6"/>
    <x v="4"/>
    <s v="VC9232.1"/>
    <d v="2001-07-01T21:00:00"/>
  </r>
  <r>
    <x v="1"/>
    <x v="2"/>
    <x v="1"/>
    <x v="0"/>
    <n v="25000"/>
    <n v="1310985"/>
    <d v="2001-05-30T09:20:08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121"/>
    <d v="2001-05-31T21:00:00"/>
  </r>
  <r>
    <x v="1"/>
    <x v="2"/>
    <x v="0"/>
    <x v="6"/>
    <n v="450000"/>
    <n v="1310986"/>
    <d v="2001-05-30T09:20:09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5"/>
    <s v="Hallbrianf"/>
    <s v="EBASS"/>
    <s v="FT-Texas"/>
    <x v="6"/>
    <x v="4"/>
    <s v="VC9233.1"/>
    <d v="2001-06-01T21:00:00"/>
  </r>
  <r>
    <x v="1"/>
    <x v="2"/>
    <x v="1"/>
    <x v="0"/>
    <n v="10000"/>
    <n v="1310987"/>
    <d v="2001-05-30T09:20:10"/>
    <s v="Mirant Americas Energy Marketing, L.P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4"/>
    <s v="gregt00001"/>
    <s v="SPEREIR"/>
    <s v="ENA-IM NE GULF2"/>
    <x v="8"/>
    <x v="4"/>
    <n v="818122"/>
    <d v="2001-05-31T21:00:00"/>
  </r>
  <r>
    <x v="1"/>
    <x v="2"/>
    <x v="0"/>
    <x v="20"/>
    <n v="755000"/>
    <n v="1310988"/>
    <d v="2001-05-30T09:20:11"/>
    <s v="Phibro Inc."/>
    <x v="0"/>
    <x v="0"/>
    <x v="0"/>
    <x v="2"/>
    <s v="US Gas Fin BasisSwap"/>
    <s v="US Gas Basis     TETCO M3                Nov01-Mar02     USD/MM"/>
    <n v="5000"/>
    <m/>
    <x v="0"/>
    <x v="10"/>
    <x v="0"/>
    <n v="0.88"/>
    <s v="FROSTYCT"/>
    <s v="BMCKAY"/>
    <s v="FT-NY"/>
    <x v="6"/>
    <x v="4"/>
    <s v="VC9234.1"/>
    <d v="2001-11-01T00:00:00"/>
  </r>
  <r>
    <x v="1"/>
    <x v="2"/>
    <x v="0"/>
    <x v="6"/>
    <n v="300000"/>
    <n v="1310989"/>
    <d v="2001-05-30T09:20:12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2"/>
    <s v="CHADDMOORE"/>
    <s v="PKEAVEY"/>
    <s v="G-DAILY-EST"/>
    <x v="6"/>
    <x v="4"/>
    <s v="VC9235.1"/>
    <d v="2001-06-01T21:00:00"/>
  </r>
  <r>
    <x v="1"/>
    <x v="2"/>
    <x v="1"/>
    <x v="0"/>
    <n v="4611"/>
    <n v="1310990"/>
    <d v="2001-05-30T09:20:12"/>
    <s v="Reliant Energy Services, Inc."/>
    <x v="0"/>
    <x v="0"/>
    <x v="0"/>
    <x v="2"/>
    <s v="US Gas Phy Fwd Firm non-TX &lt; or = 1Mo "/>
    <s v="US Gas Phy       FGT Z2                  31May01         USD/MM"/>
    <m/>
    <n v="4611"/>
    <x v="0"/>
    <x v="10"/>
    <x v="0"/>
    <n v="3.69"/>
    <s v="mikepowers"/>
    <s v="SNEAL"/>
    <s v="ENA-IM NE GULF4"/>
    <x v="8"/>
    <x v="4"/>
    <n v="818123"/>
    <d v="2001-05-31T21:00:00"/>
  </r>
  <r>
    <x v="1"/>
    <x v="2"/>
    <x v="1"/>
    <x v="0"/>
    <n v="5000"/>
    <n v="1310992"/>
    <d v="2001-05-30T09:20:14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124"/>
    <d v="2001-05-31T21:00:00"/>
  </r>
  <r>
    <x v="1"/>
    <x v="2"/>
    <x v="0"/>
    <x v="6"/>
    <n v="600000"/>
    <n v="1310993"/>
    <d v="2001-05-30T09:20:15"/>
    <s v="Glencore Ltd."/>
    <x v="0"/>
    <x v="0"/>
    <x v="0"/>
    <x v="2"/>
    <s v="US Gas Fin Swap"/>
    <s v="US Gas Swap      Nymex                   Sep01           USD/MM"/>
    <n v="20000"/>
    <m/>
    <x v="0"/>
    <x v="10"/>
    <x v="0"/>
    <n v="3.8149999999999999"/>
    <s v="ADM48210"/>
    <s v="JARNOLD"/>
    <s v="NG-Price"/>
    <x v="6"/>
    <x v="4"/>
    <s v="VC9236.1"/>
    <d v="2001-09-01T21:00:00"/>
  </r>
  <r>
    <x v="1"/>
    <x v="2"/>
    <x v="1"/>
    <x v="0"/>
    <n v="5000"/>
    <n v="1310994"/>
    <d v="2001-05-30T09:20:15"/>
    <s v="Aquila Energy Marketing Corporation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4"/>
    <s v="LANCEMCW"/>
    <s v="VPIMENOV"/>
    <s v="ENA-IM ME NEW YORK"/>
    <x v="8"/>
    <x v="4"/>
    <n v="818125"/>
    <d v="2001-05-31T21:00:00"/>
  </r>
  <r>
    <x v="1"/>
    <x v="2"/>
    <x v="1"/>
    <x v="0"/>
    <n v="5000"/>
    <n v="1310997"/>
    <d v="2001-05-30T09:20:16"/>
    <s v="MidAmerican Energy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KREMERTODD"/>
    <s v="KSTEVEN"/>
    <s v="ENA-IM Mid Central South"/>
    <x v="8"/>
    <x v="4"/>
    <n v="818126"/>
    <d v="2001-05-31T21:00:00"/>
  </r>
  <r>
    <x v="1"/>
    <x v="1"/>
    <x v="1"/>
    <x v="19"/>
    <n v="3050"/>
    <n v="1310998"/>
    <d v="2001-05-30T09:20:20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3.75"/>
    <s v="PowerBCK"/>
    <s v="DSMITH3"/>
    <s v="LT-ERCOT"/>
    <x v="7"/>
    <x v="6"/>
    <n v="626077.1"/>
    <d v="2002-03-01T00:00:00"/>
  </r>
  <r>
    <x v="1"/>
    <x v="2"/>
    <x v="1"/>
    <x v="0"/>
    <n v="10000"/>
    <n v="1311000"/>
    <d v="2001-05-30T09:20:2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88000000000001"/>
    <s v="TMVTMD02"/>
    <s v="PMIMS"/>
    <s v="ENA - IM MKT Central CG"/>
    <x v="8"/>
    <x v="4"/>
    <n v="818128"/>
    <d v="2001-05-31T21:00:00"/>
  </r>
  <r>
    <x v="1"/>
    <x v="2"/>
    <x v="1"/>
    <x v="0"/>
    <n v="805"/>
    <n v="1310999"/>
    <d v="2001-05-30T09:20:21"/>
    <s v="Sempra Energy Trading Corp."/>
    <x v="0"/>
    <x v="0"/>
    <x v="0"/>
    <x v="2"/>
    <s v="US Gas Phy Fwd Firm non-TX &lt; or = 1Mo "/>
    <s v="US Gas Phy       Dom SP TT               31May01         USD/MM"/>
    <n v="805"/>
    <m/>
    <x v="0"/>
    <x v="10"/>
    <x v="0"/>
    <n v="3.8450000000000002"/>
    <s v="shawnmaz"/>
    <s v="SHENDRI"/>
    <s v="ENA-IM ME CNG"/>
    <x v="8"/>
    <x v="4"/>
    <n v="818127"/>
    <d v="2001-05-31T21:00:00"/>
  </r>
  <r>
    <x v="1"/>
    <x v="2"/>
    <x v="1"/>
    <x v="0"/>
    <n v="10000"/>
    <n v="1311001"/>
    <d v="2001-05-30T09:20:23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29"/>
    <d v="2001-05-31T21:00:00"/>
  </r>
  <r>
    <x v="1"/>
    <x v="2"/>
    <x v="1"/>
    <x v="0"/>
    <n v="10000"/>
    <n v="1311002"/>
    <d v="2001-05-30T09:20:24"/>
    <s v="Cinergy Marketing &amp; Trading, LLC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BYASSEEL"/>
    <s v="SNEAL"/>
    <s v="ENA-IM NE GULF3"/>
    <x v="8"/>
    <x v="4"/>
    <n v="818130"/>
    <d v="2001-05-31T21:00:00"/>
  </r>
  <r>
    <x v="1"/>
    <x v="2"/>
    <x v="1"/>
    <x v="0"/>
    <n v="10000"/>
    <n v="1311005"/>
    <d v="2001-05-30T09:20:27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31"/>
    <d v="2001-05-31T21:00:00"/>
  </r>
  <r>
    <x v="1"/>
    <x v="2"/>
    <x v="1"/>
    <x v="0"/>
    <n v="5000"/>
    <n v="1311006"/>
    <d v="2001-05-30T09:20:27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8849999999999998"/>
    <s v="jaelee14"/>
    <s v="SHENDRI"/>
    <s v="ENA-IM ME CNG"/>
    <x v="8"/>
    <x v="4"/>
    <n v="818132"/>
    <d v="2001-05-31T21:00:00"/>
  </r>
  <r>
    <x v="1"/>
    <x v="2"/>
    <x v="0"/>
    <x v="10"/>
    <n v="77500"/>
    <n v="1311007"/>
    <d v="2001-05-30T09:20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"/>
    <s v="berginpat2"/>
    <s v="JARNOLD"/>
    <s v="NG-Price"/>
    <x v="6"/>
    <x v="4"/>
    <s v="VC9240.1"/>
    <d v="2001-07-01T21:00:00"/>
  </r>
  <r>
    <x v="1"/>
    <x v="2"/>
    <x v="1"/>
    <x v="0"/>
    <n v="5000"/>
    <n v="1311009"/>
    <d v="2001-05-30T09:20:31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33"/>
    <d v="2001-05-31T21:00:00"/>
  </r>
  <r>
    <x v="1"/>
    <x v="2"/>
    <x v="1"/>
    <x v="6"/>
    <n v="450000"/>
    <n v="1311011"/>
    <d v="2001-05-30T09:20:33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8134"/>
    <d v="2001-06-01T09:47:00"/>
  </r>
  <r>
    <x v="1"/>
    <x v="2"/>
    <x v="1"/>
    <x v="0"/>
    <n v="5000"/>
    <n v="1311012"/>
    <d v="2001-05-30T09:20:37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35"/>
    <d v="2001-05-31T21:00:00"/>
  </r>
  <r>
    <x v="0"/>
    <x v="2"/>
    <x v="1"/>
    <x v="0"/>
    <n v="10000"/>
    <n v="1311014"/>
    <d v="2001-05-30T09:20:41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8136"/>
    <d v="2001-05-31T21:00:00"/>
  </r>
  <r>
    <x v="1"/>
    <x v="2"/>
    <x v="1"/>
    <x v="0"/>
    <n v="5000"/>
    <n v="1311015"/>
    <d v="2001-05-30T09:20:41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37"/>
    <d v="2001-05-31T21:00:00"/>
  </r>
  <r>
    <x v="1"/>
    <x v="2"/>
    <x v="0"/>
    <x v="6"/>
    <n v="150000"/>
    <n v="1311016"/>
    <d v="2001-05-30T09:20:43"/>
    <s v="Coral Energy Holding L.P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shduster"/>
    <s v="PKEAVEY"/>
    <s v="G-DAILY-EST"/>
    <x v="6"/>
    <x v="4"/>
    <s v="VC9243.1"/>
    <d v="2001-06-01T21:00:00"/>
  </r>
  <r>
    <x v="1"/>
    <x v="3"/>
    <x v="0"/>
    <x v="0"/>
    <n v="50000"/>
    <n v="1311017"/>
    <d v="2001-05-30T09:20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547"/>
    <d v="2001-07-01T00:00:00"/>
  </r>
  <r>
    <x v="1"/>
    <x v="2"/>
    <x v="1"/>
    <x v="0"/>
    <n v="10000"/>
    <n v="1311021"/>
    <d v="2001-05-30T09:20:4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HEATHERW"/>
    <s v="MLENHAR"/>
    <s v="ENA - IM West"/>
    <x v="8"/>
    <x v="4"/>
    <n v="818139"/>
    <d v="2001-05-31T21:00:00"/>
  </r>
  <r>
    <x v="1"/>
    <x v="2"/>
    <x v="1"/>
    <x v="0"/>
    <n v="5000"/>
    <n v="1311019"/>
    <d v="2001-05-30T09:20:47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250000000000001"/>
    <s v="MIDCONT1"/>
    <s v="PMIMS"/>
    <s v="ENA - IM MKT Central CG"/>
    <x v="8"/>
    <x v="4"/>
    <n v="818138"/>
    <d v="2001-05-31T21:00:00"/>
  </r>
  <r>
    <x v="1"/>
    <x v="2"/>
    <x v="1"/>
    <x v="0"/>
    <n v="500"/>
    <n v="1311020"/>
    <d v="2001-05-30T09:20:47"/>
    <s v="CoEnergy Trading Company"/>
    <x v="0"/>
    <x v="0"/>
    <x v="0"/>
    <x v="2"/>
    <s v="US Gas Phy Fwd Firm non-TX &lt; or = 1Mo "/>
    <s v="US Gas Phy       NGPL NICOR              31May01         USD/MM"/>
    <m/>
    <n v="500"/>
    <x v="0"/>
    <x v="10"/>
    <x v="0"/>
    <n v="3.7250000000000001"/>
    <s v="PANNONE12"/>
    <s v="PMIMS"/>
    <s v="ENA - IM MKT Central CG"/>
    <x v="8"/>
    <x v="4"/>
    <n v="818140"/>
    <d v="2001-05-31T21:00:00"/>
  </r>
  <r>
    <x v="0"/>
    <x v="2"/>
    <x v="1"/>
    <x v="0"/>
    <n v="10000"/>
    <n v="1311022"/>
    <d v="2001-05-30T09:20:4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141"/>
    <d v="2001-05-30T21:00:00"/>
  </r>
  <r>
    <x v="0"/>
    <x v="0"/>
    <x v="0"/>
    <x v="0"/>
    <n v="4"/>
    <n v="1311023"/>
    <d v="2001-05-30T09:20:50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78"/>
    <s v="marknunn1"/>
    <s v="JGORDON1"/>
    <s v="Enron Metals Trading System"/>
    <x v="0"/>
    <x v="0"/>
    <n v="2157945"/>
    <m/>
  </r>
  <r>
    <x v="1"/>
    <x v="2"/>
    <x v="1"/>
    <x v="0"/>
    <n v="5000"/>
    <n v="1311024"/>
    <d v="2001-05-30T09:20:51"/>
    <s v="Burlington Resources Trading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brtrader01"/>
    <s v="SPEREIR"/>
    <s v="ENA-IM NE GULF3"/>
    <x v="8"/>
    <x v="4"/>
    <n v="818142"/>
    <d v="2001-05-31T21:00:00"/>
  </r>
  <r>
    <x v="1"/>
    <x v="2"/>
    <x v="1"/>
    <x v="0"/>
    <n v="10000"/>
    <n v="1311025"/>
    <d v="2001-05-30T09:20:54"/>
    <s v="PanCanadian Energy Services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4"/>
    <s v="pces5126"/>
    <s v="ARING"/>
    <s v="ENA-IM NE GULF1"/>
    <x v="8"/>
    <x v="4"/>
    <n v="818143"/>
    <d v="2001-05-31T21:00:00"/>
  </r>
  <r>
    <x v="1"/>
    <x v="3"/>
    <x v="0"/>
    <x v="0"/>
    <n v="50000"/>
    <n v="1311026"/>
    <d v="2001-05-30T09:20:54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548"/>
    <d v="2001-07-01T00:00:00"/>
  </r>
  <r>
    <x v="1"/>
    <x v="2"/>
    <x v="0"/>
    <x v="10"/>
    <n v="310000"/>
    <n v="1311027"/>
    <d v="2001-05-30T09:20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Biglertim"/>
    <s v="JARNOLD"/>
    <s v="NG-Price"/>
    <x v="6"/>
    <x v="4"/>
    <s v="VC9245.1"/>
    <d v="2001-07-01T21:00:00"/>
  </r>
  <r>
    <x v="1"/>
    <x v="2"/>
    <x v="0"/>
    <x v="6"/>
    <n v="150000"/>
    <n v="1311028"/>
    <d v="2001-05-30T09:20:56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1"/>
    <s v="ADM90884"/>
    <s v="PKEAVEY"/>
    <s v="G-DAILY-EST"/>
    <x v="6"/>
    <x v="4"/>
    <s v="VC9247.1"/>
    <d v="2001-06-01T21:00:00"/>
  </r>
  <r>
    <x v="1"/>
    <x v="3"/>
    <x v="0"/>
    <x v="0"/>
    <n v="50000"/>
    <n v="1311029"/>
    <d v="2001-05-30T09:20:58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amitgupta"/>
    <s v="GWHALLE"/>
    <s v="WTI-GW-NXC2"/>
    <x v="5"/>
    <x v="4"/>
    <n v="109549"/>
    <d v="2001-07-01T00:00:00"/>
  </r>
  <r>
    <x v="1"/>
    <x v="2"/>
    <x v="0"/>
    <x v="6"/>
    <n v="150000"/>
    <n v="1311031"/>
    <d v="2001-05-30T09:21:01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aepes222"/>
    <s v="PKEAVEY"/>
    <s v="G-DAILY-EST"/>
    <x v="6"/>
    <x v="4"/>
    <s v="VC9251.1"/>
    <d v="2001-06-01T21:00:00"/>
  </r>
  <r>
    <x v="1"/>
    <x v="2"/>
    <x v="0"/>
    <x v="20"/>
    <n v="755000"/>
    <n v="1311030"/>
    <d v="2001-05-30T09:21:0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4"/>
    <s v="CAMTHOR02"/>
    <s v="FERMIS"/>
    <s v="FT - North West"/>
    <x v="6"/>
    <x v="4"/>
    <s v="VC9248.1"/>
    <d v="2001-11-01T00:00:00"/>
  </r>
  <r>
    <x v="1"/>
    <x v="2"/>
    <x v="0"/>
    <x v="10"/>
    <n v="155000"/>
    <n v="1311033"/>
    <d v="2001-05-30T09:21:03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bradhoese2"/>
    <s v="JARNOLD"/>
    <s v="NG-Price"/>
    <x v="6"/>
    <x v="4"/>
    <s v="VC9252.1"/>
    <d v="2001-07-01T21:00:00"/>
  </r>
  <r>
    <x v="0"/>
    <x v="0"/>
    <x v="0"/>
    <x v="0"/>
    <n v="7"/>
    <n v="1311032"/>
    <d v="2001-05-30T09:21:03"/>
    <s v="ADM Investor Services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095"/>
    <s v="STEVEWAUGH"/>
    <s v="ATURNER"/>
    <s v="Enron Metals Trading System"/>
    <x v="0"/>
    <x v="0"/>
    <n v="2157947"/>
    <m/>
  </r>
  <r>
    <x v="1"/>
    <x v="2"/>
    <x v="1"/>
    <x v="0"/>
    <n v="20000"/>
    <n v="1311034"/>
    <d v="2001-05-30T09:21:04"/>
    <s v="Marathon Oil Company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7"/>
    <s v="rdyoung1"/>
    <s v="ARING"/>
    <s v="ENA-IM NE GULF1"/>
    <x v="8"/>
    <x v="4"/>
    <n v="818144"/>
    <d v="2001-05-31T21:00:00"/>
  </r>
  <r>
    <x v="1"/>
    <x v="2"/>
    <x v="0"/>
    <x v="22"/>
    <n v="615000"/>
    <n v="1311038"/>
    <d v="2001-05-30T09:21:07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"/>
    <s v="jdbsempra"/>
    <s v="JARNOLD"/>
    <s v="NG-Price"/>
    <x v="6"/>
    <x v="4"/>
    <s v="VC9253.1"/>
    <d v="2001-07-01T00:00:00"/>
  </r>
  <r>
    <x v="1"/>
    <x v="2"/>
    <x v="1"/>
    <x v="0"/>
    <n v="2908"/>
    <n v="1311037"/>
    <d v="2001-05-30T09:21:07"/>
    <s v="El Paso Merchant Energy, L.P."/>
    <x v="0"/>
    <x v="0"/>
    <x v="0"/>
    <x v="2"/>
    <s v="US Gas Phy Fwd Firm non-TX &lt; or = 1Mo "/>
    <s v="US Gas Phy       Chi Peoples             31May01         USD/MM"/>
    <m/>
    <n v="2908"/>
    <x v="0"/>
    <x v="10"/>
    <x v="0"/>
    <n v="3.7324999999999999"/>
    <s v="EPMELPcmb"/>
    <s v="PMIMS"/>
    <s v="ENA - IM MKT Central CG"/>
    <x v="8"/>
    <x v="4"/>
    <n v="818146"/>
    <d v="2001-05-31T21:00:00"/>
  </r>
  <r>
    <x v="1"/>
    <x v="2"/>
    <x v="1"/>
    <x v="0"/>
    <n v="10000"/>
    <n v="1311036"/>
    <d v="2001-05-30T09:21:0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"/>
    <s v="HEATHERW"/>
    <s v="MLENHAR"/>
    <s v="ENA - IM West"/>
    <x v="8"/>
    <x v="4"/>
    <n v="818145"/>
    <d v="2001-05-31T21:00:00"/>
  </r>
  <r>
    <x v="1"/>
    <x v="2"/>
    <x v="0"/>
    <x v="6"/>
    <n v="150000"/>
    <n v="1311040"/>
    <d v="2001-05-30T09:21:19"/>
    <s v="BP Corporation North America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Bakerrob"/>
    <s v="PKEAVEY"/>
    <s v="G-DAILY-EST"/>
    <x v="6"/>
    <x v="4"/>
    <s v="VC9256.1"/>
    <d v="2001-06-01T21:00:00"/>
  </r>
  <r>
    <x v="1"/>
    <x v="2"/>
    <x v="1"/>
    <x v="0"/>
    <n v="5000"/>
    <n v="1311039"/>
    <d v="2001-05-30T09:21:1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47"/>
    <d v="2001-05-31T21:00:00"/>
  </r>
  <r>
    <x v="0"/>
    <x v="2"/>
    <x v="1"/>
    <x v="0"/>
    <n v="10000"/>
    <n v="1311041"/>
    <d v="2001-05-30T09:21:2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emullane1"/>
    <s v="RWATT"/>
    <s v="EC-IM Canada West"/>
    <x v="8"/>
    <x v="7"/>
    <n v="818149"/>
    <d v="2001-05-30T21:00:00"/>
  </r>
  <r>
    <x v="0"/>
    <x v="2"/>
    <x v="1"/>
    <x v="0"/>
    <n v="10000"/>
    <n v="1311042"/>
    <d v="2001-05-30T09:21:2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AROOKIE"/>
    <s v="MCUILLA"/>
    <s v="ENA - IM Ontario"/>
    <x v="8"/>
    <x v="4"/>
    <n v="818150"/>
    <d v="2001-05-31T21:00:00"/>
  </r>
  <r>
    <x v="1"/>
    <x v="2"/>
    <x v="1"/>
    <x v="0"/>
    <n v="5000"/>
    <n v="1311043"/>
    <d v="2001-05-30T09:21:22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"/>
    <s v="mattreed"/>
    <s v="TKUYKEN"/>
    <s v="ENA - IM West"/>
    <x v="8"/>
    <x v="4"/>
    <n v="818151"/>
    <d v="2001-05-31T21:00:00"/>
  </r>
  <r>
    <x v="1"/>
    <x v="3"/>
    <x v="0"/>
    <x v="0"/>
    <n v="25000"/>
    <n v="1311044"/>
    <d v="2001-05-30T09:21:2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"/>
    <s v="DOMESTIC"/>
    <s v="RFULLER"/>
    <s v="PHYOIL - Price"/>
    <x v="6"/>
    <x v="4"/>
    <s v="VC9255.1"/>
    <d v="2001-07-01T00:00:00"/>
  </r>
  <r>
    <x v="1"/>
    <x v="2"/>
    <x v="1"/>
    <x v="0"/>
    <n v="5000"/>
    <n v="1311045"/>
    <d v="2001-05-30T09:21:23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52"/>
    <d v="2001-05-31T21:00:00"/>
  </r>
  <r>
    <x v="0"/>
    <x v="0"/>
    <x v="0"/>
    <x v="0"/>
    <n v="16"/>
    <n v="1311046"/>
    <d v="2001-05-30T09:21:24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24"/>
    <s v="VANDESBO"/>
    <s v="BMARCHAN"/>
    <s v="Enron Metals Trading System"/>
    <x v="0"/>
    <x v="0"/>
    <n v="2157949"/>
    <m/>
  </r>
  <r>
    <x v="1"/>
    <x v="2"/>
    <x v="1"/>
    <x v="0"/>
    <n v="2800"/>
    <n v="1311047"/>
    <d v="2001-05-30T09:21:25"/>
    <s v="Anadarko Energy Services Company"/>
    <x v="0"/>
    <x v="0"/>
    <x v="0"/>
    <x v="2"/>
    <s v="US Gas Phy Fwd Firm non-TX &lt; or = 1Mo "/>
    <s v="US Gas Phy       TETCO WLA               31May01         USD/MM"/>
    <n v="2800"/>
    <m/>
    <x v="0"/>
    <x v="10"/>
    <x v="0"/>
    <n v="3.6"/>
    <s v="ADM26674"/>
    <s v="SPEREIR"/>
    <s v="ENA-IM NE GULF3"/>
    <x v="8"/>
    <x v="4"/>
    <n v="818153"/>
    <d v="2001-05-31T21:00:00"/>
  </r>
  <r>
    <x v="1"/>
    <x v="1"/>
    <x v="1"/>
    <x v="6"/>
    <n v="1500"/>
    <n v="1311051"/>
    <d v="2001-05-30T09:21:26"/>
    <s v="Constellation Power Source, Inc."/>
    <x v="0"/>
    <x v="0"/>
    <x v="0"/>
    <x v="1"/>
    <s v="US East Power Phy Fwd Firm"/>
    <s v="US Pwr Phy Firm  Cinergy OffPk           Jun01           USD/MWh"/>
    <n v="50"/>
    <m/>
    <x v="0"/>
    <x v="1"/>
    <x v="0"/>
    <n v="17"/>
    <s v="cortmcmeel"/>
    <s v="FSTURM"/>
    <s v="EPMI-Midwest"/>
    <x v="7"/>
    <x v="6"/>
    <n v="626082.1"/>
    <d v="2001-06-01T21:00:00"/>
  </r>
  <r>
    <x v="1"/>
    <x v="2"/>
    <x v="1"/>
    <x v="6"/>
    <n v="141000"/>
    <n v="1311048"/>
    <d v="2001-05-30T09:21:26"/>
    <s v="Ashland Specialty Chemicals Company"/>
    <x v="0"/>
    <x v="0"/>
    <x v="0"/>
    <x v="2"/>
    <s v="US Gas Phy Fwd Firm non-TX &lt; or = 1Mo "/>
    <s v="US Gas Phy       TENN 800                Jun01           USD/MM"/>
    <n v="4700"/>
    <m/>
    <x v="0"/>
    <x v="10"/>
    <x v="0"/>
    <n v="3.5225"/>
    <s v="ADM07229"/>
    <s v="SNEAL"/>
    <s v="ENA-IM NE GULF3"/>
    <x v="8"/>
    <x v="4"/>
    <n v="818156"/>
    <d v="2001-06-01T21:00:00"/>
  </r>
  <r>
    <x v="1"/>
    <x v="2"/>
    <x v="1"/>
    <x v="0"/>
    <n v="5000"/>
    <n v="1311049"/>
    <d v="2001-05-30T09:21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7"/>
    <s v="ADM48147"/>
    <s v="ARING"/>
    <s v="ENA-IM NE GULF1"/>
    <x v="8"/>
    <x v="4"/>
    <n v="818154"/>
    <d v="2001-05-31T21:00:00"/>
  </r>
  <r>
    <x v="1"/>
    <x v="2"/>
    <x v="1"/>
    <x v="0"/>
    <n v="1273"/>
    <n v="1311052"/>
    <d v="2001-05-30T09:21:29"/>
    <s v="Reliant Energy Services, Inc."/>
    <x v="0"/>
    <x v="0"/>
    <x v="0"/>
    <x v="2"/>
    <s v="US Gas Phy Fwd Firm non-TX &lt; or = 1Mo "/>
    <s v="US Gas Phy       NNG Demarc              31May01         USD/MM"/>
    <m/>
    <n v="1273"/>
    <x v="0"/>
    <x v="10"/>
    <x v="0"/>
    <n v="3.5525000000000002"/>
    <s v="lwilliams"/>
    <s v="KSTEVEN"/>
    <s v="ENA-IM Mid Central South"/>
    <x v="8"/>
    <x v="4"/>
    <n v="818155"/>
    <d v="2001-05-31T21:00:00"/>
  </r>
  <r>
    <x v="1"/>
    <x v="2"/>
    <x v="0"/>
    <x v="10"/>
    <n v="77500"/>
    <n v="1311053"/>
    <d v="2001-05-30T09:21:30"/>
    <s v="Mirant Americas Energy Marketing, L.P."/>
    <x v="0"/>
    <x v="0"/>
    <x v="0"/>
    <x v="2"/>
    <s v="US Gas Fin Swap"/>
    <s v="US Gas Swap      Nymex                   Jul01           USD/MM"/>
    <n v="2500"/>
    <m/>
    <x v="0"/>
    <x v="10"/>
    <x v="0"/>
    <n v="3.6850000000000001"/>
    <s v="rkc00001"/>
    <s v="JARNOLD"/>
    <s v="NG-Price"/>
    <x v="6"/>
    <x v="4"/>
    <s v="VC9258.1"/>
    <d v="2001-07-01T21:00:00"/>
  </r>
  <r>
    <x v="1"/>
    <x v="2"/>
    <x v="0"/>
    <x v="10"/>
    <n v="77500"/>
    <n v="1311056"/>
    <d v="2001-05-30T09:21:36"/>
    <s v="Idacorp Energy Solutions, L.P."/>
    <x v="0"/>
    <x v="0"/>
    <x v="0"/>
    <x v="2"/>
    <s v="US Gas Fin Swap"/>
    <s v="US Gas Swap      Nymex                   Jul01           USD/MM"/>
    <m/>
    <n v="2500"/>
    <x v="0"/>
    <x v="10"/>
    <x v="0"/>
    <n v="3.6949999999999998"/>
    <s v="basspro1"/>
    <s v="JARNOLD"/>
    <s v="NG-Price"/>
    <x v="6"/>
    <x v="4"/>
    <s v="VC9260.1"/>
    <d v="2001-07-01T21:00:00"/>
  </r>
  <r>
    <x v="1"/>
    <x v="2"/>
    <x v="1"/>
    <x v="0"/>
    <n v="5000"/>
    <n v="1311055"/>
    <d v="2001-05-30T09:21:3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ADM26117"/>
    <s v="JWILLI13"/>
    <s v="ENA - IM Mkt Central MICH"/>
    <x v="8"/>
    <x v="4"/>
    <n v="818157"/>
    <d v="2001-05-31T21:00:00"/>
  </r>
  <r>
    <x v="1"/>
    <x v="2"/>
    <x v="1"/>
    <x v="0"/>
    <n v="10000"/>
    <n v="1311058"/>
    <d v="2001-05-30T09:21:39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999999999999996"/>
    <s v="NOVERO777"/>
    <s v="MLENHAR"/>
    <s v="ENA - IM West"/>
    <x v="8"/>
    <x v="4"/>
    <n v="818159"/>
    <d v="2001-05-31T21:00:00"/>
  </r>
  <r>
    <x v="1"/>
    <x v="2"/>
    <x v="1"/>
    <x v="0"/>
    <n v="5000"/>
    <n v="1311057"/>
    <d v="2001-05-30T09:21:39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250000000000002"/>
    <s v="ADM26117"/>
    <s v="JWILLI13"/>
    <s v="ENA - IM Mkt Central MICH"/>
    <x v="8"/>
    <x v="4"/>
    <n v="818158"/>
    <d v="2001-05-31T21:00:00"/>
  </r>
  <r>
    <x v="1"/>
    <x v="2"/>
    <x v="1"/>
    <x v="6"/>
    <n v="45420"/>
    <n v="1311059"/>
    <d v="2001-05-30T09:21:45"/>
    <s v="Mirant Americas Energy Marketing, L.P."/>
    <x v="0"/>
    <x v="0"/>
    <x v="0"/>
    <x v="2"/>
    <s v="US Gas Phy Fwd Firm non-TX &lt; or = 1Mo "/>
    <s v="US Gas Phy       TranscoZ6NNY            Jun01           USD/MM"/>
    <m/>
    <n v="1514"/>
    <x v="0"/>
    <x v="10"/>
    <x v="0"/>
    <n v="3.9750000000000001"/>
    <s v="jkippels01"/>
    <s v="VPIMENOV"/>
    <s v="ENA-IM ME NEW YORK"/>
    <x v="8"/>
    <x v="4"/>
    <n v="818165"/>
    <d v="2001-06-01T21:00:00"/>
  </r>
  <r>
    <x v="1"/>
    <x v="2"/>
    <x v="1"/>
    <x v="0"/>
    <n v="25000"/>
    <n v="1311061"/>
    <d v="2001-05-30T09:21:45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EPHENSJE"/>
    <s v="ARING"/>
    <s v="ENA-IM NE GULF1"/>
    <x v="8"/>
    <x v="4"/>
    <n v="818163"/>
    <d v="2001-05-31T21:00:00"/>
  </r>
  <r>
    <x v="1"/>
    <x v="2"/>
    <x v="1"/>
    <x v="0"/>
    <n v="5000"/>
    <n v="1311063"/>
    <d v="2001-05-30T09:21:46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62"/>
    <d v="2001-05-31T21:00:00"/>
  </r>
  <r>
    <x v="1"/>
    <x v="2"/>
    <x v="1"/>
    <x v="0"/>
    <n v="1667"/>
    <n v="1311062"/>
    <d v="2001-05-30T09:21:46"/>
    <s v="EnergyUSA-TPC Corp."/>
    <x v="0"/>
    <x v="0"/>
    <x v="0"/>
    <x v="2"/>
    <s v="US Gas Phy Fwd Firm non-TX &lt; or = 1Mo "/>
    <s v="US Gas Phy       TETCO M3                31May01         USD/MM"/>
    <m/>
    <n v="1667"/>
    <x v="0"/>
    <x v="10"/>
    <x v="0"/>
    <n v="3.99"/>
    <s v="jgriffiths"/>
    <s v="VPIMENOV"/>
    <s v="ENA-IM ME NEW YORK"/>
    <x v="8"/>
    <x v="4"/>
    <n v="818161"/>
    <d v="2001-05-31T21:00:00"/>
  </r>
  <r>
    <x v="1"/>
    <x v="2"/>
    <x v="1"/>
    <x v="0"/>
    <n v="1945"/>
    <n v="1311064"/>
    <d v="2001-05-30T09:21:48"/>
    <s v="El Paso Merchant Energy, L.P."/>
    <x v="0"/>
    <x v="0"/>
    <x v="0"/>
    <x v="2"/>
    <s v="US Gas Phy Fwd Firm non-TX &lt; or = 1Mo "/>
    <s v="US Gas Phy       NGPL NICOR              31May01         USD/MM"/>
    <m/>
    <n v="1945"/>
    <x v="0"/>
    <x v="10"/>
    <x v="0"/>
    <n v="3.7250000000000001"/>
    <s v="EPMELPcmb"/>
    <s v="PMIMS"/>
    <s v="ENA - IM MKT Central CG"/>
    <x v="8"/>
    <x v="4"/>
    <n v="818164"/>
    <d v="2001-05-31T21:00:00"/>
  </r>
  <r>
    <x v="1"/>
    <x v="2"/>
    <x v="0"/>
    <x v="6"/>
    <n v="254580"/>
    <n v="1311065"/>
    <d v="2001-05-30T09:21:50"/>
    <s v="Firm Trading Bridgeline Gas Marketing"/>
    <x v="0"/>
    <x v="0"/>
    <x v="0"/>
    <x v="2"/>
    <s v="US Gas Fin Swap"/>
    <s v="US Gas Daily     HHub                    Jun01           USD/MM"/>
    <m/>
    <n v="8486"/>
    <x v="0"/>
    <x v="10"/>
    <x v="0"/>
    <n v="3.6150000000000002"/>
    <s v="ADM18276"/>
    <s v="PKEAVEY"/>
    <s v="G-DAILY-EST"/>
    <x v="6"/>
    <x v="4"/>
    <s v="VC9262.1"/>
    <d v="2001-06-01T21:00:00"/>
  </r>
  <r>
    <x v="0"/>
    <x v="2"/>
    <x v="1"/>
    <x v="0"/>
    <n v="5000"/>
    <n v="1311066"/>
    <d v="2001-05-30T09:21:50"/>
    <s v="Mirant Americas Energy Marketing Canada, Ltd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350000000000001"/>
    <s v="chichan2"/>
    <s v="CCLARK5"/>
    <s v="EC - IM Canada BC"/>
    <x v="8"/>
    <x v="7"/>
    <n v="818166"/>
    <d v="2001-05-31T21:00:00"/>
  </r>
  <r>
    <x v="1"/>
    <x v="2"/>
    <x v="1"/>
    <x v="0"/>
    <n v="5000"/>
    <n v="1311067"/>
    <d v="2001-05-30T09:21:54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bbrent01"/>
    <s v="MLENHAR"/>
    <s v="ENA - IM West"/>
    <x v="8"/>
    <x v="4"/>
    <n v="818167"/>
    <d v="2001-05-31T21:00:00"/>
  </r>
  <r>
    <x v="1"/>
    <x v="2"/>
    <x v="1"/>
    <x v="0"/>
    <n v="10000"/>
    <n v="1311068"/>
    <d v="2001-05-30T09:21:54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168"/>
    <d v="2001-05-31T21:00:00"/>
  </r>
  <r>
    <x v="1"/>
    <x v="2"/>
    <x v="1"/>
    <x v="0"/>
    <n v="440"/>
    <n v="1311069"/>
    <d v="2001-05-30T09:21:55"/>
    <s v="NJR Energy Services Company"/>
    <x v="0"/>
    <x v="0"/>
    <x v="0"/>
    <x v="2"/>
    <s v="US Gas Phy Fwd Firm non-TX &lt; or = 1Mo "/>
    <s v="US Gas Phy       Transco St.65           31May01         USD/MM"/>
    <m/>
    <n v="440"/>
    <x v="0"/>
    <x v="10"/>
    <x v="0"/>
    <n v="3.7549999999999999"/>
    <n v="19691994"/>
    <s v="ARING"/>
    <s v="ENA-IM NE GULF1"/>
    <x v="8"/>
    <x v="4"/>
    <n v="818169"/>
    <d v="2001-05-31T21:00:00"/>
  </r>
  <r>
    <x v="1"/>
    <x v="2"/>
    <x v="1"/>
    <x v="0"/>
    <n v="810"/>
    <n v="1311071"/>
    <d v="2001-05-30T09:21:57"/>
    <s v="OGE Energy Resources, Inc."/>
    <x v="0"/>
    <x v="0"/>
    <x v="0"/>
    <x v="2"/>
    <s v="US Gas Phy Fwd Firm non-TX &lt; or = 1Mo "/>
    <s v="US Gas Phy       ANR SW Pool             31May01         USD/MM"/>
    <n v="810"/>
    <m/>
    <x v="0"/>
    <x v="10"/>
    <x v="0"/>
    <n v="3.55"/>
    <s v="Standsse"/>
    <s v="KSTEVEN"/>
    <s v="ENA-IM Mid Central South"/>
    <x v="8"/>
    <x v="4"/>
    <n v="818170"/>
    <d v="2001-05-31T21:00:00"/>
  </r>
  <r>
    <x v="1"/>
    <x v="2"/>
    <x v="1"/>
    <x v="0"/>
    <n v="10000"/>
    <n v="1311072"/>
    <d v="2001-05-30T09:21:5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8171"/>
    <d v="2001-05-31T21:00:00"/>
  </r>
  <r>
    <x v="1"/>
    <x v="2"/>
    <x v="1"/>
    <x v="6"/>
    <n v="150000"/>
    <n v="1311073"/>
    <d v="2001-05-30T09:22:01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95"/>
    <s v="ROBKEHOE"/>
    <s v="MGRIGSB"/>
    <s v="ENA - IM West"/>
    <x v="8"/>
    <x v="4"/>
    <n v="818173"/>
    <d v="2001-06-01T21:00:00"/>
  </r>
  <r>
    <x v="1"/>
    <x v="2"/>
    <x v="1"/>
    <x v="0"/>
    <n v="5000"/>
    <n v="1311074"/>
    <d v="2001-05-30T09:22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PEGGIALL"/>
    <s v="KSTEVEN"/>
    <s v="ENA-IM Mid Central South"/>
    <x v="8"/>
    <x v="4"/>
    <n v="818172"/>
    <d v="2001-05-31T21:00:00"/>
  </r>
  <r>
    <x v="1"/>
    <x v="2"/>
    <x v="1"/>
    <x v="0"/>
    <n v="4500"/>
    <n v="1311075"/>
    <d v="2001-05-30T09:22:04"/>
    <s v="Noble Gas Marketing Inc."/>
    <x v="0"/>
    <x v="0"/>
    <x v="0"/>
    <x v="2"/>
    <s v="US Gas Phy Fwd Firm non-TX &lt; or = 1Mo "/>
    <s v="US Gas Phy       NGPL NICOR              31May01         USD/MM"/>
    <m/>
    <n v="4500"/>
    <x v="0"/>
    <x v="10"/>
    <x v="0"/>
    <n v="3.7250000000000001"/>
    <s v="dealjunkie"/>
    <s v="PMIMS"/>
    <s v="ENA - IM MKT Central CG"/>
    <x v="8"/>
    <x v="4"/>
    <n v="818174"/>
    <d v="2001-05-31T21:00:00"/>
  </r>
  <r>
    <x v="1"/>
    <x v="2"/>
    <x v="1"/>
    <x v="0"/>
    <n v="10000"/>
    <n v="1311076"/>
    <d v="2001-05-30T09:22:10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75"/>
    <d v="2001-05-31T21:00:00"/>
  </r>
  <r>
    <x v="1"/>
    <x v="2"/>
    <x v="0"/>
    <x v="10"/>
    <n v="620000"/>
    <n v="1311077"/>
    <d v="2001-05-30T09:22:15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ADM98493"/>
    <s v="JARNOLD"/>
    <s v="NG-Price"/>
    <x v="6"/>
    <x v="4"/>
    <s v="VC9264.1"/>
    <d v="2001-07-01T21:00:00"/>
  </r>
  <r>
    <x v="0"/>
    <x v="2"/>
    <x v="1"/>
    <x v="0"/>
    <n v="10000"/>
    <n v="1311080"/>
    <d v="2001-05-30T09:22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ORTHTRA"/>
    <s v="RWATT"/>
    <s v="EC-IM Canada West"/>
    <x v="8"/>
    <x v="7"/>
    <n v="818178"/>
    <d v="2001-05-30T21:00:00"/>
  </r>
  <r>
    <x v="1"/>
    <x v="2"/>
    <x v="1"/>
    <x v="0"/>
    <n v="10000"/>
    <n v="1311079"/>
    <d v="2001-05-30T09:22:20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050000000000001"/>
    <s v="toerner01"/>
    <s v="JTHOLT"/>
    <s v="ENA - IM West"/>
    <x v="8"/>
    <x v="4"/>
    <n v="818176"/>
    <d v="2001-05-31T21:00:00"/>
  </r>
  <r>
    <x v="1"/>
    <x v="2"/>
    <x v="1"/>
    <x v="0"/>
    <n v="10000"/>
    <n v="1311078"/>
    <d v="2001-05-30T09:22:20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349999999999998"/>
    <s v="rapini0001"/>
    <s v="JWILLI13"/>
    <s v="ENA-IM Mid Central North"/>
    <x v="8"/>
    <x v="4"/>
    <n v="818177"/>
    <d v="2001-05-31T21:00:00"/>
  </r>
  <r>
    <x v="0"/>
    <x v="2"/>
    <x v="1"/>
    <x v="0"/>
    <n v="10000"/>
    <n v="1311081"/>
    <d v="2001-05-30T09:22:21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450000000000002"/>
    <s v="DILLABOUGH"/>
    <s v="MCUILLA"/>
    <s v="ENA - IM Ontario"/>
    <x v="8"/>
    <x v="4"/>
    <n v="818179"/>
    <d v="2001-05-31T21:00:00"/>
  </r>
  <r>
    <x v="1"/>
    <x v="2"/>
    <x v="1"/>
    <x v="0"/>
    <n v="5000"/>
    <n v="1311082"/>
    <d v="2001-05-30T09:22:23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MIDCONT1"/>
    <s v="KSTEVEN"/>
    <s v="ENA-IM Mid Central South"/>
    <x v="8"/>
    <x v="4"/>
    <n v="818180"/>
    <d v="2001-05-31T21:00:00"/>
  </r>
  <r>
    <x v="1"/>
    <x v="2"/>
    <x v="1"/>
    <x v="6"/>
    <n v="150000"/>
    <n v="1311083"/>
    <d v="2001-05-30T09:22:25"/>
    <s v="AEP Energy Services, Inc."/>
    <x v="0"/>
    <x v="0"/>
    <x v="0"/>
    <x v="2"/>
    <s v="US Gas Phy Fwd Firm non-TX &lt; or = 1Mo "/>
    <s v="US Gas Phy       PGT Malin               Jun01           USD/MM"/>
    <m/>
    <n v="5000"/>
    <x v="0"/>
    <x v="10"/>
    <x v="0"/>
    <n v="4.5250000000000004"/>
    <s v="aepes204"/>
    <s v="MGRIGSB"/>
    <s v="ENA - IM West"/>
    <x v="8"/>
    <x v="4"/>
    <n v="818181"/>
    <d v="2001-06-01T21:00:00"/>
  </r>
  <r>
    <x v="1"/>
    <x v="2"/>
    <x v="1"/>
    <x v="0"/>
    <n v="5000"/>
    <n v="1311084"/>
    <d v="2001-05-30T09:22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83"/>
    <d v="2001-05-31T21:00:00"/>
  </r>
  <r>
    <x v="0"/>
    <x v="2"/>
    <x v="1"/>
    <x v="6"/>
    <n v="150000"/>
    <n v="1311085"/>
    <d v="2001-05-30T09:22:28"/>
    <s v="Aquila Canada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tsamaska"/>
    <s v="MCOWAN"/>
    <s v="EC-IM Canada West"/>
    <x v="8"/>
    <x v="7"/>
    <n v="818184"/>
    <d v="2001-06-01T21:00:00"/>
  </r>
  <r>
    <x v="1"/>
    <x v="2"/>
    <x v="1"/>
    <x v="6"/>
    <n v="150000"/>
    <n v="1311086"/>
    <d v="2001-05-30T09:22:31"/>
    <s v="AEP Energy Services, Inc.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"/>
    <s v="aepes217"/>
    <s v="MGRIGSB"/>
    <s v="ENA - IM West"/>
    <x v="8"/>
    <x v="4"/>
    <n v="818185"/>
    <d v="2001-06-01T21:00:00"/>
  </r>
  <r>
    <x v="1"/>
    <x v="2"/>
    <x v="0"/>
    <x v="6"/>
    <n v="300000"/>
    <n v="1311087"/>
    <d v="2001-05-30T09:22:33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150000000000002"/>
    <s v="bradkibbe"/>
    <s v="PKEAVEY"/>
    <s v="G-DAILY-EST"/>
    <x v="6"/>
    <x v="4"/>
    <s v="VC9265.1"/>
    <d v="2001-06-01T21:00:00"/>
  </r>
  <r>
    <x v="0"/>
    <x v="1"/>
    <x v="1"/>
    <x v="0"/>
    <n v="15"/>
    <n v="1311088"/>
    <d v="2001-05-30T09:22:34"/>
    <s v="Electrabel SA"/>
    <x v="0"/>
    <x v="0"/>
    <x v="0"/>
    <x v="1"/>
    <s v="CH Power Phy Fwd Firm"/>
    <s v="CH Pwr Phy FF    NAT BASE HV             01Jun01         EUR/MWh"/>
    <n v="15"/>
    <m/>
    <x v="0"/>
    <x v="1"/>
    <x v="2"/>
    <n v="23.5"/>
    <s v="JAMBEEBL"/>
    <s v="EHOKMARK"/>
    <s v="UK - ECTRL - Continental Power Book"/>
    <x v="2"/>
    <x v="2"/>
    <n v="108397.1"/>
    <d v="2001-06-01T21:00:00"/>
  </r>
  <r>
    <x v="1"/>
    <x v="2"/>
    <x v="1"/>
    <x v="0"/>
    <n v="9810"/>
    <n v="1311089"/>
    <d v="2001-05-30T09:22:37"/>
    <s v="TransCanada Gas Services Inc."/>
    <x v="0"/>
    <x v="0"/>
    <x v="0"/>
    <x v="2"/>
    <s v="US Gas Phy Fwd Firm non-TX &lt; or = 1Mo "/>
    <s v="US Gas Phy       Mich Con                31May01         USD/MM"/>
    <n v="9810"/>
    <m/>
    <x v="0"/>
    <x v="10"/>
    <x v="0"/>
    <n v="3.86"/>
    <s v="kollmaninc"/>
    <s v="JWILLI13"/>
    <s v="ENA - IM Mkt Central MICH"/>
    <x v="8"/>
    <x v="4"/>
    <n v="818186"/>
    <d v="2001-05-31T21:00:00"/>
  </r>
  <r>
    <x v="1"/>
    <x v="2"/>
    <x v="1"/>
    <x v="0"/>
    <n v="10000"/>
    <n v="1311090"/>
    <d v="2001-05-30T09:22:3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87"/>
    <d v="2001-05-31T21:00:00"/>
  </r>
  <r>
    <x v="1"/>
    <x v="2"/>
    <x v="1"/>
    <x v="0"/>
    <n v="5000"/>
    <n v="1311092"/>
    <d v="2001-05-30T09:22:40"/>
    <s v="TransCanada Energy Marketing USA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cscharton"/>
    <s v="KSTEVEN"/>
    <s v="ENA-IM Mid Central South"/>
    <x v="8"/>
    <x v="4"/>
    <n v="818188"/>
    <d v="2001-05-31T21:00:00"/>
  </r>
  <r>
    <x v="1"/>
    <x v="2"/>
    <x v="1"/>
    <x v="0"/>
    <n v="25000"/>
    <n v="1311091"/>
    <d v="2001-05-30T09:22:4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189"/>
    <d v="2001-05-31T21:00:00"/>
  </r>
  <r>
    <x v="1"/>
    <x v="3"/>
    <x v="0"/>
    <x v="0"/>
    <n v="50000"/>
    <n v="1311093"/>
    <d v="2001-05-30T09:22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1"/>
    <s v="GWHALLE"/>
    <s v="WTI-GW-NXC2"/>
    <x v="5"/>
    <x v="4"/>
    <n v="109550"/>
    <d v="2001-07-01T00:00:00"/>
  </r>
  <r>
    <x v="0"/>
    <x v="2"/>
    <x v="1"/>
    <x v="0"/>
    <n v="10000"/>
    <n v="1311094"/>
    <d v="2001-05-30T09:22:44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"/>
    <s v="DAROOKIE"/>
    <s v="MCUILLA"/>
    <s v="ENA - IM Ontario"/>
    <x v="8"/>
    <x v="4"/>
    <n v="818190"/>
    <d v="2001-05-31T21:00:00"/>
  </r>
  <r>
    <x v="1"/>
    <x v="2"/>
    <x v="1"/>
    <x v="0"/>
    <n v="10000"/>
    <n v="1311095"/>
    <d v="2001-05-30T09:22:46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91"/>
    <d v="2001-05-31T21:00:00"/>
  </r>
  <r>
    <x v="1"/>
    <x v="2"/>
    <x v="1"/>
    <x v="0"/>
    <n v="10000"/>
    <n v="1311096"/>
    <d v="2001-05-30T09:22:47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192"/>
    <d v="2001-05-31T21:00:00"/>
  </r>
  <r>
    <x v="1"/>
    <x v="2"/>
    <x v="0"/>
    <x v="10"/>
    <n v="155000"/>
    <n v="1311097"/>
    <d v="2001-05-30T09:22:48"/>
    <s v="Aquila Canada Corp."/>
    <x v="0"/>
    <x v="0"/>
    <x v="0"/>
    <x v="2"/>
    <s v="US Gas Fin Swap"/>
    <s v="US Gas Swap      Nymex                   Jul01           USD/MM"/>
    <n v="5000"/>
    <m/>
    <x v="0"/>
    <x v="10"/>
    <x v="0"/>
    <n v="3.69"/>
    <s v="davidlake"/>
    <s v="JARNOLD"/>
    <s v="NG-Price"/>
    <x v="6"/>
    <x v="4"/>
    <s v="VC9266.1"/>
    <d v="2001-07-01T21:00:00"/>
  </r>
  <r>
    <x v="1"/>
    <x v="2"/>
    <x v="0"/>
    <x v="6"/>
    <n v="195000"/>
    <n v="1311098"/>
    <d v="2001-05-30T09:22:50"/>
    <s v="Adams Resources Marketing, Ltd."/>
    <x v="0"/>
    <x v="0"/>
    <x v="0"/>
    <x v="2"/>
    <s v="US Gas Fin Swap"/>
    <s v="US Gas Daily     HHub                    Jun01           USD/MM"/>
    <n v="6500"/>
    <m/>
    <x v="0"/>
    <x v="10"/>
    <x v="0"/>
    <n v="3.61"/>
    <s v="jaysurles"/>
    <s v="PKEAVEY"/>
    <s v="G-DAILY-EST"/>
    <x v="6"/>
    <x v="4"/>
    <s v="VC9268.1"/>
    <d v="2001-06-01T21:00:00"/>
  </r>
  <r>
    <x v="1"/>
    <x v="2"/>
    <x v="1"/>
    <x v="0"/>
    <n v="5000"/>
    <n v="1311099"/>
    <d v="2001-05-30T09:22:52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193"/>
    <d v="2001-05-31T21:00:00"/>
  </r>
  <r>
    <x v="1"/>
    <x v="2"/>
    <x v="1"/>
    <x v="0"/>
    <n v="1340"/>
    <n v="1311100"/>
    <d v="2001-05-30T09:22:55"/>
    <s v="Aquila Energy Marketing Corporation"/>
    <x v="0"/>
    <x v="0"/>
    <x v="0"/>
    <x v="2"/>
    <s v="US Gas Phy Fwd Firm non-TX &lt; or = 1Mo "/>
    <s v="US Gas Phy       NNG Demarc              31May01         USD/MM"/>
    <m/>
    <n v="1340"/>
    <x v="0"/>
    <x v="10"/>
    <x v="0"/>
    <n v="3.5550000000000002"/>
    <s v="toddbandy"/>
    <s v="KSTEVEN"/>
    <s v="ENA-IM Mid Central South"/>
    <x v="8"/>
    <x v="4"/>
    <n v="818194"/>
    <d v="2001-05-31T21:00:00"/>
  </r>
  <r>
    <x v="1"/>
    <x v="2"/>
    <x v="1"/>
    <x v="0"/>
    <n v="180"/>
    <n v="1311102"/>
    <d v="2001-05-30T09:23:06"/>
    <s v="Aquila Energy Marketing Corporation"/>
    <x v="0"/>
    <x v="0"/>
    <x v="0"/>
    <x v="2"/>
    <s v="US Gas Phy Fwd Firm non-TX &lt; or = 1Mo "/>
    <s v="US Gas Phy       TENN 800                31May01         USD/MM"/>
    <m/>
    <n v="180"/>
    <x v="0"/>
    <x v="10"/>
    <x v="0"/>
    <n v="3.63"/>
    <s v="LANCEMCW"/>
    <s v="SNEAL"/>
    <s v="ENA-IM NE GULF3"/>
    <x v="8"/>
    <x v="4"/>
    <n v="818195"/>
    <d v="2001-05-31T21:00:00"/>
  </r>
  <r>
    <x v="1"/>
    <x v="2"/>
    <x v="1"/>
    <x v="0"/>
    <n v="5000"/>
    <n v="1311103"/>
    <d v="2001-05-30T09:23:08"/>
    <s v="MidAmerican Energy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"/>
    <s v="KREMERTODD"/>
    <s v="KSTEVEN"/>
    <s v="ENA-IM Mid Central South"/>
    <x v="8"/>
    <x v="4"/>
    <n v="818196"/>
    <d v="2001-05-31T21:00:00"/>
  </r>
  <r>
    <x v="1"/>
    <x v="2"/>
    <x v="1"/>
    <x v="0"/>
    <n v="5000"/>
    <n v="1311104"/>
    <d v="2001-05-30T09:23:09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97"/>
    <d v="2001-05-31T21:00:00"/>
  </r>
  <r>
    <x v="0"/>
    <x v="2"/>
    <x v="1"/>
    <x v="0"/>
    <n v="5000"/>
    <n v="1311106"/>
    <d v="2001-05-30T09:23:11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850000000000001"/>
    <s v="KJMTMC01"/>
    <s v="RWATT"/>
    <s v="EC-IM Canada West"/>
    <x v="8"/>
    <x v="7"/>
    <n v="818198"/>
    <d v="2001-05-31T21:00:00"/>
  </r>
  <r>
    <x v="1"/>
    <x v="2"/>
    <x v="1"/>
    <x v="0"/>
    <n v="10000"/>
    <n v="1311107"/>
    <d v="2001-05-30T09:23:12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HEATHERW"/>
    <s v="MLENHAR"/>
    <s v="ENA - IM West"/>
    <x v="8"/>
    <x v="4"/>
    <n v="818199"/>
    <d v="2001-05-31T21:00:00"/>
  </r>
  <r>
    <x v="1"/>
    <x v="2"/>
    <x v="0"/>
    <x v="6"/>
    <n v="600000"/>
    <n v="1311108"/>
    <d v="2001-05-30T09:23:17"/>
    <s v="Mirant Americas Energy Marketing, L.P."/>
    <x v="0"/>
    <x v="0"/>
    <x v="0"/>
    <x v="2"/>
    <s v="US Gas Fin Swap"/>
    <s v="US Gas Swap      Nymex                   Sep01           USD/MM"/>
    <m/>
    <n v="20000"/>
    <x v="0"/>
    <x v="10"/>
    <x v="0"/>
    <n v="3.8149999999999999"/>
    <s v="ctm00001"/>
    <s v="JARNOLD"/>
    <s v="NG-Price"/>
    <x v="6"/>
    <x v="4"/>
    <s v="VC9270.1"/>
    <d v="2001-09-01T21:00:00"/>
  </r>
  <r>
    <x v="1"/>
    <x v="3"/>
    <x v="0"/>
    <x v="0"/>
    <n v="50000"/>
    <n v="1311111"/>
    <d v="2001-05-30T09:23:2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1"/>
    <d v="2001-07-01T00:00:00"/>
  </r>
  <r>
    <x v="1"/>
    <x v="2"/>
    <x v="1"/>
    <x v="0"/>
    <n v="2866"/>
    <n v="1311112"/>
    <d v="2001-05-30T09:23:22"/>
    <s v="EnergyUSA-TPC Corp."/>
    <x v="0"/>
    <x v="0"/>
    <x v="0"/>
    <x v="2"/>
    <s v="US Gas Phy Fwd Firm non-TX &lt; or = 1Mo "/>
    <s v="US Gas Phy       Consumers Pwr           31May01         USD/MM"/>
    <n v="2866"/>
    <m/>
    <x v="0"/>
    <x v="10"/>
    <x v="0"/>
    <n v="3.82"/>
    <s v="scallender"/>
    <s v="JWILLI13"/>
    <s v="ENA - IM Mkt Central MICH"/>
    <x v="8"/>
    <x v="4"/>
    <n v="818200"/>
    <d v="2001-05-31T21:00:00"/>
  </r>
  <r>
    <x v="1"/>
    <x v="2"/>
    <x v="1"/>
    <x v="0"/>
    <n v="25000"/>
    <n v="1311113"/>
    <d v="2001-05-30T09:23:2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8201"/>
    <d v="2001-05-31T21:00:00"/>
  </r>
  <r>
    <x v="0"/>
    <x v="2"/>
    <x v="1"/>
    <x v="6"/>
    <n v="150000"/>
    <n v="1311115"/>
    <d v="2001-05-30T09:23:24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ngeerds01"/>
    <s v="MCOWAN"/>
    <s v="EC-IM Canada West"/>
    <x v="8"/>
    <x v="7"/>
    <n v="818202"/>
    <d v="2001-06-01T21:00:00"/>
  </r>
  <r>
    <x v="1"/>
    <x v="2"/>
    <x v="1"/>
    <x v="0"/>
    <n v="5000"/>
    <n v="1311117"/>
    <d v="2001-05-30T09:23:31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03"/>
    <d v="2001-05-31T21:00:00"/>
  </r>
  <r>
    <x v="1"/>
    <x v="2"/>
    <x v="1"/>
    <x v="0"/>
    <n v="5000"/>
    <n v="1311118"/>
    <d v="2001-05-30T09:23:32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2"/>
    <s v="jaelee14"/>
    <s v="SPEREIR"/>
    <s v="ENA-IM NE GULF3"/>
    <x v="8"/>
    <x v="4"/>
    <n v="818204"/>
    <d v="2001-05-31T21:00:00"/>
  </r>
  <r>
    <x v="1"/>
    <x v="2"/>
    <x v="0"/>
    <x v="6"/>
    <n v="30000"/>
    <n v="1311119"/>
    <d v="2001-05-30T09:23:33"/>
    <s v="Reliant Energy Services, Inc."/>
    <x v="0"/>
    <x v="0"/>
    <x v="0"/>
    <x v="2"/>
    <s v="US Gas Fin Swap"/>
    <s v="US Gas Daily     Trunkline ELA           Jun01           USD/MM"/>
    <m/>
    <n v="1000"/>
    <x v="0"/>
    <x v="10"/>
    <x v="0"/>
    <n v="3.48"/>
    <s v="johnlewis"/>
    <s v="KRUSCIT"/>
    <s v="Firm Trading Central"/>
    <x v="6"/>
    <x v="4"/>
    <s v="VC9273.1"/>
    <d v="2001-06-01T21:00:00"/>
  </r>
  <r>
    <x v="1"/>
    <x v="2"/>
    <x v="0"/>
    <x v="10"/>
    <n v="155000"/>
    <n v="1311121"/>
    <d v="2001-05-30T09:23:37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69"/>
    <s v="CRABTREE"/>
    <s v="JARNOLD"/>
    <s v="NG-Price"/>
    <x v="6"/>
    <x v="4"/>
    <s v="VC9274.1"/>
    <d v="2001-07-01T21:00:00"/>
  </r>
  <r>
    <x v="1"/>
    <x v="2"/>
    <x v="1"/>
    <x v="0"/>
    <n v="1519"/>
    <n v="1311122"/>
    <d v="2001-05-30T09:23:37"/>
    <s v="MidAmerican Energy Company"/>
    <x v="0"/>
    <x v="0"/>
    <x v="0"/>
    <x v="2"/>
    <s v="US Gas Phy Fwd Firm non-TX &lt; or = 1Mo "/>
    <s v="US Gas Phy       NNG Demarc              31May01         USD/MM"/>
    <m/>
    <n v="1519"/>
    <x v="0"/>
    <x v="10"/>
    <x v="0"/>
    <n v="3.5525000000000002"/>
    <s v="HALLIREG"/>
    <s v="KSTEVEN"/>
    <s v="ENA-IM Mid Central South"/>
    <x v="8"/>
    <x v="4"/>
    <n v="818205"/>
    <d v="2001-05-31T21:00:00"/>
  </r>
  <r>
    <x v="1"/>
    <x v="2"/>
    <x v="0"/>
    <x v="10"/>
    <n v="310000"/>
    <n v="1311124"/>
    <d v="2001-05-30T09:23:4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kempjones"/>
    <s v="JARNOLD"/>
    <s v="NG-Price"/>
    <x v="6"/>
    <x v="4"/>
    <s v="VC9275.1"/>
    <d v="2001-07-01T21:00:00"/>
  </r>
  <r>
    <x v="1"/>
    <x v="3"/>
    <x v="0"/>
    <x v="0"/>
    <n v="50000"/>
    <n v="1311123"/>
    <d v="2001-05-30T09:23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552"/>
    <d v="2001-07-01T00:00:00"/>
  </r>
  <r>
    <x v="1"/>
    <x v="2"/>
    <x v="1"/>
    <x v="0"/>
    <n v="1766"/>
    <n v="1311125"/>
    <d v="2001-05-30T09:23:41"/>
    <s v="TransCanada Energy Marketing USA, Inc."/>
    <x v="0"/>
    <x v="0"/>
    <x v="0"/>
    <x v="2"/>
    <s v="US Gas Phy Fwd Firm non-TX &lt; or = 1Mo "/>
    <s v="US Gas Phy       NGPL Midcont            31May01         USD/MM"/>
    <m/>
    <n v="1766"/>
    <x v="0"/>
    <x v="10"/>
    <x v="0"/>
    <n v="3.53"/>
    <s v="cscharton"/>
    <s v="KSTEVEN"/>
    <s v="ENA-IM Mid Central South"/>
    <x v="8"/>
    <x v="4"/>
    <n v="818207"/>
    <d v="2001-05-31T21:00:00"/>
  </r>
  <r>
    <x v="0"/>
    <x v="3"/>
    <x v="0"/>
    <x v="10"/>
    <n v="775000"/>
    <n v="1311126"/>
    <d v="2001-05-30T09:23:46"/>
    <s v="Sempra Energy Trading Corp."/>
    <x v="0"/>
    <x v="0"/>
    <x v="0"/>
    <x v="3"/>
    <s v="UK IPE Brent Swap "/>
    <s v="UK Brent Swap    IPE PEN                 Jul01           USD/bbl"/>
    <n v="25000"/>
    <m/>
    <x v="0"/>
    <x v="8"/>
    <x v="0"/>
    <n v="29"/>
    <s v="DOMESTIC"/>
    <s v="MJONES2"/>
    <s v="UK - ECTRIC - Crude D-Brent"/>
    <x v="5"/>
    <x v="3"/>
    <n v="109553"/>
    <d v="2001-07-01T00:00:00"/>
  </r>
  <r>
    <x v="1"/>
    <x v="2"/>
    <x v="0"/>
    <x v="6"/>
    <n v="300000"/>
    <n v="1311128"/>
    <d v="2001-05-30T09:23:51"/>
    <s v="Aquila Risk Management Corporation"/>
    <x v="0"/>
    <x v="0"/>
    <x v="0"/>
    <x v="2"/>
    <s v="US Gas Fin Swap"/>
    <s v="US Gas Daily     Chicago                 Jun01           USD/MM"/>
    <m/>
    <n v="10000"/>
    <x v="0"/>
    <x v="10"/>
    <x v="0"/>
    <n v="3.69"/>
    <s v="AQUILA1008"/>
    <s v="GSTOREY"/>
    <s v="FT-ONTARIO"/>
    <x v="6"/>
    <x v="4"/>
    <s v="VC9278.1"/>
    <d v="2001-06-01T21:00:00"/>
  </r>
  <r>
    <x v="0"/>
    <x v="2"/>
    <x v="1"/>
    <x v="0"/>
    <n v="10000"/>
    <n v="1311130"/>
    <d v="2001-05-30T09:23:5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8208"/>
    <d v="2001-05-30T21:00:00"/>
  </r>
  <r>
    <x v="1"/>
    <x v="2"/>
    <x v="1"/>
    <x v="0"/>
    <n v="5000"/>
    <n v="1311133"/>
    <d v="2001-05-30T09:24:01"/>
    <s v="Colonial Energy In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99999999999996"/>
    <s v="VABLAISE"/>
    <s v="VPIMENOV"/>
    <s v="ENA-IM ME NEW YORK"/>
    <x v="8"/>
    <x v="4"/>
    <n v="818209"/>
    <d v="2001-05-31T21:00:00"/>
  </r>
  <r>
    <x v="0"/>
    <x v="2"/>
    <x v="1"/>
    <x v="0"/>
    <n v="10000"/>
    <n v="1311134"/>
    <d v="2001-05-30T09:24:0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emullane1"/>
    <s v="RWATT"/>
    <s v="EC-IM Canada West"/>
    <x v="8"/>
    <x v="7"/>
    <n v="818210"/>
    <d v="2001-05-30T21:00:00"/>
  </r>
  <r>
    <x v="1"/>
    <x v="3"/>
    <x v="0"/>
    <x v="0"/>
    <n v="25000"/>
    <n v="1311135"/>
    <d v="2001-05-30T09:24:03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1"/>
    <s v="DOMESTIC1"/>
    <s v="RFULLER"/>
    <s v="PHYOIL - Price"/>
    <x v="6"/>
    <x v="4"/>
    <s v="VC9281.1"/>
    <d v="2001-07-01T00:00:00"/>
  </r>
  <r>
    <x v="1"/>
    <x v="2"/>
    <x v="1"/>
    <x v="0"/>
    <n v="5000"/>
    <n v="1311137"/>
    <d v="2001-05-30T09:24:05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canadanw1"/>
    <s v="SSOUTH"/>
    <s v="ENA - IM West"/>
    <x v="8"/>
    <x v="4"/>
    <n v="818211"/>
    <d v="2001-05-31T21:00:00"/>
  </r>
  <r>
    <x v="1"/>
    <x v="2"/>
    <x v="0"/>
    <x v="10"/>
    <n v="620000"/>
    <n v="1311139"/>
    <d v="2001-05-30T09:24:08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4.1"/>
    <d v="2001-07-01T21:00:00"/>
  </r>
  <r>
    <x v="0"/>
    <x v="2"/>
    <x v="1"/>
    <x v="0"/>
    <n v="10000"/>
    <n v="1311140"/>
    <d v="2001-05-30T09:24:0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12"/>
    <d v="2001-05-30T21:00:00"/>
  </r>
  <r>
    <x v="1"/>
    <x v="2"/>
    <x v="1"/>
    <x v="0"/>
    <n v="10000"/>
    <n v="1311141"/>
    <d v="2001-05-30T09:24:10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49999999999998"/>
    <s v="MIDCONT2"/>
    <s v="ARING"/>
    <s v="ENA-IM NE GULF1"/>
    <x v="8"/>
    <x v="4"/>
    <n v="818213"/>
    <d v="2001-05-31T21:00:00"/>
  </r>
  <r>
    <x v="1"/>
    <x v="2"/>
    <x v="0"/>
    <x v="6"/>
    <n v="300000"/>
    <n v="1311145"/>
    <d v="2001-05-30T09:24:16"/>
    <s v="Coral Energy Holding L.P."/>
    <x v="0"/>
    <x v="0"/>
    <x v="0"/>
    <x v="2"/>
    <s v="US Gas Fin Swap"/>
    <s v="US Gas Daily     HHub                    Jun01           USD/MM"/>
    <m/>
    <n v="10000"/>
    <x v="0"/>
    <x v="10"/>
    <x v="0"/>
    <n v="3.62"/>
    <s v="shduster"/>
    <s v="PKEAVEY"/>
    <s v="G-DAILY-EST"/>
    <x v="6"/>
    <x v="4"/>
    <s v="VC9286.1"/>
    <d v="2001-06-01T21:00:00"/>
  </r>
  <r>
    <x v="1"/>
    <x v="2"/>
    <x v="1"/>
    <x v="0"/>
    <n v="5000"/>
    <n v="1311144"/>
    <d v="2001-05-30T09:24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14"/>
    <d v="2001-05-31T21:00:00"/>
  </r>
  <r>
    <x v="1"/>
    <x v="2"/>
    <x v="0"/>
    <x v="10"/>
    <n v="620000"/>
    <n v="1311146"/>
    <d v="2001-05-30T09:24:19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7.1"/>
    <d v="2001-07-01T21:00:00"/>
  </r>
  <r>
    <x v="1"/>
    <x v="2"/>
    <x v="1"/>
    <x v="0"/>
    <n v="25000"/>
    <n v="1311147"/>
    <d v="2001-05-30T09:24:20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215"/>
    <d v="2001-05-31T21:00:00"/>
  </r>
  <r>
    <x v="1"/>
    <x v="2"/>
    <x v="1"/>
    <x v="0"/>
    <n v="10752"/>
    <n v="1311148"/>
    <d v="2001-05-30T09:24:22"/>
    <s v="Nexen Marketing"/>
    <x v="0"/>
    <x v="0"/>
    <x v="0"/>
    <x v="2"/>
    <s v="US Gas Phy Fwd Firm non-TX &lt; or = 1Mo "/>
    <s v="US Gas Phy       Mich Con                31May01         USD/MM"/>
    <n v="10752"/>
    <m/>
    <x v="0"/>
    <x v="10"/>
    <x v="0"/>
    <n v="3.86"/>
    <s v="DILLABOUGH"/>
    <s v="JWILLI13"/>
    <s v="ENA - IM Mkt Central MICH"/>
    <x v="8"/>
    <x v="4"/>
    <n v="818216"/>
    <d v="2001-05-31T21:00:00"/>
  </r>
  <r>
    <x v="0"/>
    <x v="2"/>
    <x v="1"/>
    <x v="6"/>
    <n v="150000"/>
    <n v="1311149"/>
    <d v="2001-05-30T09:24:23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17"/>
    <d v="2001-06-01T21:00:00"/>
  </r>
  <r>
    <x v="1"/>
    <x v="2"/>
    <x v="1"/>
    <x v="0"/>
    <n v="5000"/>
    <n v="1311150"/>
    <d v="2001-05-30T09:24:25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5"/>
    <s v="EPMELPar"/>
    <s v="MLENHAR"/>
    <s v="ENA - IM West"/>
    <x v="8"/>
    <x v="4"/>
    <n v="818218"/>
    <d v="2001-05-31T21:00:00"/>
  </r>
  <r>
    <x v="1"/>
    <x v="2"/>
    <x v="1"/>
    <x v="0"/>
    <n v="5000"/>
    <n v="1311151"/>
    <d v="2001-05-30T09:24:28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8219"/>
    <d v="2001-05-31T21:00:00"/>
  </r>
  <r>
    <x v="1"/>
    <x v="2"/>
    <x v="0"/>
    <x v="10"/>
    <n v="232500"/>
    <n v="1311152"/>
    <d v="2001-05-30T09:24:30"/>
    <s v="TXU Energy Trading Company"/>
    <x v="0"/>
    <x v="0"/>
    <x v="0"/>
    <x v="2"/>
    <s v="US Gas Fin Swap"/>
    <s v="US Gas Swap      Nymex                   Jul01           USD/MM"/>
    <n v="7500"/>
    <m/>
    <x v="0"/>
    <x v="10"/>
    <x v="0"/>
    <n v="3.69"/>
    <s v="txuetckat"/>
    <s v="JARNOLD"/>
    <s v="NG-Price"/>
    <x v="6"/>
    <x v="4"/>
    <s v="VC9288.1"/>
    <d v="2001-07-01T21:00:00"/>
  </r>
  <r>
    <x v="1"/>
    <x v="2"/>
    <x v="1"/>
    <x v="0"/>
    <n v="5000"/>
    <n v="1311153"/>
    <d v="2001-05-30T09:24:31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8220"/>
    <d v="2001-05-31T21:00:00"/>
  </r>
  <r>
    <x v="1"/>
    <x v="2"/>
    <x v="1"/>
    <x v="0"/>
    <n v="1000"/>
    <n v="1311155"/>
    <d v="2001-05-30T09:24:35"/>
    <s v="Nexen Marketing"/>
    <x v="0"/>
    <x v="0"/>
    <x v="0"/>
    <x v="2"/>
    <s v="US Gas Phy Fwd Firm non-TX &lt; or = 1Mo "/>
    <s v="US Gas Phy       Mich Con                31May01         USD/MM"/>
    <n v="1000"/>
    <m/>
    <x v="0"/>
    <x v="10"/>
    <x v="0"/>
    <n v="3.85"/>
    <s v="DILLABOUGH"/>
    <s v="JWILLI13"/>
    <s v="ENA - IM Mkt Central MICH"/>
    <x v="8"/>
    <x v="4"/>
    <n v="818221"/>
    <d v="2001-05-31T21:00:00"/>
  </r>
  <r>
    <x v="1"/>
    <x v="2"/>
    <x v="1"/>
    <x v="0"/>
    <n v="4000"/>
    <n v="1311156"/>
    <d v="2001-05-30T09:24:36"/>
    <s v="USGT/Aquila, L.P."/>
    <x v="0"/>
    <x v="0"/>
    <x v="0"/>
    <x v="2"/>
    <s v="US Gas Phy Fwd Firm non-TX &lt; or = 1Mo "/>
    <s v="US Gas Phy       ANR SW Pool             31May01         USD/MM"/>
    <n v="4000"/>
    <m/>
    <x v="0"/>
    <x v="10"/>
    <x v="0"/>
    <n v="3.5550000000000002"/>
    <s v="tracycolli"/>
    <s v="KSTEVEN"/>
    <s v="ENA-IM Mid Central South"/>
    <x v="8"/>
    <x v="4"/>
    <n v="818222"/>
    <d v="2001-05-31T21:00:00"/>
  </r>
  <r>
    <x v="1"/>
    <x v="2"/>
    <x v="1"/>
    <x v="0"/>
    <n v="5000"/>
    <n v="1311157"/>
    <d v="2001-05-30T09:24:39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8223"/>
    <d v="2001-05-31T21:00:00"/>
  </r>
  <r>
    <x v="1"/>
    <x v="2"/>
    <x v="1"/>
    <x v="0"/>
    <n v="5000"/>
    <n v="1311158"/>
    <d v="2001-05-30T09:24:39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25000000000002"/>
    <s v="anadarko12"/>
    <s v="KSTEVEN"/>
    <s v="ENA-IM Mid Central South"/>
    <x v="8"/>
    <x v="4"/>
    <n v="818224"/>
    <d v="2001-05-31T21:00:00"/>
  </r>
  <r>
    <x v="1"/>
    <x v="2"/>
    <x v="1"/>
    <x v="0"/>
    <n v="5000"/>
    <n v="1311159"/>
    <d v="2001-05-30T09:24:41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SCHRIMSHER"/>
    <s v="KSTEVEN"/>
    <s v="ENA-IM Mid Central South"/>
    <x v="8"/>
    <x v="4"/>
    <n v="818225"/>
    <d v="2001-05-31T21:00:00"/>
  </r>
  <r>
    <x v="1"/>
    <x v="2"/>
    <x v="1"/>
    <x v="6"/>
    <n v="105000"/>
    <n v="1311160"/>
    <d v="2001-05-30T09:24:41"/>
    <s v="Petrocom Energy Group Limited"/>
    <x v="0"/>
    <x v="0"/>
    <x v="0"/>
    <x v="2"/>
    <s v="US Gas Phy Fwd Firm non-TX &lt; or = 1Mo "/>
    <s v="US Gas Phy       Transco St.65           Jun01           USD/MM"/>
    <n v="3500"/>
    <m/>
    <x v="0"/>
    <x v="10"/>
    <x v="0"/>
    <n v="3.6150000000000002"/>
    <s v="dandukes"/>
    <s v="ARING"/>
    <s v="ENA-IM NE GULF1"/>
    <x v="8"/>
    <x v="4"/>
    <n v="818227"/>
    <d v="2001-06-01T21:00:00"/>
  </r>
  <r>
    <x v="1"/>
    <x v="2"/>
    <x v="0"/>
    <x v="14"/>
    <n v="1825000"/>
    <n v="1311163"/>
    <d v="2001-05-30T09:24:43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3.875"/>
    <s v="MSIECKHAUS"/>
    <s v="JARNOLD"/>
    <s v="NG-Price"/>
    <x v="6"/>
    <x v="4"/>
    <s v="VC9291.1"/>
    <d v="2002-01-01T21:00:00"/>
  </r>
  <r>
    <x v="0"/>
    <x v="2"/>
    <x v="0"/>
    <x v="10"/>
    <n v="155000"/>
    <n v="1311162"/>
    <d v="2001-05-30T09:24:43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7"/>
    <s v="tsamaska"/>
    <s v="JMCKAY"/>
    <s v="FT-CAND-EGSC"/>
    <x v="6"/>
    <x v="7"/>
    <s v="VC9290.1"/>
    <d v="2001-07-01T21:00:00"/>
  </r>
  <r>
    <x v="1"/>
    <x v="2"/>
    <x v="1"/>
    <x v="0"/>
    <n v="5000"/>
    <n v="1311164"/>
    <d v="2001-05-30T09:24:44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DILLABOUGH"/>
    <s v="JWILLI13"/>
    <s v="ENA - IM Mkt Central MICH"/>
    <x v="8"/>
    <x v="4"/>
    <n v="818226"/>
    <d v="2001-05-31T21:00:00"/>
  </r>
  <r>
    <x v="1"/>
    <x v="2"/>
    <x v="0"/>
    <x v="14"/>
    <n v="1825000"/>
    <n v="1311165"/>
    <d v="2001-05-30T09:24:45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6"/>
    <s v="AQUILA1004"/>
    <s v="JARNOLD"/>
    <s v="NG-Price"/>
    <x v="6"/>
    <x v="4"/>
    <s v="VC9292.1"/>
    <d v="2002-01-01T21:00:00"/>
  </r>
  <r>
    <x v="1"/>
    <x v="2"/>
    <x v="1"/>
    <x v="0"/>
    <n v="5000"/>
    <n v="1311167"/>
    <d v="2001-05-30T09:24:49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cscharton"/>
    <s v="KSTEVEN"/>
    <s v="ENA-IM Mid Central South"/>
    <x v="8"/>
    <x v="4"/>
    <n v="818228"/>
    <d v="2001-05-31T21:00:00"/>
  </r>
  <r>
    <x v="0"/>
    <x v="2"/>
    <x v="1"/>
    <x v="6"/>
    <n v="150000"/>
    <n v="1311168"/>
    <d v="2001-05-30T09:24:5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ADM73094"/>
    <s v="MCOWAN"/>
    <s v="EC-IM Canada West"/>
    <x v="8"/>
    <x v="7"/>
    <n v="818229"/>
    <d v="2001-06-01T21:00:00"/>
  </r>
  <r>
    <x v="1"/>
    <x v="2"/>
    <x v="0"/>
    <x v="6"/>
    <n v="300000"/>
    <n v="1311169"/>
    <d v="2001-05-30T09:24:55"/>
    <s v="Conectiv Energy Supply, Inc."/>
    <x v="0"/>
    <x v="0"/>
    <x v="0"/>
    <x v="2"/>
    <s v="US Gas Fin Swap"/>
    <s v="US Gas Daily     HHub                    Jun01           USD/MM"/>
    <m/>
    <n v="10000"/>
    <x v="0"/>
    <x v="10"/>
    <x v="0"/>
    <n v="3.62"/>
    <s v="avgallo51"/>
    <s v="PKEAVEY"/>
    <s v="G-DAILY-EST"/>
    <x v="6"/>
    <x v="4"/>
    <s v="VC9294.1"/>
    <d v="2001-06-01T21:00:00"/>
  </r>
  <r>
    <x v="1"/>
    <x v="2"/>
    <x v="1"/>
    <x v="0"/>
    <n v="5000"/>
    <n v="1311170"/>
    <d v="2001-05-30T09:24:56"/>
    <s v="PanCanadian Energy Services Inc.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288000000000001"/>
    <s v="pces5054"/>
    <s v="PMIMS"/>
    <s v="ENA - IM MKT Central CG"/>
    <x v="8"/>
    <x v="4"/>
    <n v="818230"/>
    <d v="2001-05-31T21:00:00"/>
  </r>
  <r>
    <x v="1"/>
    <x v="1"/>
    <x v="1"/>
    <x v="19"/>
    <n v="3050"/>
    <n v="1311171"/>
    <d v="2001-05-30T09:24:58"/>
    <s v="Aquila Energy Marketing Corporation"/>
    <x v="0"/>
    <x v="0"/>
    <x v="0"/>
    <x v="1"/>
    <s v="US East Power Phy Fwd Firm"/>
    <s v="US Pwr Phy Firm  Entergy Peak            Mar-Apr02       USD/MWh"/>
    <n v="50"/>
    <m/>
    <x v="0"/>
    <x v="1"/>
    <x v="0"/>
    <n v="34.75"/>
    <s v="DANMURPHY"/>
    <s v="MCARSON2"/>
    <s v="LT-SPP"/>
    <x v="7"/>
    <x v="6"/>
    <n v="626092.1"/>
    <d v="2002-03-01T17:04:00"/>
  </r>
  <r>
    <x v="1"/>
    <x v="2"/>
    <x v="1"/>
    <x v="0"/>
    <n v="5000"/>
    <n v="1311172"/>
    <d v="2001-05-30T09:24:58"/>
    <s v="Colonial Energy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05"/>
    <s v="BRIANKELLY"/>
    <s v="SPEREIR"/>
    <s v="ENA-IM NE GULF3"/>
    <x v="8"/>
    <x v="4"/>
    <n v="818231"/>
    <d v="2001-05-31T21:00:00"/>
  </r>
  <r>
    <x v="1"/>
    <x v="2"/>
    <x v="0"/>
    <x v="10"/>
    <n v="387500"/>
    <n v="1311173"/>
    <d v="2001-05-30T09:24:59"/>
    <s v="Bankers Trust Company"/>
    <x v="0"/>
    <x v="0"/>
    <x v="0"/>
    <x v="2"/>
    <s v="US Gas Fin Swap"/>
    <s v="US Gas Swap      Nymex                   Jul01           USD/MM"/>
    <m/>
    <n v="12500"/>
    <x v="0"/>
    <x v="10"/>
    <x v="0"/>
    <n v="3.6949999999999998"/>
    <s v="nigpatter"/>
    <s v="JARNOLD"/>
    <s v="NG-Price"/>
    <x v="6"/>
    <x v="4"/>
    <s v="VC9295.1"/>
    <d v="2001-07-01T21:00:00"/>
  </r>
  <r>
    <x v="1"/>
    <x v="2"/>
    <x v="1"/>
    <x v="0"/>
    <n v="5000"/>
    <n v="1311174"/>
    <d v="2001-05-30T09:25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KREMERTODD"/>
    <s v="KSTEVEN"/>
    <s v="ENA-IM Mid Central South"/>
    <x v="8"/>
    <x v="4"/>
    <n v="818232"/>
    <d v="2001-05-31T21:00:00"/>
  </r>
  <r>
    <x v="1"/>
    <x v="2"/>
    <x v="1"/>
    <x v="0"/>
    <n v="5000"/>
    <n v="1311175"/>
    <d v="2001-05-30T09:25:0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75000000000001"/>
    <s v="cscharton"/>
    <s v="KSTEVEN"/>
    <s v="ENA-IM Mid Central South"/>
    <x v="8"/>
    <x v="4"/>
    <n v="818233"/>
    <d v="2001-05-31T21:00:00"/>
  </r>
  <r>
    <x v="1"/>
    <x v="5"/>
    <x v="0"/>
    <x v="0"/>
    <n v="25000"/>
    <n v="1311176"/>
    <d v="2001-05-30T09:25:05"/>
    <s v="Hess Energy Trading Company LLC"/>
    <x v="0"/>
    <x v="0"/>
    <x v="0"/>
    <x v="5"/>
    <s v="US HeatingOil2 Fin Swap"/>
    <s v="US HeatOil2 Swap Nymex NX2               Jun01           c/Gl-b"/>
    <n v="25000"/>
    <m/>
    <x v="0"/>
    <x v="13"/>
    <x v="0"/>
    <n v="77.900000000000006"/>
    <s v="JTREADWAY"/>
    <s v="LMENA"/>
    <s v="HO"/>
    <x v="5"/>
    <x v="4"/>
    <n v="109554"/>
    <d v="2001-06-01T00:00:00"/>
  </r>
  <r>
    <x v="0"/>
    <x v="2"/>
    <x v="1"/>
    <x v="6"/>
    <n v="150000"/>
    <n v="1311178"/>
    <d v="2001-05-30T09:25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8234"/>
    <d v="2001-06-01T21:00:00"/>
  </r>
  <r>
    <x v="1"/>
    <x v="2"/>
    <x v="0"/>
    <x v="10"/>
    <n v="3100"/>
    <n v="1311179"/>
    <d v="2001-05-30T09:25:08"/>
    <s v="Dynegy Marketing and Trade"/>
    <x v="0"/>
    <x v="0"/>
    <x v="0"/>
    <x v="2"/>
    <s v="US Gas Fin Opt Call"/>
    <s v="US Gas Fin Opt   NYMEX        EC4.25     Jul01           USD/MM-L"/>
    <m/>
    <n v="100"/>
    <x v="0"/>
    <x v="11"/>
    <x v="0"/>
    <n v="7.2499999999999995E-2"/>
    <s v="BARRON01"/>
    <s v="MMAGGI"/>
    <s v="NG EXOTIC"/>
    <x v="6"/>
    <x v="4"/>
    <s v="VC9297.1"/>
    <d v="2001-07-01T00:00:00"/>
  </r>
  <r>
    <x v="1"/>
    <x v="2"/>
    <x v="1"/>
    <x v="6"/>
    <n v="150000"/>
    <n v="1311181"/>
    <d v="2001-05-30T09:25:09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2"/>
    <s v="texexener"/>
    <s v="VPIMENOV"/>
    <s v="ENA-IM ME NEW YORK"/>
    <x v="8"/>
    <x v="4"/>
    <n v="818235"/>
    <d v="2001-06-01T21:00:00"/>
  </r>
  <r>
    <x v="0"/>
    <x v="2"/>
    <x v="1"/>
    <x v="0"/>
    <n v="10000"/>
    <n v="1311182"/>
    <d v="2001-05-30T09:25:10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36"/>
    <d v="2001-05-30T21:00:00"/>
  </r>
  <r>
    <x v="1"/>
    <x v="2"/>
    <x v="1"/>
    <x v="0"/>
    <n v="2052"/>
    <n v="1311183"/>
    <d v="2001-05-30T09:25:12"/>
    <s v="Texaco Natural Gas Inc."/>
    <x v="0"/>
    <x v="0"/>
    <x v="0"/>
    <x v="2"/>
    <s v="US Gas Phy Fwd Firm non-TX &lt; or = 1Mo "/>
    <s v="US Gas Phy       PEPL Pool               31May01         USD/MM"/>
    <n v="2052"/>
    <m/>
    <x v="0"/>
    <x v="10"/>
    <x v="0"/>
    <n v="3.5550000000000002"/>
    <s v="OBANNONR"/>
    <s v="KSTEVEN"/>
    <s v="ENA-IM Mid Central South"/>
    <x v="8"/>
    <x v="4"/>
    <n v="818237"/>
    <d v="2001-05-31T21:00:00"/>
  </r>
  <r>
    <x v="1"/>
    <x v="2"/>
    <x v="1"/>
    <x v="0"/>
    <n v="10000"/>
    <n v="1311184"/>
    <d v="2001-05-30T09:25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38"/>
    <d v="2001-05-31T21:00:00"/>
  </r>
  <r>
    <x v="1"/>
    <x v="2"/>
    <x v="1"/>
    <x v="6"/>
    <n v="150000"/>
    <n v="1311185"/>
    <d v="2001-05-30T09:25:15"/>
    <s v="Texex Energy Partners Ltd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7"/>
    <s v="texexener"/>
    <s v="VPIMENOV"/>
    <s v="ENA-IM ME NEW YORK"/>
    <x v="8"/>
    <x v="4"/>
    <n v="818241"/>
    <d v="2001-06-01T21:00:00"/>
  </r>
  <r>
    <x v="1"/>
    <x v="2"/>
    <x v="1"/>
    <x v="0"/>
    <n v="3427"/>
    <n v="1311187"/>
    <d v="2001-05-30T09:25:17"/>
    <s v="Dynegy Marketing and Trade"/>
    <x v="0"/>
    <x v="0"/>
    <x v="0"/>
    <x v="2"/>
    <s v="US Gas Phy Fwd Firm non-TX &lt; or = 1Mo "/>
    <s v="US Gas Phy       TGT Z-SL                31May01         USD/MM"/>
    <n v="3427"/>
    <m/>
    <x v="0"/>
    <x v="10"/>
    <x v="0"/>
    <n v="3.65"/>
    <s v="ASANCHEZ1"/>
    <s v="SPEREIR"/>
    <s v="ENA-IM NE GULF2"/>
    <x v="8"/>
    <x v="4"/>
    <n v="818239"/>
    <d v="2001-05-31T21:00:00"/>
  </r>
  <r>
    <x v="1"/>
    <x v="2"/>
    <x v="1"/>
    <x v="0"/>
    <n v="5000"/>
    <n v="1311188"/>
    <d v="2001-05-30T09:25:19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425"/>
    <s v="OBANNONR"/>
    <s v="KSTEVEN"/>
    <s v="ENA-IM Mid Central South"/>
    <x v="8"/>
    <x v="4"/>
    <n v="818240"/>
    <d v="2001-05-31T21:00:00"/>
  </r>
  <r>
    <x v="0"/>
    <x v="2"/>
    <x v="0"/>
    <x v="10"/>
    <n v="155000"/>
    <n v="1311189"/>
    <d v="2001-05-30T09:25:21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1.1"/>
    <d v="2001-07-01T21:00:00"/>
  </r>
  <r>
    <x v="0"/>
    <x v="2"/>
    <x v="0"/>
    <x v="10"/>
    <n v="155000"/>
    <n v="1311190"/>
    <d v="2001-05-30T09:25:2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2.1"/>
    <d v="2001-07-01T21:00:00"/>
  </r>
  <r>
    <x v="1"/>
    <x v="2"/>
    <x v="1"/>
    <x v="0"/>
    <n v="5000"/>
    <n v="1311191"/>
    <d v="2001-05-30T09:25:30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CRAIGDUKE"/>
    <s v="SSOUTH"/>
    <s v="ENA - IM West"/>
    <x v="8"/>
    <x v="4"/>
    <n v="818242"/>
    <d v="2001-05-31T21:00:00"/>
  </r>
  <r>
    <x v="1"/>
    <x v="2"/>
    <x v="1"/>
    <x v="0"/>
    <n v="10000"/>
    <n v="1311192"/>
    <d v="2001-05-30T09:25:32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87999999999999"/>
    <s v="vab12345"/>
    <s v="PMIMS"/>
    <s v="ENA - IM MKT Central CG"/>
    <x v="8"/>
    <x v="4"/>
    <n v="818244"/>
    <d v="2001-05-31T21:00:00"/>
  </r>
  <r>
    <x v="0"/>
    <x v="2"/>
    <x v="0"/>
    <x v="10"/>
    <n v="155000"/>
    <n v="1311195"/>
    <d v="2001-05-30T09:25:3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4.1"/>
    <d v="2001-07-01T21:00:00"/>
  </r>
  <r>
    <x v="1"/>
    <x v="1"/>
    <x v="1"/>
    <x v="10"/>
    <n v="1550"/>
    <n v="1311196"/>
    <d v="2001-05-30T09:25:41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2.5"/>
    <s v="BTRAYERS"/>
    <s v="RBENSON"/>
    <s v="ST-PJM"/>
    <x v="7"/>
    <x v="6"/>
    <n v="626093.1"/>
    <d v="2001-07-01T21:00:00"/>
  </r>
  <r>
    <x v="1"/>
    <x v="2"/>
    <x v="1"/>
    <x v="0"/>
    <n v="10000"/>
    <n v="1311197"/>
    <d v="2001-05-30T09:25:4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49999999999998"/>
    <s v="DMCPHERSON"/>
    <s v="ARING"/>
    <s v="ENA-IM NE GULF1"/>
    <x v="8"/>
    <x v="4"/>
    <n v="818245"/>
    <d v="2001-05-31T21:00:00"/>
  </r>
  <r>
    <x v="0"/>
    <x v="2"/>
    <x v="1"/>
    <x v="0"/>
    <n v="1000"/>
    <n v="1311198"/>
    <d v="2001-05-30T09:25:44"/>
    <s v="IGI Resources, Inc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54"/>
    <s v="LORIPIGI"/>
    <s v="CCLARK5"/>
    <s v="EC - IM Canada BC"/>
    <x v="8"/>
    <x v="7"/>
    <n v="818246"/>
    <d v="2001-05-31T21:00:00"/>
  </r>
  <r>
    <x v="1"/>
    <x v="2"/>
    <x v="1"/>
    <x v="0"/>
    <n v="10000"/>
    <n v="1311199"/>
    <d v="2001-05-30T09:25:44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65"/>
    <s v="bbharleyp"/>
    <s v="JPARKS"/>
    <s v="ENA - IM Katy"/>
    <x v="8"/>
    <x v="8"/>
    <n v="818247"/>
    <d v="2001-05-31T21:00:00"/>
  </r>
  <r>
    <x v="1"/>
    <x v="2"/>
    <x v="0"/>
    <x v="22"/>
    <n v="307500"/>
    <n v="1311200"/>
    <d v="2001-05-30T09:25:45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6.1"/>
    <d v="2001-07-01T00:00:00"/>
  </r>
  <r>
    <x v="1"/>
    <x v="2"/>
    <x v="1"/>
    <x v="0"/>
    <n v="10000"/>
    <n v="1311201"/>
    <d v="2001-05-30T09:25:46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raganbond1"/>
    <s v="SNEAL"/>
    <s v="ENA-IM NE GULF4"/>
    <x v="8"/>
    <x v="4"/>
    <n v="818248"/>
    <d v="2001-05-31T21:00:00"/>
  </r>
  <r>
    <x v="1"/>
    <x v="3"/>
    <x v="0"/>
    <x v="0"/>
    <n v="50000"/>
    <n v="1311202"/>
    <d v="2001-05-30T09:25:4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56"/>
    <d v="2001-07-01T00:00:00"/>
  </r>
  <r>
    <x v="1"/>
    <x v="2"/>
    <x v="1"/>
    <x v="6"/>
    <n v="150000"/>
    <n v="1311203"/>
    <d v="2001-05-30T09:25:50"/>
    <s v="AEP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8849999999999998"/>
    <s v="aepes205"/>
    <s v="SHENDRI"/>
    <s v="ENA-IM ME CNG"/>
    <x v="8"/>
    <x v="4"/>
    <n v="818249"/>
    <d v="2001-06-01T21:00:00"/>
  </r>
  <r>
    <x v="1"/>
    <x v="2"/>
    <x v="0"/>
    <x v="22"/>
    <n v="307500"/>
    <n v="1311205"/>
    <d v="2001-05-30T09:25:56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9.1"/>
    <d v="2001-07-01T00:00:00"/>
  </r>
  <r>
    <x v="1"/>
    <x v="2"/>
    <x v="0"/>
    <x v="10"/>
    <n v="620000"/>
    <n v="1311206"/>
    <d v="2001-05-30T09:25:58"/>
    <s v="Coral Energy Holding L.P."/>
    <x v="0"/>
    <x v="0"/>
    <x v="0"/>
    <x v="2"/>
    <s v="US Gas Fin Swap"/>
    <s v="US Gas Swap      Nymex                   Jul01           USD/MM"/>
    <n v="20000"/>
    <m/>
    <x v="0"/>
    <x v="10"/>
    <x v="0"/>
    <n v="3.69"/>
    <s v="robdecard"/>
    <s v="JARNOLD"/>
    <s v="NG-Price"/>
    <x v="6"/>
    <x v="4"/>
    <s v="VC9312.1"/>
    <d v="2001-07-01T21:00:00"/>
  </r>
  <r>
    <x v="0"/>
    <x v="2"/>
    <x v="1"/>
    <x v="0"/>
    <n v="10000"/>
    <n v="1311207"/>
    <d v="2001-05-30T09:25:58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ADM54361"/>
    <s v="MCUILLA"/>
    <s v="ENA - IM Ontario"/>
    <x v="8"/>
    <x v="4"/>
    <n v="818250"/>
    <d v="2001-05-31T21:00:00"/>
  </r>
  <r>
    <x v="1"/>
    <x v="2"/>
    <x v="1"/>
    <x v="0"/>
    <n v="10000"/>
    <n v="1311209"/>
    <d v="2001-05-30T09:26:03"/>
    <s v="Coral Energy Resources, L.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"/>
    <s v="rjvandamp"/>
    <s v="SPEREIR"/>
    <s v="ENA-IM NE GULF2"/>
    <x v="8"/>
    <x v="4"/>
    <n v="818251"/>
    <d v="2001-05-31T21:00:00"/>
  </r>
  <r>
    <x v="1"/>
    <x v="1"/>
    <x v="1"/>
    <x v="19"/>
    <n v="3050"/>
    <n v="1311211"/>
    <d v="2001-05-30T09:26:05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DANMURPHY"/>
    <s v="RBENSON"/>
    <s v="LT-PJM"/>
    <x v="7"/>
    <x v="6"/>
    <n v="626094.1"/>
    <d v="2002-03-01T14:12:00"/>
  </r>
  <r>
    <x v="1"/>
    <x v="2"/>
    <x v="1"/>
    <x v="0"/>
    <n v="10000"/>
    <n v="1311212"/>
    <d v="2001-05-30T09:26:05"/>
    <s v="Aquila Energy Marketing Corporation"/>
    <x v="0"/>
    <x v="0"/>
    <x v="0"/>
    <x v="2"/>
    <s v="US Gas Phy Fwd Firm TX &lt; or = 1Mo "/>
    <s v="US Gas Phy       Exxon Katy              31May01         USD/MM"/>
    <n v="10000"/>
    <m/>
    <x v="0"/>
    <x v="10"/>
    <x v="0"/>
    <n v="3.66"/>
    <s v="REAVISMAN"/>
    <s v="JPARKS"/>
    <s v="ENA - IM Katy"/>
    <x v="8"/>
    <x v="8"/>
    <n v="818252"/>
    <d v="2001-05-31T21:00:00"/>
  </r>
  <r>
    <x v="0"/>
    <x v="2"/>
    <x v="1"/>
    <x v="0"/>
    <n v="10000"/>
    <n v="1311213"/>
    <d v="2001-05-30T09:26:06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4"/>
    <s v="ngeerds01"/>
    <s v="RWATT"/>
    <s v="EC-IM Canada West"/>
    <x v="8"/>
    <x v="7"/>
    <n v="818253"/>
    <d v="2001-05-30T21:00:00"/>
  </r>
  <r>
    <x v="1"/>
    <x v="2"/>
    <x v="1"/>
    <x v="0"/>
    <n v="242"/>
    <n v="1311214"/>
    <d v="2001-05-30T09:26:07"/>
    <s v="EnergyUSA-TPC Corp."/>
    <x v="0"/>
    <x v="0"/>
    <x v="0"/>
    <x v="2"/>
    <s v="US Gas Phy Fwd Firm non-TX &lt; or = 1Mo "/>
    <s v="US Gas Phy       TETCO ELA               31May01         USD/MM"/>
    <m/>
    <n v="242"/>
    <x v="0"/>
    <x v="10"/>
    <x v="0"/>
    <n v="3.6349999999999998"/>
    <s v="timothym"/>
    <s v="SPEREIR"/>
    <s v="ENA-IM NE GULF3"/>
    <x v="8"/>
    <x v="4"/>
    <n v="818254"/>
    <d v="2001-05-31T21:00:00"/>
  </r>
  <r>
    <x v="1"/>
    <x v="2"/>
    <x v="1"/>
    <x v="0"/>
    <n v="2139"/>
    <n v="1311216"/>
    <d v="2001-05-30T09:26:11"/>
    <s v="Aquila Energy Marketing Corporation"/>
    <x v="0"/>
    <x v="0"/>
    <x v="0"/>
    <x v="2"/>
    <s v="US Gas Phy Fwd Firm non-TX &lt; or = 1Mo "/>
    <s v="US Gas Phy       Consumers Pwr           31May01         USD/MM"/>
    <n v="2139"/>
    <m/>
    <x v="0"/>
    <x v="10"/>
    <x v="0"/>
    <n v="3.82"/>
    <s v="benharner"/>
    <s v="JWILLI13"/>
    <s v="ENA - IM Mkt Central MICH"/>
    <x v="8"/>
    <x v="4"/>
    <n v="818255"/>
    <d v="2001-05-31T21:00:00"/>
  </r>
  <r>
    <x v="1"/>
    <x v="3"/>
    <x v="1"/>
    <x v="10"/>
    <n v="31000"/>
    <n v="1311217"/>
    <d v="2001-05-30T09:26:12"/>
    <s v="ConAgra Energy Services, Inc."/>
    <x v="0"/>
    <x v="0"/>
    <x v="0"/>
    <x v="3"/>
    <s v="US Crude WTI Phy Index"/>
    <s v="US WTI Index     Calendar                Jul01           USD/bl/d"/>
    <n v="1000"/>
    <m/>
    <x v="0"/>
    <x v="17"/>
    <x v="0"/>
    <n v="-7.0000000000000007E-2"/>
    <s v="JALTILIO"/>
    <s v="RFULLER"/>
    <s v="Phyoil-Index"/>
    <x v="6"/>
    <x v="10"/>
    <s v="VC9313.1"/>
    <d v="2001-07-01T21:00:00"/>
  </r>
  <r>
    <x v="1"/>
    <x v="2"/>
    <x v="0"/>
    <x v="6"/>
    <n v="300000"/>
    <n v="1311218"/>
    <d v="2001-05-30T09:26:1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"/>
    <s v="ADM18276"/>
    <s v="PKEAVEY"/>
    <s v="G-DAILY-EST"/>
    <x v="6"/>
    <x v="4"/>
    <s v="VC9314.1"/>
    <d v="2001-06-01T21:00:00"/>
  </r>
  <r>
    <x v="1"/>
    <x v="1"/>
    <x v="1"/>
    <x v="6"/>
    <n v="750"/>
    <n v="1311219"/>
    <d v="2001-05-30T09:26:18"/>
    <s v="Williams Energy Marketing &amp; Trading Company"/>
    <x v="0"/>
    <x v="0"/>
    <x v="0"/>
    <x v="1"/>
    <s v="US West Power Phy Fwd Firm"/>
    <s v="US Pwr Phy Firm  PALVE Peak              Jun01           USD/MWh"/>
    <m/>
    <n v="25"/>
    <x v="0"/>
    <x v="1"/>
    <x v="0"/>
    <n v="258"/>
    <s v="benpratt1"/>
    <s v="MFISCHE2"/>
    <s v="ST-SW"/>
    <x v="7"/>
    <x v="6"/>
    <n v="626096.1"/>
    <d v="2001-06-01T21:00:00"/>
  </r>
  <r>
    <x v="1"/>
    <x v="2"/>
    <x v="0"/>
    <x v="20"/>
    <n v="755000"/>
    <n v="1311220"/>
    <d v="2001-05-30T09:26:2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1399999999999997"/>
    <s v="aepes214"/>
    <s v="JARNOLD"/>
    <s v="NG-Price"/>
    <x v="6"/>
    <x v="4"/>
    <s v="VC9315.1"/>
    <d v="2001-11-01T00:00:00"/>
  </r>
  <r>
    <x v="1"/>
    <x v="2"/>
    <x v="1"/>
    <x v="0"/>
    <n v="1685"/>
    <n v="1311222"/>
    <d v="2001-05-30T09:26:24"/>
    <s v="TXU Energy Trading Company"/>
    <x v="0"/>
    <x v="0"/>
    <x v="0"/>
    <x v="2"/>
    <s v="US Gas Phy Fwd Firm non-TX &lt; or = 1Mo "/>
    <s v="US Gas Phy       TCO Pool                31May01         USD/MM"/>
    <n v="1685"/>
    <m/>
    <x v="0"/>
    <x v="10"/>
    <x v="0"/>
    <n v="3.85"/>
    <s v="txuetclj"/>
    <s v="JHODGE2"/>
    <s v="ENA-IM ME TCO"/>
    <x v="8"/>
    <x v="4"/>
    <n v="818257"/>
    <d v="2001-05-31T21:00:00"/>
  </r>
  <r>
    <x v="1"/>
    <x v="2"/>
    <x v="1"/>
    <x v="0"/>
    <n v="25000"/>
    <n v="1311221"/>
    <d v="2001-05-30T09:26:2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aepes215"/>
    <s v="ARING"/>
    <s v="ENA-IM NE GULF1"/>
    <x v="8"/>
    <x v="4"/>
    <n v="818258"/>
    <d v="2001-05-31T21:00:00"/>
  </r>
  <r>
    <x v="1"/>
    <x v="1"/>
    <x v="1"/>
    <x v="2"/>
    <n v="250"/>
    <n v="1311223"/>
    <d v="2001-05-30T09:26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1"/>
    <s v="ERICYAO2"/>
    <s v="JQUENET"/>
    <s v="ST-PJM"/>
    <x v="7"/>
    <x v="6"/>
    <n v="626097.1"/>
    <d v="2001-06-04T21:00:00"/>
  </r>
  <r>
    <x v="1"/>
    <x v="2"/>
    <x v="0"/>
    <x v="6"/>
    <n v="225000"/>
    <n v="1311224"/>
    <d v="2001-05-30T09:26:31"/>
    <s v="Texaco Natural Gas Inc."/>
    <x v="0"/>
    <x v="0"/>
    <x v="0"/>
    <x v="2"/>
    <s v="US Gas Fin Swap"/>
    <s v="US Gas Daily     HHub                    Jun01           USD/MM"/>
    <m/>
    <n v="7500"/>
    <x v="0"/>
    <x v="10"/>
    <x v="0"/>
    <n v="3.625"/>
    <s v="STEPHENSJE"/>
    <s v="PKEAVEY"/>
    <s v="G-DAILY-EST"/>
    <x v="6"/>
    <x v="4"/>
    <s v="VC9316.1"/>
    <d v="2001-06-01T21:00:00"/>
  </r>
  <r>
    <x v="1"/>
    <x v="2"/>
    <x v="1"/>
    <x v="0"/>
    <n v="5000"/>
    <n v="1311225"/>
    <d v="2001-05-30T09:26:3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DMCPHERSON"/>
    <s v="KSTEVEN"/>
    <s v="ENA-IM Mid Central South"/>
    <x v="8"/>
    <x v="4"/>
    <n v="818259"/>
    <d v="2001-05-31T21:00:00"/>
  </r>
  <r>
    <x v="1"/>
    <x v="2"/>
    <x v="1"/>
    <x v="0"/>
    <n v="25000"/>
    <n v="1311226"/>
    <d v="2001-05-30T09:26:35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260"/>
    <d v="2001-05-31T21:00:00"/>
  </r>
  <r>
    <x v="1"/>
    <x v="2"/>
    <x v="1"/>
    <x v="0"/>
    <n v="5000"/>
    <n v="1311228"/>
    <d v="2001-05-30T09:26:37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50000000000001"/>
    <s v="ZUBEL001"/>
    <s v="KSTEVEN"/>
    <s v="ENA-IM Mid Central South"/>
    <x v="8"/>
    <x v="4"/>
    <n v="818261"/>
    <d v="2001-05-31T21:00:00"/>
  </r>
  <r>
    <x v="1"/>
    <x v="2"/>
    <x v="1"/>
    <x v="0"/>
    <n v="25000"/>
    <n v="1311229"/>
    <d v="2001-05-30T09:26:44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262"/>
    <d v="2001-05-31T21:00:00"/>
  </r>
  <r>
    <x v="1"/>
    <x v="2"/>
    <x v="0"/>
    <x v="22"/>
    <n v="615000"/>
    <n v="1311230"/>
    <d v="2001-05-30T09:26:4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HEVREGAS1"/>
    <s v="JARNOLD"/>
    <s v="NG-Price"/>
    <x v="6"/>
    <x v="4"/>
    <s v="VC9319.1"/>
    <d v="2001-07-01T00:00:00"/>
  </r>
  <r>
    <x v="1"/>
    <x v="2"/>
    <x v="1"/>
    <x v="6"/>
    <n v="75000"/>
    <n v="1311231"/>
    <d v="2001-05-30T09:26:47"/>
    <s v="FirstEnergy Services Corp."/>
    <x v="0"/>
    <x v="0"/>
    <x v="0"/>
    <x v="2"/>
    <s v="US Gas Phy Fwd Firm non-TX &lt; or = 1Mo "/>
    <s v="US Gas Phy       TCO Pool                Jun01           USD/MM"/>
    <m/>
    <n v="2500"/>
    <x v="0"/>
    <x v="10"/>
    <x v="0"/>
    <n v="3.8250000000000002"/>
    <s v="DAVIDFRE"/>
    <s v="JHODGE2"/>
    <s v="ENA-IM ME TCO"/>
    <x v="8"/>
    <x v="4"/>
    <n v="818264"/>
    <d v="2001-06-01T21:00:00"/>
  </r>
  <r>
    <x v="1"/>
    <x v="2"/>
    <x v="1"/>
    <x v="0"/>
    <n v="5000"/>
    <n v="1311233"/>
    <d v="2001-05-30T09:26:49"/>
    <s v="El Paso Merchant Energy, L.P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"/>
    <s v="EPMELPgc"/>
    <s v="KSTEVEN"/>
    <s v="ENA-IM Mid Central South"/>
    <x v="8"/>
    <x v="4"/>
    <n v="818263"/>
    <d v="2001-05-31T21:00:00"/>
  </r>
  <r>
    <x v="1"/>
    <x v="1"/>
    <x v="1"/>
    <x v="6"/>
    <n v="1500"/>
    <n v="1311234"/>
    <d v="2001-05-30T09:26:52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0.5"/>
    <s v="mcorbett"/>
    <s v="DDAVIS"/>
    <s v="LT-New England"/>
    <x v="7"/>
    <x v="6"/>
    <n v="626099.1"/>
    <d v="2001-09-01T17:11:00"/>
  </r>
  <r>
    <x v="1"/>
    <x v="2"/>
    <x v="1"/>
    <x v="0"/>
    <n v="5000"/>
    <n v="1311236"/>
    <d v="2001-05-30T09:26:55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75000000000001"/>
    <s v="ZUBEL001"/>
    <s v="KSTEVEN"/>
    <s v="ENA-IM Mid Central South"/>
    <x v="8"/>
    <x v="4"/>
    <n v="818265"/>
    <d v="2001-05-31T21:00:00"/>
  </r>
  <r>
    <x v="1"/>
    <x v="3"/>
    <x v="0"/>
    <x v="0"/>
    <n v="50000"/>
    <n v="1311237"/>
    <d v="2001-05-30T09:26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558"/>
    <d v="2001-07-01T00:00:00"/>
  </r>
  <r>
    <x v="1"/>
    <x v="2"/>
    <x v="1"/>
    <x v="0"/>
    <n v="5000"/>
    <n v="1311238"/>
    <d v="2001-05-30T09:26:57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csaponaro"/>
    <s v="ARING"/>
    <s v="ENA-IM NE GULF1"/>
    <x v="8"/>
    <x v="4"/>
    <n v="818266"/>
    <d v="2001-05-31T21:00:00"/>
  </r>
  <r>
    <x v="1"/>
    <x v="2"/>
    <x v="1"/>
    <x v="6"/>
    <n v="18480"/>
    <n v="1311239"/>
    <d v="2001-05-30T09:26:58"/>
    <s v="Petrocom Energy Group Limited"/>
    <x v="0"/>
    <x v="0"/>
    <x v="0"/>
    <x v="2"/>
    <s v="US Gas Phy Fwd Firm non-TX &lt; or = 1Mo "/>
    <s v="US Gas Phy       Transco St.65           Jun01           USD/MM"/>
    <n v="616"/>
    <m/>
    <x v="0"/>
    <x v="10"/>
    <x v="0"/>
    <n v="3.61"/>
    <s v="dandukes"/>
    <s v="ARING"/>
    <s v="ENA-IM NE GULF1"/>
    <x v="8"/>
    <x v="4"/>
    <n v="818268"/>
    <d v="2001-06-01T21:00:00"/>
  </r>
  <r>
    <x v="1"/>
    <x v="2"/>
    <x v="1"/>
    <x v="0"/>
    <n v="2500"/>
    <n v="1311241"/>
    <d v="2001-05-30T09:27:02"/>
    <s v="Western Gas Resources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19"/>
    <s v="MIKEFRIEND"/>
    <s v="JREITME"/>
    <s v="ENA - IM Denver"/>
    <x v="8"/>
    <x v="4"/>
    <n v="818267"/>
    <d v="2001-05-31T21:00:00"/>
  </r>
  <r>
    <x v="1"/>
    <x v="2"/>
    <x v="0"/>
    <x v="6"/>
    <n v="300000"/>
    <n v="1311242"/>
    <d v="2001-05-30T09:27:0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2"/>
    <s v="WARNERTODD"/>
    <s v="PKEAVEY"/>
    <s v="G-DAILY-EST"/>
    <x v="6"/>
    <x v="4"/>
    <s v="VC9324.1"/>
    <d v="2001-06-01T21:00:00"/>
  </r>
  <r>
    <x v="1"/>
    <x v="2"/>
    <x v="1"/>
    <x v="0"/>
    <n v="5000"/>
    <n v="1311243"/>
    <d v="2001-05-30T09:27:04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269"/>
    <d v="2001-05-31T21:00:00"/>
  </r>
  <r>
    <x v="1"/>
    <x v="2"/>
    <x v="1"/>
    <x v="0"/>
    <n v="5000"/>
    <n v="1311244"/>
    <d v="2001-05-30T09:27:05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ADM48147"/>
    <s v="ARING"/>
    <s v="ENA-IM NE GULF1"/>
    <x v="8"/>
    <x v="4"/>
    <n v="818270"/>
    <d v="2001-05-31T21:00:00"/>
  </r>
  <r>
    <x v="1"/>
    <x v="2"/>
    <x v="1"/>
    <x v="0"/>
    <n v="5000"/>
    <n v="1311245"/>
    <d v="2001-05-30T09:27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"/>
    <s v="cscharton"/>
    <s v="KSTEVEN"/>
    <s v="ENA-IM Mid Central South"/>
    <x v="8"/>
    <x v="4"/>
    <n v="818271"/>
    <d v="2001-05-31T21:00:00"/>
  </r>
  <r>
    <x v="1"/>
    <x v="2"/>
    <x v="1"/>
    <x v="0"/>
    <n v="5000"/>
    <n v="1311246"/>
    <d v="2001-05-30T09:27:13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anadarko12"/>
    <s v="KSTEVEN"/>
    <s v="ENA-IM Mid Central South"/>
    <x v="8"/>
    <x v="4"/>
    <n v="818272"/>
    <d v="2001-05-31T21:00:00"/>
  </r>
  <r>
    <x v="0"/>
    <x v="2"/>
    <x v="1"/>
    <x v="6"/>
    <n v="150000"/>
    <n v="1311247"/>
    <d v="2001-05-30T09:27:14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73"/>
    <d v="2001-06-01T21:00:00"/>
  </r>
  <r>
    <x v="1"/>
    <x v="1"/>
    <x v="1"/>
    <x v="19"/>
    <n v="3050"/>
    <n v="1311248"/>
    <d v="2001-05-30T09:27:15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5"/>
    <s v="jheinecke1"/>
    <s v="KPRESTO"/>
    <s v="LT-SERC"/>
    <x v="7"/>
    <x v="6"/>
    <n v="626100.1"/>
    <d v="2002-03-01T21:00:00"/>
  </r>
  <r>
    <x v="1"/>
    <x v="2"/>
    <x v="1"/>
    <x v="6"/>
    <n v="150000"/>
    <n v="1311249"/>
    <d v="2001-05-30T09:27:19"/>
    <s v="Cook Inlet Energy Supply L.L.C.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8"/>
    <s v="WESTDESK8"/>
    <s v="MGRIGSB"/>
    <s v="ENA - IM West"/>
    <x v="8"/>
    <x v="4"/>
    <n v="818274"/>
    <d v="2001-06-01T21:00:00"/>
  </r>
  <r>
    <x v="1"/>
    <x v="2"/>
    <x v="0"/>
    <x v="10"/>
    <n v="155000"/>
    <n v="1311251"/>
    <d v="2001-05-30T09:27:22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KAPLANFRED"/>
    <s v="JARNOLD"/>
    <s v="NG-Price"/>
    <x v="6"/>
    <x v="4"/>
    <s v="VC9325.1"/>
    <d v="2001-07-01T21:00:00"/>
  </r>
  <r>
    <x v="1"/>
    <x v="2"/>
    <x v="1"/>
    <x v="0"/>
    <n v="10000"/>
    <n v="1311250"/>
    <d v="2001-05-30T09:27:22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ADM36631"/>
    <s v="MLENHAR"/>
    <s v="ENA - IM West"/>
    <x v="8"/>
    <x v="4"/>
    <n v="818275"/>
    <d v="2001-05-31T21:00:00"/>
  </r>
  <r>
    <x v="1"/>
    <x v="2"/>
    <x v="0"/>
    <x v="6"/>
    <n v="150000"/>
    <n v="1311252"/>
    <d v="2001-05-30T09:27:26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rapini0001"/>
    <s v="ALEWIS"/>
    <s v="GD-CENTRAL"/>
    <x v="6"/>
    <x v="4"/>
    <s v="VC9326.1"/>
    <d v="2001-06-01T21:00:00"/>
  </r>
  <r>
    <x v="0"/>
    <x v="2"/>
    <x v="1"/>
    <x v="0"/>
    <n v="2743"/>
    <n v="1311253"/>
    <d v="2001-05-30T09:27:27"/>
    <s v="Mirant Americas Energy Marketing Canada, Ltd."/>
    <x v="0"/>
    <x v="0"/>
    <x v="0"/>
    <x v="2"/>
    <s v="CAN Gas Phy Fwd Firm West &lt; or = 1Mo"/>
    <s v="CAN Gas Phy      Hntgdn                  31May01         USD/MM"/>
    <m/>
    <n v="2743"/>
    <x v="0"/>
    <x v="10"/>
    <x v="0"/>
    <n v="3.54"/>
    <s v="chichan2"/>
    <s v="CCLARK5"/>
    <s v="EC - IM Canada BC"/>
    <x v="8"/>
    <x v="7"/>
    <n v="818276"/>
    <d v="2001-05-31T21:00:00"/>
  </r>
  <r>
    <x v="1"/>
    <x v="2"/>
    <x v="0"/>
    <x v="10"/>
    <n v="465000"/>
    <n v="1311254"/>
    <d v="2001-05-30T09:27:28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6949999999999998"/>
    <s v="aepes214"/>
    <s v="JARNOLD"/>
    <s v="NG-Price"/>
    <x v="6"/>
    <x v="4"/>
    <s v="VC9327.1"/>
    <d v="2001-07-01T21:00:00"/>
  </r>
  <r>
    <x v="1"/>
    <x v="2"/>
    <x v="1"/>
    <x v="0"/>
    <n v="5000"/>
    <n v="1311255"/>
    <d v="2001-05-30T09:27:32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50000000000001"/>
    <s v="anadarko12"/>
    <s v="KSTEVEN"/>
    <s v="ENA-IM Mid Central South"/>
    <x v="8"/>
    <x v="4"/>
    <n v="818277"/>
    <d v="2001-05-31T21:00:00"/>
  </r>
  <r>
    <x v="1"/>
    <x v="2"/>
    <x v="1"/>
    <x v="0"/>
    <n v="10000"/>
    <n v="1311257"/>
    <d v="2001-05-30T09:27:38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79"/>
    <d v="2001-05-31T21:00:00"/>
  </r>
  <r>
    <x v="1"/>
    <x v="2"/>
    <x v="1"/>
    <x v="0"/>
    <n v="8000"/>
    <n v="1311256"/>
    <d v="2001-05-30T09:27:38"/>
    <s v="El Paso Merchant Energy, L.P."/>
    <x v="0"/>
    <x v="0"/>
    <x v="0"/>
    <x v="2"/>
    <s v="US Gas Phy Fwd Firm non-TX &lt; or = 1Mo "/>
    <s v="US Gas Phy       COL Onshore             31May01         USD/MM"/>
    <n v="8000"/>
    <m/>
    <x v="0"/>
    <x v="10"/>
    <x v="0"/>
    <n v="3.625"/>
    <s v="EPMELPdg"/>
    <s v="SPEREIR"/>
    <s v="ENA-IM NE GULF2"/>
    <x v="8"/>
    <x v="4"/>
    <n v="818278"/>
    <d v="2001-05-31T21:00:00"/>
  </r>
  <r>
    <x v="1"/>
    <x v="2"/>
    <x v="1"/>
    <x v="0"/>
    <n v="25000"/>
    <n v="1311259"/>
    <d v="2001-05-30T09:27:3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garrison"/>
    <s v="ARING"/>
    <s v="ENA-IM NE GULF1"/>
    <x v="8"/>
    <x v="4"/>
    <n v="818280"/>
    <d v="2001-05-31T21:00:00"/>
  </r>
  <r>
    <x v="1"/>
    <x v="2"/>
    <x v="1"/>
    <x v="0"/>
    <n v="10000"/>
    <n v="1311260"/>
    <d v="2001-05-30T09:27:40"/>
    <s v="Cinergy Marketing &amp; Trading, LLC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8"/>
    <s v="BYASSEEL"/>
    <s v="SNEAL"/>
    <s v="ENA-IM NE GULF4"/>
    <x v="8"/>
    <x v="4"/>
    <n v="818281"/>
    <d v="2001-05-31T21:00:00"/>
  </r>
  <r>
    <x v="1"/>
    <x v="2"/>
    <x v="0"/>
    <x v="10"/>
    <n v="155000"/>
    <n v="1311261"/>
    <d v="2001-05-30T09:27:4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"/>
    <s v="AQUILA1074"/>
    <s v="JARNOLD"/>
    <s v="NG-Price"/>
    <x v="6"/>
    <x v="4"/>
    <s v="VC9328.1"/>
    <d v="2001-07-01T21:00:00"/>
  </r>
  <r>
    <x v="1"/>
    <x v="1"/>
    <x v="1"/>
    <x v="14"/>
    <n v="18250"/>
    <n v="1311262"/>
    <d v="2001-05-30T09:27:47"/>
    <s v="Aquila Energy Marketing Corporation"/>
    <x v="0"/>
    <x v="0"/>
    <x v="0"/>
    <x v="1"/>
    <s v="US East Power Phy Fwd Firm"/>
    <s v="US Pwr Phy Firm  PJM-W OffPk             Jan-Dec02       USD/MWh"/>
    <n v="50"/>
    <m/>
    <x v="0"/>
    <x v="1"/>
    <x v="0"/>
    <n v="24.4"/>
    <s v="DANMURPHY"/>
    <s v="RBENSON"/>
    <s v="LT-PJM"/>
    <x v="7"/>
    <x v="6"/>
    <n v="626101.1"/>
    <d v="2002-01-01T14:12:00"/>
  </r>
  <r>
    <x v="1"/>
    <x v="2"/>
    <x v="0"/>
    <x v="6"/>
    <n v="300000"/>
    <n v="1311263"/>
    <d v="2001-05-30T09:27:49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25"/>
    <s v="Cozartta"/>
    <s v="PKEAVEY"/>
    <s v="G-DAILY-EST"/>
    <x v="6"/>
    <x v="4"/>
    <s v="VC9329.1"/>
    <d v="2001-06-01T21:00:00"/>
  </r>
  <r>
    <x v="1"/>
    <x v="2"/>
    <x v="1"/>
    <x v="0"/>
    <n v="5000"/>
    <n v="1311264"/>
    <d v="2001-05-30T09:27:54"/>
    <s v="Colonial Energy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1"/>
    <s v="BRIANKELLY"/>
    <s v="SPEREIR"/>
    <s v="ENA-IM NE GULF3"/>
    <x v="8"/>
    <x v="4"/>
    <n v="818283"/>
    <d v="2001-05-31T21:00:00"/>
  </r>
  <r>
    <x v="1"/>
    <x v="2"/>
    <x v="1"/>
    <x v="0"/>
    <n v="5000"/>
    <n v="1311265"/>
    <d v="2001-05-30T09:27:55"/>
    <s v="AEP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aepes205"/>
    <s v="JHODGE2"/>
    <s v="ENA-IM ME TCO"/>
    <x v="8"/>
    <x v="4"/>
    <n v="818284"/>
    <d v="2001-05-31T21:00:00"/>
  </r>
  <r>
    <x v="1"/>
    <x v="2"/>
    <x v="1"/>
    <x v="0"/>
    <n v="10000"/>
    <n v="1311268"/>
    <d v="2001-05-30T09:27:5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ccubbison"/>
    <s v="MLENHAR"/>
    <s v="ENA - IM West"/>
    <x v="8"/>
    <x v="4"/>
    <n v="818289"/>
    <d v="2001-05-31T21:00:00"/>
  </r>
  <r>
    <x v="1"/>
    <x v="2"/>
    <x v="1"/>
    <x v="0"/>
    <n v="5000"/>
    <n v="1311266"/>
    <d v="2001-05-30T09:27:56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9"/>
    <s v="mattreed"/>
    <s v="TKUYKEN"/>
    <s v="ENA - IM West"/>
    <x v="8"/>
    <x v="4"/>
    <n v="818286"/>
    <d v="2001-05-31T21:00:00"/>
  </r>
  <r>
    <x v="1"/>
    <x v="2"/>
    <x v="1"/>
    <x v="0"/>
    <n v="5344"/>
    <n v="1311267"/>
    <d v="2001-05-30T09:27:56"/>
    <s v="Dynegy Marketing and Trade"/>
    <x v="0"/>
    <x v="0"/>
    <x v="0"/>
    <x v="2"/>
    <s v="US Gas Phy Fwd Firm non-TX &lt; or = 1Mo "/>
    <s v="US Gas Phy       Mich Con                31May01         USD/MM"/>
    <m/>
    <n v="5344"/>
    <x v="0"/>
    <x v="10"/>
    <x v="0"/>
    <n v="3.8450000000000002"/>
    <s v="MAXFIELD"/>
    <s v="JWILLI13"/>
    <s v="ENA - IM Mkt Central MICH"/>
    <x v="8"/>
    <x v="4"/>
    <n v="818287"/>
    <d v="2001-05-31T21:00:00"/>
  </r>
  <r>
    <x v="1"/>
    <x v="2"/>
    <x v="0"/>
    <x v="10"/>
    <n v="465000"/>
    <n v="1311270"/>
    <d v="2001-05-30T09:27:57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7"/>
    <s v="aepes214"/>
    <s v="JARNOLD"/>
    <s v="NG-Price"/>
    <x v="6"/>
    <x v="4"/>
    <s v="VC9330.1"/>
    <d v="2001-07-01T21:00:00"/>
  </r>
  <r>
    <x v="1"/>
    <x v="2"/>
    <x v="1"/>
    <x v="0"/>
    <n v="5000"/>
    <n v="1311269"/>
    <d v="2001-05-30T09:27:57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"/>
    <s v="aepes208"/>
    <s v="KSTEVEN"/>
    <s v="ENA-IM Mid Central South"/>
    <x v="8"/>
    <x v="4"/>
    <n v="818288"/>
    <d v="2001-05-31T21:00:00"/>
  </r>
  <r>
    <x v="1"/>
    <x v="2"/>
    <x v="1"/>
    <x v="0"/>
    <n v="5000"/>
    <n v="1311272"/>
    <d v="2001-05-30T09:28:01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25"/>
    <s v="aepes208"/>
    <s v="KSTEVEN"/>
    <s v="ENA-IM Mid Central South"/>
    <x v="8"/>
    <x v="4"/>
    <n v="818291"/>
    <d v="2001-05-31T21:00:00"/>
  </r>
  <r>
    <x v="1"/>
    <x v="3"/>
    <x v="0"/>
    <x v="0"/>
    <n v="50000"/>
    <n v="1311271"/>
    <d v="2001-05-30T09:28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9"/>
    <d v="2001-07-01T00:00:00"/>
  </r>
  <r>
    <x v="1"/>
    <x v="2"/>
    <x v="1"/>
    <x v="0"/>
    <n v="10000"/>
    <n v="1311273"/>
    <d v="2001-05-30T09:28:04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5"/>
    <s v="HEATHERW"/>
    <s v="MLENHAR"/>
    <s v="ENA - IM West"/>
    <x v="8"/>
    <x v="4"/>
    <n v="818292"/>
    <d v="2001-05-31T21:00:00"/>
  </r>
  <r>
    <x v="1"/>
    <x v="2"/>
    <x v="1"/>
    <x v="0"/>
    <n v="709"/>
    <n v="1311274"/>
    <d v="2001-05-30T09:28:07"/>
    <s v="Cinergy Marketing &amp; Trading, LLC"/>
    <x v="0"/>
    <x v="0"/>
    <x v="0"/>
    <x v="2"/>
    <s v="US Gas Phy Fwd Firm non-TX &lt; or = 1Mo "/>
    <s v="US Gas Phy       FGT Z2                  31May01         USD/MM"/>
    <m/>
    <n v="709"/>
    <x v="0"/>
    <x v="10"/>
    <x v="0"/>
    <n v="3.6850000000000001"/>
    <s v="BYASSEEL"/>
    <s v="SNEAL"/>
    <s v="ENA-IM NE GULF4"/>
    <x v="8"/>
    <x v="4"/>
    <n v="818293"/>
    <d v="2001-05-31T21:00:00"/>
  </r>
  <r>
    <x v="1"/>
    <x v="2"/>
    <x v="0"/>
    <x v="10"/>
    <n v="3100"/>
    <n v="1311275"/>
    <d v="2001-05-30T09:28:09"/>
    <s v="Axia Energy, LP"/>
    <x v="0"/>
    <x v="0"/>
    <x v="0"/>
    <x v="2"/>
    <s v="US Gas Fin Opt Put"/>
    <s v="US Gas Fin Opt   NYMEX        EP3.0      Jul01           USD/MM-L"/>
    <m/>
    <n v="100"/>
    <x v="0"/>
    <x v="11"/>
    <x v="0"/>
    <n v="0.03"/>
    <s v="boneillb"/>
    <s v="MMAGGI"/>
    <s v="NG EXOTIC"/>
    <x v="6"/>
    <x v="4"/>
    <s v="VC9332.1"/>
    <d v="2001-07-01T00:00:00"/>
  </r>
  <r>
    <x v="1"/>
    <x v="2"/>
    <x v="1"/>
    <x v="0"/>
    <n v="4000"/>
    <n v="1311277"/>
    <d v="2001-05-30T09:28:09"/>
    <s v="AEP Energy Services, Inc."/>
    <x v="0"/>
    <x v="0"/>
    <x v="0"/>
    <x v="2"/>
    <s v="US Gas Phy Fwd Firm non-TX &lt; or = 1Mo "/>
    <s v="US Gas Phy       NNG Demarc              31May01         USD/MM"/>
    <m/>
    <n v="4000"/>
    <x v="0"/>
    <x v="10"/>
    <x v="0"/>
    <n v="3.5449999999999999"/>
    <s v="aepes208"/>
    <s v="KSTEVEN"/>
    <s v="ENA-IM Mid Central South"/>
    <x v="8"/>
    <x v="4"/>
    <n v="818294"/>
    <d v="2001-05-31T21:00:00"/>
  </r>
  <r>
    <x v="1"/>
    <x v="2"/>
    <x v="0"/>
    <x v="22"/>
    <n v="615000"/>
    <n v="1311279"/>
    <d v="2001-05-30T09:28:12"/>
    <s v="PG&amp;E Energy Trading-Gas Corpor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andrewk5"/>
    <s v="JARNOLD"/>
    <s v="NG-Price"/>
    <x v="6"/>
    <x v="4"/>
    <s v="VC9334.1"/>
    <d v="2001-07-01T00:00:00"/>
  </r>
  <r>
    <x v="1"/>
    <x v="2"/>
    <x v="1"/>
    <x v="0"/>
    <n v="10000"/>
    <n v="1311278"/>
    <d v="2001-05-30T09:28:12"/>
    <s v="Williams Energy Marketing &amp; Trading Company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5"/>
    <s v="stephenj"/>
    <s v="ARING"/>
    <s v="ENA-IM NE GULF1"/>
    <x v="8"/>
    <x v="4"/>
    <n v="818295"/>
    <d v="2001-05-31T21:00:00"/>
  </r>
  <r>
    <x v="0"/>
    <x v="0"/>
    <x v="0"/>
    <x v="0"/>
    <n v="20"/>
    <n v="1311281"/>
    <d v="2001-05-30T09:28:1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FBEUZELIN"/>
    <s v="BMARCHAN"/>
    <s v="Enron Metals Trading System"/>
    <x v="0"/>
    <x v="0"/>
    <n v="2158010"/>
    <m/>
  </r>
  <r>
    <x v="1"/>
    <x v="2"/>
    <x v="1"/>
    <x v="0"/>
    <n v="10000"/>
    <n v="1311282"/>
    <d v="2001-05-30T09:28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HEATHERW"/>
    <s v="MLENHAR"/>
    <s v="ENA - IM West"/>
    <x v="8"/>
    <x v="4"/>
    <n v="818296"/>
    <d v="2001-05-31T21:00:00"/>
  </r>
  <r>
    <x v="1"/>
    <x v="1"/>
    <x v="1"/>
    <x v="6"/>
    <n v="1500"/>
    <n v="1311283"/>
    <d v="2001-05-30T09:28:21"/>
    <s v="Allegheny Energy Supply Company, LLC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cgaes123"/>
    <s v="RBENSON"/>
    <s v="LT-PJM"/>
    <x v="7"/>
    <x v="6"/>
    <n v="626102.1"/>
    <d v="2002-06-01T14:12:00"/>
  </r>
  <r>
    <x v="1"/>
    <x v="1"/>
    <x v="1"/>
    <x v="21"/>
    <n v="2950"/>
    <n v="1311284"/>
    <d v="2001-05-30T09:28:21"/>
    <s v="Aquila Energy Marketing Corporation"/>
    <x v="0"/>
    <x v="0"/>
    <x v="0"/>
    <x v="1"/>
    <s v="US East Power Phy Fwd Firm"/>
    <s v="US Pwr Phy Firm  Entergy Peak            Jan-Feb02       USD/MWh"/>
    <n v="50"/>
    <m/>
    <x v="0"/>
    <x v="1"/>
    <x v="0"/>
    <n v="38"/>
    <s v="DANMURPHY"/>
    <s v="MCARSON2"/>
    <s v="ST-SPP"/>
    <x v="7"/>
    <x v="6"/>
    <n v="626103.1"/>
    <d v="2002-01-01T14:16:00"/>
  </r>
  <r>
    <x v="1"/>
    <x v="2"/>
    <x v="1"/>
    <x v="0"/>
    <n v="5000"/>
    <n v="1311286"/>
    <d v="2001-05-30T09:28:23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mattreed"/>
    <s v="TKUYKEN"/>
    <s v="ENA - IM West"/>
    <x v="8"/>
    <x v="4"/>
    <n v="818298"/>
    <d v="2001-05-31T21:00:00"/>
  </r>
  <r>
    <x v="1"/>
    <x v="2"/>
    <x v="1"/>
    <x v="0"/>
    <n v="5000"/>
    <n v="1311285"/>
    <d v="2001-05-30T09:28:23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PEGGIALL"/>
    <s v="KSTEVEN"/>
    <s v="ENA-IM Mid Central South"/>
    <x v="8"/>
    <x v="4"/>
    <n v="818297"/>
    <d v="2001-05-31T21:00:00"/>
  </r>
  <r>
    <x v="1"/>
    <x v="2"/>
    <x v="1"/>
    <x v="0"/>
    <n v="5000"/>
    <n v="1311290"/>
    <d v="2001-05-30T09:28:42"/>
    <s v="Nicor Gas Company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174999999999998"/>
    <s v="vab12345"/>
    <s v="PMIMS"/>
    <s v="ENA - IM MKT Central CG"/>
    <x v="8"/>
    <x v="4"/>
    <n v="818299"/>
    <d v="2001-05-31T21:00:00"/>
  </r>
  <r>
    <x v="1"/>
    <x v="2"/>
    <x v="1"/>
    <x v="0"/>
    <n v="5000"/>
    <n v="1311295"/>
    <d v="2001-05-30T09:28:56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SCOTTBISK"/>
    <s v="JWILLI13"/>
    <s v="ENA - IM Mkt Central MICH"/>
    <x v="8"/>
    <x v="4"/>
    <n v="818301"/>
    <d v="2001-05-31T21:00:00"/>
  </r>
  <r>
    <x v="1"/>
    <x v="2"/>
    <x v="1"/>
    <x v="0"/>
    <n v="2685"/>
    <n v="1311294"/>
    <d v="2001-05-30T09:28:56"/>
    <s v="Aquila Energy Marketing Corporation"/>
    <x v="0"/>
    <x v="0"/>
    <x v="0"/>
    <x v="2"/>
    <s v="US Gas Phy Fwd Firm non-TX &lt; or = 1Mo "/>
    <s v="US Gas Phy       NNG Demarc              31May01         USD/MM"/>
    <m/>
    <n v="2685"/>
    <x v="0"/>
    <x v="10"/>
    <x v="0"/>
    <n v="3.5449999999999999"/>
    <s v="BIGDADDY"/>
    <s v="KSTEVEN"/>
    <s v="ENA-IM Mid Central South"/>
    <x v="8"/>
    <x v="4"/>
    <n v="818300"/>
    <d v="2001-05-31T21:00:00"/>
  </r>
  <r>
    <x v="1"/>
    <x v="2"/>
    <x v="1"/>
    <x v="0"/>
    <n v="12887"/>
    <n v="1311298"/>
    <d v="2001-05-30T09:29:07"/>
    <s v="Dynegy Marketing and Trade"/>
    <x v="0"/>
    <x v="0"/>
    <x v="0"/>
    <x v="2"/>
    <s v="US Gas Phy Fwd Firm non-TX &lt; or = 1Mo "/>
    <s v="US Gas Phy       PG&amp;E CtyGte             31May01         USD/MM"/>
    <m/>
    <n v="12887"/>
    <x v="0"/>
    <x v="10"/>
    <x v="0"/>
    <n v="4.5"/>
    <s v="NOVERO777"/>
    <s v="MLENHAR"/>
    <s v="ENA - IM West"/>
    <x v="8"/>
    <x v="4"/>
    <n v="818302"/>
    <d v="2001-05-31T21:00:00"/>
  </r>
  <r>
    <x v="1"/>
    <x v="3"/>
    <x v="0"/>
    <x v="0"/>
    <n v="50000"/>
    <n v="1311299"/>
    <d v="2001-05-30T09:29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rsrsrsrs"/>
    <s v="GWHALLE"/>
    <s v="WTI-GW-NXC2"/>
    <x v="5"/>
    <x v="4"/>
    <n v="109561"/>
    <d v="2001-07-01T00:00:00"/>
  </r>
  <r>
    <x v="1"/>
    <x v="1"/>
    <x v="1"/>
    <x v="21"/>
    <n v="2950"/>
    <n v="1311301"/>
    <d v="2001-05-30T09:29:11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25"/>
    <s v="robmoore"/>
    <s v="MCARSON2"/>
    <s v="ST-SPP"/>
    <x v="7"/>
    <x v="6"/>
    <n v="626104.1"/>
    <d v="2002-01-01T14:16:00"/>
  </r>
  <r>
    <x v="1"/>
    <x v="2"/>
    <x v="1"/>
    <x v="0"/>
    <n v="5000"/>
    <n v="1311300"/>
    <d v="2001-05-30T09:29:1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TMVDEC02"/>
    <s v="KSTEVEN"/>
    <s v="ENA-IM Mid Central South"/>
    <x v="8"/>
    <x v="4"/>
    <n v="818303"/>
    <d v="2001-05-31T21:00:00"/>
  </r>
  <r>
    <x v="1"/>
    <x v="2"/>
    <x v="1"/>
    <x v="0"/>
    <n v="1445"/>
    <n v="1311302"/>
    <d v="2001-05-30T09:29:12"/>
    <s v="AEP Energy Services, Inc."/>
    <x v="0"/>
    <x v="0"/>
    <x v="0"/>
    <x v="2"/>
    <s v="US Gas Phy Fwd Firm non-TX &lt; or = 1Mo "/>
    <s v="US Gas Phy       NGPL Midcont            31May01         USD/MM"/>
    <m/>
    <n v="1445"/>
    <x v="0"/>
    <x v="10"/>
    <x v="0"/>
    <n v="3.5175000000000001"/>
    <s v="aepes208"/>
    <s v="KSTEVEN"/>
    <s v="ENA-IM Mid Central South"/>
    <x v="8"/>
    <x v="4"/>
    <n v="818304"/>
    <d v="2001-05-31T21:00:00"/>
  </r>
  <r>
    <x v="1"/>
    <x v="2"/>
    <x v="1"/>
    <x v="0"/>
    <n v="5000"/>
    <n v="1311303"/>
    <d v="2001-05-30T09:29:1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74999999999999"/>
    <s v="KREMERTODD"/>
    <s v="KSTEVEN"/>
    <s v="ENA-IM Mid Central South"/>
    <x v="8"/>
    <x v="4"/>
    <n v="818305"/>
    <d v="2001-05-31T21:00:00"/>
  </r>
  <r>
    <x v="1"/>
    <x v="2"/>
    <x v="1"/>
    <x v="0"/>
    <n v="5562"/>
    <n v="1311304"/>
    <d v="2001-05-30T09:29:18"/>
    <s v="Aquila Energy Marketing Corporation"/>
    <x v="0"/>
    <x v="0"/>
    <x v="0"/>
    <x v="2"/>
    <s v="US Gas Phy Fwd Firm non-TX &lt; or = 1Mo "/>
    <s v="US Gas Phy       Dom SP TT               31May01         USD/MM"/>
    <m/>
    <n v="5562"/>
    <x v="0"/>
    <x v="10"/>
    <x v="0"/>
    <n v="3.89"/>
    <s v="MARKOTTE"/>
    <s v="SHENDRI"/>
    <s v="ENA-IM ME CNG"/>
    <x v="8"/>
    <x v="4"/>
    <n v="818306"/>
    <d v="2001-05-31T21:00:00"/>
  </r>
  <r>
    <x v="1"/>
    <x v="2"/>
    <x v="1"/>
    <x v="0"/>
    <n v="10000"/>
    <n v="1311305"/>
    <d v="2001-05-30T09:29:19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brentrookp"/>
    <s v="MLENHAR"/>
    <s v="ENA - IM West"/>
    <x v="8"/>
    <x v="4"/>
    <n v="818308"/>
    <d v="2001-05-31T21:00:00"/>
  </r>
  <r>
    <x v="1"/>
    <x v="2"/>
    <x v="1"/>
    <x v="0"/>
    <n v="5000"/>
    <n v="1311306"/>
    <d v="2001-05-30T09:29:19"/>
    <s v="Duke Energy Trading and Marketing, L.L.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7"/>
    <s v="KMZIOBER"/>
    <s v="VPIMENOV"/>
    <s v="ENA-IM ME NEW YORK"/>
    <x v="8"/>
    <x v="4"/>
    <n v="818307"/>
    <d v="2001-05-31T21:00:00"/>
  </r>
  <r>
    <x v="1"/>
    <x v="2"/>
    <x v="1"/>
    <x v="0"/>
    <n v="2000"/>
    <n v="1311309"/>
    <d v="2001-05-30T09:29:33"/>
    <s v="Colonial Energy Inc."/>
    <x v="0"/>
    <x v="0"/>
    <x v="0"/>
    <x v="2"/>
    <s v="US Gas Phy Fwd Firm non-TX &lt; or = 1Mo "/>
    <s v="US Gas Phy       TETCO WLA               31May01         USD/MM"/>
    <n v="2000"/>
    <m/>
    <x v="0"/>
    <x v="10"/>
    <x v="0"/>
    <n v="3.6"/>
    <s v="BRIANKELLY"/>
    <s v="SPEREIR"/>
    <s v="ENA-IM NE GULF3"/>
    <x v="8"/>
    <x v="4"/>
    <n v="818309"/>
    <d v="2001-05-31T21:00:00"/>
  </r>
  <r>
    <x v="1"/>
    <x v="2"/>
    <x v="1"/>
    <x v="0"/>
    <n v="10000"/>
    <n v="1311311"/>
    <d v="2001-05-30T09:29:3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310"/>
    <d v="2001-05-31T21:00:00"/>
  </r>
  <r>
    <x v="1"/>
    <x v="2"/>
    <x v="1"/>
    <x v="6"/>
    <n v="24000"/>
    <n v="1311310"/>
    <d v="2001-05-30T09:29:36"/>
    <s v="Mirant Americas Energy Marketing, L.P."/>
    <x v="0"/>
    <x v="0"/>
    <x v="0"/>
    <x v="2"/>
    <s v="US Gas Phy Fwd Firm non-TX &lt; or = 1Mo "/>
    <s v="US Gas Phy       TCO Pool                Jun01           USD/MM"/>
    <m/>
    <n v="800"/>
    <x v="0"/>
    <x v="10"/>
    <x v="0"/>
    <n v="3.85"/>
    <s v="gregt00001"/>
    <s v="JHODGE2"/>
    <s v="ENA-IM ME TCO"/>
    <x v="8"/>
    <x v="4"/>
    <n v="818311"/>
    <d v="2001-06-01T21:00:00"/>
  </r>
  <r>
    <x v="0"/>
    <x v="0"/>
    <x v="0"/>
    <x v="0"/>
    <n v="11"/>
    <n v="1311313"/>
    <d v="2001-05-30T09:29:37"/>
    <s v="Standard Bank London Limited"/>
    <x v="0"/>
    <x v="0"/>
    <x v="0"/>
    <x v="0"/>
    <s v="Copper LME Registered Contract"/>
    <s v="Cu LME Reg.      Contract                3 Month         USD/mt-L"/>
    <m/>
    <n v="11"/>
    <x v="0"/>
    <x v="0"/>
    <x v="0"/>
    <n v="1703"/>
    <s v="PHILLIPSM"/>
    <s v="BMARCHAN"/>
    <s v="Enron Metals Trading System"/>
    <x v="0"/>
    <x v="0"/>
    <n v="2158025"/>
    <m/>
  </r>
  <r>
    <x v="1"/>
    <x v="2"/>
    <x v="1"/>
    <x v="0"/>
    <n v="25000"/>
    <n v="1311314"/>
    <d v="2001-05-30T09:29:41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312"/>
    <d v="2001-05-31T21:00:00"/>
  </r>
  <r>
    <x v="1"/>
    <x v="2"/>
    <x v="1"/>
    <x v="0"/>
    <n v="5000"/>
    <n v="1311315"/>
    <d v="2001-05-30T09:29:43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75000000000001"/>
    <s v="TMVTML01"/>
    <s v="KSTEVEN"/>
    <s v="ENA-IM Mid Central South"/>
    <x v="8"/>
    <x v="4"/>
    <n v="818313"/>
    <d v="2001-05-31T21:00:00"/>
  </r>
  <r>
    <x v="1"/>
    <x v="2"/>
    <x v="0"/>
    <x v="10"/>
    <n v="620000"/>
    <n v="1311317"/>
    <d v="2001-05-30T09:29:50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71"/>
    <s v="damian41"/>
    <s v="JARNOLD"/>
    <s v="NG-Price"/>
    <x v="6"/>
    <x v="4"/>
    <s v="VC9361.1"/>
    <d v="2001-07-01T21:00:00"/>
  </r>
  <r>
    <x v="1"/>
    <x v="2"/>
    <x v="1"/>
    <x v="0"/>
    <n v="633"/>
    <n v="1311318"/>
    <d v="2001-05-30T09:29:52"/>
    <s v="Cinergy Marketing &amp; Trading, LLC"/>
    <x v="0"/>
    <x v="0"/>
    <x v="0"/>
    <x v="2"/>
    <s v="US Gas Phy Fwd Firm non-TX &lt; or = 1Mo "/>
    <s v="US Gas Phy       NNG Demarc              31May01         USD/MM"/>
    <n v="633"/>
    <m/>
    <x v="0"/>
    <x v="10"/>
    <x v="0"/>
    <n v="3.55"/>
    <s v="MOOREROB"/>
    <s v="KSTEVEN"/>
    <s v="ENA-IM Mid Central South"/>
    <x v="8"/>
    <x v="4"/>
    <n v="818314"/>
    <d v="2001-05-31T21:00:00"/>
  </r>
  <r>
    <x v="0"/>
    <x v="2"/>
    <x v="1"/>
    <x v="0"/>
    <n v="10000"/>
    <n v="1311320"/>
    <d v="2001-05-30T09:29:5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"/>
    <s v="elizabeth"/>
    <s v="RWATT"/>
    <s v="EC-IM Canada West"/>
    <x v="8"/>
    <x v="7"/>
    <n v="818316"/>
    <d v="2001-05-30T21:00:00"/>
  </r>
  <r>
    <x v="1"/>
    <x v="2"/>
    <x v="1"/>
    <x v="0"/>
    <n v="2100"/>
    <n v="1311319"/>
    <d v="2001-05-30T09:29:54"/>
    <s v="Cook Inlet Energy Supply L.L.C."/>
    <x v="0"/>
    <x v="0"/>
    <x v="0"/>
    <x v="2"/>
    <s v="US Gas Phy Fwd Firm non-TX &lt; or = 1Mo "/>
    <s v="US Gas Phy       PEPL Pool               31May01         USD/MM"/>
    <m/>
    <n v="2100"/>
    <x v="0"/>
    <x v="10"/>
    <x v="0"/>
    <n v="3.5724999999999998"/>
    <s v="MIDCONT1"/>
    <s v="KSTEVEN"/>
    <s v="ENA-IM Mid Central South"/>
    <x v="8"/>
    <x v="4"/>
    <n v="818315"/>
    <d v="2001-05-31T21:00:00"/>
  </r>
  <r>
    <x v="1"/>
    <x v="3"/>
    <x v="0"/>
    <x v="0"/>
    <n v="25000"/>
    <n v="1311321"/>
    <d v="2001-05-30T09:29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2"/>
    <s v="DOMESTIC1"/>
    <s v="RFULLER"/>
    <s v="PHYOIL - Price"/>
    <x v="6"/>
    <x v="4"/>
    <s v="VC9362.1"/>
    <d v="2001-07-01T00:00:00"/>
  </r>
  <r>
    <x v="1"/>
    <x v="2"/>
    <x v="1"/>
    <x v="0"/>
    <n v="10000"/>
    <n v="1311322"/>
    <d v="2001-05-30T09:29:57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VALENCIA"/>
    <s v="MLENHAR"/>
    <s v="ENA - IM West"/>
    <x v="8"/>
    <x v="4"/>
    <n v="818317"/>
    <d v="2001-05-31T21:00:00"/>
  </r>
  <r>
    <x v="1"/>
    <x v="2"/>
    <x v="1"/>
    <x v="0"/>
    <n v="1494"/>
    <n v="1311323"/>
    <d v="2001-05-30T09:29:59"/>
    <s v="Dynegy Marketing and Trade"/>
    <x v="0"/>
    <x v="0"/>
    <x v="0"/>
    <x v="2"/>
    <s v="US Gas Phy Fwd Firm non-TX &lt; or = 1Mo "/>
    <s v="US Gas Phy       NNG Demarc              31May01         USD/MM"/>
    <n v="1494"/>
    <m/>
    <x v="0"/>
    <x v="10"/>
    <x v="0"/>
    <n v="3.55"/>
    <s v="ZUBEL001"/>
    <s v="KSTEVEN"/>
    <s v="ENA-IM Mid Central South"/>
    <x v="8"/>
    <x v="4"/>
    <n v="818318"/>
    <d v="2001-05-31T21:00:00"/>
  </r>
  <r>
    <x v="1"/>
    <x v="2"/>
    <x v="0"/>
    <x v="10"/>
    <n v="620000"/>
    <n v="1311324"/>
    <d v="2001-05-30T09:30:01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DAVIDSET"/>
    <s v="JARNOLD"/>
    <s v="NG-Price"/>
    <x v="6"/>
    <x v="4"/>
    <s v="VC9363.1"/>
    <d v="2001-07-01T21:00:00"/>
  </r>
  <r>
    <x v="1"/>
    <x v="2"/>
    <x v="1"/>
    <x v="0"/>
    <n v="10000"/>
    <n v="1311325"/>
    <d v="2001-05-30T09:30:02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7"/>
    <s v="bbharleyp"/>
    <s v="JPARKS"/>
    <s v="ENA - IM Katy"/>
    <x v="8"/>
    <x v="8"/>
    <n v="818319"/>
    <d v="2001-05-31T21:00:00"/>
  </r>
  <r>
    <x v="1"/>
    <x v="2"/>
    <x v="1"/>
    <x v="0"/>
    <n v="7239"/>
    <n v="1311326"/>
    <d v="2001-05-30T09:30:07"/>
    <s v="Texaco Natural Gas Inc."/>
    <x v="0"/>
    <x v="0"/>
    <x v="0"/>
    <x v="2"/>
    <s v="US Gas Phy Fwd Firm non-TX &lt; or = 1Mo "/>
    <s v="US Gas Phy       Transco St.65           31May01         USD/MM"/>
    <m/>
    <n v="7239"/>
    <x v="0"/>
    <x v="10"/>
    <x v="0"/>
    <n v="3.7749999999999999"/>
    <s v="STEPHENSJE"/>
    <s v="ARING"/>
    <s v="ENA-IM NE GULF1"/>
    <x v="8"/>
    <x v="4"/>
    <n v="818320"/>
    <d v="2001-05-31T21:00:00"/>
  </r>
  <r>
    <x v="1"/>
    <x v="2"/>
    <x v="1"/>
    <x v="0"/>
    <n v="4975"/>
    <n v="1311327"/>
    <d v="2001-05-30T09:30:09"/>
    <s v="Midcoast Marketing, Inc."/>
    <x v="0"/>
    <x v="0"/>
    <x v="0"/>
    <x v="2"/>
    <s v="US Gas Phy Fwd Firm non-TX &lt; or = 1Mo "/>
    <s v="US Gas Phy       TENN 800                31May01         USD/MM"/>
    <m/>
    <n v="4975"/>
    <x v="0"/>
    <x v="10"/>
    <x v="0"/>
    <n v="3.6349999999999998"/>
    <s v="STUDMFFN"/>
    <s v="SNEAL"/>
    <s v="ENA-IM NE GULF3"/>
    <x v="8"/>
    <x v="4"/>
    <n v="818321"/>
    <d v="2001-05-31T21:00:00"/>
  </r>
  <r>
    <x v="1"/>
    <x v="2"/>
    <x v="1"/>
    <x v="0"/>
    <n v="10000"/>
    <n v="1311328"/>
    <d v="2001-05-30T09:30:14"/>
    <s v="Cook Inlet Energy Supply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349999999999998"/>
    <s v="EASTDESK"/>
    <s v="SNEAL"/>
    <s v="ENA-IM NE GULF3"/>
    <x v="8"/>
    <x v="4"/>
    <n v="818322"/>
    <d v="2001-05-31T21:00:00"/>
  </r>
  <r>
    <x v="1"/>
    <x v="2"/>
    <x v="1"/>
    <x v="0"/>
    <n v="10000"/>
    <n v="1311329"/>
    <d v="2001-05-30T09:30:1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KURTISWOOD"/>
    <s v="PMIMS"/>
    <s v="ENA - IM MKT Central CG"/>
    <x v="8"/>
    <x v="4"/>
    <n v="818323"/>
    <d v="2001-05-31T21:00:00"/>
  </r>
  <r>
    <x v="1"/>
    <x v="2"/>
    <x v="0"/>
    <x v="6"/>
    <n v="300000"/>
    <n v="1311330"/>
    <d v="2001-05-30T09:30:1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4"/>
    <s v="avgallo51"/>
    <s v="PKEAVEY"/>
    <s v="G-DAILY-EST"/>
    <x v="6"/>
    <x v="4"/>
    <s v="VC9364.1"/>
    <d v="2001-06-01T21:00:00"/>
  </r>
  <r>
    <x v="1"/>
    <x v="2"/>
    <x v="1"/>
    <x v="0"/>
    <n v="20000"/>
    <n v="1311331"/>
    <d v="2001-05-30T09:30:24"/>
    <s v="Coral Energy Resources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bbharleyp"/>
    <s v="ARING"/>
    <s v="ENA-IM NE GULF1"/>
    <x v="8"/>
    <x v="4"/>
    <n v="818324"/>
    <d v="2001-05-31T21:00:00"/>
  </r>
  <r>
    <x v="1"/>
    <x v="2"/>
    <x v="1"/>
    <x v="0"/>
    <n v="5000"/>
    <n v="1311332"/>
    <d v="2001-05-30T09:30:25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TMVDEC02"/>
    <s v="KSTEVEN"/>
    <s v="ENA-IM Mid Central South"/>
    <x v="8"/>
    <x v="4"/>
    <n v="818325"/>
    <d v="2001-05-31T21:00:00"/>
  </r>
  <r>
    <x v="0"/>
    <x v="0"/>
    <x v="0"/>
    <x v="0"/>
    <n v="12"/>
    <n v="1311333"/>
    <d v="2001-05-30T09:30:27"/>
    <s v="The Bank of Nova Scotia"/>
    <x v="0"/>
    <x v="0"/>
    <x v="0"/>
    <x v="0"/>
    <s v="Aluminum LME Registered Contract"/>
    <s v="Al LME Reg.      Contract                3 Month         USD/mt-L"/>
    <n v="12"/>
    <m/>
    <x v="0"/>
    <x v="0"/>
    <x v="0"/>
    <n v="1524"/>
    <s v="WAHFAGGOT"/>
    <s v="BMARCHAN"/>
    <s v="Enron Metals Trading System"/>
    <x v="0"/>
    <x v="0"/>
    <n v="2158032"/>
    <m/>
  </r>
  <r>
    <x v="1"/>
    <x v="2"/>
    <x v="1"/>
    <x v="0"/>
    <n v="10000"/>
    <n v="1311334"/>
    <d v="2001-05-30T09:30:30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850000000000001"/>
    <s v="BRADCLAUSE"/>
    <s v="JPARKS"/>
    <s v="ENA - IM Katy"/>
    <x v="8"/>
    <x v="8"/>
    <n v="818326"/>
    <d v="2001-05-31T21:00:00"/>
  </r>
  <r>
    <x v="1"/>
    <x v="2"/>
    <x v="1"/>
    <x v="0"/>
    <n v="10000"/>
    <n v="1311335"/>
    <d v="2001-05-30T09:30:33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9"/>
    <s v="BRADCLAUSE"/>
    <s v="JPARKS"/>
    <s v="ENA - IM Katy"/>
    <x v="8"/>
    <x v="8"/>
    <n v="818327"/>
    <d v="2001-05-31T21:00:00"/>
  </r>
  <r>
    <x v="1"/>
    <x v="2"/>
    <x v="0"/>
    <x v="14"/>
    <n v="1825000"/>
    <n v="1311336"/>
    <d v="2001-05-30T09:30:3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75"/>
    <s v="AQUILA1004"/>
    <s v="JARNOLD"/>
    <s v="NG-Price"/>
    <x v="6"/>
    <x v="4"/>
    <s v="VC9365.1"/>
    <d v="2002-01-01T21:00:00"/>
  </r>
  <r>
    <x v="1"/>
    <x v="2"/>
    <x v="0"/>
    <x v="6"/>
    <n v="150000"/>
    <n v="1311337"/>
    <d v="2001-05-30T09:30:38"/>
    <s v="Nicor Enerchange, LLC"/>
    <x v="0"/>
    <x v="0"/>
    <x v="0"/>
    <x v="2"/>
    <s v="US Gas Fin Swap"/>
    <s v="US Gas Daily     Chicago                 Jun01           USD/MM"/>
    <m/>
    <n v="5000"/>
    <x v="0"/>
    <x v="10"/>
    <x v="0"/>
    <n v="3.72"/>
    <s v="ADM83303"/>
    <s v="GSTOREY"/>
    <s v="FT-ONTARIO"/>
    <x v="6"/>
    <x v="4"/>
    <s v="VC9366.1"/>
    <d v="2001-06-01T21:00:00"/>
  </r>
  <r>
    <x v="1"/>
    <x v="2"/>
    <x v="1"/>
    <x v="0"/>
    <n v="5000"/>
    <n v="1311338"/>
    <d v="2001-05-30T09:30:38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PEGGIALL"/>
    <s v="KSTEVEN"/>
    <s v="ENA-IM Mid Central South"/>
    <x v="8"/>
    <x v="4"/>
    <n v="818328"/>
    <d v="2001-05-31T21:00:00"/>
  </r>
  <r>
    <x v="1"/>
    <x v="2"/>
    <x v="1"/>
    <x v="0"/>
    <n v="2400"/>
    <n v="1311340"/>
    <d v="2001-05-30T09:30:45"/>
    <s v="Aquila Energy Marketing Corporation"/>
    <x v="0"/>
    <x v="0"/>
    <x v="0"/>
    <x v="2"/>
    <s v="US Gas Phy Fwd Firm non-TX &lt; or = 1Mo "/>
    <s v="US Gas Phy       PEPL Pool               31May01         USD/MM"/>
    <n v="2400"/>
    <m/>
    <x v="0"/>
    <x v="10"/>
    <x v="0"/>
    <n v="3.5649999999999999"/>
    <s v="toddbandy"/>
    <s v="KSTEVEN"/>
    <s v="ENA-IM Mid Central South"/>
    <x v="8"/>
    <x v="4"/>
    <n v="818329"/>
    <d v="2001-05-31T21:00:00"/>
  </r>
  <r>
    <x v="1"/>
    <x v="2"/>
    <x v="0"/>
    <x v="10"/>
    <n v="155000"/>
    <n v="1311341"/>
    <d v="2001-05-30T09:30:48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2949999999999999"/>
    <s v="ritanagle"/>
    <s v="FERMIS"/>
    <s v="FT - North West"/>
    <x v="6"/>
    <x v="4"/>
    <s v="VC9368.1"/>
    <d v="2001-07-01T21:00:00"/>
  </r>
  <r>
    <x v="1"/>
    <x v="2"/>
    <x v="0"/>
    <x v="6"/>
    <n v="150000"/>
    <n v="1311342"/>
    <d v="2001-05-30T09:30:49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45"/>
    <s v="WARNERTODD"/>
    <s v="PKEAVEY"/>
    <s v="G-DAILY-EST"/>
    <x v="6"/>
    <x v="4"/>
    <s v="VC9371.1"/>
    <d v="2001-06-01T21:00:00"/>
  </r>
  <r>
    <x v="1"/>
    <x v="2"/>
    <x v="0"/>
    <x v="20"/>
    <n v="755000"/>
    <n v="1311344"/>
    <d v="2001-05-30T09:30:51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369.1"/>
    <d v="2001-11-01T00:00:00"/>
  </r>
  <r>
    <x v="1"/>
    <x v="2"/>
    <x v="1"/>
    <x v="0"/>
    <n v="5000"/>
    <n v="1311345"/>
    <d v="2001-05-30T09:30:5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scharton"/>
    <s v="KSTEVEN"/>
    <s v="ENA-IM Mid Central South"/>
    <x v="8"/>
    <x v="4"/>
    <n v="818330"/>
    <d v="2001-05-31T21:00:00"/>
  </r>
  <r>
    <x v="1"/>
    <x v="2"/>
    <x v="1"/>
    <x v="6"/>
    <n v="4050"/>
    <n v="1311346"/>
    <d v="2001-05-30T09:30:55"/>
    <s v="Sprague Energy Corp."/>
    <x v="0"/>
    <x v="0"/>
    <x v="0"/>
    <x v="2"/>
    <s v="US Gas Phy Fwd Firm non-TX &lt; or = 1Mo "/>
    <s v="US Gas Phy       Transco St.65           Jun01           USD/MM"/>
    <n v="135"/>
    <m/>
    <x v="0"/>
    <x v="10"/>
    <x v="0"/>
    <n v="3.64"/>
    <s v="CARMSTRO"/>
    <s v="ARING"/>
    <s v="ENA-IM NE GULF1"/>
    <x v="8"/>
    <x v="4"/>
    <n v="818331"/>
    <d v="2001-06-01T21:00:00"/>
  </r>
  <r>
    <x v="1"/>
    <x v="1"/>
    <x v="1"/>
    <x v="2"/>
    <n v="250"/>
    <n v="1311348"/>
    <d v="2001-05-30T09:31:0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105.1"/>
    <d v="2001-06-04T21:00:00"/>
  </r>
  <r>
    <x v="1"/>
    <x v="2"/>
    <x v="1"/>
    <x v="0"/>
    <n v="5000"/>
    <n v="1311350"/>
    <d v="2001-05-30T09:31:13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ZUBEL001"/>
    <s v="KSTEVEN"/>
    <s v="ENA-IM Mid Central South"/>
    <x v="8"/>
    <x v="4"/>
    <n v="818333"/>
    <d v="2001-05-31T21:00:00"/>
  </r>
  <r>
    <x v="1"/>
    <x v="2"/>
    <x v="1"/>
    <x v="0"/>
    <n v="10000"/>
    <n v="1311351"/>
    <d v="2001-05-30T09:31:16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"/>
    <s v="BRADCLAUSE"/>
    <s v="JPARKS"/>
    <s v="ENA - IM Katy"/>
    <x v="8"/>
    <x v="8"/>
    <n v="818335"/>
    <d v="2001-05-31T21:00:00"/>
  </r>
  <r>
    <x v="1"/>
    <x v="2"/>
    <x v="1"/>
    <x v="0"/>
    <n v="10000"/>
    <n v="1311352"/>
    <d v="2001-05-30T09:31:21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49999999999999"/>
    <s v="BRADCLAUSE"/>
    <s v="JPARKS"/>
    <s v="ENA - IM Katy"/>
    <x v="8"/>
    <x v="8"/>
    <n v="818336"/>
    <d v="2001-05-31T21:00:00"/>
  </r>
  <r>
    <x v="1"/>
    <x v="2"/>
    <x v="0"/>
    <x v="10"/>
    <n v="155000"/>
    <n v="1311355"/>
    <d v="2001-05-30T09:31:23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MACGROIN"/>
    <s v="JARNOLD"/>
    <s v="NG-Price"/>
    <x v="6"/>
    <x v="4"/>
    <s v="VC9374.1"/>
    <d v="2001-07-01T21:00:00"/>
  </r>
  <r>
    <x v="1"/>
    <x v="2"/>
    <x v="0"/>
    <x v="6"/>
    <n v="300000"/>
    <n v="1311353"/>
    <d v="2001-05-30T09:31:2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75.1"/>
    <d v="2001-06-01T21:00:00"/>
  </r>
  <r>
    <x v="1"/>
    <x v="2"/>
    <x v="1"/>
    <x v="0"/>
    <n v="10000"/>
    <n v="1311354"/>
    <d v="2001-05-30T09:31:23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339"/>
    <d v="2001-05-31T21:00:00"/>
  </r>
  <r>
    <x v="0"/>
    <x v="2"/>
    <x v="1"/>
    <x v="6"/>
    <n v="150000"/>
    <n v="1311356"/>
    <d v="2001-05-30T09:31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5"/>
    <s v="DAVEGRAHAM"/>
    <s v="MCOWAN"/>
    <s v="EC-IM Canada West"/>
    <x v="8"/>
    <x v="7"/>
    <n v="818337"/>
    <d v="2001-06-01T21:00:00"/>
  </r>
  <r>
    <x v="1"/>
    <x v="2"/>
    <x v="1"/>
    <x v="0"/>
    <n v="10000"/>
    <n v="1311357"/>
    <d v="2001-05-30T09:31:2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4"/>
    <s v="BRADCLAUSE"/>
    <s v="JPARKS"/>
    <s v="ENA - IM Katy"/>
    <x v="8"/>
    <x v="8"/>
    <n v="818338"/>
    <d v="2001-05-31T21:00:00"/>
  </r>
  <r>
    <x v="0"/>
    <x v="0"/>
    <x v="0"/>
    <x v="0"/>
    <n v="4"/>
    <n v="1311358"/>
    <d v="2001-05-30T09:31:2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marknunn1"/>
    <s v="BMARCHAN"/>
    <s v="Enron Metals Trading System"/>
    <x v="0"/>
    <x v="0"/>
    <n v="2158034"/>
    <m/>
  </r>
  <r>
    <x v="1"/>
    <x v="2"/>
    <x v="0"/>
    <x v="22"/>
    <n v="615000"/>
    <n v="1311359"/>
    <d v="2001-05-30T09:31:2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76.1"/>
    <d v="2001-07-01T00:00:00"/>
  </r>
  <r>
    <x v="1"/>
    <x v="2"/>
    <x v="0"/>
    <x v="6"/>
    <n v="300000"/>
    <n v="1311360"/>
    <d v="2001-05-30T09:31:2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avgallo51"/>
    <s v="PKEAVEY"/>
    <s v="G-DAILY-EST"/>
    <x v="6"/>
    <x v="4"/>
    <s v="VC9377.1"/>
    <d v="2001-06-01T21:00:00"/>
  </r>
  <r>
    <x v="1"/>
    <x v="2"/>
    <x v="1"/>
    <x v="0"/>
    <n v="5000"/>
    <n v="1311361"/>
    <d v="2001-05-30T09:31:30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24999999999998"/>
    <s v="cscharton"/>
    <s v="KSTEVEN"/>
    <s v="ENA-IM Mid Central South"/>
    <x v="8"/>
    <x v="4"/>
    <n v="818340"/>
    <d v="2001-05-31T21:00:00"/>
  </r>
  <r>
    <x v="1"/>
    <x v="2"/>
    <x v="1"/>
    <x v="0"/>
    <n v="10000"/>
    <n v="1311362"/>
    <d v="2001-05-30T09:31:32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TMVTMD02"/>
    <s v="PMIMS"/>
    <s v="ENA - IM MKT Central CG"/>
    <x v="8"/>
    <x v="4"/>
    <n v="818341"/>
    <d v="2001-05-31T21:00:00"/>
  </r>
  <r>
    <x v="0"/>
    <x v="0"/>
    <x v="0"/>
    <x v="0"/>
    <n v="4"/>
    <n v="1311364"/>
    <d v="2001-05-30T09:31:34"/>
    <s v="Chase Manhatt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stonerman"/>
    <s v="BMARCHAN"/>
    <s v="Enron Metals Trading System"/>
    <x v="0"/>
    <x v="0"/>
    <n v="2158036"/>
    <m/>
  </r>
  <r>
    <x v="1"/>
    <x v="2"/>
    <x v="0"/>
    <x v="10"/>
    <n v="310000"/>
    <n v="1311363"/>
    <d v="2001-05-30T09:31:34"/>
    <s v="Engage Energy Canada L.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DM98493"/>
    <s v="JARNOLD"/>
    <s v="NG-Price"/>
    <x v="6"/>
    <x v="4"/>
    <s v="VC9378.1"/>
    <d v="2001-07-01T21:00:00"/>
  </r>
  <r>
    <x v="1"/>
    <x v="2"/>
    <x v="0"/>
    <x v="10"/>
    <n v="77500"/>
    <n v="1311365"/>
    <d v="2001-05-30T09:31:37"/>
    <s v="Conectiv Energy Supply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bradhoese2"/>
    <s v="JARNOLD"/>
    <s v="NG-Price"/>
    <x v="6"/>
    <x v="4"/>
    <s v="VC9379.1"/>
    <d v="2001-07-01T21:00:00"/>
  </r>
  <r>
    <x v="1"/>
    <x v="2"/>
    <x v="1"/>
    <x v="0"/>
    <n v="5000"/>
    <n v="1311366"/>
    <d v="2001-05-30T09:31:37"/>
    <s v="USGT/Aquila, L.P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50000000000002"/>
    <s v="tracycolli"/>
    <s v="KSTEVEN"/>
    <s v="ENA-IM Mid Central South"/>
    <x v="8"/>
    <x v="4"/>
    <n v="818342"/>
    <d v="2001-05-31T21:00:00"/>
  </r>
  <r>
    <x v="1"/>
    <x v="2"/>
    <x v="1"/>
    <x v="0"/>
    <n v="5000"/>
    <n v="1311367"/>
    <d v="2001-05-30T09:31:41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8"/>
    <s v="tracycolli"/>
    <s v="KSTEVEN"/>
    <s v="ENA-IM Mid Central South"/>
    <x v="8"/>
    <x v="4"/>
    <n v="818343"/>
    <d v="2001-05-31T21:00:00"/>
  </r>
  <r>
    <x v="1"/>
    <x v="2"/>
    <x v="1"/>
    <x v="0"/>
    <n v="10000"/>
    <n v="1311369"/>
    <d v="2001-05-30T09:31:45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5"/>
    <s v="BRADCLAUSE"/>
    <s v="JPARKS"/>
    <s v="ENA - IM Katy"/>
    <x v="8"/>
    <x v="8"/>
    <n v="818344"/>
    <d v="2001-05-31T21:00:00"/>
  </r>
  <r>
    <x v="1"/>
    <x v="2"/>
    <x v="0"/>
    <x v="6"/>
    <n v="300000"/>
    <n v="1311370"/>
    <d v="2001-05-30T09:31:4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shduster"/>
    <s v="PKEAVEY"/>
    <s v="G-DAILY-EST"/>
    <x v="6"/>
    <x v="4"/>
    <s v="VC9382.1"/>
    <d v="2001-06-01T21:00:00"/>
  </r>
  <r>
    <x v="0"/>
    <x v="2"/>
    <x v="1"/>
    <x v="0"/>
    <n v="10000"/>
    <n v="1311371"/>
    <d v="2001-05-30T09:31:47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8345"/>
    <d v="2001-05-31T21:00:00"/>
  </r>
  <r>
    <x v="1"/>
    <x v="2"/>
    <x v="1"/>
    <x v="0"/>
    <n v="350"/>
    <n v="1311374"/>
    <d v="2001-05-30T09:31:55"/>
    <s v="Petrocom Energy Group Limited"/>
    <x v="0"/>
    <x v="0"/>
    <x v="0"/>
    <x v="2"/>
    <s v="US Gas Phy Fwd Firm non-TX &lt; or = 1Mo "/>
    <s v="US Gas Phy       TENN 800                31May01         USD/MM"/>
    <m/>
    <n v="350"/>
    <x v="0"/>
    <x v="10"/>
    <x v="0"/>
    <n v="3.65"/>
    <s v="CHRISBOSCO"/>
    <s v="SNEAL"/>
    <s v="ENA-IM NE GULF3"/>
    <x v="8"/>
    <x v="4"/>
    <n v="818346"/>
    <d v="2001-05-31T21:00:00"/>
  </r>
  <r>
    <x v="1"/>
    <x v="2"/>
    <x v="1"/>
    <x v="0"/>
    <n v="7295"/>
    <n v="1311376"/>
    <d v="2001-05-30T09:31:58"/>
    <s v="TransCanada Energy Marketing USA, Inc."/>
    <x v="0"/>
    <x v="0"/>
    <x v="0"/>
    <x v="2"/>
    <s v="US Gas Phy Fwd Firm non-TX &lt; or = 1Mo "/>
    <s v="US Gas Phy       NGPL NICOR              31May01         USD/MM"/>
    <n v="7295"/>
    <m/>
    <x v="0"/>
    <x v="10"/>
    <x v="0"/>
    <n v="3.72"/>
    <s v="tracyschwa"/>
    <s v="PMIMS"/>
    <s v="ENA - IM MKT Central CG"/>
    <x v="8"/>
    <x v="4"/>
    <n v="818347"/>
    <d v="2001-05-31T21:00:00"/>
  </r>
  <r>
    <x v="1"/>
    <x v="2"/>
    <x v="1"/>
    <x v="0"/>
    <n v="5000"/>
    <n v="1311377"/>
    <d v="2001-05-30T09:31:59"/>
    <s v="Duke Energy Trading and Marketing,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RHUGGINS"/>
    <s v="KSTEVEN"/>
    <s v="ENA-IM Mid Central South"/>
    <x v="8"/>
    <x v="4"/>
    <n v="818348"/>
    <d v="2001-05-31T21:00:00"/>
  </r>
  <r>
    <x v="0"/>
    <x v="2"/>
    <x v="1"/>
    <x v="0"/>
    <n v="1000"/>
    <n v="1311378"/>
    <d v="2001-05-30T09:32:00"/>
    <s v="PG&amp;E Energy Trading, Canada Corporation"/>
    <x v="0"/>
    <x v="0"/>
    <x v="0"/>
    <x v="2"/>
    <s v="CAN Gas Phy Fwd Firm East &lt; or = 1Mo"/>
    <s v="CAN Gas Phy      Parkway                 31May01         USD/MM"/>
    <n v="1000"/>
    <m/>
    <x v="0"/>
    <x v="10"/>
    <x v="0"/>
    <n v="3.86"/>
    <s v="ADM54361"/>
    <s v="MCUILLA"/>
    <s v="ENA - IM Ontario"/>
    <x v="8"/>
    <x v="4"/>
    <n v="818349"/>
    <d v="2001-05-31T21:00:00"/>
  </r>
  <r>
    <x v="1"/>
    <x v="2"/>
    <x v="1"/>
    <x v="0"/>
    <n v="5000"/>
    <n v="1311379"/>
    <d v="2001-05-30T09:32:00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MHOMESTEAD"/>
    <s v="KSTEVEN"/>
    <s v="ENA-IM Mid Central South"/>
    <x v="8"/>
    <x v="4"/>
    <n v="818350"/>
    <d v="2001-05-31T21:00:00"/>
  </r>
  <r>
    <x v="1"/>
    <x v="2"/>
    <x v="1"/>
    <x v="0"/>
    <n v="554"/>
    <n v="1311380"/>
    <d v="2001-05-30T09:32:04"/>
    <s v="Coral Energy Resources, L.P."/>
    <x v="0"/>
    <x v="0"/>
    <x v="0"/>
    <x v="2"/>
    <s v="US Gas Phy Fwd Firm non-TX &lt; or = 1Mo "/>
    <s v="US Gas Phy       TGT Z-SL                31May01         USD/MM"/>
    <n v="554"/>
    <m/>
    <x v="0"/>
    <x v="10"/>
    <x v="0"/>
    <n v="3.6549999999999998"/>
    <s v="rjvandamp"/>
    <s v="SPEREIR"/>
    <s v="ENA-IM NE GULF2"/>
    <x v="8"/>
    <x v="4"/>
    <n v="818351"/>
    <d v="2001-05-31T21:00:00"/>
  </r>
  <r>
    <x v="1"/>
    <x v="2"/>
    <x v="1"/>
    <x v="0"/>
    <n v="2000"/>
    <n v="1311382"/>
    <d v="2001-05-30T09:32:13"/>
    <s v="Colonial Energy Inc."/>
    <x v="0"/>
    <x v="0"/>
    <x v="0"/>
    <x v="2"/>
    <s v="US Gas Phy Fwd Firm non-TX &lt; or = 1Mo "/>
    <s v="US Gas Phy       TETCO ELA               31May01         USD/MM"/>
    <n v="2000"/>
    <m/>
    <x v="0"/>
    <x v="10"/>
    <x v="0"/>
    <n v="3.61"/>
    <s v="BRIANKELLY"/>
    <s v="SPEREIR"/>
    <s v="ENA-IM NE GULF3"/>
    <x v="8"/>
    <x v="4"/>
    <n v="818353"/>
    <d v="2001-05-31T21:00:00"/>
  </r>
  <r>
    <x v="1"/>
    <x v="2"/>
    <x v="1"/>
    <x v="0"/>
    <n v="5000"/>
    <n v="1311383"/>
    <d v="2001-05-30T09:32:14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75000000000001"/>
    <s v="RHUGGINS"/>
    <s v="KSTEVEN"/>
    <s v="ENA-IM Mid Central South"/>
    <x v="8"/>
    <x v="4"/>
    <n v="818355"/>
    <d v="2001-05-31T21:00:00"/>
  </r>
  <r>
    <x v="1"/>
    <x v="2"/>
    <x v="1"/>
    <x v="0"/>
    <n v="25000"/>
    <n v="1311384"/>
    <d v="2001-05-30T09:32:14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garrison"/>
    <s v="ARING"/>
    <s v="ENA-IM NE GULF1"/>
    <x v="8"/>
    <x v="4"/>
    <n v="818354"/>
    <d v="2001-05-31T21:00:00"/>
  </r>
  <r>
    <x v="1"/>
    <x v="2"/>
    <x v="1"/>
    <x v="0"/>
    <n v="2796"/>
    <n v="1311386"/>
    <d v="2001-05-30T09:32:17"/>
    <s v="EnergyUSA-TPC Corp."/>
    <x v="0"/>
    <x v="0"/>
    <x v="0"/>
    <x v="2"/>
    <s v="US Gas Phy Fwd Firm non-TX &lt; or = 1Mo "/>
    <s v="US Gas Phy       Mich Con                31May01         USD/MM"/>
    <n v="2796"/>
    <m/>
    <x v="0"/>
    <x v="10"/>
    <x v="0"/>
    <n v="3.85"/>
    <s v="scallender"/>
    <s v="JWILLI13"/>
    <s v="ENA - IM Mkt Central MICH"/>
    <x v="8"/>
    <x v="4"/>
    <n v="818357"/>
    <d v="2001-05-31T21:00:00"/>
  </r>
  <r>
    <x v="1"/>
    <x v="2"/>
    <x v="1"/>
    <x v="0"/>
    <n v="5000"/>
    <n v="1311385"/>
    <d v="2001-05-30T09:32:1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56"/>
    <d v="2001-05-31T21:00:00"/>
  </r>
  <r>
    <x v="1"/>
    <x v="2"/>
    <x v="0"/>
    <x v="6"/>
    <n v="300000"/>
    <n v="1311387"/>
    <d v="2001-05-30T09:32:20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5"/>
    <s v="WARNERTODD"/>
    <s v="PKEAVEY"/>
    <s v="G-DAILY-EST"/>
    <x v="6"/>
    <x v="4"/>
    <s v="VC9388.1"/>
    <d v="2001-06-01T21:00:00"/>
  </r>
  <r>
    <x v="1"/>
    <x v="2"/>
    <x v="0"/>
    <x v="22"/>
    <n v="615000"/>
    <n v="1311388"/>
    <d v="2001-05-30T09:32:2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86.1"/>
    <d v="2001-07-01T00:00:00"/>
  </r>
  <r>
    <x v="1"/>
    <x v="2"/>
    <x v="0"/>
    <x v="6"/>
    <n v="300000"/>
    <n v="1311389"/>
    <d v="2001-05-30T09:32:2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SANDBERG"/>
    <s v="PKEAVEY"/>
    <s v="G-DAILY-EST"/>
    <x v="6"/>
    <x v="4"/>
    <s v="VC9389.1"/>
    <d v="2001-06-01T21:00:00"/>
  </r>
  <r>
    <x v="0"/>
    <x v="2"/>
    <x v="0"/>
    <x v="22"/>
    <n v="615000"/>
    <n v="1311390"/>
    <d v="2001-05-30T09:32:34"/>
    <s v="Bank of America, National Association"/>
    <x v="0"/>
    <x v="0"/>
    <x v="0"/>
    <x v="2"/>
    <s v="CAN Gas Fin BasSwap"/>
    <s v="CAN Gas Basis    AECO                    Jul-Oct01       USD/MM"/>
    <n v="5000"/>
    <m/>
    <x v="0"/>
    <x v="10"/>
    <x v="0"/>
    <n v="-0.38"/>
    <s v="MMETTERS"/>
    <s v="JMCKAY"/>
    <s v="FT-CAND-EGSC"/>
    <x v="6"/>
    <x v="7"/>
    <s v="VC9390.1"/>
    <d v="2001-07-01T00:00:00"/>
  </r>
  <r>
    <x v="1"/>
    <x v="2"/>
    <x v="1"/>
    <x v="0"/>
    <n v="10000"/>
    <n v="1311392"/>
    <d v="2001-05-30T09:32:40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7"/>
    <s v="bbharleyp"/>
    <s v="JPARKS"/>
    <s v="HPLC - IM HPLC"/>
    <x v="8"/>
    <x v="8"/>
    <n v="818358"/>
    <d v="2001-05-31T21:00:00"/>
  </r>
  <r>
    <x v="1"/>
    <x v="2"/>
    <x v="1"/>
    <x v="0"/>
    <n v="1330"/>
    <n v="1311393"/>
    <d v="2001-05-30T09:32:44"/>
    <s v="Coral Energy Resources, L.P."/>
    <x v="0"/>
    <x v="0"/>
    <x v="0"/>
    <x v="2"/>
    <s v="US Gas Phy Fwd Firm non-TX &lt; or = 1Mo "/>
    <s v="US Gas Phy       TranscoZ6NNY            31May01         USD/MM"/>
    <n v="1330"/>
    <m/>
    <x v="0"/>
    <x v="10"/>
    <x v="0"/>
    <n v="3.9950000000000001"/>
    <s v="ericgraffp"/>
    <s v="VPIMENOV"/>
    <s v="ENA-IM ME NEW YORK"/>
    <x v="8"/>
    <x v="4"/>
    <n v="818359"/>
    <d v="2001-05-31T21:00:00"/>
  </r>
  <r>
    <x v="1"/>
    <x v="2"/>
    <x v="1"/>
    <x v="6"/>
    <n v="300000"/>
    <n v="1311394"/>
    <d v="2001-05-30T09:32:44"/>
    <s v="ONEOK Energy Marketing and Trading Company, L.P.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749999999999998"/>
    <s v="KELLYADAM"/>
    <s v="SNEAL"/>
    <s v="ENA-IM NE GULF4"/>
    <x v="8"/>
    <x v="4"/>
    <n v="818362"/>
    <d v="2001-06-01T21:00:00"/>
  </r>
  <r>
    <x v="1"/>
    <x v="2"/>
    <x v="1"/>
    <x v="0"/>
    <n v="10000"/>
    <n v="1311396"/>
    <d v="2001-05-30T09:32:44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549999999999999"/>
    <s v="bbharleyp"/>
    <s v="JPARKS"/>
    <s v="ENA - IM Katy"/>
    <x v="8"/>
    <x v="8"/>
    <n v="818360"/>
    <d v="2001-05-31T21:00:00"/>
  </r>
  <r>
    <x v="0"/>
    <x v="2"/>
    <x v="1"/>
    <x v="0"/>
    <n v="10000"/>
    <n v="1311397"/>
    <d v="2001-05-30T09:32:5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363"/>
    <d v="2001-05-30T21:00:00"/>
  </r>
  <r>
    <x v="1"/>
    <x v="2"/>
    <x v="1"/>
    <x v="0"/>
    <n v="2178"/>
    <n v="1311398"/>
    <d v="2001-05-30T09:32:58"/>
    <s v="Cook Inlet Energy Supply L.L.C."/>
    <x v="0"/>
    <x v="0"/>
    <x v="0"/>
    <x v="2"/>
    <s v="US Gas Phy Fwd Firm non-TX &lt; or = 1Mo "/>
    <s v="US Gas Phy       ANR SW Pool             31May01         USD/MM"/>
    <m/>
    <n v="2178"/>
    <x v="0"/>
    <x v="10"/>
    <x v="0"/>
    <n v="3.58"/>
    <s v="MIDCONT1"/>
    <s v="KSTEVEN"/>
    <s v="ENA-IM Mid Central South"/>
    <x v="8"/>
    <x v="4"/>
    <n v="818365"/>
    <d v="2001-05-31T21:00:00"/>
  </r>
  <r>
    <x v="1"/>
    <x v="3"/>
    <x v="0"/>
    <x v="0"/>
    <n v="50000"/>
    <n v="1311400"/>
    <d v="2001-05-30T09:33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563"/>
    <d v="2001-07-01T00:00:00"/>
  </r>
  <r>
    <x v="1"/>
    <x v="2"/>
    <x v="1"/>
    <x v="0"/>
    <n v="5000"/>
    <n v="1311401"/>
    <d v="2001-05-30T09:33:05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66"/>
    <d v="2001-05-31T21:00:00"/>
  </r>
  <r>
    <x v="1"/>
    <x v="2"/>
    <x v="1"/>
    <x v="0"/>
    <n v="350"/>
    <n v="1311402"/>
    <d v="2001-05-30T09:33:06"/>
    <s v="Petrocom Energy Group Limited"/>
    <x v="0"/>
    <x v="0"/>
    <x v="0"/>
    <x v="2"/>
    <s v="US Gas Phy Fwd Firm non-TX &lt; or = 1Mo "/>
    <s v="US Gas Phy       TENN 500                31May01         USD/MM"/>
    <m/>
    <n v="350"/>
    <x v="0"/>
    <x v="10"/>
    <x v="0"/>
    <n v="3.65"/>
    <s v="CHRISBOSCO"/>
    <s v="SNEAL"/>
    <s v="ENA-IM NE GULF3"/>
    <x v="8"/>
    <x v="4"/>
    <n v="818367"/>
    <d v="2001-05-31T21:00:00"/>
  </r>
  <r>
    <x v="1"/>
    <x v="2"/>
    <x v="1"/>
    <x v="0"/>
    <n v="10000"/>
    <n v="1311403"/>
    <d v="2001-05-30T09:33:12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749999999999999"/>
    <s v="BRADCLAUSE"/>
    <s v="JPARKS"/>
    <s v="ENA - IM Katy"/>
    <x v="8"/>
    <x v="8"/>
    <n v="818369"/>
    <d v="2001-05-31T21:00:00"/>
  </r>
  <r>
    <x v="1"/>
    <x v="2"/>
    <x v="1"/>
    <x v="0"/>
    <n v="20000"/>
    <n v="1311404"/>
    <d v="2001-05-30T09:33:13"/>
    <s v="Texla Energy Management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8"/>
    <s v="WILSHUSEN"/>
    <s v="ARING"/>
    <s v="ENA-IM NE GULF1"/>
    <x v="8"/>
    <x v="4"/>
    <n v="818370"/>
    <d v="2001-05-31T21:00:00"/>
  </r>
  <r>
    <x v="1"/>
    <x v="2"/>
    <x v="1"/>
    <x v="0"/>
    <n v="5000"/>
    <n v="1311405"/>
    <d v="2001-05-30T09:33:1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DMCPHERSON"/>
    <s v="KSTEVEN"/>
    <s v="ENA-IM Mid Central South"/>
    <x v="8"/>
    <x v="4"/>
    <n v="818371"/>
    <d v="2001-05-31T21:00:00"/>
  </r>
  <r>
    <x v="1"/>
    <x v="2"/>
    <x v="1"/>
    <x v="0"/>
    <n v="10000"/>
    <n v="1311406"/>
    <d v="2001-05-30T09:33:17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8"/>
    <s v="BRADCLAUSE"/>
    <s v="JPARKS"/>
    <s v="ENA - IM Katy"/>
    <x v="8"/>
    <x v="8"/>
    <n v="818373"/>
    <d v="2001-05-31T21:00:00"/>
  </r>
  <r>
    <x v="1"/>
    <x v="2"/>
    <x v="1"/>
    <x v="0"/>
    <n v="5000"/>
    <n v="1311407"/>
    <d v="2001-05-30T09:33:23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50000000000002"/>
    <s v="RHUGGINS"/>
    <s v="KSTEVEN"/>
    <s v="ENA-IM Mid Central South"/>
    <x v="8"/>
    <x v="4"/>
    <n v="818374"/>
    <d v="2001-05-31T21:00:00"/>
  </r>
  <r>
    <x v="1"/>
    <x v="2"/>
    <x v="1"/>
    <x v="0"/>
    <n v="5000"/>
    <n v="1311408"/>
    <d v="2001-05-30T09:33:2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75"/>
    <d v="2001-05-31T21:00:00"/>
  </r>
  <r>
    <x v="1"/>
    <x v="2"/>
    <x v="1"/>
    <x v="0"/>
    <n v="5000"/>
    <n v="1311410"/>
    <d v="2001-05-30T09:33:37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76"/>
    <d v="2001-05-31T21:00:00"/>
  </r>
  <r>
    <x v="1"/>
    <x v="2"/>
    <x v="0"/>
    <x v="6"/>
    <n v="300000"/>
    <n v="1311411"/>
    <d v="2001-05-30T09:33:46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99.1"/>
    <d v="2001-06-01T21:00:00"/>
  </r>
  <r>
    <x v="1"/>
    <x v="2"/>
    <x v="1"/>
    <x v="0"/>
    <n v="10000"/>
    <n v="1311412"/>
    <d v="2001-05-30T09:33:47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7"/>
    <s v="ADM26674"/>
    <s v="SPEREIR"/>
    <s v="ENA-IM NE GULF2"/>
    <x v="8"/>
    <x v="4"/>
    <n v="818377"/>
    <d v="2001-05-31T21:00:00"/>
  </r>
  <r>
    <x v="1"/>
    <x v="2"/>
    <x v="1"/>
    <x v="0"/>
    <n v="305"/>
    <n v="1311413"/>
    <d v="2001-05-30T09:33:50"/>
    <s v="Cargill Energy, a division of Cargill, Incorporated"/>
    <x v="0"/>
    <x v="0"/>
    <x v="0"/>
    <x v="2"/>
    <s v="US Gas Phy Fwd Firm non-TX &lt; or = 1Mo "/>
    <s v="US Gas Phy       NGPL Midcont            31May01         USD/MM"/>
    <n v="305"/>
    <m/>
    <x v="0"/>
    <x v="10"/>
    <x v="0"/>
    <n v="3.5150000000000001"/>
    <s v="DMCPHERSON"/>
    <s v="KSTEVEN"/>
    <s v="ENA-IM Mid Central South"/>
    <x v="8"/>
    <x v="4"/>
    <n v="818378"/>
    <d v="2001-05-31T21:00:00"/>
  </r>
  <r>
    <x v="1"/>
    <x v="2"/>
    <x v="1"/>
    <x v="0"/>
    <n v="10000"/>
    <n v="1311417"/>
    <d v="2001-05-30T09:33:56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74999999999998"/>
    <s v="dkt00001"/>
    <s v="PMIMS"/>
    <s v="ENA - IM MKT Central CG"/>
    <x v="8"/>
    <x v="4"/>
    <n v="818379"/>
    <d v="2001-05-31T21:00:00"/>
  </r>
  <r>
    <x v="0"/>
    <x v="0"/>
    <x v="0"/>
    <x v="0"/>
    <n v="1"/>
    <n v="1311420"/>
    <d v="2001-05-30T09:34:02"/>
    <s v="ABN AMRO Futures Limited"/>
    <x v="0"/>
    <x v="0"/>
    <x v="0"/>
    <x v="0"/>
    <s v="Nickel LME Registered Contract"/>
    <s v="Ni LME Reg.      Contract                3 Month         USD/mt-L"/>
    <n v="1"/>
    <m/>
    <x v="0"/>
    <x v="2"/>
    <x v="0"/>
    <n v="7095"/>
    <s v="JWALSH02"/>
    <s v="ATURNER"/>
    <s v="Enron Metals Trading System"/>
    <x v="0"/>
    <x v="0"/>
    <n v="2158041"/>
    <m/>
  </r>
  <r>
    <x v="1"/>
    <x v="2"/>
    <x v="1"/>
    <x v="0"/>
    <n v="10000"/>
    <n v="1311419"/>
    <d v="2001-05-30T09:34:02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PEGGIALL"/>
    <s v="PMIMS"/>
    <s v="ENA - IM MKT Central CG"/>
    <x v="8"/>
    <x v="4"/>
    <n v="818380"/>
    <d v="2001-05-31T21:00:00"/>
  </r>
  <r>
    <x v="1"/>
    <x v="2"/>
    <x v="1"/>
    <x v="0"/>
    <n v="5000"/>
    <n v="1311422"/>
    <d v="2001-05-30T09:34:06"/>
    <s v="Dynegy Marketing and Trade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ZUBEL001"/>
    <s v="KSTEVEN"/>
    <s v="ENA-IM Mid Central South"/>
    <x v="8"/>
    <x v="4"/>
    <n v="818381"/>
    <d v="2001-05-31T21:00:00"/>
  </r>
  <r>
    <x v="1"/>
    <x v="1"/>
    <x v="1"/>
    <x v="2"/>
    <n v="250"/>
    <n v="1311423"/>
    <d v="2001-05-30T09:34:07"/>
    <s v="Select Energy, Inc."/>
    <x v="4"/>
    <x v="1"/>
    <x v="0"/>
    <x v="1"/>
    <s v="US East Power Phy Fwd Firm"/>
    <s v="US Pwr Phy Firm  NEPOOL Peak             04-08Jun01      USD/MWh"/>
    <n v="50"/>
    <m/>
    <x v="0"/>
    <x v="1"/>
    <x v="0"/>
    <n v="44"/>
    <s v="NepoolDesk"/>
    <s v="GGUPTA"/>
    <s v="ST-New England"/>
    <x v="7"/>
    <x v="6"/>
    <n v="626109.1"/>
    <d v="2001-06-04T21:00:00"/>
  </r>
  <r>
    <x v="1"/>
    <x v="2"/>
    <x v="1"/>
    <x v="0"/>
    <n v="5000"/>
    <n v="1311424"/>
    <d v="2001-05-30T09:34:07"/>
    <s v="Coral Energy Resources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"/>
    <s v="bbharleyp"/>
    <s v="JPARKS"/>
    <s v="ENA - IM Katy"/>
    <x v="8"/>
    <x v="8"/>
    <n v="818382"/>
    <d v="2001-05-31T21:00:00"/>
  </r>
  <r>
    <x v="1"/>
    <x v="2"/>
    <x v="1"/>
    <x v="0"/>
    <n v="2450"/>
    <n v="1311427"/>
    <d v="2001-05-30T09:34:14"/>
    <s v="Dynegy Marketing and Trade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7"/>
    <s v="ZUBEL001"/>
    <s v="KSTEVEN"/>
    <s v="ENA-IM Mid Central South"/>
    <x v="8"/>
    <x v="4"/>
    <n v="818383"/>
    <d v="2001-05-31T21:00:00"/>
  </r>
  <r>
    <x v="1"/>
    <x v="2"/>
    <x v="1"/>
    <x v="6"/>
    <n v="5460"/>
    <n v="1311426"/>
    <d v="2001-05-30T09:34:14"/>
    <s v="TXU Energy Trading Company"/>
    <x v="0"/>
    <x v="0"/>
    <x v="0"/>
    <x v="2"/>
    <s v="US Gas Phy Fwd Firm non-TX &lt; or = 1Mo "/>
    <s v="US Gas Phy       TETCO ELA               Jun01           USD/MM"/>
    <m/>
    <n v="182"/>
    <x v="0"/>
    <x v="10"/>
    <x v="0"/>
    <n v="3.6"/>
    <s v="txuetcje"/>
    <s v="SPEREIR"/>
    <s v="ENA-IM NE GULF3"/>
    <x v="8"/>
    <x v="4"/>
    <n v="818384"/>
    <d v="2001-06-01T21:00:00"/>
  </r>
  <r>
    <x v="1"/>
    <x v="2"/>
    <x v="1"/>
    <x v="0"/>
    <n v="2550"/>
    <n v="1311429"/>
    <d v="2001-05-30T09:34:27"/>
    <s v="MidAmerican Energy Company"/>
    <x v="0"/>
    <x v="0"/>
    <x v="0"/>
    <x v="2"/>
    <s v="US Gas Phy Fwd Firm non-TX &lt; or = 1Mo "/>
    <s v="US Gas Phy       ANR SW Pool             31May01         USD/MM"/>
    <n v="2550"/>
    <m/>
    <x v="0"/>
    <x v="10"/>
    <x v="0"/>
    <n v="3.57"/>
    <s v="KREMERTODD"/>
    <s v="KSTEVEN"/>
    <s v="ENA-IM Mid Central South"/>
    <x v="8"/>
    <x v="4"/>
    <n v="818385"/>
    <d v="2001-05-31T21:00:00"/>
  </r>
  <r>
    <x v="1"/>
    <x v="2"/>
    <x v="1"/>
    <x v="0"/>
    <n v="11785"/>
    <n v="1311430"/>
    <d v="2001-05-30T09:34:32"/>
    <s v="Anadarko Energy Services Company"/>
    <x v="0"/>
    <x v="0"/>
    <x v="0"/>
    <x v="2"/>
    <s v="US Gas Phy Fwd Firm non-TX &lt; or = 1Mo "/>
    <s v="US Gas Phy       HeHub                   31May01         USD/MM"/>
    <n v="11785"/>
    <m/>
    <x v="0"/>
    <x v="10"/>
    <x v="0"/>
    <n v="3.6749999999999998"/>
    <s v="ADM36335"/>
    <s v="ARING"/>
    <s v="ENA-IM NE GULF1"/>
    <x v="8"/>
    <x v="4"/>
    <n v="818386"/>
    <d v="2001-05-31T21:00:00"/>
  </r>
  <r>
    <x v="1"/>
    <x v="2"/>
    <x v="1"/>
    <x v="6"/>
    <n v="300000"/>
    <n v="1311431"/>
    <d v="2001-05-30T09:34:37"/>
    <s v="ONEOK Energy Marketing and Trading Company, L.P.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749999999999998"/>
    <s v="KELLYADAM"/>
    <s v="SNEAL"/>
    <s v="ENA-IM NE GULF4"/>
    <x v="8"/>
    <x v="4"/>
    <n v="818387"/>
    <d v="2001-06-01T21:00:00"/>
  </r>
  <r>
    <x v="1"/>
    <x v="3"/>
    <x v="0"/>
    <x v="0"/>
    <n v="50000"/>
    <n v="1311434"/>
    <d v="2001-05-30T09:34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64"/>
    <d v="2001-07-01T00:00:00"/>
  </r>
  <r>
    <x v="1"/>
    <x v="2"/>
    <x v="1"/>
    <x v="0"/>
    <n v="5000"/>
    <n v="1311435"/>
    <d v="2001-05-30T09:34:47"/>
    <s v="Reliant Energy Services, Inc."/>
    <x v="0"/>
    <x v="0"/>
    <x v="0"/>
    <x v="2"/>
    <s v="US Gas Phy Fwd Firm non-TX &lt; or = 1Mo "/>
    <s v="US Gas Phy       NGPL LA Pool            31May01         USD/MM"/>
    <m/>
    <n v="5000"/>
    <x v="0"/>
    <x v="10"/>
    <x v="0"/>
    <n v="3.64"/>
    <s v="bcollins"/>
    <s v="TDONOHO"/>
    <s v="ENA - IM Central Gulf"/>
    <x v="8"/>
    <x v="4"/>
    <n v="818388"/>
    <d v="2001-05-31T21:00:00"/>
  </r>
  <r>
    <x v="1"/>
    <x v="2"/>
    <x v="0"/>
    <x v="6"/>
    <n v="450000"/>
    <n v="1311436"/>
    <d v="2001-05-30T09:34:53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"/>
    <s v="AQUILA1014"/>
    <s v="EBASS"/>
    <s v="FT-Texas"/>
    <x v="6"/>
    <x v="4"/>
    <s v="VC9409.1"/>
    <d v="2001-06-01T21:00:00"/>
  </r>
  <r>
    <x v="1"/>
    <x v="2"/>
    <x v="0"/>
    <x v="20"/>
    <n v="755000"/>
    <n v="1311438"/>
    <d v="2001-05-30T09:34:55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montgomer"/>
    <s v="JARNOLD"/>
    <s v="NG-Price"/>
    <x v="6"/>
    <x v="4"/>
    <s v="VC9410.1"/>
    <d v="2001-11-01T00:00:00"/>
  </r>
  <r>
    <x v="1"/>
    <x v="2"/>
    <x v="1"/>
    <x v="0"/>
    <n v="5000"/>
    <n v="1311440"/>
    <d v="2001-05-30T09:35:00"/>
    <s v="USGT/Aquila, L.P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tracycolli"/>
    <s v="KSTEVEN"/>
    <s v="ENA-IM Mid Central South"/>
    <x v="8"/>
    <x v="4"/>
    <n v="818389"/>
    <d v="2001-05-31T21:00:00"/>
  </r>
  <r>
    <x v="1"/>
    <x v="2"/>
    <x v="1"/>
    <x v="0"/>
    <n v="5000"/>
    <n v="1311443"/>
    <d v="2001-05-30T09:35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75000000000001"/>
    <s v="tracycolli"/>
    <s v="KSTEVEN"/>
    <s v="ENA-IM Mid Central South"/>
    <x v="8"/>
    <x v="4"/>
    <n v="818390"/>
    <d v="2001-05-31T21:00:00"/>
  </r>
  <r>
    <x v="1"/>
    <x v="2"/>
    <x v="1"/>
    <x v="0"/>
    <n v="10000"/>
    <n v="1311445"/>
    <d v="2001-05-30T09:35:05"/>
    <s v="Anadarko Energy Services Company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25"/>
    <s v="ADM26674"/>
    <s v="SNEAL"/>
    <s v="ENA-IM NE GULF3"/>
    <x v="8"/>
    <x v="4"/>
    <n v="818391"/>
    <d v="2001-05-31T21:00:00"/>
  </r>
  <r>
    <x v="1"/>
    <x v="2"/>
    <x v="1"/>
    <x v="0"/>
    <n v="9650"/>
    <n v="1311447"/>
    <d v="2001-05-30T09:35:12"/>
    <s v="PanCanadian Energy Services Inc."/>
    <x v="0"/>
    <x v="0"/>
    <x v="0"/>
    <x v="2"/>
    <s v="US Gas Phy Fwd Firm non-TX &lt; or = 1Mo "/>
    <s v="US Gas Phy       TENN 500                31May01         USD/MM"/>
    <m/>
    <n v="9650"/>
    <x v="0"/>
    <x v="10"/>
    <x v="0"/>
    <n v="3.64"/>
    <s v="pces5155"/>
    <s v="SNEAL"/>
    <s v="ENA-IM NE GULF3"/>
    <x v="8"/>
    <x v="4"/>
    <n v="818392"/>
    <d v="2001-05-31T21:00:00"/>
  </r>
  <r>
    <x v="1"/>
    <x v="2"/>
    <x v="1"/>
    <x v="0"/>
    <n v="1650"/>
    <n v="1311448"/>
    <d v="2001-05-30T09:35:14"/>
    <s v="CMS Field Services, Inc."/>
    <x v="0"/>
    <x v="0"/>
    <x v="0"/>
    <x v="2"/>
    <s v="US Gas Phy Fwd Firm non-TX &lt; or = 1Mo "/>
    <s v="US Gas Phy       PEPL Pool               31May01         USD/MM"/>
    <m/>
    <n v="1650"/>
    <x v="0"/>
    <x v="10"/>
    <x v="0"/>
    <n v="3.58"/>
    <s v="ADM33962"/>
    <s v="KSTEVEN"/>
    <s v="ENA-IM Mid Central South"/>
    <x v="8"/>
    <x v="4"/>
    <n v="818393"/>
    <d v="2001-05-31T21:00:00"/>
  </r>
  <r>
    <x v="1"/>
    <x v="2"/>
    <x v="1"/>
    <x v="6"/>
    <n v="150000"/>
    <n v="1311449"/>
    <d v="2001-05-30T09:35:20"/>
    <s v="Dynegy Marketing and Trade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.15"/>
    <s v="NOVERO777"/>
    <s v="MGRIGSB"/>
    <s v="ENA - IM West"/>
    <x v="8"/>
    <x v="4"/>
    <n v="818395"/>
    <d v="2001-06-01T21:00:00"/>
  </r>
  <r>
    <x v="1"/>
    <x v="2"/>
    <x v="1"/>
    <x v="0"/>
    <n v="2450"/>
    <n v="1311450"/>
    <d v="2001-05-30T09:35:20"/>
    <s v="MidAmerican Energy Company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674999999999999"/>
    <s v="KREMERTODD"/>
    <s v="KSTEVEN"/>
    <s v="ENA-IM Mid Central South"/>
    <x v="8"/>
    <x v="4"/>
    <n v="818394"/>
    <d v="2001-05-31T21:00:00"/>
  </r>
  <r>
    <x v="1"/>
    <x v="2"/>
    <x v="1"/>
    <x v="0"/>
    <n v="10000"/>
    <n v="1311451"/>
    <d v="2001-05-30T09:35:26"/>
    <s v="ONEOK Energy Marketing and Trading Company, L.P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49999999999998"/>
    <s v="KELLYADAM"/>
    <s v="SNEAL"/>
    <s v="ENA-IM NE GULF4"/>
    <x v="8"/>
    <x v="4"/>
    <n v="818396"/>
    <d v="2001-05-31T21:00:00"/>
  </r>
  <r>
    <x v="1"/>
    <x v="2"/>
    <x v="1"/>
    <x v="0"/>
    <n v="1063"/>
    <n v="1311453"/>
    <d v="2001-05-30T09:35:35"/>
    <s v="Duke Energy Trading and Marketing, L.L.C."/>
    <x v="0"/>
    <x v="0"/>
    <x v="0"/>
    <x v="2"/>
    <s v="US Gas Phy Fwd Firm non-TX &lt; or = 1Mo "/>
    <s v="US Gas Phy       TranscoZ6NNY            31May01         USD/MM"/>
    <n v="1063"/>
    <m/>
    <x v="0"/>
    <x v="10"/>
    <x v="0"/>
    <n v="3.9950000000000001"/>
    <s v="KMZIOBER"/>
    <s v="VPIMENOV"/>
    <s v="ENA-IM ME NEW YORK"/>
    <x v="8"/>
    <x v="4"/>
    <n v="818397"/>
    <d v="2001-05-31T21:00:00"/>
  </r>
  <r>
    <x v="1"/>
    <x v="2"/>
    <x v="1"/>
    <x v="0"/>
    <n v="10000"/>
    <n v="1311452"/>
    <d v="2001-05-30T09:35:35"/>
    <s v="El Paso Merchant Energy, L.P."/>
    <x v="0"/>
    <x v="0"/>
    <x v="0"/>
    <x v="2"/>
    <s v="US Gas Phy Fwd Firm non-TX &lt; or = 1Mo "/>
    <s v="US Gas Phy       TENN Z-0                31May01         USD/MM"/>
    <n v="10000"/>
    <m/>
    <x v="0"/>
    <x v="10"/>
    <x v="0"/>
    <n v="3.5525000000000002"/>
    <s v="EPMELPdg"/>
    <s v="SNEAL"/>
    <s v="ENA-IM NE GULF3"/>
    <x v="8"/>
    <x v="4"/>
    <n v="818398"/>
    <d v="2001-05-31T21:00:00"/>
  </r>
  <r>
    <x v="1"/>
    <x v="2"/>
    <x v="1"/>
    <x v="0"/>
    <n v="9192"/>
    <n v="1311454"/>
    <d v="2001-05-30T09:35:48"/>
    <s v="PanCanadian Energy Services Inc."/>
    <x v="0"/>
    <x v="0"/>
    <x v="0"/>
    <x v="2"/>
    <s v="US Gas Phy Fwd Firm non-TX &lt; or = 1Mo "/>
    <s v="US Gas Phy       TENN 800                31May01         USD/MM"/>
    <m/>
    <n v="9192"/>
    <x v="0"/>
    <x v="10"/>
    <x v="0"/>
    <n v="3.64"/>
    <s v="pces5155"/>
    <s v="SNEAL"/>
    <s v="ENA-IM NE GULF3"/>
    <x v="8"/>
    <x v="4"/>
    <n v="818399"/>
    <d v="2001-05-31T21:00:00"/>
  </r>
  <r>
    <x v="0"/>
    <x v="2"/>
    <x v="1"/>
    <x v="0"/>
    <n v="50000"/>
    <n v="1311455"/>
    <d v="2001-05-30T09:35:5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65"/>
    <s v="tolladur"/>
    <s v="MNICHOLA"/>
    <s v="Non Affiliate Gas Book"/>
    <x v="3"/>
    <x v="2"/>
    <n v="105484"/>
    <d v="2001-05-30T21:00:00"/>
  </r>
  <r>
    <x v="1"/>
    <x v="2"/>
    <x v="1"/>
    <x v="0"/>
    <n v="7404"/>
    <n v="1311456"/>
    <d v="2001-05-30T09:35:58"/>
    <s v="MidAmerican Energy Company"/>
    <x v="0"/>
    <x v="0"/>
    <x v="0"/>
    <x v="2"/>
    <s v="US Gas Phy Fwd Firm non-TX &lt; or = 1Mo "/>
    <s v="US Gas Phy       NGPL NICOR              31May01         USD/MM"/>
    <n v="7404"/>
    <m/>
    <x v="0"/>
    <x v="10"/>
    <x v="0"/>
    <n v="3.7124999999999999"/>
    <s v="HALLIREG"/>
    <s v="PMIMS"/>
    <s v="ENA - IM MKT Central CG"/>
    <x v="8"/>
    <x v="4"/>
    <n v="818400"/>
    <d v="2001-05-31T21:00:00"/>
  </r>
  <r>
    <x v="1"/>
    <x v="2"/>
    <x v="0"/>
    <x v="10"/>
    <n v="310000"/>
    <n v="1311459"/>
    <d v="2001-05-30T09:36:04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71"/>
    <s v="txuetckat"/>
    <s v="JARNOLD"/>
    <s v="NG-Price"/>
    <x v="6"/>
    <x v="4"/>
    <s v="VC9415.1"/>
    <d v="2001-07-01T21:00:00"/>
  </r>
  <r>
    <x v="1"/>
    <x v="2"/>
    <x v="1"/>
    <x v="0"/>
    <n v="5000"/>
    <n v="1311457"/>
    <d v="2001-05-30T09:36:04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50000000000002"/>
    <s v="cscharton"/>
    <s v="KSTEVEN"/>
    <s v="ENA-IM Mid Central South"/>
    <x v="8"/>
    <x v="4"/>
    <n v="818403"/>
    <d v="2001-05-31T21:00:00"/>
  </r>
  <r>
    <x v="1"/>
    <x v="2"/>
    <x v="1"/>
    <x v="0"/>
    <n v="5735"/>
    <n v="1311458"/>
    <d v="2001-05-30T09:36:04"/>
    <s v="Aquila Energy Marketing Corporation"/>
    <x v="0"/>
    <x v="0"/>
    <x v="0"/>
    <x v="2"/>
    <s v="US Gas Phy Fwd Firm non-TX &lt; or = 1Mo "/>
    <s v="US Gas Phy       NGPL NIPSCO             31May01         USD/MM"/>
    <m/>
    <n v="5735"/>
    <x v="0"/>
    <x v="10"/>
    <x v="0"/>
    <n v="3.7174999999999998"/>
    <s v="BIGDADDY"/>
    <s v="PMIMS"/>
    <s v="ENA - IM MKT Central CG"/>
    <x v="8"/>
    <x v="4"/>
    <n v="818401"/>
    <d v="2001-05-31T21:00:00"/>
  </r>
  <r>
    <x v="0"/>
    <x v="2"/>
    <x v="1"/>
    <x v="0"/>
    <n v="5000"/>
    <n v="1311460"/>
    <d v="2001-05-30T09:36:05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00359"/>
    <s v="RWATT"/>
    <s v="EC-IM Canada West"/>
    <x v="8"/>
    <x v="7"/>
    <n v="818402"/>
    <d v="2001-05-30T21:00:00"/>
  </r>
  <r>
    <x v="1"/>
    <x v="1"/>
    <x v="1"/>
    <x v="6"/>
    <n v="1500"/>
    <n v="1311461"/>
    <d v="2001-05-30T09:36:0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4.1"/>
    <d v="2001-06-01T21:00:00"/>
  </r>
  <r>
    <x v="1"/>
    <x v="2"/>
    <x v="0"/>
    <x v="10"/>
    <n v="310000"/>
    <n v="1311462"/>
    <d v="2001-05-30T09:36:07"/>
    <s v="ConAgra Energy Services, Inc."/>
    <x v="0"/>
    <x v="0"/>
    <x v="0"/>
    <x v="2"/>
    <s v="US Gas Fin Swap"/>
    <s v="US Gas Swap      Nymex                   Jul01           USD/MM"/>
    <m/>
    <n v="10000"/>
    <x v="0"/>
    <x v="10"/>
    <x v="0"/>
    <n v="3.71"/>
    <s v="KEVINGRADY"/>
    <s v="JARNOLD"/>
    <s v="NG-Price"/>
    <x v="6"/>
    <x v="4"/>
    <s v="VC9416.1"/>
    <d v="2001-07-01T21:00:00"/>
  </r>
  <r>
    <x v="1"/>
    <x v="1"/>
    <x v="1"/>
    <x v="19"/>
    <n v="3050"/>
    <n v="1311463"/>
    <d v="2001-05-30T09:36:07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25"/>
    <s v="jheinecke1"/>
    <s v="KPRESTO"/>
    <s v="LT-SERC"/>
    <x v="7"/>
    <x v="6"/>
    <n v="626115.1"/>
    <d v="2002-03-01T21:00:00"/>
  </r>
  <r>
    <x v="0"/>
    <x v="2"/>
    <x v="1"/>
    <x v="0"/>
    <n v="5000"/>
    <n v="1311464"/>
    <d v="2001-05-30T09:36:09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74235"/>
    <s v="RWATT"/>
    <s v="EC-IM Canada West"/>
    <x v="8"/>
    <x v="7"/>
    <n v="818404"/>
    <d v="2001-05-30T21:00:00"/>
  </r>
  <r>
    <x v="1"/>
    <x v="2"/>
    <x v="0"/>
    <x v="6"/>
    <n v="300000"/>
    <n v="1311466"/>
    <d v="2001-05-30T09:36:17"/>
    <s v="Virginia Power Energy Marketing, Inc."/>
    <x v="1"/>
    <x v="1"/>
    <x v="0"/>
    <x v="2"/>
    <s v="US Gas Fin Swap"/>
    <s v="US Gas Swap      IF HHub                 Jun01           USD/MM"/>
    <m/>
    <n v="10000"/>
    <x v="0"/>
    <x v="10"/>
    <x v="0"/>
    <n v="3.7250000000000001"/>
    <s v="GREGH002"/>
    <s v="SBRAWNE"/>
    <s v="FT-East"/>
    <x v="6"/>
    <x v="4"/>
    <s v="VC9417.1"/>
    <d v="2001-06-01T21:00:00"/>
  </r>
  <r>
    <x v="1"/>
    <x v="2"/>
    <x v="1"/>
    <x v="0"/>
    <n v="7300"/>
    <n v="1311467"/>
    <d v="2001-05-30T09:36:22"/>
    <s v="Anadarko Energy Services Company"/>
    <x v="0"/>
    <x v="0"/>
    <x v="0"/>
    <x v="2"/>
    <s v="US Gas Phy Fwd Firm non-TX &lt; or = 1Mo "/>
    <s v="US Gas Phy       TENN Z-0                31May01         USD/MM"/>
    <m/>
    <n v="7300"/>
    <x v="0"/>
    <x v="10"/>
    <x v="0"/>
    <n v="3.58"/>
    <s v="ADM26674"/>
    <s v="SNEAL"/>
    <s v="ENA-IM NE GULF3"/>
    <x v="8"/>
    <x v="4"/>
    <n v="818405"/>
    <d v="2001-05-31T21:00:00"/>
  </r>
  <r>
    <x v="1"/>
    <x v="1"/>
    <x v="1"/>
    <x v="6"/>
    <n v="1500"/>
    <n v="1311468"/>
    <d v="2001-05-30T09:36:2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6.1"/>
    <d v="2001-06-01T21:00:00"/>
  </r>
  <r>
    <x v="1"/>
    <x v="2"/>
    <x v="1"/>
    <x v="0"/>
    <n v="5000"/>
    <n v="1311469"/>
    <d v="2001-05-30T09:36:26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ZUBEL001"/>
    <s v="KSTEVEN"/>
    <s v="ENA-IM Mid Central South"/>
    <x v="8"/>
    <x v="4"/>
    <n v="818406"/>
    <d v="2001-05-31T21:00:00"/>
  </r>
  <r>
    <x v="1"/>
    <x v="2"/>
    <x v="1"/>
    <x v="0"/>
    <n v="10000"/>
    <n v="1311470"/>
    <d v="2001-05-30T09:36:2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49999999999999"/>
    <s v="KURTISWOOD"/>
    <s v="PMIMS"/>
    <s v="ENA - IM MKT Central CG"/>
    <x v="8"/>
    <x v="4"/>
    <n v="818407"/>
    <d v="2001-05-31T21:00:00"/>
  </r>
  <r>
    <x v="1"/>
    <x v="2"/>
    <x v="1"/>
    <x v="0"/>
    <n v="10000"/>
    <n v="1311472"/>
    <d v="2001-05-30T09:36:32"/>
    <s v="Wisconsin Gas Company"/>
    <x v="0"/>
    <x v="0"/>
    <x v="0"/>
    <x v="2"/>
    <s v="US Gas Phy Fwd Firm non-TX &lt; or = 1Mo "/>
    <s v="US Gas Phy       Mich Con                31May01         USD/MM"/>
    <n v="10000"/>
    <m/>
    <x v="0"/>
    <x v="10"/>
    <x v="0"/>
    <n v="3.85"/>
    <s v="JFuller99"/>
    <s v="JWILLI13"/>
    <s v="ENA - IM Mkt Central MICH"/>
    <x v="8"/>
    <x v="4"/>
    <n v="818409"/>
    <d v="2001-05-31T21:00:00"/>
  </r>
  <r>
    <x v="1"/>
    <x v="2"/>
    <x v="1"/>
    <x v="0"/>
    <n v="5000"/>
    <n v="1311471"/>
    <d v="2001-05-30T09:36:32"/>
    <s v="Mirant Americas Energy Marketing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1"/>
    <s v="dnixon01"/>
    <s v="SPEREIR"/>
    <s v="ENA-IM NE GULF3"/>
    <x v="8"/>
    <x v="4"/>
    <n v="818408"/>
    <d v="2001-05-31T21:00:00"/>
  </r>
  <r>
    <x v="1"/>
    <x v="3"/>
    <x v="0"/>
    <x v="0"/>
    <n v="50000"/>
    <n v="1311473"/>
    <d v="2001-05-30T09:36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568"/>
    <d v="2001-07-01T00:00:00"/>
  </r>
  <r>
    <x v="1"/>
    <x v="2"/>
    <x v="0"/>
    <x v="10"/>
    <n v="620000"/>
    <n v="1311474"/>
    <d v="2001-05-30T09:36:49"/>
    <s v="AEP Energy Services, Inc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aepes220"/>
    <s v="JARNOLD"/>
    <s v="NG-Price"/>
    <x v="6"/>
    <x v="4"/>
    <s v="VC9419.1"/>
    <d v="2001-07-01T21:00:00"/>
  </r>
  <r>
    <x v="1"/>
    <x v="2"/>
    <x v="1"/>
    <x v="0"/>
    <n v="2465"/>
    <n v="1311475"/>
    <d v="2001-05-30T09:36:50"/>
    <s v="Dynegy Marketing and Trade"/>
    <x v="0"/>
    <x v="0"/>
    <x v="0"/>
    <x v="2"/>
    <s v="US Gas Phy Fwd Firm non-TX &lt; or = 1Mo "/>
    <s v="US Gas Phy       PEPL Pool               31May01         USD/MM"/>
    <n v="2465"/>
    <m/>
    <x v="0"/>
    <x v="10"/>
    <x v="0"/>
    <n v="3.5649999999999999"/>
    <s v="ZUBEL001"/>
    <s v="KSTEVEN"/>
    <s v="ENA-IM Mid Central South"/>
    <x v="8"/>
    <x v="4"/>
    <n v="818410"/>
    <d v="2001-05-31T21:00:00"/>
  </r>
  <r>
    <x v="0"/>
    <x v="0"/>
    <x v="0"/>
    <x v="0"/>
    <n v="2"/>
    <n v="1311476"/>
    <d v="2001-05-30T09:36:56"/>
    <s v="J. Aron &amp; Company"/>
    <x v="0"/>
    <x v="0"/>
    <x v="0"/>
    <x v="0"/>
    <s v="Nickel LME Registered Contract"/>
    <s v="Ni LME Reg.      Contract                3 Month         USD/mt-L"/>
    <n v="2"/>
    <m/>
    <x v="0"/>
    <x v="2"/>
    <x v="0"/>
    <n v="7095"/>
    <s v="VANDESBO"/>
    <s v="ATURNER"/>
    <s v="Enron Metals Trading System"/>
    <x v="0"/>
    <x v="0"/>
    <n v="2158046"/>
    <m/>
  </r>
  <r>
    <x v="1"/>
    <x v="2"/>
    <x v="1"/>
    <x v="0"/>
    <n v="25000"/>
    <n v="1311477"/>
    <d v="2001-05-30T09:36:59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412"/>
    <d v="2001-05-31T21:00:00"/>
  </r>
  <r>
    <x v="1"/>
    <x v="2"/>
    <x v="1"/>
    <x v="0"/>
    <n v="5000"/>
    <n v="1311479"/>
    <d v="2001-05-30T09:37:15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cscharton"/>
    <s v="KSTEVEN"/>
    <s v="ENA-IM Mid Central South"/>
    <x v="8"/>
    <x v="4"/>
    <n v="818414"/>
    <d v="2001-05-31T21:00:00"/>
  </r>
  <r>
    <x v="1"/>
    <x v="2"/>
    <x v="1"/>
    <x v="0"/>
    <n v="3076"/>
    <n v="1311480"/>
    <d v="2001-05-30T09:37:15"/>
    <s v="Dynegy Marketing and Trade"/>
    <x v="0"/>
    <x v="0"/>
    <x v="0"/>
    <x v="2"/>
    <s v="US Gas Phy Fwd Firm non-TX &lt; or = 1Mo "/>
    <s v="US Gas Phy       NGPL LA Pool            31May01         USD/MM"/>
    <m/>
    <n v="3076"/>
    <x v="0"/>
    <x v="10"/>
    <x v="0"/>
    <n v="3.6349999999999998"/>
    <s v="SCHRIMSHER"/>
    <s v="TDONOHO"/>
    <s v="ENA - IM Central Gulf"/>
    <x v="8"/>
    <x v="4"/>
    <n v="818415"/>
    <d v="2001-05-31T21:00:00"/>
  </r>
  <r>
    <x v="1"/>
    <x v="2"/>
    <x v="1"/>
    <x v="0"/>
    <n v="5000"/>
    <n v="1311481"/>
    <d v="2001-05-30T09:37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50000000000001"/>
    <s v="BIGDADDY"/>
    <s v="KSTEVEN"/>
    <s v="ENA-IM Mid Central South"/>
    <x v="8"/>
    <x v="4"/>
    <n v="818416"/>
    <d v="2001-05-31T21:00:00"/>
  </r>
  <r>
    <x v="1"/>
    <x v="3"/>
    <x v="0"/>
    <x v="0"/>
    <n v="50000"/>
    <n v="1311482"/>
    <d v="2001-05-30T09:37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569"/>
    <d v="2001-07-01T00:00:00"/>
  </r>
  <r>
    <x v="0"/>
    <x v="0"/>
    <x v="0"/>
    <x v="0"/>
    <n v="10"/>
    <n v="1311483"/>
    <d v="2001-05-30T09:37:22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VANDESBO"/>
    <s v="ATURNER"/>
    <s v="Enron Metals Trading System"/>
    <x v="0"/>
    <x v="0"/>
    <n v="2158051"/>
    <m/>
  </r>
  <r>
    <x v="1"/>
    <x v="2"/>
    <x v="1"/>
    <x v="0"/>
    <n v="8150"/>
    <n v="1311485"/>
    <d v="2001-05-30T09:37:29"/>
    <s v="Petrocom Energy Group Limited"/>
    <x v="0"/>
    <x v="0"/>
    <x v="0"/>
    <x v="2"/>
    <s v="US Gas Phy Fwd Firm non-TX &lt; or = 1Mo "/>
    <s v="US Gas Phy       TENN 800                31May01         USD/MM"/>
    <n v="8150"/>
    <m/>
    <x v="0"/>
    <x v="10"/>
    <x v="0"/>
    <n v="3.625"/>
    <s v="dandukes"/>
    <s v="SNEAL"/>
    <s v="ENA-IM NE GULF3"/>
    <x v="8"/>
    <x v="4"/>
    <n v="818418"/>
    <d v="2001-05-31T21:00:00"/>
  </r>
  <r>
    <x v="1"/>
    <x v="2"/>
    <x v="0"/>
    <x v="10"/>
    <n v="155000"/>
    <n v="1311487"/>
    <d v="2001-05-30T09:37:36"/>
    <s v="Calpine Energy Services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CAMTHOR02"/>
    <s v="KHOLST"/>
    <s v="FT-West"/>
    <x v="6"/>
    <x v="4"/>
    <s v="VC9423.1"/>
    <d v="2001-08-01T21:00:00"/>
  </r>
  <r>
    <x v="1"/>
    <x v="2"/>
    <x v="0"/>
    <x v="10"/>
    <n v="310000"/>
    <n v="1311489"/>
    <d v="2001-05-30T09:37:39"/>
    <s v="J. Aron &amp; Company"/>
    <x v="0"/>
    <x v="0"/>
    <x v="0"/>
    <x v="2"/>
    <s v="US Gas Fin Swap"/>
    <s v="US Gas Daily     HHub                    Jul01           USD/MM"/>
    <m/>
    <n v="10000"/>
    <x v="0"/>
    <x v="10"/>
    <x v="0"/>
    <n v="3.7174999999999998"/>
    <s v="ritanagle"/>
    <s v="JARNOLD"/>
    <s v="NG-Price"/>
    <x v="6"/>
    <x v="4"/>
    <s v="VC9425.1"/>
    <d v="2001-07-01T21:59:00"/>
  </r>
  <r>
    <x v="1"/>
    <x v="2"/>
    <x v="1"/>
    <x v="0"/>
    <n v="4500"/>
    <n v="1311490"/>
    <d v="2001-05-30T09:37:43"/>
    <s v="Calpine Energy Services, L.P."/>
    <x v="0"/>
    <x v="0"/>
    <x v="0"/>
    <x v="2"/>
    <s v="US Gas Phy Fwd Firm non-TX &lt; or = 1Mo "/>
    <s v="US Gas Phy       TETCO M3                31May01         USD/MM"/>
    <m/>
    <n v="4500"/>
    <x v="0"/>
    <x v="10"/>
    <x v="0"/>
    <n v="3.98"/>
    <s v="KBENJAMIN1"/>
    <s v="VPIMENOV"/>
    <s v="ENA-IM ME NEW YORK"/>
    <x v="8"/>
    <x v="4"/>
    <n v="818419"/>
    <d v="2001-05-31T21:00:00"/>
  </r>
  <r>
    <x v="1"/>
    <x v="2"/>
    <x v="0"/>
    <x v="6"/>
    <n v="300000"/>
    <n v="1311491"/>
    <d v="2001-05-30T09:37:44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426.1"/>
    <d v="2001-06-01T21:00:00"/>
  </r>
  <r>
    <x v="1"/>
    <x v="3"/>
    <x v="0"/>
    <x v="0"/>
    <n v="50000"/>
    <n v="1311492"/>
    <d v="2001-05-30T09:37:4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570"/>
    <d v="2001-07-01T00:00:00"/>
  </r>
  <r>
    <x v="1"/>
    <x v="2"/>
    <x v="1"/>
    <x v="0"/>
    <n v="10000"/>
    <n v="1311494"/>
    <d v="2001-05-30T09:37:5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62999999999999"/>
    <s v="KURTISWOOD"/>
    <s v="PMIMS"/>
    <s v="ENA - IM MKT Central CG"/>
    <x v="8"/>
    <x v="4"/>
    <n v="818422"/>
    <d v="2001-05-31T21:00:00"/>
  </r>
  <r>
    <x v="1"/>
    <x v="2"/>
    <x v="1"/>
    <x v="0"/>
    <n v="10000"/>
    <n v="1311493"/>
    <d v="2001-05-30T09:37:51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850000000000001"/>
    <s v="bbharleyp"/>
    <s v="JPARKS"/>
    <s v="HPLC - IM HPLC"/>
    <x v="8"/>
    <x v="8"/>
    <n v="818421"/>
    <d v="2001-05-31T21:00:00"/>
  </r>
  <r>
    <x v="1"/>
    <x v="2"/>
    <x v="1"/>
    <x v="0"/>
    <n v="20000"/>
    <n v="1311496"/>
    <d v="2001-05-30T09:37:55"/>
    <s v="BGML - IM Bridgeline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749999999999998"/>
    <s v="raganbond1"/>
    <s v="ARING"/>
    <s v="ENA-IM NE GULF1"/>
    <x v="8"/>
    <x v="4"/>
    <n v="818424"/>
    <d v="2001-05-31T21:00:00"/>
  </r>
  <r>
    <x v="1"/>
    <x v="2"/>
    <x v="0"/>
    <x v="6"/>
    <n v="270000"/>
    <n v="1311498"/>
    <d v="2001-05-30T09:38:04"/>
    <s v="Conectiv Energy Supply, Inc."/>
    <x v="0"/>
    <x v="0"/>
    <x v="0"/>
    <x v="2"/>
    <s v="US Gas Fin Swap"/>
    <s v="US Gas Daily     HHub                    Jun01           USD/MM"/>
    <n v="9000"/>
    <m/>
    <x v="0"/>
    <x v="10"/>
    <x v="0"/>
    <n v="3.6549999999999998"/>
    <s v="avgallo51"/>
    <s v="PKEAVEY"/>
    <s v="G-DAILY-EST"/>
    <x v="6"/>
    <x v="4"/>
    <s v="VC9430.1"/>
    <d v="2001-06-01T21:00:00"/>
  </r>
  <r>
    <x v="1"/>
    <x v="2"/>
    <x v="1"/>
    <x v="0"/>
    <n v="5000"/>
    <n v="1311499"/>
    <d v="2001-05-30T09:38:13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26"/>
    <d v="2001-05-31T21:00:00"/>
  </r>
  <r>
    <x v="1"/>
    <x v="2"/>
    <x v="0"/>
    <x v="20"/>
    <n v="755000"/>
    <n v="1311500"/>
    <d v="2001-05-30T09:38:15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431.1"/>
    <d v="2001-11-01T00:00:00"/>
  </r>
  <r>
    <x v="1"/>
    <x v="2"/>
    <x v="0"/>
    <x v="10"/>
    <n v="77500"/>
    <n v="1311501"/>
    <d v="2001-05-30T09:38:18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txuetckat"/>
    <s v="JARNOLD"/>
    <s v="NG-Price"/>
    <x v="6"/>
    <x v="4"/>
    <s v="VC9432.1"/>
    <d v="2001-07-01T21:00:00"/>
  </r>
  <r>
    <x v="1"/>
    <x v="2"/>
    <x v="1"/>
    <x v="0"/>
    <n v="10000"/>
    <n v="1311502"/>
    <d v="2001-05-30T09:38:21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49999999999999"/>
    <s v="bbharleyp"/>
    <s v="JPARKS"/>
    <s v="ENA - IM Katy"/>
    <x v="8"/>
    <x v="8"/>
    <n v="818427"/>
    <d v="2001-05-31T21:00:00"/>
  </r>
  <r>
    <x v="1"/>
    <x v="2"/>
    <x v="0"/>
    <x v="10"/>
    <n v="77500"/>
    <n v="1311504"/>
    <d v="2001-05-30T09:38:26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CRABTREE"/>
    <s v="JARNOLD"/>
    <s v="NG-Price"/>
    <x v="6"/>
    <x v="4"/>
    <s v="VC9434.1"/>
    <d v="2001-07-01T21:00:00"/>
  </r>
  <r>
    <x v="1"/>
    <x v="3"/>
    <x v="0"/>
    <x v="0"/>
    <n v="50000"/>
    <n v="1311505"/>
    <d v="2001-05-30T09:38:26"/>
    <s v="ConAgra Energy Services,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KEVINGRADY"/>
    <s v="GWHALLE"/>
    <s v="WTI-GW-NXC1"/>
    <x v="5"/>
    <x v="4"/>
    <n v="109571"/>
    <d v="2001-07-01T00:00:00"/>
  </r>
  <r>
    <x v="1"/>
    <x v="2"/>
    <x v="0"/>
    <x v="10"/>
    <n v="155000"/>
    <n v="1311506"/>
    <d v="2001-05-30T09:38:29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2"/>
    <s v="andrewk5"/>
    <s v="JARNOLD"/>
    <s v="NG-Price"/>
    <x v="6"/>
    <x v="4"/>
    <s v="VC9436.1"/>
    <d v="2001-07-01T21:00:00"/>
  </r>
  <r>
    <x v="1"/>
    <x v="2"/>
    <x v="1"/>
    <x v="0"/>
    <n v="5000"/>
    <n v="1311507"/>
    <d v="2001-05-30T09:38:30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49999999999997"/>
    <s v="KINZY123"/>
    <s v="VPIMENOV"/>
    <s v="ENA-IM ME NEW YORK"/>
    <x v="8"/>
    <x v="4"/>
    <n v="818428"/>
    <d v="2001-05-31T21:00:00"/>
  </r>
  <r>
    <x v="1"/>
    <x v="3"/>
    <x v="0"/>
    <x v="0"/>
    <n v="50000"/>
    <n v="1311508"/>
    <d v="2001-05-30T09:38:3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2"/>
    <s v="GWHALLE"/>
    <s v="WTI-GW-NXC2"/>
    <x v="5"/>
    <x v="4"/>
    <n v="109572"/>
    <d v="2001-07-01T00:00:00"/>
  </r>
  <r>
    <x v="1"/>
    <x v="2"/>
    <x v="1"/>
    <x v="0"/>
    <n v="10000"/>
    <n v="1311509"/>
    <d v="2001-05-30T09:38:39"/>
    <s v="Duke Energy Trading and Marketing, L.L.C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6"/>
    <s v="KMZIOBER"/>
    <s v="VPIMENOV"/>
    <s v="ENA-IM ME NEW YORK"/>
    <x v="8"/>
    <x v="4"/>
    <n v="818429"/>
    <d v="2001-05-31T21:00:00"/>
  </r>
  <r>
    <x v="1"/>
    <x v="2"/>
    <x v="0"/>
    <x v="20"/>
    <n v="377500"/>
    <n v="1311512"/>
    <d v="2001-05-30T09:38:40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65"/>
    <s v="Schlenkerc"/>
    <s v="JARNOLD"/>
    <s v="NG-Price"/>
    <x v="6"/>
    <x v="4"/>
    <s v="VC9438.1"/>
    <d v="2001-11-01T00:00:00"/>
  </r>
  <r>
    <x v="1"/>
    <x v="3"/>
    <x v="0"/>
    <x v="0"/>
    <n v="25000"/>
    <n v="1311510"/>
    <d v="2001-05-30T09:38:40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1"/>
    <s v="RFULLER"/>
    <s v="PHYOIL - Price"/>
    <x v="6"/>
    <x v="4"/>
    <s v="VC9439.1"/>
    <d v="2001-07-01T00:00:00"/>
  </r>
  <r>
    <x v="1"/>
    <x v="2"/>
    <x v="1"/>
    <x v="0"/>
    <n v="1800"/>
    <n v="1311511"/>
    <d v="2001-05-30T09:38:40"/>
    <s v="Aquila Energy Marketing Corporation"/>
    <x v="0"/>
    <x v="0"/>
    <x v="0"/>
    <x v="2"/>
    <s v="US Gas Phy Fwd Firm non-TX &lt; or = 1Mo "/>
    <s v="US Gas Phy       CIG Mainline            31May01         USD/MM"/>
    <m/>
    <n v="1800"/>
    <x v="0"/>
    <x v="10"/>
    <x v="0"/>
    <n v="2.1800000000000002"/>
    <s v="JOHNBOYLE"/>
    <s v="JREITME"/>
    <s v="ENA - IM Denver"/>
    <x v="8"/>
    <x v="4"/>
    <n v="818430"/>
    <d v="2001-05-31T21:00:00"/>
  </r>
  <r>
    <x v="1"/>
    <x v="2"/>
    <x v="1"/>
    <x v="0"/>
    <n v="10000"/>
    <n v="1311513"/>
    <d v="2001-05-30T09:38:44"/>
    <s v="Adams Resources Marketing, Ltd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KENTRADES1"/>
    <s v="SNEAL"/>
    <s v="ENA-IM NE GULF3"/>
    <x v="8"/>
    <x v="4"/>
    <n v="818431"/>
    <d v="2001-05-31T21:00:00"/>
  </r>
  <r>
    <x v="1"/>
    <x v="2"/>
    <x v="1"/>
    <x v="0"/>
    <n v="5000"/>
    <n v="1311514"/>
    <d v="2001-05-30T09:38:45"/>
    <s v="Mirant Americas Energy Marketing, L.P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ethering"/>
    <s v="SNEAL"/>
    <s v="ENA-IM NE GULF3"/>
    <x v="8"/>
    <x v="4"/>
    <n v="818432"/>
    <d v="2001-05-31T21:00:00"/>
  </r>
  <r>
    <x v="1"/>
    <x v="2"/>
    <x v="1"/>
    <x v="0"/>
    <n v="10000"/>
    <n v="1311515"/>
    <d v="2001-05-30T09:38:49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74999999999998"/>
    <s v="KURTISWOOD"/>
    <s v="PMIMS"/>
    <s v="ENA - IM MKT Central CG"/>
    <x v="8"/>
    <x v="4"/>
    <n v="818433"/>
    <d v="2001-05-31T21:00:00"/>
  </r>
  <r>
    <x v="1"/>
    <x v="2"/>
    <x v="0"/>
    <x v="6"/>
    <n v="150000"/>
    <n v="1311516"/>
    <d v="2001-05-30T09:38:55"/>
    <s v="Tenaska Marketing Ventures"/>
    <x v="1"/>
    <x v="1"/>
    <x v="0"/>
    <x v="2"/>
    <s v="US Gas Fin Swap"/>
    <s v="US Gas Swap      IF HHub                 Jun01           USD/MM"/>
    <m/>
    <n v="5000"/>
    <x v="0"/>
    <x v="10"/>
    <x v="0"/>
    <n v="3.7250000000000001"/>
    <s v="CHRISW001"/>
    <s v="SBRAWNE"/>
    <s v="FT-East"/>
    <x v="6"/>
    <x v="4"/>
    <s v="VC9441.1"/>
    <d v="2001-06-01T21:00:00"/>
  </r>
  <r>
    <x v="1"/>
    <x v="2"/>
    <x v="1"/>
    <x v="6"/>
    <n v="24990"/>
    <n v="1311517"/>
    <d v="2001-05-30T09:38:55"/>
    <s v="NJR Energy Services Company"/>
    <x v="0"/>
    <x v="0"/>
    <x v="0"/>
    <x v="2"/>
    <s v="US Gas Phy Fwd Firm non-TX &lt; or = 1Mo "/>
    <s v="US Gas Phy       TENN 500                Jun01           USD/MM"/>
    <m/>
    <n v="833"/>
    <x v="0"/>
    <x v="10"/>
    <x v="0"/>
    <n v="3.59"/>
    <n v="10041965"/>
    <s v="SNEAL"/>
    <s v="ENA-IM NE GULF3"/>
    <x v="8"/>
    <x v="4"/>
    <n v="818434"/>
    <d v="2001-06-01T21:00:00"/>
  </r>
  <r>
    <x v="1"/>
    <x v="2"/>
    <x v="0"/>
    <x v="6"/>
    <n v="450000"/>
    <n v="1311519"/>
    <d v="2001-05-30T09:39:12"/>
    <s v="Coral Energy Holding L.P."/>
    <x v="0"/>
    <x v="0"/>
    <x v="0"/>
    <x v="2"/>
    <s v="US Gas Fin Swap"/>
    <s v="US Gas Daily     HSC                     Jun01           USD/MM"/>
    <m/>
    <n v="15000"/>
    <x v="0"/>
    <x v="10"/>
    <x v="0"/>
    <n v="3.6949999999999998"/>
    <s v="jhollman1"/>
    <s v="EBASS"/>
    <s v="FT-Texas"/>
    <x v="6"/>
    <x v="4"/>
    <s v="VC9444.1"/>
    <d v="2001-06-01T21:00:00"/>
  </r>
  <r>
    <x v="0"/>
    <x v="0"/>
    <x v="0"/>
    <x v="0"/>
    <n v="10"/>
    <n v="1311520"/>
    <d v="2001-05-30T09:39:14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085"/>
    <s v="MACDONAJ"/>
    <s v="ATURNER"/>
    <s v="Enron Metals Trading System"/>
    <x v="0"/>
    <x v="0"/>
    <n v="2158061"/>
    <m/>
  </r>
  <r>
    <x v="1"/>
    <x v="2"/>
    <x v="1"/>
    <x v="0"/>
    <n v="5000"/>
    <n v="1311521"/>
    <d v="2001-05-30T09:39:14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5"/>
    <s v="CRAIGDUKE"/>
    <s v="SSOUTH"/>
    <s v="ENA - IM West"/>
    <x v="8"/>
    <x v="4"/>
    <n v="818436"/>
    <d v="2001-05-31T21:00:00"/>
  </r>
  <r>
    <x v="1"/>
    <x v="2"/>
    <x v="0"/>
    <x v="10"/>
    <n v="155000"/>
    <n v="1311522"/>
    <d v="2001-05-30T09:39:15"/>
    <s v="Sempra Energy Trading Corp."/>
    <x v="0"/>
    <x v="0"/>
    <x v="0"/>
    <x v="2"/>
    <s v="US Gas Fin BasisSwap"/>
    <s v="US Gas Basis     NGI SoCal               Jul01           USD/MM"/>
    <m/>
    <n v="5000"/>
    <x v="0"/>
    <x v="10"/>
    <x v="0"/>
    <n v="6.35"/>
    <s v="HDESTEFA"/>
    <s v="KHOLST"/>
    <s v="FT-West"/>
    <x v="6"/>
    <x v="4"/>
    <s v="VC9445.1"/>
    <d v="2001-07-01T21:00:00"/>
  </r>
  <r>
    <x v="1"/>
    <x v="2"/>
    <x v="1"/>
    <x v="0"/>
    <n v="10000"/>
    <n v="1311524"/>
    <d v="2001-05-30T09:39:19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5"/>
    <s v="LANCEMCW"/>
    <s v="SNEAL"/>
    <s v="ENA-IM NE GULF3"/>
    <x v="8"/>
    <x v="4"/>
    <n v="818438"/>
    <d v="2001-05-31T21:00:00"/>
  </r>
  <r>
    <x v="1"/>
    <x v="2"/>
    <x v="1"/>
    <x v="0"/>
    <n v="1180"/>
    <n v="1311525"/>
    <d v="2001-05-30T09:39:21"/>
    <s v="Nexen Marketing"/>
    <x v="0"/>
    <x v="0"/>
    <x v="0"/>
    <x v="2"/>
    <s v="US Gas Phy Fwd Firm non-TX &lt; or = 1Mo "/>
    <s v="US Gas Phy       NGPL NICOR              31May01         USD/MM"/>
    <n v="1180"/>
    <m/>
    <x v="0"/>
    <x v="10"/>
    <x v="0"/>
    <n v="3.7162999999999999"/>
    <s v="ADM88678"/>
    <s v="PMIMS"/>
    <s v="ENA - IM MKT Central CG"/>
    <x v="8"/>
    <x v="4"/>
    <n v="818439"/>
    <d v="2001-05-31T21:00:00"/>
  </r>
  <r>
    <x v="1"/>
    <x v="2"/>
    <x v="1"/>
    <x v="0"/>
    <n v="5000"/>
    <n v="1311526"/>
    <d v="2001-05-30T09:39:2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MVDEC02"/>
    <s v="KSTEVEN"/>
    <s v="ENA-IM Mid Central South"/>
    <x v="8"/>
    <x v="4"/>
    <n v="818440"/>
    <d v="2001-05-31T21:00:00"/>
  </r>
  <r>
    <x v="1"/>
    <x v="2"/>
    <x v="1"/>
    <x v="0"/>
    <n v="5000"/>
    <n v="1311527"/>
    <d v="2001-05-30T09:39:22"/>
    <s v="Prior Energy Corporation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msbprior"/>
    <s v="SNEAL"/>
    <s v="ENA-IM NE GULF4"/>
    <x v="8"/>
    <x v="4"/>
    <n v="818441"/>
    <d v="2001-05-31T21:00:00"/>
  </r>
  <r>
    <x v="0"/>
    <x v="2"/>
    <x v="1"/>
    <x v="0"/>
    <n v="4100"/>
    <n v="1311529"/>
    <d v="2001-05-30T09:39:23"/>
    <s v="PG&amp;E Energy Trading, Canada Corporation"/>
    <x v="0"/>
    <x v="0"/>
    <x v="0"/>
    <x v="2"/>
    <s v="CAN Gas Phy Fwd Firm East &lt; or = 1Mo"/>
    <s v="CAN Gas Phy      Dawn                    31May01         USD/MM"/>
    <m/>
    <n v="4100"/>
    <x v="0"/>
    <x v="10"/>
    <x v="0"/>
    <n v="3.875"/>
    <s v="ADM54361"/>
    <s v="MCUILLA"/>
    <s v="ENA - IM Ontario"/>
    <x v="8"/>
    <x v="4"/>
    <n v="818442"/>
    <d v="2001-05-31T21:00:00"/>
  </r>
  <r>
    <x v="0"/>
    <x v="0"/>
    <x v="0"/>
    <x v="0"/>
    <n v="10"/>
    <n v="1311528"/>
    <d v="2001-05-30T09:39:23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70"/>
    <s v="VANDESBO"/>
    <s v="ATURNER"/>
    <s v="Enron Metals Trading System"/>
    <x v="0"/>
    <x v="0"/>
    <n v="2158063"/>
    <m/>
  </r>
  <r>
    <x v="1"/>
    <x v="2"/>
    <x v="1"/>
    <x v="0"/>
    <n v="7000"/>
    <n v="1311530"/>
    <d v="2001-05-30T09:39:32"/>
    <s v="Coral Energy Resources, L.P."/>
    <x v="0"/>
    <x v="0"/>
    <x v="0"/>
    <x v="2"/>
    <s v="US Gas Phy Fwd Firm non-TX &lt; or = 1Mo "/>
    <s v="US Gas Phy       TENN 500                31May01         USD/MM"/>
    <m/>
    <n v="7000"/>
    <x v="0"/>
    <x v="10"/>
    <x v="0"/>
    <n v="3.645"/>
    <s v="rjvandamp"/>
    <s v="SNEAL"/>
    <s v="ENA-IM NE GULF3"/>
    <x v="8"/>
    <x v="4"/>
    <n v="818443"/>
    <d v="2001-05-31T21:00:00"/>
  </r>
  <r>
    <x v="1"/>
    <x v="2"/>
    <x v="1"/>
    <x v="0"/>
    <n v="5000"/>
    <n v="1311531"/>
    <d v="2001-05-30T09:39:34"/>
    <s v="Nicor Gas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75000000000001"/>
    <s v="vab12345"/>
    <s v="KSTEVEN"/>
    <s v="ENA-IM Mid Central South"/>
    <x v="8"/>
    <x v="4"/>
    <n v="818444"/>
    <d v="2001-05-31T21:00:00"/>
  </r>
  <r>
    <x v="1"/>
    <x v="2"/>
    <x v="1"/>
    <x v="0"/>
    <n v="5000"/>
    <n v="1311532"/>
    <d v="2001-05-30T09:39:35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45"/>
    <d v="2001-05-31T21:00:00"/>
  </r>
  <r>
    <x v="1"/>
    <x v="3"/>
    <x v="0"/>
    <x v="0"/>
    <n v="50000"/>
    <n v="1311533"/>
    <d v="2001-05-30T09:39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JTREADWAY"/>
    <s v="GWHALLE"/>
    <s v="WTI-GW-NXC2"/>
    <x v="5"/>
    <x v="4"/>
    <n v="109573"/>
    <d v="2001-07-01T00:00:00"/>
  </r>
  <r>
    <x v="0"/>
    <x v="0"/>
    <x v="0"/>
    <x v="0"/>
    <n v="20"/>
    <n v="1311534"/>
    <d v="2001-05-30T09:39:4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66"/>
    <m/>
  </r>
  <r>
    <x v="1"/>
    <x v="2"/>
    <x v="1"/>
    <x v="0"/>
    <n v="5000"/>
    <n v="1311535"/>
    <d v="2001-05-30T09:39:45"/>
    <s v="Mitchell Gas Services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49999999999999"/>
    <s v="ADM75252"/>
    <s v="JPARKS"/>
    <s v="ENA - IM Katy"/>
    <x v="8"/>
    <x v="8"/>
    <n v="818446"/>
    <d v="2001-05-31T21:00:00"/>
  </r>
  <r>
    <x v="1"/>
    <x v="2"/>
    <x v="0"/>
    <x v="6"/>
    <n v="450000"/>
    <n v="1311536"/>
    <d v="2001-05-30T09:39:57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69"/>
    <s v="AQUILA1014"/>
    <s v="EBASS"/>
    <s v="FT-Texas"/>
    <x v="6"/>
    <x v="4"/>
    <s v="VC9448.1"/>
    <d v="2001-06-01T21:00:00"/>
  </r>
  <r>
    <x v="1"/>
    <x v="2"/>
    <x v="1"/>
    <x v="0"/>
    <n v="5000"/>
    <n v="1311538"/>
    <d v="2001-05-30T09:40:02"/>
    <s v="Anadarko Energy Services Company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ADM36335"/>
    <s v="SNEAL"/>
    <s v="ENA-IM NE GULF4"/>
    <x v="8"/>
    <x v="4"/>
    <n v="818448"/>
    <d v="2001-05-31T21:00:00"/>
  </r>
  <r>
    <x v="1"/>
    <x v="2"/>
    <x v="0"/>
    <x v="10"/>
    <n v="155000"/>
    <n v="1311539"/>
    <d v="2001-05-30T09:40:08"/>
    <s v="HS Energy Services, Inc."/>
    <x v="0"/>
    <x v="0"/>
    <x v="0"/>
    <x v="2"/>
    <s v="US Gas Fin BasisSwap"/>
    <s v="US Gas Basis     CIG Rky Mtn             Oct01           USD/MM"/>
    <n v="5000"/>
    <m/>
    <x v="0"/>
    <x v="10"/>
    <x v="0"/>
    <n v="-0.95499999999999996"/>
    <s v="ADM66321"/>
    <s v="FERMIS"/>
    <s v="FT - North West"/>
    <x v="6"/>
    <x v="4"/>
    <s v="VC9450.1"/>
    <d v="2001-10-01T22:00:00"/>
  </r>
  <r>
    <x v="0"/>
    <x v="3"/>
    <x v="0"/>
    <x v="10"/>
    <n v="775000"/>
    <n v="1311540"/>
    <d v="2001-05-30T09:40:08"/>
    <s v="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5"/>
    <s v="rsrsrsrs"/>
    <s v="MJONES2"/>
    <s v="UK - ECTRIC - Crude D-Brent"/>
    <x v="5"/>
    <x v="3"/>
    <n v="109575"/>
    <d v="2001-07-01T00:00:00"/>
  </r>
  <r>
    <x v="1"/>
    <x v="2"/>
    <x v="0"/>
    <x v="6"/>
    <n v="150000"/>
    <n v="1311541"/>
    <d v="2001-05-30T09:40:09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449999999999999"/>
    <s v="sstewart01"/>
    <s v="ALEWIS"/>
    <s v="GD-CENTRAL"/>
    <x v="6"/>
    <x v="4"/>
    <s v="VC9451.1"/>
    <d v="2001-06-01T21:00:00"/>
  </r>
  <r>
    <x v="1"/>
    <x v="2"/>
    <x v="1"/>
    <x v="0"/>
    <n v="10000"/>
    <n v="1311542"/>
    <d v="2001-05-30T09:40:13"/>
    <s v="Anadarko Energy Services Company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ADM36335"/>
    <s v="SNEAL"/>
    <s v="ENA-IM NE GULF4"/>
    <x v="8"/>
    <x v="4"/>
    <n v="818449"/>
    <d v="2001-05-31T21:00:00"/>
  </r>
  <r>
    <x v="1"/>
    <x v="2"/>
    <x v="1"/>
    <x v="0"/>
    <n v="10000"/>
    <n v="1311543"/>
    <d v="2001-05-30T09:40:1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"/>
    <s v="BRADCLAUSE"/>
    <s v="JPARKS"/>
    <s v="ENA - IM Katy"/>
    <x v="8"/>
    <x v="8"/>
    <n v="818450"/>
    <d v="2001-05-31T21:00:00"/>
  </r>
  <r>
    <x v="1"/>
    <x v="2"/>
    <x v="1"/>
    <x v="0"/>
    <n v="10000"/>
    <n v="1311544"/>
    <d v="2001-05-30T09:40:21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RANGER123"/>
    <s v="PMIMS"/>
    <s v="ENA - IM MKT Central CG"/>
    <x v="8"/>
    <x v="4"/>
    <n v="818451"/>
    <d v="2001-05-31T21:00:00"/>
  </r>
  <r>
    <x v="1"/>
    <x v="2"/>
    <x v="1"/>
    <x v="0"/>
    <n v="10000"/>
    <n v="1311546"/>
    <d v="2001-05-30T09:40:24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"/>
    <s v="RANGER123"/>
    <s v="PMIMS"/>
    <s v="ENA - IM MKT Central CG"/>
    <x v="8"/>
    <x v="4"/>
    <n v="818453"/>
    <d v="2001-05-31T21:00:00"/>
  </r>
  <r>
    <x v="1"/>
    <x v="2"/>
    <x v="1"/>
    <x v="0"/>
    <n v="826"/>
    <n v="1311545"/>
    <d v="2001-05-30T09:40:24"/>
    <s v="OGE Energy Resources, Inc."/>
    <x v="0"/>
    <x v="0"/>
    <x v="0"/>
    <x v="2"/>
    <s v="US Gas Phy Fwd Firm non-TX &lt; or = 1Mo "/>
    <s v="US Gas Phy       NNG Demarc              31May01         USD/MM"/>
    <n v="826"/>
    <m/>
    <x v="0"/>
    <x v="10"/>
    <x v="0"/>
    <n v="3.55"/>
    <s v="schottbt"/>
    <s v="KSTEVEN"/>
    <s v="ENA-IM Mid Central South"/>
    <x v="8"/>
    <x v="4"/>
    <n v="818452"/>
    <d v="2001-05-31T21:00:00"/>
  </r>
  <r>
    <x v="1"/>
    <x v="3"/>
    <x v="0"/>
    <x v="0"/>
    <n v="50000"/>
    <n v="1311547"/>
    <d v="2001-05-30T09:40:32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eriksaaa"/>
    <s v="GWHALLE"/>
    <s v="WTI-GW-NXC2"/>
    <x v="5"/>
    <x v="4"/>
    <n v="109576"/>
    <d v="2001-07-01T00:00:00"/>
  </r>
  <r>
    <x v="0"/>
    <x v="0"/>
    <x v="0"/>
    <x v="0"/>
    <n v="20"/>
    <n v="1311548"/>
    <d v="2001-05-30T09:40:4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58072"/>
    <m/>
  </r>
  <r>
    <x v="0"/>
    <x v="2"/>
    <x v="1"/>
    <x v="0"/>
    <n v="10000"/>
    <n v="1311550"/>
    <d v="2001-05-30T09:41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ngeerds01"/>
    <s v="RWATT"/>
    <s v="EC-IM Canada West"/>
    <x v="8"/>
    <x v="7"/>
    <n v="818455"/>
    <d v="2001-05-30T21:00:00"/>
  </r>
  <r>
    <x v="1"/>
    <x v="2"/>
    <x v="1"/>
    <x v="0"/>
    <n v="5000"/>
    <n v="1311551"/>
    <d v="2001-05-30T09:41:03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6"/>
    <s v="REAVISMAN"/>
    <s v="JPARKS"/>
    <s v="ENA - IM Katy"/>
    <x v="8"/>
    <x v="8"/>
    <n v="818456"/>
    <d v="2001-05-31T21:00:00"/>
  </r>
  <r>
    <x v="1"/>
    <x v="2"/>
    <x v="0"/>
    <x v="10"/>
    <n v="310000"/>
    <n v="1311552"/>
    <d v="2001-05-30T09:41:04"/>
    <s v="Mirant Americas Energy Marketing, L.P."/>
    <x v="0"/>
    <x v="0"/>
    <x v="0"/>
    <x v="2"/>
    <s v="US Gas Fin BasisSwap"/>
    <s v="US Gas Basis     EP SanJuan              Jul01           USD/MM"/>
    <n v="10000"/>
    <m/>
    <x v="0"/>
    <x v="10"/>
    <x v="0"/>
    <n v="-0.65"/>
    <s v="jfh00001"/>
    <s v="MSANCH2"/>
    <s v="GD-New-Jr"/>
    <x v="6"/>
    <x v="4"/>
    <s v="VC9454.1"/>
    <d v="2001-07-01T21:00:00"/>
  </r>
  <r>
    <x v="1"/>
    <x v="2"/>
    <x v="1"/>
    <x v="6"/>
    <n v="270000"/>
    <n v="1311553"/>
    <d v="2001-05-30T09:41:06"/>
    <s v="Noble Gas Marketing Inc."/>
    <x v="0"/>
    <x v="0"/>
    <x v="0"/>
    <x v="2"/>
    <s v="US Gas Phy Fwd Firm non-TX &lt; or = 1Mo "/>
    <s v="US Gas Phy       TENN Z-0                Jun01           USD/MM"/>
    <n v="9000"/>
    <m/>
    <x v="0"/>
    <x v="10"/>
    <x v="0"/>
    <n v="3.54"/>
    <s v="bryangins"/>
    <s v="SNEAL"/>
    <s v="ENA-IM NE GULF3"/>
    <x v="8"/>
    <x v="4"/>
    <n v="818457"/>
    <d v="2001-06-01T21:00:00"/>
  </r>
  <r>
    <x v="1"/>
    <x v="1"/>
    <x v="1"/>
    <x v="0"/>
    <n v="50"/>
    <n v="1311555"/>
    <d v="2001-05-30T09:41:08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45"/>
    <s v="mattmanley"/>
    <s v="JQUENET"/>
    <s v="ST-PJM"/>
    <x v="7"/>
    <x v="6"/>
    <n v="626129.1"/>
    <d v="2001-06-01T21:00:00"/>
  </r>
  <r>
    <x v="1"/>
    <x v="2"/>
    <x v="0"/>
    <x v="6"/>
    <n v="30000"/>
    <n v="1311556"/>
    <d v="2001-05-30T09:41:11"/>
    <s v="Axia Energy, LP"/>
    <x v="0"/>
    <x v="0"/>
    <x v="0"/>
    <x v="2"/>
    <s v="US Gas Fin Swap"/>
    <s v="US Gas Daily     HHub                    Jun01           USD/MM"/>
    <n v="1000"/>
    <m/>
    <x v="0"/>
    <x v="10"/>
    <x v="0"/>
    <n v="3.66"/>
    <s v="hillblak"/>
    <s v="PKEAVEY"/>
    <s v="G-DAILY-EST"/>
    <x v="6"/>
    <x v="4"/>
    <s v="VC9456.1"/>
    <d v="2001-06-01T21:00:00"/>
  </r>
  <r>
    <x v="1"/>
    <x v="2"/>
    <x v="1"/>
    <x v="0"/>
    <n v="3177"/>
    <n v="1311560"/>
    <d v="2001-05-30T09:41:30"/>
    <s v="Mirant Americas Energy Marketing, L.P."/>
    <x v="0"/>
    <x v="0"/>
    <x v="0"/>
    <x v="2"/>
    <s v="US Gas Phy Fwd Firm non-TX &lt; or = 1Mo "/>
    <s v="US Gas Phy       TENN 500                31May01         USD/MM"/>
    <n v="3177"/>
    <m/>
    <x v="0"/>
    <x v="10"/>
    <x v="0"/>
    <n v="3.6150000000000002"/>
    <s v="wethering"/>
    <s v="SNEAL"/>
    <s v="ENA-IM NE GULF3"/>
    <x v="8"/>
    <x v="4"/>
    <n v="818459"/>
    <d v="2001-05-31T21:00:00"/>
  </r>
  <r>
    <x v="1"/>
    <x v="3"/>
    <x v="0"/>
    <x v="0"/>
    <n v="50000"/>
    <n v="1311561"/>
    <d v="2001-05-30T09:41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577"/>
    <d v="2001-07-01T00:00:00"/>
  </r>
  <r>
    <x v="1"/>
    <x v="2"/>
    <x v="0"/>
    <x v="6"/>
    <n v="300000"/>
    <n v="1311562"/>
    <d v="2001-05-30T09:41:3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9459.1"/>
    <d v="2001-06-01T21:00:00"/>
  </r>
  <r>
    <x v="1"/>
    <x v="2"/>
    <x v="1"/>
    <x v="0"/>
    <n v="10000"/>
    <n v="1311563"/>
    <d v="2001-05-30T09:41:39"/>
    <s v="El Paso Merchant Energy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65"/>
    <s v="EPMELPjpp"/>
    <s v="JPARKS"/>
    <s v="HPLC - IM HPLC"/>
    <x v="8"/>
    <x v="8"/>
    <n v="818460"/>
    <d v="2001-05-31T21:00:00"/>
  </r>
  <r>
    <x v="1"/>
    <x v="2"/>
    <x v="1"/>
    <x v="0"/>
    <n v="5000"/>
    <n v="1311564"/>
    <d v="2001-05-30T09:41:41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549999999999999"/>
    <s v="REAVISMAN"/>
    <s v="JPARKS"/>
    <s v="ENA - IM Katy"/>
    <x v="8"/>
    <x v="8"/>
    <n v="818461"/>
    <d v="2001-05-31T21:00:00"/>
  </r>
  <r>
    <x v="1"/>
    <x v="2"/>
    <x v="1"/>
    <x v="0"/>
    <n v="25000"/>
    <n v="1311566"/>
    <d v="2001-05-30T09:41:47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463"/>
    <d v="2001-05-31T21:00:00"/>
  </r>
  <r>
    <x v="1"/>
    <x v="3"/>
    <x v="0"/>
    <x v="0"/>
    <n v="50000"/>
    <n v="1311565"/>
    <d v="2001-05-30T09:41:47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578"/>
    <d v="2001-07-01T00:00:00"/>
  </r>
  <r>
    <x v="1"/>
    <x v="2"/>
    <x v="0"/>
    <x v="14"/>
    <n v="912500"/>
    <n v="1311568"/>
    <d v="2001-05-30T09:41:55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849999999999998"/>
    <s v="ADM18948"/>
    <s v="JARNOLD"/>
    <s v="NG-Price"/>
    <x v="6"/>
    <x v="4"/>
    <s v="VC9461.1"/>
    <d v="2002-01-01T21:00:00"/>
  </r>
  <r>
    <x v="1"/>
    <x v="2"/>
    <x v="1"/>
    <x v="0"/>
    <n v="970"/>
    <n v="1311570"/>
    <d v="2001-05-30T09:42:00"/>
    <s v="Aquila Energy Marketing Corporation"/>
    <x v="0"/>
    <x v="0"/>
    <x v="0"/>
    <x v="2"/>
    <s v="US Gas Phy Fwd Firm non-TX &lt; or = 1Mo "/>
    <s v="US Gas Phy       NGPL Midcont            31May01         USD/MM"/>
    <m/>
    <n v="970"/>
    <x v="0"/>
    <x v="10"/>
    <x v="0"/>
    <n v="3.5175000000000001"/>
    <s v="BIGDADDY"/>
    <s v="KSTEVEN"/>
    <s v="ENA-IM Mid Central South"/>
    <x v="8"/>
    <x v="4"/>
    <n v="818465"/>
    <d v="2001-05-31T21:00:00"/>
  </r>
  <r>
    <x v="1"/>
    <x v="2"/>
    <x v="1"/>
    <x v="0"/>
    <n v="4800"/>
    <n v="1311569"/>
    <d v="2001-05-30T09:42:00"/>
    <s v="Prior Energy Corporation"/>
    <x v="0"/>
    <x v="0"/>
    <x v="0"/>
    <x v="2"/>
    <s v="US Gas Phy Fwd Firm non-TX &lt; or = 1Mo "/>
    <s v="US Gas Phy       FGT Z2                  31May01         USD/MM"/>
    <n v="4800"/>
    <m/>
    <x v="0"/>
    <x v="10"/>
    <x v="0"/>
    <n v="3.665"/>
    <s v="msbprior"/>
    <s v="SNEAL"/>
    <s v="ENA-IM NE GULF4"/>
    <x v="8"/>
    <x v="4"/>
    <n v="818464"/>
    <d v="2001-05-31T21:00:00"/>
  </r>
  <r>
    <x v="1"/>
    <x v="2"/>
    <x v="1"/>
    <x v="0"/>
    <n v="10000"/>
    <n v="1311573"/>
    <d v="2001-05-30T09:42:05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ahamby0001"/>
    <s v="PMIMS"/>
    <s v="ENA - IM MKT Central CG"/>
    <x v="8"/>
    <x v="4"/>
    <n v="818466"/>
    <d v="2001-05-31T21:00:00"/>
  </r>
  <r>
    <x v="1"/>
    <x v="2"/>
    <x v="0"/>
    <x v="10"/>
    <n v="77500"/>
    <n v="1311576"/>
    <d v="2001-05-30T09:42:16"/>
    <s v="PG&amp;E Energy Trading-Gas Corporation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winyahay"/>
    <s v="JARNOLD"/>
    <s v="NG-Price"/>
    <x v="6"/>
    <x v="4"/>
    <s v="VC9464.1"/>
    <d v="2001-07-01T21:00:00"/>
  </r>
  <r>
    <x v="1"/>
    <x v="2"/>
    <x v="1"/>
    <x v="0"/>
    <n v="4200"/>
    <n v="1311575"/>
    <d v="2001-05-30T09:42:16"/>
    <s v="Dynegy Marketing and Trade"/>
    <x v="0"/>
    <x v="0"/>
    <x v="0"/>
    <x v="2"/>
    <s v="US Gas Phy Fwd Firm TX &lt; or = 1Mo "/>
    <s v="US Gas Phy       HPL/AguaD               31May01         USD/MM"/>
    <n v="4200"/>
    <m/>
    <x v="0"/>
    <x v="10"/>
    <x v="0"/>
    <n v="3.64"/>
    <s v="HAMMON01"/>
    <s v="JPARKS"/>
    <s v="HPLC - IM HPLC"/>
    <x v="8"/>
    <x v="8"/>
    <n v="818468"/>
    <d v="2001-05-31T21:00:00"/>
  </r>
  <r>
    <x v="0"/>
    <x v="2"/>
    <x v="1"/>
    <x v="6"/>
    <n v="150000"/>
    <n v="1311574"/>
    <d v="2001-05-30T09:42:16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550000000000004"/>
    <s v="elizabeth"/>
    <s v="MCOWAN"/>
    <s v="EC-IM Canada West"/>
    <x v="8"/>
    <x v="7"/>
    <n v="818467"/>
    <d v="2001-06-01T21:00:00"/>
  </r>
  <r>
    <x v="1"/>
    <x v="2"/>
    <x v="1"/>
    <x v="0"/>
    <n v="12"/>
    <n v="1311577"/>
    <d v="2001-05-30T09:42:32"/>
    <s v="Texaco Natural Gas Inc."/>
    <x v="0"/>
    <x v="0"/>
    <x v="0"/>
    <x v="2"/>
    <s v="US Gas Phy Fwd Firm non-TX &lt; or = 1Mo "/>
    <s v="US Gas Phy       NGPL NICOR              31May01         USD/MM"/>
    <m/>
    <n v="12"/>
    <x v="0"/>
    <x v="10"/>
    <x v="0"/>
    <n v="3.7225000000000001"/>
    <s v="BILLBALSA"/>
    <s v="PMIMS"/>
    <s v="ENA - IM MKT Central CG"/>
    <x v="8"/>
    <x v="4"/>
    <n v="818469"/>
    <d v="2001-05-31T21:00:00"/>
  </r>
  <r>
    <x v="1"/>
    <x v="1"/>
    <x v="0"/>
    <x v="0"/>
    <n v="50"/>
    <n v="1311578"/>
    <d v="2001-05-30T09:42:51"/>
    <s v="HQ Energy Services (U.S.) Inc."/>
    <x v="0"/>
    <x v="0"/>
    <x v="0"/>
    <x v="1"/>
    <s v="US East Power Fin Swap"/>
    <s v="US Pwr Fin Swap  ISO NY Z-G Peak         01Jun01         USD/MWh"/>
    <n v="50"/>
    <m/>
    <x v="0"/>
    <x v="1"/>
    <x v="0"/>
    <n v="44.25"/>
    <s v="paulk2001"/>
    <s v="GGUPTA"/>
    <s v="ST-New England"/>
    <x v="7"/>
    <x v="4"/>
    <n v="626133.1"/>
    <d v="2001-06-01T21:00:00"/>
  </r>
  <r>
    <x v="1"/>
    <x v="3"/>
    <x v="0"/>
    <x v="0"/>
    <n v="50000"/>
    <n v="1311579"/>
    <d v="2001-05-30T09:42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579"/>
    <d v="2001-07-01T00:00:00"/>
  </r>
  <r>
    <x v="1"/>
    <x v="2"/>
    <x v="1"/>
    <x v="6"/>
    <n v="115860"/>
    <n v="1311580"/>
    <d v="2001-05-30T09:43:01"/>
    <s v="Amerada Hess Corporation"/>
    <x v="0"/>
    <x v="0"/>
    <x v="0"/>
    <x v="2"/>
    <s v="US Gas Phy Fwd Firm non-TX &lt; or = 1Mo "/>
    <s v="US Gas Phy       TCO Pool                Jun01           USD/MM"/>
    <m/>
    <n v="3862"/>
    <x v="0"/>
    <x v="10"/>
    <x v="0"/>
    <n v="3.8650000000000002"/>
    <s v="dvjohnson1"/>
    <s v="JHODGE2"/>
    <s v="ENA-IM ME TCO"/>
    <x v="8"/>
    <x v="4"/>
    <n v="818473"/>
    <d v="2001-06-01T21:00:00"/>
  </r>
  <r>
    <x v="0"/>
    <x v="2"/>
    <x v="0"/>
    <x v="23"/>
    <n v="1070000"/>
    <n v="1311582"/>
    <d v="2001-05-30T09:43:02"/>
    <s v="Axia Energy, LP"/>
    <x v="0"/>
    <x v="0"/>
    <x v="0"/>
    <x v="2"/>
    <s v="CAN Gas Fin BasSwap"/>
    <s v="CAN Gas Basis    Sumas                   Apr-Oct02       USD/MM"/>
    <n v="5000"/>
    <m/>
    <x v="0"/>
    <x v="10"/>
    <x v="0"/>
    <n v="-0.04"/>
    <s v="conoverc"/>
    <s v="JMCKAY"/>
    <s v="FT - CAND - EGSC - EA"/>
    <x v="6"/>
    <x v="7"/>
    <s v="VC9468.1"/>
    <d v="2002-04-01T00:00:00"/>
  </r>
  <r>
    <x v="1"/>
    <x v="2"/>
    <x v="1"/>
    <x v="0"/>
    <n v="984"/>
    <n v="1311583"/>
    <d v="2001-05-30T09:43:05"/>
    <s v="Dynegy Marketing and Trade"/>
    <x v="0"/>
    <x v="0"/>
    <x v="0"/>
    <x v="2"/>
    <s v="US Gas Phy Fwd Firm non-TX &lt; or = 1Mo "/>
    <s v="US Gas Phy       ANR SW Pool             31May01         USD/MM"/>
    <n v="984"/>
    <m/>
    <x v="0"/>
    <x v="10"/>
    <x v="0"/>
    <n v="3.57"/>
    <s v="ZUBEL001"/>
    <s v="KSTEVEN"/>
    <s v="ENA-IM Mid Central South"/>
    <x v="8"/>
    <x v="4"/>
    <n v="818472"/>
    <d v="2001-05-31T21:00:00"/>
  </r>
  <r>
    <x v="0"/>
    <x v="0"/>
    <x v="0"/>
    <x v="0"/>
    <n v="10"/>
    <n v="1311584"/>
    <d v="2001-05-30T09:43:08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3"/>
    <s v="FBEUZELIN"/>
    <s v="ATURNER"/>
    <s v="Enron Metals Trading System"/>
    <x v="0"/>
    <x v="0"/>
    <n v="2158082"/>
    <m/>
  </r>
  <r>
    <x v="1"/>
    <x v="3"/>
    <x v="0"/>
    <x v="0"/>
    <n v="50000"/>
    <n v="1311585"/>
    <d v="2001-05-30T09:43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2"/>
    <s v="GWHALLE"/>
    <s v="WTI-GW-NXC2"/>
    <x v="5"/>
    <x v="4"/>
    <n v="109580"/>
    <d v="2001-07-01T00:00:00"/>
  </r>
  <r>
    <x v="1"/>
    <x v="2"/>
    <x v="0"/>
    <x v="20"/>
    <n v="755000"/>
    <n v="1311586"/>
    <d v="2001-05-30T09:43:13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16"/>
    <s v="SHIMAITIS"/>
    <s v="JARNOLD"/>
    <s v="NG-Price"/>
    <x v="6"/>
    <x v="4"/>
    <s v="VC9470.1"/>
    <d v="2001-11-01T00:00:00"/>
  </r>
  <r>
    <x v="0"/>
    <x v="0"/>
    <x v="0"/>
    <x v="0"/>
    <n v="10"/>
    <n v="1311587"/>
    <d v="2001-05-30T09:43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VANDESBO"/>
    <s v="ATURNER"/>
    <s v="Enron Metals Trading System"/>
    <x v="0"/>
    <x v="0"/>
    <n v="2158084"/>
    <m/>
  </r>
  <r>
    <x v="1"/>
    <x v="3"/>
    <x v="0"/>
    <x v="0"/>
    <n v="50000"/>
    <n v="1311588"/>
    <d v="2001-05-30T09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1"/>
    <d v="2001-07-01T00:00:00"/>
  </r>
  <r>
    <x v="1"/>
    <x v="2"/>
    <x v="1"/>
    <x v="0"/>
    <n v="2500"/>
    <n v="1311591"/>
    <d v="2001-05-30T09:43:20"/>
    <s v="ONEOK Energy Marketing and Trading Company, L.P."/>
    <x v="0"/>
    <x v="0"/>
    <x v="0"/>
    <x v="2"/>
    <s v="US Gas Phy Fwd Firm TX &lt; or = 1Mo "/>
    <s v="US Gas Phy       Exxon Katy              31May01         USD/MM"/>
    <n v="2500"/>
    <m/>
    <x v="0"/>
    <x v="10"/>
    <x v="0"/>
    <n v="3.7349999999999999"/>
    <s v="BRADCLAUSE"/>
    <s v="JPARKS"/>
    <s v="ENA - IM Katy"/>
    <x v="8"/>
    <x v="8"/>
    <n v="818474"/>
    <d v="2001-05-31T21:00:00"/>
  </r>
  <r>
    <x v="1"/>
    <x v="3"/>
    <x v="0"/>
    <x v="0"/>
    <n v="50000"/>
    <n v="1311593"/>
    <d v="2001-05-30T09:43:26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eriksaaa"/>
    <s v="GWHALLE"/>
    <s v="WTI-GW-NXC2"/>
    <x v="5"/>
    <x v="4"/>
    <n v="109583"/>
    <d v="2001-07-01T00:00:00"/>
  </r>
  <r>
    <x v="1"/>
    <x v="2"/>
    <x v="1"/>
    <x v="0"/>
    <n v="5000"/>
    <n v="1311594"/>
    <d v="2001-05-30T09:43:30"/>
    <s v="Mirant Americas Energy Marketing, L.P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ahamby0001"/>
    <s v="PMIMS"/>
    <s v="ENA - IM MKT Central CG"/>
    <x v="8"/>
    <x v="4"/>
    <n v="818475"/>
    <d v="2001-05-31T21:00:00"/>
  </r>
  <r>
    <x v="0"/>
    <x v="0"/>
    <x v="0"/>
    <x v="0"/>
    <n v="20"/>
    <n v="1311596"/>
    <d v="2001-05-30T09:43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58086"/>
    <m/>
  </r>
  <r>
    <x v="0"/>
    <x v="0"/>
    <x v="0"/>
    <x v="0"/>
    <n v="20"/>
    <n v="1311597"/>
    <d v="2001-05-30T09:43:3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88"/>
    <m/>
  </r>
  <r>
    <x v="1"/>
    <x v="3"/>
    <x v="0"/>
    <x v="0"/>
    <n v="50000"/>
    <n v="1311599"/>
    <d v="2001-05-30T09:43:3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5"/>
    <d v="2001-07-01T00:00:00"/>
  </r>
  <r>
    <x v="1"/>
    <x v="2"/>
    <x v="1"/>
    <x v="0"/>
    <n v="10000"/>
    <n v="1311598"/>
    <d v="2001-05-30T09:43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EPMELPrdm"/>
    <s v="MLENHAR"/>
    <s v="ENA - IM West"/>
    <x v="8"/>
    <x v="4"/>
    <n v="818476"/>
    <d v="2001-05-31T21:00:00"/>
  </r>
  <r>
    <x v="1"/>
    <x v="2"/>
    <x v="1"/>
    <x v="0"/>
    <n v="968"/>
    <n v="1311600"/>
    <d v="2001-05-30T09:43:45"/>
    <s v="PanCanadian Energy Services Inc."/>
    <x v="0"/>
    <x v="0"/>
    <x v="0"/>
    <x v="2"/>
    <s v="US Gas Phy Fwd Firm non-TX &lt; or = 1Mo "/>
    <s v="US Gas Phy       TENN 500                31May01         USD/MM"/>
    <m/>
    <n v="968"/>
    <x v="0"/>
    <x v="10"/>
    <x v="0"/>
    <n v="3.625"/>
    <s v="pces5155"/>
    <s v="SNEAL"/>
    <s v="ENA-IM NE GULF3"/>
    <x v="8"/>
    <x v="4"/>
    <n v="818477"/>
    <d v="2001-05-31T21:00:00"/>
  </r>
  <r>
    <x v="1"/>
    <x v="2"/>
    <x v="1"/>
    <x v="0"/>
    <n v="1872"/>
    <n v="1311602"/>
    <d v="2001-05-30T09:43:48"/>
    <s v="Cinergy Marketing &amp; Trading, LLC"/>
    <x v="0"/>
    <x v="0"/>
    <x v="0"/>
    <x v="2"/>
    <s v="US Gas Phy Fwd Firm non-TX &lt; or = 1Mo "/>
    <s v="US Gas Phy       TGT Z-SL                31May01         USD/MM"/>
    <n v="1872"/>
    <m/>
    <x v="0"/>
    <x v="10"/>
    <x v="0"/>
    <n v="3.6349999999999998"/>
    <s v="BYASSEEL"/>
    <s v="SPEREIR"/>
    <s v="ENA-IM NE GULF2"/>
    <x v="8"/>
    <x v="4"/>
    <n v="818478"/>
    <d v="2001-05-31T21:00:00"/>
  </r>
  <r>
    <x v="0"/>
    <x v="5"/>
    <x v="0"/>
    <x v="6"/>
    <n v="150000"/>
    <n v="1311604"/>
    <d v="2001-05-30T09:43:50"/>
    <s v="Hess Energy Trading Company UK Limited as agents for Hess Energy Trading Company LLC"/>
    <x v="0"/>
    <x v="0"/>
    <x v="0"/>
    <x v="5"/>
    <s v="UK IPE Gasoil Swap"/>
    <s v="UK Gasoil Swap   IPE PEN                 Jun01           USD/mt"/>
    <m/>
    <n v="5000"/>
    <x v="0"/>
    <x v="18"/>
    <x v="0"/>
    <n v="237.25"/>
    <s v="christoph"/>
    <s v="CMAHONE"/>
    <s v="UK - ECTRIC - Lite Gasoil"/>
    <x v="5"/>
    <x v="3"/>
    <n v="109586"/>
    <d v="2001-06-01T00:00:00"/>
  </r>
  <r>
    <x v="0"/>
    <x v="1"/>
    <x v="1"/>
    <x v="8"/>
    <n v="2300"/>
    <n v="1311605"/>
    <d v="2001-05-30T09:43:50"/>
    <s v="AEP Energy Services Ltd"/>
    <x v="0"/>
    <x v="0"/>
    <x v="0"/>
    <x v="1"/>
    <s v="GER Power Phy Fwd Ffrm"/>
    <s v="GER Pwr Phy FF   Ger Grd BASE HV         Oct-Dec01       EUR/MWh"/>
    <m/>
    <n v="25"/>
    <x v="0"/>
    <x v="1"/>
    <x v="2"/>
    <n v="25.15"/>
    <s v="johnrosai"/>
    <s v="AMANCEBO"/>
    <s v="UK - ECTRL - Continental Power Book"/>
    <x v="2"/>
    <x v="2"/>
    <n v="108412.1"/>
    <d v="2001-10-01T00:00:00"/>
  </r>
  <r>
    <x v="1"/>
    <x v="2"/>
    <x v="1"/>
    <x v="0"/>
    <n v="4454"/>
    <n v="1311606"/>
    <d v="2001-05-30T09:43:59"/>
    <s v="Reliant Energy Services, Inc."/>
    <x v="0"/>
    <x v="0"/>
    <x v="0"/>
    <x v="2"/>
    <s v="US Gas Phy Fwd Firm non-TX &lt; or = 1Mo "/>
    <s v="US Gas Phy       COL Onshore             31May01         USD/MM"/>
    <m/>
    <n v="4454"/>
    <x v="0"/>
    <x v="10"/>
    <x v="0"/>
    <n v="3.645"/>
    <s v="mikepowers"/>
    <s v="SPEREIR"/>
    <s v="ENA-IM NE GULF2"/>
    <x v="8"/>
    <x v="4"/>
    <n v="818480"/>
    <d v="2001-05-31T21:00:00"/>
  </r>
  <r>
    <x v="1"/>
    <x v="3"/>
    <x v="0"/>
    <x v="0"/>
    <n v="50000"/>
    <n v="1311607"/>
    <d v="2001-05-30T09:44:0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587"/>
    <d v="2001-07-01T00:00:00"/>
  </r>
  <r>
    <x v="1"/>
    <x v="2"/>
    <x v="1"/>
    <x v="0"/>
    <n v="500"/>
    <n v="1311609"/>
    <d v="2001-05-30T09:44:10"/>
    <s v="PanCanadian Energy Services Inc.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2"/>
    <s v="pces5155"/>
    <s v="SNEAL"/>
    <s v="ENA-IM NE GULF3"/>
    <x v="8"/>
    <x v="4"/>
    <n v="818482"/>
    <d v="2001-05-31T21:00:00"/>
  </r>
  <r>
    <x v="1"/>
    <x v="1"/>
    <x v="1"/>
    <x v="0"/>
    <n v="50"/>
    <n v="1311610"/>
    <d v="2001-05-30T09:44:11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2"/>
    <s v="mattmanley"/>
    <s v="JQUENET"/>
    <s v="ST-PJM"/>
    <x v="7"/>
    <x v="6"/>
    <n v="626138.1"/>
    <d v="2001-06-01T21:00:00"/>
  </r>
  <r>
    <x v="1"/>
    <x v="2"/>
    <x v="0"/>
    <x v="10"/>
    <n v="155000"/>
    <n v="1311611"/>
    <d v="2001-05-30T09:44:21"/>
    <s v="Cinergy Marketing &amp; Trading, LLC"/>
    <x v="0"/>
    <x v="0"/>
    <x v="0"/>
    <x v="2"/>
    <s v="US Gas Fin Swap"/>
    <s v="US Gas Swap      Nymex                   Aug01           USD/MM"/>
    <m/>
    <n v="5000"/>
    <x v="0"/>
    <x v="10"/>
    <x v="0"/>
    <n v="3.7949999999999999"/>
    <s v="BANKYBRAD"/>
    <s v="JARNOLD"/>
    <s v="NG-Price"/>
    <x v="6"/>
    <x v="4"/>
    <s v="VC9483.1"/>
    <d v="2001-08-01T21:00:00"/>
  </r>
  <r>
    <x v="1"/>
    <x v="1"/>
    <x v="1"/>
    <x v="10"/>
    <n v="775"/>
    <n v="1311613"/>
    <d v="2001-05-30T09:44:23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21"/>
    <s v="JEANHALL"/>
    <s v="MMOTLEY"/>
    <s v="ST-SW"/>
    <x v="7"/>
    <x v="6"/>
    <n v="626141.1"/>
    <d v="2001-07-01T21:00:00"/>
  </r>
  <r>
    <x v="0"/>
    <x v="1"/>
    <x v="1"/>
    <x v="0"/>
    <n v="25"/>
    <n v="1311614"/>
    <d v="2001-05-30T09:44:32"/>
    <s v="Kraftuebertragungswerke Rheinfelden AG"/>
    <x v="0"/>
    <x v="0"/>
    <x v="0"/>
    <x v="1"/>
    <s v="GER Power Phy Fwd Ffrm"/>
    <s v="GER Pwr Phy FF   Ger Grd BASE HV         01Jun01         EUR/MWh"/>
    <n v="25"/>
    <m/>
    <x v="0"/>
    <x v="1"/>
    <x v="2"/>
    <n v="23.6"/>
    <s v="ADM63720"/>
    <s v="MHELLERM"/>
    <s v="UK - ECTRL - Continental Power Book"/>
    <x v="2"/>
    <x v="2"/>
    <n v="108413.1"/>
    <d v="2001-06-01T21:00:00"/>
  </r>
  <r>
    <x v="1"/>
    <x v="2"/>
    <x v="1"/>
    <x v="0"/>
    <n v="5000"/>
    <n v="1311617"/>
    <d v="2001-05-30T09:44:52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PEGGIALL"/>
    <s v="PMIMS"/>
    <s v="ENA - IM MKT Central CG"/>
    <x v="8"/>
    <x v="4"/>
    <n v="818483"/>
    <d v="2001-05-31T21:00:00"/>
  </r>
  <r>
    <x v="0"/>
    <x v="1"/>
    <x v="1"/>
    <x v="0"/>
    <n v="25"/>
    <n v="1311618"/>
    <d v="2001-05-30T09:45:03"/>
    <s v="Entrade GmbH"/>
    <x v="0"/>
    <x v="0"/>
    <x v="0"/>
    <x v="1"/>
    <s v="GER Power Phy Fwd Ffrm"/>
    <s v="GER Pwr Phy FF   Ger Grd BASE HV         01Jun01         EUR/MWh"/>
    <n v="25"/>
    <m/>
    <x v="0"/>
    <x v="1"/>
    <x v="2"/>
    <n v="23.6"/>
    <s v="ADM73836"/>
    <s v="MHELLERM"/>
    <s v="UK - ECTRL - Continental Power Book"/>
    <x v="2"/>
    <x v="2"/>
    <n v="108414.1"/>
    <d v="2001-06-01T21:00:00"/>
  </r>
  <r>
    <x v="1"/>
    <x v="2"/>
    <x v="1"/>
    <x v="0"/>
    <n v="10000"/>
    <n v="1311619"/>
    <d v="2001-05-30T09:45:05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484"/>
    <d v="2001-05-31T21:00:00"/>
  </r>
  <r>
    <x v="1"/>
    <x v="2"/>
    <x v="1"/>
    <x v="6"/>
    <n v="300"/>
    <n v="1311620"/>
    <d v="2001-05-30T09:45:05"/>
    <s v="Coral Energy Resources, L.P."/>
    <x v="0"/>
    <x v="0"/>
    <x v="0"/>
    <x v="2"/>
    <s v="US Gas Phy Fwd Firm non-TX &lt; or = 1Mo "/>
    <s v="US Gas Phy       Dom SP TT               Jun01           USD/MM"/>
    <m/>
    <n v="10"/>
    <x v="0"/>
    <x v="10"/>
    <x v="0"/>
    <n v="3.91"/>
    <s v="ericgraffp"/>
    <s v="SHENDRI"/>
    <s v="ENA-IM ME CNG"/>
    <x v="8"/>
    <x v="4"/>
    <n v="818486"/>
    <d v="2001-06-01T21:00:00"/>
  </r>
  <r>
    <x v="0"/>
    <x v="2"/>
    <x v="1"/>
    <x v="0"/>
    <n v="10000"/>
    <n v="1311623"/>
    <d v="2001-05-30T09:45:0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geerds01"/>
    <s v="RWATT"/>
    <s v="EC-IM Canada West"/>
    <x v="8"/>
    <x v="7"/>
    <n v="818485"/>
    <d v="2001-05-30T21:00:00"/>
  </r>
  <r>
    <x v="1"/>
    <x v="2"/>
    <x v="1"/>
    <x v="0"/>
    <n v="25000"/>
    <n v="1311622"/>
    <d v="2001-05-30T09:45:0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garrison"/>
    <s v="ARING"/>
    <s v="ENA-IM NE GULF1"/>
    <x v="8"/>
    <x v="4"/>
    <n v="818487"/>
    <d v="2001-05-31T21:00:00"/>
  </r>
  <r>
    <x v="1"/>
    <x v="2"/>
    <x v="0"/>
    <x v="14"/>
    <n v="1825000"/>
    <n v="1311624"/>
    <d v="2001-05-30T09:45:13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METTERS"/>
    <s v="JARNOLD"/>
    <s v="NG-Price"/>
    <x v="6"/>
    <x v="4"/>
    <s v="VC9486.1"/>
    <d v="2002-01-01T21:00:00"/>
  </r>
  <r>
    <x v="0"/>
    <x v="2"/>
    <x v="1"/>
    <x v="6"/>
    <n v="150000"/>
    <n v="1311626"/>
    <d v="2001-05-30T09:45:16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SANTUCCI1"/>
    <s v="MCOWAN"/>
    <s v="EC-IM Canada West"/>
    <x v="8"/>
    <x v="7"/>
    <n v="818489"/>
    <d v="2001-06-01T21:00:00"/>
  </r>
  <r>
    <x v="1"/>
    <x v="2"/>
    <x v="1"/>
    <x v="0"/>
    <n v="8300"/>
    <n v="1311625"/>
    <d v="2001-05-30T09:45:16"/>
    <s v="Anadarko Energy Services Company"/>
    <x v="0"/>
    <x v="0"/>
    <x v="0"/>
    <x v="2"/>
    <s v="US Gas Phy Fwd Firm non-TX &lt; or = 1Mo "/>
    <s v="US Gas Phy       FGT Z2                  31May01         USD/MM"/>
    <m/>
    <n v="8300"/>
    <x v="0"/>
    <x v="10"/>
    <x v="0"/>
    <n v="3.68"/>
    <s v="ADM36335"/>
    <s v="SNEAL"/>
    <s v="ENA-IM NE GULF4"/>
    <x v="8"/>
    <x v="4"/>
    <n v="818488"/>
    <d v="2001-05-31T21:00:00"/>
  </r>
  <r>
    <x v="1"/>
    <x v="3"/>
    <x v="0"/>
    <x v="0"/>
    <n v="50000"/>
    <n v="1311627"/>
    <d v="2001-05-30T09:45:17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ALTILIO"/>
    <s v="GWHALLE"/>
    <s v="WTI-GW-NXC2"/>
    <x v="5"/>
    <x v="4"/>
    <n v="109588"/>
    <d v="2001-07-01T00:00:00"/>
  </r>
  <r>
    <x v="1"/>
    <x v="2"/>
    <x v="1"/>
    <x v="0"/>
    <n v="3297"/>
    <n v="1311629"/>
    <d v="2001-05-30T09:45:35"/>
    <s v="Mirant Americas Energy Marketing, L.P."/>
    <x v="0"/>
    <x v="0"/>
    <x v="0"/>
    <x v="2"/>
    <s v="US Gas Phy Fwd Firm non-TX &lt; or = 1Mo "/>
    <s v="US Gas Phy       TGT Z-SL                31May01         USD/MM"/>
    <n v="3297"/>
    <m/>
    <x v="0"/>
    <x v="10"/>
    <x v="0"/>
    <n v="3.625"/>
    <s v="dnixon01"/>
    <s v="SPEREIR"/>
    <s v="ENA-IM NE GULF2"/>
    <x v="8"/>
    <x v="4"/>
    <n v="818490"/>
    <d v="2001-05-31T21:00:00"/>
  </r>
  <r>
    <x v="1"/>
    <x v="2"/>
    <x v="1"/>
    <x v="0"/>
    <n v="5000"/>
    <n v="1311630"/>
    <d v="2001-05-30T09:45:37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187999999999999"/>
    <s v="benharner"/>
    <s v="PMIMS"/>
    <s v="ENA - IM MKT Central CG"/>
    <x v="8"/>
    <x v="4"/>
    <n v="818491"/>
    <d v="2001-05-31T21:00:00"/>
  </r>
  <r>
    <x v="1"/>
    <x v="2"/>
    <x v="0"/>
    <x v="6"/>
    <n v="300000"/>
    <n v="1311631"/>
    <d v="2001-05-30T09:45:3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89.1"/>
    <d v="2001-06-01T21:00:00"/>
  </r>
  <r>
    <x v="1"/>
    <x v="2"/>
    <x v="0"/>
    <x v="6"/>
    <n v="300000"/>
    <n v="1311633"/>
    <d v="2001-05-30T09:45:44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4"/>
    <s v="ADM84149"/>
    <s v="PKEAVEY"/>
    <s v="G-DAILY-EST"/>
    <x v="6"/>
    <x v="4"/>
    <s v="VC9490.1"/>
    <d v="2001-06-01T21:00:00"/>
  </r>
  <r>
    <x v="1"/>
    <x v="2"/>
    <x v="1"/>
    <x v="0"/>
    <n v="3000"/>
    <n v="1311634"/>
    <d v="2001-05-30T09:45:46"/>
    <s v="Western Gas Resources, Inc.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6"/>
    <s v="JHTRAMEL"/>
    <s v="SNEAL"/>
    <s v="ENA-IM NE GULF3"/>
    <x v="8"/>
    <x v="4"/>
    <n v="818492"/>
    <d v="2001-05-31T21:00:00"/>
  </r>
  <r>
    <x v="1"/>
    <x v="2"/>
    <x v="0"/>
    <x v="6"/>
    <n v="300000"/>
    <n v="1311636"/>
    <d v="2001-05-30T09:45:4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92.1"/>
    <d v="2001-06-01T21:00:00"/>
  </r>
  <r>
    <x v="1"/>
    <x v="2"/>
    <x v="1"/>
    <x v="0"/>
    <n v="686"/>
    <n v="1311635"/>
    <d v="2001-05-30T09:45:49"/>
    <s v="TransCanada Energy Marketing USA, Inc."/>
    <x v="0"/>
    <x v="0"/>
    <x v="0"/>
    <x v="2"/>
    <s v="US Gas Phy Fwd Firm non-TX &lt; or = 1Mo "/>
    <s v="US Gas Phy       NGPL NICOR              31May01         USD/MM"/>
    <n v="686"/>
    <m/>
    <x v="0"/>
    <x v="10"/>
    <x v="0"/>
    <n v="3.7174999999999998"/>
    <s v="tracyschwa"/>
    <s v="PMIMS"/>
    <s v="ENA - IM MKT Central CG"/>
    <x v="8"/>
    <x v="4"/>
    <n v="818493"/>
    <d v="2001-05-31T21:00:00"/>
  </r>
  <r>
    <x v="1"/>
    <x v="2"/>
    <x v="1"/>
    <x v="0"/>
    <n v="2338"/>
    <n v="1311637"/>
    <d v="2001-05-30T09:45:57"/>
    <s v="OGE Energy Resources, Inc."/>
    <x v="0"/>
    <x v="0"/>
    <x v="0"/>
    <x v="2"/>
    <s v="US Gas Phy Fwd Firm non-TX &lt; or = 1Mo "/>
    <s v="US Gas Phy       NNG Demarc              31May01         USD/MM"/>
    <m/>
    <n v="2338"/>
    <x v="0"/>
    <x v="10"/>
    <x v="0"/>
    <n v="3.55"/>
    <s v="schottbt"/>
    <s v="KSTEVEN"/>
    <s v="ENA-IM Mid Central South"/>
    <x v="8"/>
    <x v="4"/>
    <n v="818495"/>
    <d v="2001-05-31T21:00:00"/>
  </r>
  <r>
    <x v="1"/>
    <x v="3"/>
    <x v="0"/>
    <x v="0"/>
    <n v="30000"/>
    <n v="1311638"/>
    <d v="2001-05-30T09:46:06"/>
    <s v="Hess Energy Trading Company LLC"/>
    <x v="0"/>
    <x v="0"/>
    <x v="0"/>
    <x v="3"/>
    <s v="US Crude WTI Fin Swap "/>
    <s v="US WTI Swap      Nymex PEN               Jul01           USD/bl/m"/>
    <m/>
    <n v="30000"/>
    <x v="0"/>
    <x v="5"/>
    <x v="0"/>
    <n v="28.79"/>
    <s v="MICGUIDO"/>
    <s v="GWHALLE"/>
    <s v="WTI-GW-NXC2"/>
    <x v="5"/>
    <x v="4"/>
    <n v="109590"/>
    <d v="2001-07-01T00:00:00"/>
  </r>
  <r>
    <x v="1"/>
    <x v="2"/>
    <x v="1"/>
    <x v="0"/>
    <n v="5000"/>
    <n v="1311640"/>
    <d v="2001-05-30T09:46:1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collins"/>
    <s v="PMIMS"/>
    <s v="ENA - IM MKT Central CG"/>
    <x v="8"/>
    <x v="4"/>
    <n v="818496"/>
    <d v="2001-05-31T21:00:00"/>
  </r>
  <r>
    <x v="1"/>
    <x v="3"/>
    <x v="0"/>
    <x v="0"/>
    <n v="20000"/>
    <n v="1311641"/>
    <d v="2001-05-30T09:46:15"/>
    <s v="J. Aron &amp; Company"/>
    <x v="0"/>
    <x v="0"/>
    <x v="0"/>
    <x v="3"/>
    <s v="US Crude WTI Fin Swap "/>
    <s v="US WTI Swap      Nymex PEN               Jul01           USD/bl/m"/>
    <m/>
    <n v="20000"/>
    <x v="0"/>
    <x v="5"/>
    <x v="0"/>
    <n v="28.79"/>
    <s v="eriksaaa"/>
    <s v="GWHALLE"/>
    <s v="WTI-GW-NXC2"/>
    <x v="5"/>
    <x v="4"/>
    <n v="109591"/>
    <d v="2001-07-01T00:00:00"/>
  </r>
  <r>
    <x v="1"/>
    <x v="2"/>
    <x v="1"/>
    <x v="0"/>
    <n v="5000"/>
    <n v="1311643"/>
    <d v="2001-05-30T09:46:1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IGDADDY"/>
    <s v="PMIMS"/>
    <s v="ENA - IM MKT Central CG"/>
    <x v="8"/>
    <x v="4"/>
    <n v="818497"/>
    <d v="2001-05-31T21:00:00"/>
  </r>
  <r>
    <x v="1"/>
    <x v="2"/>
    <x v="1"/>
    <x v="0"/>
    <n v="10000"/>
    <n v="1311644"/>
    <d v="2001-05-30T09:46:18"/>
    <s v="El Paso Merchant Energy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4"/>
    <s v="EPMELPwlh"/>
    <s v="VPIMENOV"/>
    <s v="ENA-IM ME NEW YORK"/>
    <x v="8"/>
    <x v="4"/>
    <n v="818498"/>
    <d v="2001-05-31T21:00:00"/>
  </r>
  <r>
    <x v="1"/>
    <x v="3"/>
    <x v="0"/>
    <x v="0"/>
    <n v="50000"/>
    <n v="1311645"/>
    <d v="2001-05-30T09:4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rsrsrsrs"/>
    <s v="GWHALLE"/>
    <s v="WTI-GW-NXC2"/>
    <x v="5"/>
    <x v="4"/>
    <n v="109592"/>
    <d v="2001-07-01T00:00:00"/>
  </r>
  <r>
    <x v="1"/>
    <x v="3"/>
    <x v="0"/>
    <x v="0"/>
    <n v="50000"/>
    <n v="1311646"/>
    <d v="2001-05-30T09:46:2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593"/>
    <d v="2001-07-01T00:00:00"/>
  </r>
  <r>
    <x v="1"/>
    <x v="2"/>
    <x v="1"/>
    <x v="0"/>
    <n v="1200"/>
    <n v="1311648"/>
    <d v="2001-05-30T09:46:30"/>
    <s v="Dynegy Marketing and Trade"/>
    <x v="0"/>
    <x v="0"/>
    <x v="0"/>
    <x v="2"/>
    <s v="US Gas Phy Fwd Firm non-TX &lt; or = 1Mo "/>
    <s v="US Gas Phy       TranscoZ6NNY            31May01         USD/MM"/>
    <m/>
    <n v="1200"/>
    <x v="0"/>
    <x v="10"/>
    <x v="0"/>
    <n v="4.01"/>
    <s v="KINZY123"/>
    <s v="VPIMENOV"/>
    <s v="ENA-IM ME NEW YORK"/>
    <x v="8"/>
    <x v="4"/>
    <n v="818499"/>
    <d v="2001-05-31T21:00:00"/>
  </r>
  <r>
    <x v="1"/>
    <x v="2"/>
    <x v="0"/>
    <x v="22"/>
    <n v="77490"/>
    <n v="1311650"/>
    <d v="2001-05-30T09:46:38"/>
    <s v="Enron Energy Services, Inc."/>
    <x v="0"/>
    <x v="0"/>
    <x v="0"/>
    <x v="2"/>
    <s v="US Gas Fin BasisSwap"/>
    <s v="US Gas Basis     PEPL                    Jul-Oct01       USD/MM"/>
    <m/>
    <n v="630"/>
    <x v="0"/>
    <x v="10"/>
    <x v="0"/>
    <n v="-0.11"/>
    <s v="JGUERRA1"/>
    <s v="ALEWIS"/>
    <s v="GD-CENTRAL"/>
    <x v="6"/>
    <x v="4"/>
    <s v="VC9501.1"/>
    <d v="2001-07-01T00:00:00"/>
  </r>
  <r>
    <x v="1"/>
    <x v="2"/>
    <x v="1"/>
    <x v="0"/>
    <n v="10000"/>
    <n v="1311651"/>
    <d v="2001-05-30T09:46:42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raganbond1"/>
    <s v="ARING"/>
    <s v="ENA-IM NE GULF1"/>
    <x v="8"/>
    <x v="4"/>
    <n v="818501"/>
    <d v="2001-05-31T21:00:00"/>
  </r>
  <r>
    <x v="1"/>
    <x v="2"/>
    <x v="0"/>
    <x v="6"/>
    <n v="300000"/>
    <n v="1311653"/>
    <d v="2001-05-30T09:46:50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503.1"/>
    <d v="2001-06-01T21:00:00"/>
  </r>
  <r>
    <x v="0"/>
    <x v="2"/>
    <x v="1"/>
    <x v="0"/>
    <n v="10000"/>
    <n v="1311655"/>
    <d v="2001-05-30T09:46:59"/>
    <s v="Duke Energy Marketing Limited Partnership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"/>
    <s v="NICOLEBR"/>
    <s v="MCUILLA"/>
    <s v="ENA - IM Ontario"/>
    <x v="8"/>
    <x v="4"/>
    <n v="818502"/>
    <d v="2001-05-31T21:00:00"/>
  </r>
  <r>
    <x v="1"/>
    <x v="2"/>
    <x v="0"/>
    <x v="10"/>
    <n v="310000"/>
    <n v="1311656"/>
    <d v="2001-05-30T09:47:10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ADM98493"/>
    <s v="JARNOLD"/>
    <s v="NG-Price"/>
    <x v="6"/>
    <x v="4"/>
    <s v="VC9505.1"/>
    <d v="2001-07-01T21:00:00"/>
  </r>
  <r>
    <x v="1"/>
    <x v="2"/>
    <x v="1"/>
    <x v="0"/>
    <n v="10000"/>
    <n v="1311657"/>
    <d v="2001-05-30T09:47:30"/>
    <s v="Conoco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"/>
    <s v="terryl00"/>
    <s v="SPEREIR"/>
    <s v="ENA-IM NE GULF2"/>
    <x v="8"/>
    <x v="4"/>
    <n v="818503"/>
    <d v="2001-05-31T21:00:00"/>
  </r>
  <r>
    <x v="1"/>
    <x v="2"/>
    <x v="1"/>
    <x v="0"/>
    <n v="9500"/>
    <n v="1311661"/>
    <d v="2001-05-30T09:47:37"/>
    <s v="J. M. Huber Corporation"/>
    <x v="0"/>
    <x v="0"/>
    <x v="0"/>
    <x v="2"/>
    <s v="US Gas Phy Fwd Firm non-TX &lt; or = 1Mo "/>
    <s v="US Gas Phy       TENN 800                31May01         USD/MM"/>
    <m/>
    <n v="9500"/>
    <x v="0"/>
    <x v="10"/>
    <x v="0"/>
    <n v="3.61"/>
    <s v="ADM08095"/>
    <s v="SNEAL"/>
    <s v="ENA-IM NE GULF3"/>
    <x v="8"/>
    <x v="4"/>
    <n v="818504"/>
    <d v="2001-05-31T21:00:00"/>
  </r>
  <r>
    <x v="1"/>
    <x v="2"/>
    <x v="1"/>
    <x v="0"/>
    <n v="3200"/>
    <n v="1311662"/>
    <d v="2001-05-30T09:47:38"/>
    <s v="Cook Inlet Energy Supply L.L.C."/>
    <x v="0"/>
    <x v="0"/>
    <x v="0"/>
    <x v="2"/>
    <s v="US Gas Phy Fwd Firm non-TX &lt; or = 1Mo "/>
    <s v="US Gas Phy       TENN 500                31May01         USD/MM"/>
    <n v="3200"/>
    <m/>
    <x v="0"/>
    <x v="10"/>
    <x v="0"/>
    <n v="3.59"/>
    <s v="EASTDESK"/>
    <s v="SNEAL"/>
    <s v="ENA-IM NE GULF3"/>
    <x v="8"/>
    <x v="4"/>
    <n v="818505"/>
    <d v="2001-05-31T21:00:00"/>
  </r>
  <r>
    <x v="1"/>
    <x v="2"/>
    <x v="1"/>
    <x v="0"/>
    <n v="10000"/>
    <n v="1311663"/>
    <d v="2001-05-30T09:47:39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HALLIREG"/>
    <s v="PMIMS"/>
    <s v="ENA - IM MKT Central CG"/>
    <x v="8"/>
    <x v="4"/>
    <n v="818506"/>
    <d v="2001-05-31T21:00:00"/>
  </r>
  <r>
    <x v="1"/>
    <x v="2"/>
    <x v="0"/>
    <x v="10"/>
    <n v="620000"/>
    <n v="1311668"/>
    <d v="2001-05-30T09:47:52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050000000000001"/>
    <s v="Lamoreal"/>
    <s v="JARNOLD"/>
    <s v="NG-Price"/>
    <x v="6"/>
    <x v="4"/>
    <s v="VC9511.1"/>
    <d v="2001-07-01T21:00:00"/>
  </r>
  <r>
    <x v="0"/>
    <x v="2"/>
    <x v="1"/>
    <x v="0"/>
    <n v="5000"/>
    <n v="1311669"/>
    <d v="2001-05-30T09:47:53"/>
    <s v="Cook Inlet Energy Supply L.L.C."/>
    <x v="0"/>
    <x v="0"/>
    <x v="0"/>
    <x v="2"/>
    <s v="CAN Gas Phy Fwd Firm West &lt; or = 1Mo"/>
    <s v="CAN Gas Phy      NIT                     30May01         CAD/GJ"/>
    <m/>
    <n v="5000"/>
    <x v="0"/>
    <x v="14"/>
    <x v="4"/>
    <n v="4.7649999999999997"/>
    <s v="canadanw1"/>
    <s v="RWATT"/>
    <s v="EC-IM Canada West"/>
    <x v="8"/>
    <x v="7"/>
    <n v="818508"/>
    <d v="2001-05-30T21:00:00"/>
  </r>
  <r>
    <x v="0"/>
    <x v="0"/>
    <x v="0"/>
    <x v="0"/>
    <n v="10"/>
    <n v="1311670"/>
    <d v="2001-05-30T09:47:5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9"/>
    <s v="slattery"/>
    <s v="BMARCHAN"/>
    <s v="Enron Metals Trading System"/>
    <x v="0"/>
    <x v="0"/>
    <n v="2158119"/>
    <m/>
  </r>
  <r>
    <x v="1"/>
    <x v="2"/>
    <x v="1"/>
    <x v="0"/>
    <n v="889"/>
    <n v="1311671"/>
    <d v="2001-05-30T09:48:00"/>
    <s v="Aquila Energy Marketing Corporation"/>
    <x v="0"/>
    <x v="0"/>
    <x v="0"/>
    <x v="2"/>
    <s v="US Gas Phy Fwd Firm non-TX &lt; or = 1Mo "/>
    <s v="US Gas Phy       COL Onshore             31May01         USD/MM"/>
    <n v="889"/>
    <m/>
    <x v="0"/>
    <x v="10"/>
    <x v="0"/>
    <n v="3.5950000000000002"/>
    <s v="JENNCLAYO"/>
    <s v="SPEREIR"/>
    <s v="ENA-IM NE GULF2"/>
    <x v="8"/>
    <x v="4"/>
    <n v="818509"/>
    <d v="2001-05-31T21:00:00"/>
  </r>
  <r>
    <x v="0"/>
    <x v="0"/>
    <x v="0"/>
    <x v="0"/>
    <n v="10"/>
    <n v="1311672"/>
    <d v="2001-05-30T09:48:02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EGENDS1"/>
    <s v="ATURNER"/>
    <s v="Enron Metals Trading System"/>
    <x v="0"/>
    <x v="0"/>
    <n v="2158121"/>
    <m/>
  </r>
  <r>
    <x v="1"/>
    <x v="2"/>
    <x v="0"/>
    <x v="10"/>
    <n v="4650"/>
    <n v="1311674"/>
    <d v="2001-05-30T09:48:03"/>
    <s v="Idacorp Energy Solutions, L.P."/>
    <x v="0"/>
    <x v="0"/>
    <x v="0"/>
    <x v="2"/>
    <s v="US Gas Fin Swap"/>
    <s v="US Gas Swap      Nymex                   Jul01           USD/MM-L"/>
    <m/>
    <n v="150"/>
    <x v="0"/>
    <x v="11"/>
    <x v="0"/>
    <n v="3.7050000000000001"/>
    <s v="basspro1"/>
    <s v="JARNOLD"/>
    <s v="NG-Price"/>
    <x v="6"/>
    <x v="4"/>
    <s v="VC9513.1"/>
    <d v="2001-07-01T21:00:00"/>
  </r>
  <r>
    <x v="1"/>
    <x v="2"/>
    <x v="0"/>
    <x v="10"/>
    <n v="4650"/>
    <n v="1311675"/>
    <d v="2001-05-30T09:48:03"/>
    <s v="Idacorp Energy Solutions, L.P."/>
    <x v="0"/>
    <x v="0"/>
    <x v="0"/>
    <x v="2"/>
    <s v="US Gas Fin Swap"/>
    <s v="US Gas Swap      Nymex                   Aug01           USD/MM-L"/>
    <n v="150"/>
    <m/>
    <x v="0"/>
    <x v="11"/>
    <x v="0"/>
    <n v="3.7829999999999999"/>
    <s v="basspro1"/>
    <s v="JARNOLD"/>
    <s v="NG-Price"/>
    <x v="6"/>
    <x v="4"/>
    <s v="VC9512.1"/>
    <d v="2001-08-01T21:00:00"/>
  </r>
  <r>
    <x v="1"/>
    <x v="1"/>
    <x v="1"/>
    <x v="18"/>
    <n v="3100"/>
    <n v="1311676"/>
    <d v="2001-05-30T09:48:04"/>
    <s v="Constellation Power Source, Inc."/>
    <x v="0"/>
    <x v="0"/>
    <x v="0"/>
    <x v="1"/>
    <s v="US East Power Phy Fwd Firm"/>
    <s v="US Pwr Phy Firm  NEPOOL Peak             Jul-Aug01       USD/MWh"/>
    <n v="50"/>
    <m/>
    <x v="0"/>
    <x v="1"/>
    <x v="0"/>
    <n v="75.5"/>
    <s v="mcorbett"/>
    <s v="DDAVIS"/>
    <s v="LT-New England"/>
    <x v="7"/>
    <x v="6"/>
    <n v="626149.1"/>
    <d v="2001-07-01T17:11:00"/>
  </r>
  <r>
    <x v="1"/>
    <x v="2"/>
    <x v="0"/>
    <x v="10"/>
    <n v="620000"/>
    <n v="1311677"/>
    <d v="2001-05-30T09:48:10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1"/>
    <s v="Lamoreal"/>
    <s v="JARNOLD"/>
    <s v="NG-Price"/>
    <x v="6"/>
    <x v="4"/>
    <s v="VC9514.1"/>
    <d v="2001-07-01T21:00:00"/>
  </r>
  <r>
    <x v="1"/>
    <x v="2"/>
    <x v="1"/>
    <x v="0"/>
    <n v="10000"/>
    <n v="1311678"/>
    <d v="2001-05-30T09:48:21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49999999999999"/>
    <s v="HALLIREG"/>
    <s v="PMIMS"/>
    <s v="ENA - IM MKT Central CG"/>
    <x v="8"/>
    <x v="4"/>
    <n v="818511"/>
    <d v="2001-05-31T21:00:00"/>
  </r>
  <r>
    <x v="1"/>
    <x v="2"/>
    <x v="0"/>
    <x v="22"/>
    <n v="615000"/>
    <n v="1311679"/>
    <d v="2001-05-30T09:48:23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jeffstone"/>
    <s v="JARNOLD"/>
    <s v="NG-Price"/>
    <x v="6"/>
    <x v="4"/>
    <s v="VC9515.1"/>
    <d v="2001-07-01T00:00:00"/>
  </r>
  <r>
    <x v="1"/>
    <x v="3"/>
    <x v="0"/>
    <x v="0"/>
    <n v="50000"/>
    <n v="1311680"/>
    <d v="2001-05-30T09:48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595"/>
    <d v="2001-07-01T00:00:00"/>
  </r>
  <r>
    <x v="0"/>
    <x v="0"/>
    <x v="0"/>
    <x v="0"/>
    <n v="10"/>
    <n v="1311681"/>
    <d v="2001-05-30T09:48:2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8123"/>
    <m/>
  </r>
  <r>
    <x v="1"/>
    <x v="2"/>
    <x v="1"/>
    <x v="0"/>
    <n v="5000"/>
    <n v="1311682"/>
    <d v="2001-05-30T09:48:31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2"/>
    <s v="EPMELPrdm"/>
    <s v="MLENHAR"/>
    <s v="ENA - IM West"/>
    <x v="8"/>
    <x v="4"/>
    <n v="818512"/>
    <d v="2001-05-31T21:00:00"/>
  </r>
  <r>
    <x v="1"/>
    <x v="2"/>
    <x v="1"/>
    <x v="6"/>
    <n v="300000"/>
    <n v="1311683"/>
    <d v="2001-05-30T09:48:38"/>
    <s v="BGML - IM Bridgeline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45"/>
    <s v="raganbond1"/>
    <s v="SNEAL"/>
    <s v="ENA-IM NE GULF4"/>
    <x v="8"/>
    <x v="4"/>
    <n v="818514"/>
    <d v="2001-06-01T21:00:00"/>
  </r>
  <r>
    <x v="1"/>
    <x v="2"/>
    <x v="1"/>
    <x v="0"/>
    <n v="7600"/>
    <n v="1311685"/>
    <d v="2001-05-30T09:48:44"/>
    <s v="Adams Resources Marketing, Ltd."/>
    <x v="0"/>
    <x v="0"/>
    <x v="0"/>
    <x v="2"/>
    <s v="US Gas Phy Fwd Firm non-TX &lt; or = 1Mo "/>
    <s v="US Gas Phy       HeHub                   31May01         USD/MM"/>
    <n v="7600"/>
    <m/>
    <x v="0"/>
    <x v="10"/>
    <x v="0"/>
    <n v="3.65"/>
    <s v="KENTRADES1"/>
    <s v="ARING"/>
    <s v="ENA-IM NE GULF1"/>
    <x v="8"/>
    <x v="4"/>
    <n v="818515"/>
    <d v="2001-05-31T21:00:00"/>
  </r>
  <r>
    <x v="0"/>
    <x v="0"/>
    <x v="0"/>
    <x v="0"/>
    <n v="4"/>
    <n v="1311686"/>
    <d v="2001-05-30T09:48:50"/>
    <s v="Refco Overseas Ltd"/>
    <x v="0"/>
    <x v="0"/>
    <x v="0"/>
    <x v="0"/>
    <s v="Nickel LME Registered Contract"/>
    <s v="Ni LME Reg.      Contract                3 Month         USD/mt-L"/>
    <n v="4"/>
    <m/>
    <x v="0"/>
    <x v="2"/>
    <x v="0"/>
    <n v="7050"/>
    <s v="marknunn1"/>
    <s v="ATURNER"/>
    <s v="Enron Metals Trading System"/>
    <x v="0"/>
    <x v="0"/>
    <n v="2158125"/>
    <m/>
  </r>
  <r>
    <x v="0"/>
    <x v="0"/>
    <x v="0"/>
    <x v="0"/>
    <n v="6"/>
    <n v="1311688"/>
    <d v="2001-05-30T09:48:59"/>
    <s v="J. Aron &amp; Company"/>
    <x v="0"/>
    <x v="0"/>
    <x v="0"/>
    <x v="0"/>
    <s v="Nickel LME Registered Contract"/>
    <s v="Ni LME Reg.      Contract                3 Month         USD/mt-L"/>
    <n v="6"/>
    <m/>
    <x v="0"/>
    <x v="2"/>
    <x v="0"/>
    <n v="7050"/>
    <s v="VANDESBO"/>
    <s v="ATURNER"/>
    <s v="Enron Metals Trading System"/>
    <x v="0"/>
    <x v="0"/>
    <n v="2158127"/>
    <m/>
  </r>
  <r>
    <x v="1"/>
    <x v="2"/>
    <x v="1"/>
    <x v="6"/>
    <n v="300"/>
    <n v="1311689"/>
    <d v="2001-05-30T09:48:59"/>
    <s v="Coral Energy Resources, L.P."/>
    <x v="0"/>
    <x v="0"/>
    <x v="0"/>
    <x v="2"/>
    <s v="US Gas Phy Fwd Firm non-TX &lt; or = 1Mo "/>
    <s v="US Gas Phy       Dom SP TT               Jun01           USD/MM"/>
    <n v="10"/>
    <m/>
    <x v="0"/>
    <x v="10"/>
    <x v="0"/>
    <n v="3.8650000000000002"/>
    <s v="ericgraffp"/>
    <s v="SHENDRI"/>
    <s v="ENA-IM ME CNG"/>
    <x v="8"/>
    <x v="4"/>
    <n v="818517"/>
    <d v="2001-06-01T21:00:00"/>
  </r>
  <r>
    <x v="0"/>
    <x v="2"/>
    <x v="0"/>
    <x v="10"/>
    <n v="155000"/>
    <n v="1311691"/>
    <d v="2001-05-30T09:49:02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19.1"/>
    <d v="2001-07-01T21:00:00"/>
  </r>
  <r>
    <x v="1"/>
    <x v="2"/>
    <x v="0"/>
    <x v="6"/>
    <n v="66090"/>
    <n v="1311692"/>
    <d v="2001-05-30T09:49:04"/>
    <s v="Mirant Americas Energy Marketing, L.P."/>
    <x v="0"/>
    <x v="0"/>
    <x v="0"/>
    <x v="2"/>
    <s v="US Gas Fin Swap"/>
    <s v="US Gas Daily     HHub                    Jun01           USD/MM"/>
    <m/>
    <n v="2203"/>
    <x v="0"/>
    <x v="10"/>
    <x v="0"/>
    <n v="3.64"/>
    <s v="gregt00001"/>
    <s v="PKEAVEY"/>
    <s v="G-DAILY-EST"/>
    <x v="6"/>
    <x v="4"/>
    <s v="VC9521.1"/>
    <d v="2001-06-01T21:00:00"/>
  </r>
  <r>
    <x v="1"/>
    <x v="2"/>
    <x v="1"/>
    <x v="0"/>
    <n v="445"/>
    <n v="1311693"/>
    <d v="2001-05-30T09:49:05"/>
    <s v="EnergyUSA-TPC Corp."/>
    <x v="0"/>
    <x v="0"/>
    <x v="0"/>
    <x v="2"/>
    <s v="US Gas Phy Fwd Firm non-TX &lt; or = 1Mo "/>
    <s v="US Gas Phy       Chi Peoples             31May01         USD/MM"/>
    <m/>
    <n v="445"/>
    <x v="0"/>
    <x v="10"/>
    <x v="0"/>
    <n v="3.7212999999999998"/>
    <s v="scallender"/>
    <s v="PMIMS"/>
    <s v="ENA - IM MKT Central CG"/>
    <x v="8"/>
    <x v="4"/>
    <n v="818518"/>
    <d v="2001-05-31T21:00:00"/>
  </r>
  <r>
    <x v="0"/>
    <x v="0"/>
    <x v="0"/>
    <x v="0"/>
    <n v="20"/>
    <n v="1311695"/>
    <d v="2001-05-30T09:49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HART1201"/>
    <s v="BMARCHAN"/>
    <s v="Enron Metals Trading System"/>
    <x v="0"/>
    <x v="0"/>
    <n v="2158129"/>
    <m/>
  </r>
  <r>
    <x v="1"/>
    <x v="6"/>
    <x v="0"/>
    <x v="0"/>
    <n v="5000"/>
    <n v="1311694"/>
    <d v="2001-05-30T09:49:13"/>
    <s v="Tenaska Marketing Ventures"/>
    <x v="0"/>
    <x v="0"/>
    <x v="0"/>
    <x v="6"/>
    <s v="US Pipeline Capacity NNG (Firm)"/>
    <s v="US PLCapNNG Frm  Demarc29-Jnsvl R+C      31May01         USD/MM"/>
    <m/>
    <n v="5000"/>
    <x v="0"/>
    <x v="10"/>
    <x v="0"/>
    <n v="0.11"/>
    <s v="TMVKES01"/>
    <s v="JNIELSE"/>
    <s v="NONE"/>
    <x v="9"/>
    <x v="9"/>
    <n v="41118"/>
    <d v="2001-05-31T21:00:00"/>
  </r>
  <r>
    <x v="1"/>
    <x v="3"/>
    <x v="0"/>
    <x v="0"/>
    <n v="50000"/>
    <n v="1311696"/>
    <d v="2001-05-30T09:4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596"/>
    <d v="2001-07-01T00:00:00"/>
  </r>
  <r>
    <x v="0"/>
    <x v="2"/>
    <x v="0"/>
    <x v="10"/>
    <n v="155000"/>
    <n v="1311697"/>
    <d v="2001-05-30T09:49:19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22.1"/>
    <d v="2001-07-01T21:00:00"/>
  </r>
  <r>
    <x v="0"/>
    <x v="0"/>
    <x v="0"/>
    <x v="0"/>
    <n v="1"/>
    <n v="1311698"/>
    <d v="2001-05-30T09:49:19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BRUMSTEVE"/>
    <s v="ATURNER"/>
    <s v="Enron Metals Trading System"/>
    <x v="0"/>
    <x v="0"/>
    <n v="2158131"/>
    <m/>
  </r>
  <r>
    <x v="1"/>
    <x v="3"/>
    <x v="0"/>
    <x v="0"/>
    <n v="50000"/>
    <n v="1311699"/>
    <d v="2001-05-30T09:49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DOMESTIC"/>
    <s v="GWHALLE"/>
    <s v="WTI-GW-NXC2"/>
    <x v="5"/>
    <x v="4"/>
    <n v="109597"/>
    <d v="2001-07-01T00:00:00"/>
  </r>
  <r>
    <x v="1"/>
    <x v="2"/>
    <x v="1"/>
    <x v="0"/>
    <n v="12500"/>
    <n v="1311700"/>
    <d v="2001-05-30T09:49:23"/>
    <s v="Coral Energy Resources, L.P."/>
    <x v="0"/>
    <x v="0"/>
    <x v="0"/>
    <x v="2"/>
    <s v="US Gas Phy Fwd Firm TX &lt; or = 1Mo "/>
    <s v="US Gas Phy       Exxon Katy              31May01         USD/MM"/>
    <n v="12500"/>
    <m/>
    <x v="0"/>
    <x v="10"/>
    <x v="0"/>
    <n v="3.7349999999999999"/>
    <s v="bbharleyp"/>
    <s v="JPARKS"/>
    <s v="ENA - IM Katy"/>
    <x v="8"/>
    <x v="8"/>
    <n v="818521"/>
    <d v="2001-05-31T21:00:00"/>
  </r>
  <r>
    <x v="1"/>
    <x v="2"/>
    <x v="1"/>
    <x v="0"/>
    <n v="3219"/>
    <n v="1311701"/>
    <d v="2001-05-30T09:49:24"/>
    <s v="Colonial Energy Inc."/>
    <x v="0"/>
    <x v="0"/>
    <x v="0"/>
    <x v="2"/>
    <s v="US Gas Phy Fwd Firm non-TX &lt; or = 1Mo "/>
    <s v="US Gas Phy       Transco Z6 NY           31May01         USD/MM"/>
    <n v="3219"/>
    <m/>
    <x v="0"/>
    <x v="10"/>
    <x v="0"/>
    <n v="4"/>
    <s v="VABLAISE"/>
    <s v="VPIMENOV"/>
    <s v="ENA-IM ME NEW YORK"/>
    <x v="8"/>
    <x v="4"/>
    <n v="818520"/>
    <d v="2001-05-31T21:00:00"/>
  </r>
  <r>
    <x v="0"/>
    <x v="0"/>
    <x v="0"/>
    <x v="0"/>
    <n v="20"/>
    <n v="1311703"/>
    <d v="2001-05-30T09:49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8133"/>
    <m/>
  </r>
  <r>
    <x v="0"/>
    <x v="1"/>
    <x v="1"/>
    <x v="14"/>
    <n v="9125"/>
    <n v="1311704"/>
    <d v="2001-05-30T09:49:35"/>
    <s v="AEP Energy Services Ltd"/>
    <x v="0"/>
    <x v="0"/>
    <x v="0"/>
    <x v="1"/>
    <s v="German Power Physical Put Option"/>
    <s v="Ger Pwr Phy Opt  Ger Grd BASE HV EP23.0     Jan-Dec02       EUR/MWh "/>
    <n v="25"/>
    <m/>
    <x v="0"/>
    <x v="1"/>
    <x v="2"/>
    <n v="1.07"/>
    <s v="robertkapp"/>
    <s v="ULFEK"/>
    <s v="UK - ECTRL - Continental Power Book"/>
    <x v="2"/>
    <x v="2"/>
    <n v="108420"/>
    <d v="2002-01-01T00:00:00"/>
  </r>
  <r>
    <x v="1"/>
    <x v="2"/>
    <x v="1"/>
    <x v="0"/>
    <n v="2697"/>
    <n v="1311705"/>
    <d v="2001-05-30T09:49:35"/>
    <s v="TransCanada Energy Marketing USA, Inc."/>
    <x v="0"/>
    <x v="0"/>
    <x v="0"/>
    <x v="2"/>
    <s v="US Gas Phy Fwd Firm non-TX &lt; or = 1Mo "/>
    <s v="US Gas Phy       NGPL NICOR              31May01         USD/MM"/>
    <m/>
    <n v="2697"/>
    <x v="0"/>
    <x v="10"/>
    <x v="0"/>
    <n v="3.7113"/>
    <s v="tracyschwa"/>
    <s v="PMIMS"/>
    <s v="ENA - IM MKT Central CG"/>
    <x v="8"/>
    <x v="4"/>
    <n v="818522"/>
    <d v="2001-05-31T21:00:00"/>
  </r>
  <r>
    <x v="1"/>
    <x v="2"/>
    <x v="1"/>
    <x v="0"/>
    <n v="5000"/>
    <n v="1311707"/>
    <d v="2001-05-30T09:49:37"/>
    <s v="Anadarko Energy Service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5750000000000002"/>
    <s v="ADM26674"/>
    <s v="SNEAL"/>
    <s v="ENA-IM NE GULF3"/>
    <x v="8"/>
    <x v="4"/>
    <n v="818523"/>
    <d v="2001-05-31T21:00:00"/>
  </r>
  <r>
    <x v="1"/>
    <x v="3"/>
    <x v="0"/>
    <x v="0"/>
    <n v="50000"/>
    <n v="1311711"/>
    <d v="2001-05-30T09:49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JTREADWAY"/>
    <s v="GWHALLE"/>
    <s v="WTI-GW-NXC2"/>
    <x v="5"/>
    <x v="4"/>
    <n v="109599"/>
    <d v="2001-07-01T00:00:00"/>
  </r>
  <r>
    <x v="1"/>
    <x v="3"/>
    <x v="0"/>
    <x v="0"/>
    <n v="50000"/>
    <n v="1311712"/>
    <d v="2001-05-30T09:50:0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0"/>
    <d v="2001-07-01T00:00:00"/>
  </r>
  <r>
    <x v="1"/>
    <x v="1"/>
    <x v="1"/>
    <x v="6"/>
    <n v="1500"/>
    <n v="1311713"/>
    <d v="2001-05-30T09:50:08"/>
    <s v="Constellation Power Source, Inc."/>
    <x v="4"/>
    <x v="1"/>
    <x v="0"/>
    <x v="1"/>
    <s v="US East Power Phy Fwd Firm"/>
    <s v="US Pwr Phy Firm  PJM-W Peak              Jun01           USD/MWh"/>
    <m/>
    <n v="50"/>
    <x v="0"/>
    <x v="1"/>
    <x v="0"/>
    <n v="46.5"/>
    <s v="PJMPower"/>
    <s v="JQUENET"/>
    <s v="LT-PJM"/>
    <x v="7"/>
    <x v="6"/>
    <n v="626154.1"/>
    <d v="2001-06-01T14:12:00"/>
  </r>
  <r>
    <x v="0"/>
    <x v="0"/>
    <x v="0"/>
    <x v="0"/>
    <n v="30"/>
    <n v="1311716"/>
    <d v="2001-05-30T09:50:17"/>
    <s v="Chase Manhattan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21"/>
    <s v="greenben"/>
    <s v="BMARCHAN"/>
    <s v="Enron Metals Trading System"/>
    <x v="0"/>
    <x v="0"/>
    <n v="2158135"/>
    <m/>
  </r>
  <r>
    <x v="1"/>
    <x v="2"/>
    <x v="1"/>
    <x v="0"/>
    <n v="5000"/>
    <n v="1311717"/>
    <d v="2001-05-30T09:50:20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45"/>
    <s v="ADM48146"/>
    <s v="ARING"/>
    <s v="ENA-IM NE GULF1"/>
    <x v="8"/>
    <x v="4"/>
    <n v="818524"/>
    <d v="2001-05-31T21:00:00"/>
  </r>
  <r>
    <x v="0"/>
    <x v="0"/>
    <x v="0"/>
    <x v="0"/>
    <n v="12"/>
    <n v="1311718"/>
    <d v="2001-05-30T09:50:23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SIMONEVANS"/>
    <s v="BMARCHAN"/>
    <s v="Enron Metals Trading System"/>
    <x v="0"/>
    <x v="0"/>
    <n v="2158137"/>
    <m/>
  </r>
  <r>
    <x v="1"/>
    <x v="2"/>
    <x v="0"/>
    <x v="6"/>
    <n v="300000"/>
    <n v="1311719"/>
    <d v="2001-05-30T09:50:26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9530.1"/>
    <d v="2001-06-01T21:00:00"/>
  </r>
  <r>
    <x v="1"/>
    <x v="1"/>
    <x v="1"/>
    <x v="2"/>
    <n v="250"/>
    <n v="1311721"/>
    <d v="2001-05-30T09:50:34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ERICYAO2"/>
    <s v="JQUENET"/>
    <s v="ST-PJM"/>
    <x v="7"/>
    <x v="6"/>
    <n v="626156.1"/>
    <d v="2001-06-04T21:00:00"/>
  </r>
  <r>
    <x v="1"/>
    <x v="2"/>
    <x v="0"/>
    <x v="10"/>
    <n v="310000"/>
    <n v="1311724"/>
    <d v="2001-05-30T09:50:39"/>
    <s v="BP Corporation North America Inc."/>
    <x v="0"/>
    <x v="0"/>
    <x v="0"/>
    <x v="2"/>
    <s v="US Gas Fin Swap"/>
    <s v="US Gas Swap      Nymex                   Aug01           USD/MM"/>
    <n v="10000"/>
    <m/>
    <x v="0"/>
    <x v="10"/>
    <x v="0"/>
    <n v="3.7725"/>
    <s v="Bakerrob"/>
    <s v="JARNOLD"/>
    <s v="NG-Price"/>
    <x v="6"/>
    <x v="4"/>
    <s v="VC9531.1"/>
    <d v="2001-08-01T21:00:00"/>
  </r>
  <r>
    <x v="1"/>
    <x v="2"/>
    <x v="0"/>
    <x v="6"/>
    <n v="300000"/>
    <n v="1311723"/>
    <d v="2001-05-30T09:50:3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JORDAN01"/>
    <s v="PKEAVEY"/>
    <s v="G-DAILY-EST"/>
    <x v="6"/>
    <x v="4"/>
    <s v="VC9532.1"/>
    <d v="2001-06-01T21:00:00"/>
  </r>
  <r>
    <x v="1"/>
    <x v="2"/>
    <x v="1"/>
    <x v="0"/>
    <n v="25000"/>
    <n v="1311726"/>
    <d v="2001-05-30T09:50:42"/>
    <s v="Duke Energy Trading and Marketing,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45"/>
    <s v="YJACKSON"/>
    <s v="ARING"/>
    <s v="ENA-IM NE GULF1"/>
    <x v="8"/>
    <x v="4"/>
    <n v="818525"/>
    <d v="2001-05-31T21:00:00"/>
  </r>
  <r>
    <x v="1"/>
    <x v="2"/>
    <x v="1"/>
    <x v="0"/>
    <n v="10000"/>
    <n v="1311729"/>
    <d v="2001-05-30T09:50:4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88000000000001"/>
    <s v="kwapisze"/>
    <s v="PMIMS"/>
    <s v="ENA - IM MKT Central CG"/>
    <x v="8"/>
    <x v="4"/>
    <n v="818526"/>
    <d v="2001-05-31T21:00:00"/>
  </r>
  <r>
    <x v="1"/>
    <x v="2"/>
    <x v="1"/>
    <x v="0"/>
    <n v="10000"/>
    <n v="1311730"/>
    <d v="2001-05-30T09:50:55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75"/>
    <s v="kwapisze"/>
    <s v="PMIMS"/>
    <s v="ENA - IM MKT Central CG"/>
    <x v="8"/>
    <x v="4"/>
    <n v="818528"/>
    <d v="2001-05-31T21:00:00"/>
  </r>
  <r>
    <x v="0"/>
    <x v="2"/>
    <x v="1"/>
    <x v="0"/>
    <n v="10000"/>
    <n v="1311731"/>
    <d v="2001-05-30T09:50:5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529"/>
    <d v="2001-05-30T21:00:00"/>
  </r>
  <r>
    <x v="1"/>
    <x v="2"/>
    <x v="1"/>
    <x v="0"/>
    <n v="10000"/>
    <n v="1311732"/>
    <d v="2001-05-30T09:50:5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63000000000001"/>
    <s v="kwapisze"/>
    <s v="PMIMS"/>
    <s v="ENA - IM MKT Central CG"/>
    <x v="8"/>
    <x v="4"/>
    <n v="818530"/>
    <d v="2001-05-31T21:00:00"/>
  </r>
  <r>
    <x v="1"/>
    <x v="2"/>
    <x v="0"/>
    <x v="6"/>
    <n v="300000"/>
    <n v="1311734"/>
    <d v="2001-05-30T09:51:07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4"/>
    <s v="JORDAN01"/>
    <s v="PKEAVEY"/>
    <s v="G-DAILY-EST"/>
    <x v="6"/>
    <x v="4"/>
    <s v="VC9536.1"/>
    <d v="2001-06-01T21:00:00"/>
  </r>
  <r>
    <x v="1"/>
    <x v="2"/>
    <x v="1"/>
    <x v="0"/>
    <n v="10000"/>
    <n v="1311737"/>
    <d v="2001-05-30T09:51:15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5"/>
    <s v="ADM48147"/>
    <s v="ARING"/>
    <s v="ENA-IM NE GULF1"/>
    <x v="8"/>
    <x v="4"/>
    <n v="818531"/>
    <d v="2001-05-31T21:00:00"/>
  </r>
  <r>
    <x v="1"/>
    <x v="2"/>
    <x v="0"/>
    <x v="10"/>
    <n v="310000"/>
    <n v="1311738"/>
    <d v="2001-05-30T09:51:1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"/>
    <s v="gturnbul"/>
    <s v="JARNOLD"/>
    <s v="NG-Price"/>
    <x v="6"/>
    <x v="4"/>
    <s v="VC9538.1"/>
    <d v="2001-07-01T21:00:00"/>
  </r>
  <r>
    <x v="1"/>
    <x v="2"/>
    <x v="1"/>
    <x v="0"/>
    <n v="10000"/>
    <n v="1311739"/>
    <d v="2001-05-30T09:51:2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25000000000001"/>
    <s v="bcollins"/>
    <s v="PMIMS"/>
    <s v="ENA - IM MKT Central CG"/>
    <x v="8"/>
    <x v="4"/>
    <n v="818532"/>
    <d v="2001-05-31T21:00:00"/>
  </r>
  <r>
    <x v="1"/>
    <x v="2"/>
    <x v="0"/>
    <x v="10"/>
    <n v="310000"/>
    <n v="1311740"/>
    <d v="2001-05-30T09:51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"/>
    <s v="Lamoreal"/>
    <s v="JARNOLD"/>
    <s v="NG-Price"/>
    <x v="6"/>
    <x v="4"/>
    <s v="VC9539.1"/>
    <d v="2001-07-01T21:00:00"/>
  </r>
  <r>
    <x v="1"/>
    <x v="2"/>
    <x v="1"/>
    <x v="0"/>
    <n v="15305"/>
    <n v="1311741"/>
    <d v="2001-05-30T09:51:23"/>
    <s v="Dynegy Marketing and Trade"/>
    <x v="0"/>
    <x v="0"/>
    <x v="0"/>
    <x v="2"/>
    <s v="US Gas Phy Fwd Firm non-TX &lt; or = 1Mo "/>
    <s v="US Gas Phy       HeHub                   31May01         USD/MM"/>
    <n v="15305"/>
    <m/>
    <x v="0"/>
    <x v="10"/>
    <x v="0"/>
    <n v="3.645"/>
    <s v="FMORGAN1"/>
    <s v="ARING"/>
    <s v="ENA-IM NE GULF1"/>
    <x v="8"/>
    <x v="4"/>
    <n v="818533"/>
    <d v="2001-05-31T21:00:00"/>
  </r>
  <r>
    <x v="1"/>
    <x v="3"/>
    <x v="0"/>
    <x v="0"/>
    <n v="50000"/>
    <n v="1311742"/>
    <d v="2001-05-30T09:51:2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89"/>
    <s v="SPENCERV"/>
    <s v="GWHALLE"/>
    <s v="WTI-GW-NXC1"/>
    <x v="5"/>
    <x v="4"/>
    <n v="109601"/>
    <d v="2001-07-01T00:00:00"/>
  </r>
  <r>
    <x v="1"/>
    <x v="2"/>
    <x v="1"/>
    <x v="0"/>
    <n v="3000"/>
    <n v="1311743"/>
    <d v="2001-05-30T09:51:28"/>
    <s v="Dynegy Marketing and Trade"/>
    <x v="0"/>
    <x v="0"/>
    <x v="0"/>
    <x v="2"/>
    <s v="US Gas Phy Fwd Firm non-TX &lt; or = 1Mo "/>
    <s v="US Gas Phy       COL Onshore             31May01         USD/MM"/>
    <n v="3000"/>
    <m/>
    <x v="0"/>
    <x v="10"/>
    <x v="0"/>
    <n v="3.59"/>
    <s v="ASANCHEZ1"/>
    <s v="SPEREIR"/>
    <s v="ENA-IM NE GULF2"/>
    <x v="8"/>
    <x v="4"/>
    <n v="818535"/>
    <d v="2001-05-31T21:00:00"/>
  </r>
  <r>
    <x v="1"/>
    <x v="2"/>
    <x v="0"/>
    <x v="10"/>
    <n v="155000"/>
    <n v="1311744"/>
    <d v="2001-05-30T09:51:3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QUILA1074"/>
    <s v="JARNOLD"/>
    <s v="NG-Price"/>
    <x v="6"/>
    <x v="4"/>
    <s v="VC9540.1"/>
    <d v="2001-07-01T21:00:00"/>
  </r>
  <r>
    <x v="0"/>
    <x v="0"/>
    <x v="0"/>
    <x v="0"/>
    <n v="10"/>
    <n v="1311745"/>
    <d v="2001-05-30T09:51:35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jfroome1"/>
    <s v="ATURNER"/>
    <s v="Enron Metals Trading System"/>
    <x v="0"/>
    <x v="0"/>
    <n v="2158139"/>
    <m/>
  </r>
  <r>
    <x v="1"/>
    <x v="2"/>
    <x v="0"/>
    <x v="10"/>
    <n v="465000"/>
    <n v="1311747"/>
    <d v="2001-05-30T09:51:3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C9542.1"/>
    <d v="2001-07-01T21:00:00"/>
  </r>
  <r>
    <x v="1"/>
    <x v="2"/>
    <x v="1"/>
    <x v="0"/>
    <n v="7577"/>
    <n v="1311746"/>
    <d v="2001-05-30T09:51:38"/>
    <s v="Nexen Marketing"/>
    <x v="0"/>
    <x v="0"/>
    <x v="0"/>
    <x v="2"/>
    <s v="US Gas Phy Fwd Firm non-TX &lt; or = 1Mo "/>
    <s v="US Gas Phy       Mich Con                31May01         USD/MM"/>
    <n v="7577"/>
    <m/>
    <x v="0"/>
    <x v="10"/>
    <x v="0"/>
    <n v="3.8650000000000002"/>
    <s v="BBRADLEY"/>
    <s v="JWILLI13"/>
    <s v="ENA - IM Mkt Central MICH"/>
    <x v="8"/>
    <x v="4"/>
    <n v="818536"/>
    <d v="2001-05-31T21:00:00"/>
  </r>
  <r>
    <x v="1"/>
    <x v="2"/>
    <x v="1"/>
    <x v="0"/>
    <n v="10000"/>
    <n v="1311749"/>
    <d v="2001-05-30T09:51:41"/>
    <s v="ONEOK Energy Marketing and Trading Compan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6987999999999999"/>
    <s v="KURTISWOOD"/>
    <s v="PMIMS"/>
    <s v="ENA - IM MKT Central CG"/>
    <x v="8"/>
    <x v="4"/>
    <n v="818538"/>
    <d v="2001-05-31T21:00:00"/>
  </r>
  <r>
    <x v="1"/>
    <x v="2"/>
    <x v="1"/>
    <x v="0"/>
    <n v="1000"/>
    <n v="1311748"/>
    <d v="2001-05-30T09:51:41"/>
    <s v="Petrocom Energy Group Limited"/>
    <x v="0"/>
    <x v="0"/>
    <x v="0"/>
    <x v="2"/>
    <s v="US Gas Phy Fwd Firm non-TX &lt; or = 1Mo "/>
    <s v="US Gas Phy       TETCO ELA               31May01         USD/MM"/>
    <m/>
    <n v="1000"/>
    <x v="0"/>
    <x v="10"/>
    <x v="0"/>
    <n v="3.58"/>
    <s v="CHRISBOSCO"/>
    <s v="SPEREIR"/>
    <s v="ENA-IM NE GULF3"/>
    <x v="8"/>
    <x v="4"/>
    <n v="818537"/>
    <d v="2001-05-31T21:00:00"/>
  </r>
  <r>
    <x v="1"/>
    <x v="2"/>
    <x v="1"/>
    <x v="0"/>
    <n v="15000"/>
    <n v="1311750"/>
    <d v="2001-05-30T09:51:59"/>
    <s v="Reliant Energy Services, In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45"/>
    <s v="mikepowers"/>
    <s v="ARING"/>
    <s v="ENA-IM NE GULF1"/>
    <x v="8"/>
    <x v="4"/>
    <n v="818539"/>
    <d v="2001-05-31T21:00:00"/>
  </r>
  <r>
    <x v="1"/>
    <x v="2"/>
    <x v="1"/>
    <x v="0"/>
    <n v="2500"/>
    <n v="1311752"/>
    <d v="2001-05-30T09:52:02"/>
    <s v="J. M. Huber Corporation"/>
    <x v="0"/>
    <x v="0"/>
    <x v="0"/>
    <x v="2"/>
    <s v="US Gas Phy Fwd Firm non-TX &lt; or = 1Mo "/>
    <s v="US Gas Phy       TENN 800                31May01         USD/MM"/>
    <m/>
    <n v="2500"/>
    <x v="0"/>
    <x v="10"/>
    <x v="0"/>
    <n v="3.605"/>
    <s v="ADM08095"/>
    <s v="SNEAL"/>
    <s v="ENA-IM NE GULF3"/>
    <x v="8"/>
    <x v="4"/>
    <n v="818540"/>
    <d v="2001-05-31T21:00:00"/>
  </r>
  <r>
    <x v="1"/>
    <x v="3"/>
    <x v="0"/>
    <x v="0"/>
    <n v="50000"/>
    <n v="1311753"/>
    <d v="2001-05-30T09:52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JTREADWAY"/>
    <s v="GWHALLE"/>
    <s v="WTI-GW-NXC2"/>
    <x v="5"/>
    <x v="4"/>
    <n v="109603"/>
    <d v="2001-07-01T00:00:00"/>
  </r>
  <r>
    <x v="0"/>
    <x v="0"/>
    <x v="0"/>
    <x v="0"/>
    <n v="20"/>
    <n v="1311756"/>
    <d v="2001-05-30T09:52:14"/>
    <s v="Gerald Metals Inc."/>
    <x v="0"/>
    <x v="0"/>
    <x v="0"/>
    <x v="0"/>
    <s v="Copper LME Registered Contract"/>
    <s v="Cu LME Reg.      Contract                20Jun01         USD/mt-L"/>
    <n v="20"/>
    <m/>
    <x v="0"/>
    <x v="0"/>
    <x v="0"/>
    <n v="1690.75"/>
    <s v="GLOVERJOHN"/>
    <s v="GRANKINE"/>
    <s v="Enron Metals Trading System"/>
    <x v="0"/>
    <x v="0"/>
    <n v="2158141"/>
    <d v="2001-06-20T15:32:00"/>
  </r>
  <r>
    <x v="0"/>
    <x v="0"/>
    <x v="0"/>
    <x v="0"/>
    <n v="20"/>
    <n v="1311757"/>
    <d v="2001-05-30T09:52:14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99.75"/>
    <s v="GLOVERJOHN"/>
    <s v="GRANKINE"/>
    <s v="Enron Metals Trading System"/>
    <x v="0"/>
    <x v="0"/>
    <n v="2158143"/>
    <m/>
  </r>
  <r>
    <x v="1"/>
    <x v="2"/>
    <x v="1"/>
    <x v="0"/>
    <n v="10000"/>
    <n v="1311758"/>
    <d v="2001-05-30T09:52:24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38000000000002"/>
    <s v="tracyschwa"/>
    <s v="PMIMS"/>
    <s v="ENA - IM MKT Central CG"/>
    <x v="8"/>
    <x v="4"/>
    <n v="818541"/>
    <d v="2001-05-31T21:00:00"/>
  </r>
  <r>
    <x v="1"/>
    <x v="2"/>
    <x v="1"/>
    <x v="0"/>
    <n v="10000"/>
    <n v="1311760"/>
    <d v="2001-05-30T09:52:25"/>
    <s v="Mirant Americas Energy Marketing, L.P."/>
    <x v="0"/>
    <x v="0"/>
    <x v="0"/>
    <x v="2"/>
    <s v="US Gas Phy Fwd Firm non-TX &lt; or = 1Mo "/>
    <s v="US Gas Phy       TETCO M3                31May01         USD/MM"/>
    <m/>
    <n v="10000"/>
    <x v="0"/>
    <x v="10"/>
    <x v="0"/>
    <n v="3.94"/>
    <s v="jkippels01"/>
    <s v="VPIMENOV"/>
    <s v="ENA-IM ME NEW YORK"/>
    <x v="8"/>
    <x v="4"/>
    <n v="818542"/>
    <d v="2001-05-31T21:00:00"/>
  </r>
  <r>
    <x v="1"/>
    <x v="2"/>
    <x v="1"/>
    <x v="0"/>
    <n v="5186"/>
    <n v="1311761"/>
    <d v="2001-05-30T09:52:25"/>
    <s v="Mirant Americas Energy Marketing, L.P."/>
    <x v="0"/>
    <x v="0"/>
    <x v="0"/>
    <x v="2"/>
    <s v="US Gas Phy Fwd Firm non-TX &lt; or = 1Mo "/>
    <s v="US Gas Phy       COL Onshore             31May01         USD/MM"/>
    <m/>
    <n v="5186"/>
    <x v="0"/>
    <x v="10"/>
    <x v="0"/>
    <n v="3.6150000000000002"/>
    <s v="gregt00001"/>
    <s v="SPEREIR"/>
    <s v="ENA-IM NE GULF2"/>
    <x v="8"/>
    <x v="4"/>
    <n v="818543"/>
    <d v="2001-05-31T21:00:00"/>
  </r>
  <r>
    <x v="0"/>
    <x v="0"/>
    <x v="0"/>
    <x v="0"/>
    <n v="29"/>
    <n v="1311765"/>
    <d v="2001-05-30T09:52:26"/>
    <s v="J. Aron &amp; Company"/>
    <x v="0"/>
    <x v="0"/>
    <x v="0"/>
    <x v="0"/>
    <s v="Copper LME Registered Contract"/>
    <s v="Cu LME Reg.      Contract                3 Month         USD/mt-L"/>
    <m/>
    <n v="29"/>
    <x v="0"/>
    <x v="0"/>
    <x v="0"/>
    <n v="1700"/>
    <s v="ADM08839"/>
    <s v="BMARCHAN"/>
    <s v="Enron Metals Trading System"/>
    <x v="0"/>
    <x v="0"/>
    <n v="2158149"/>
    <m/>
  </r>
  <r>
    <x v="0"/>
    <x v="0"/>
    <x v="0"/>
    <x v="0"/>
    <n v="24"/>
    <n v="1311764"/>
    <d v="2001-05-30T09:52:26"/>
    <s v="Gerald Metals Inc."/>
    <x v="0"/>
    <x v="0"/>
    <x v="0"/>
    <x v="0"/>
    <s v="Copper LME Registered Contract"/>
    <s v="Cu LME Reg.      Contract                3 Month         USD/mt-L"/>
    <m/>
    <n v="24"/>
    <x v="0"/>
    <x v="0"/>
    <x v="0"/>
    <n v="1700"/>
    <s v="GLOVERJOHN"/>
    <s v="GRANKINE"/>
    <s v="Enron Metals Trading System"/>
    <x v="0"/>
    <x v="0"/>
    <n v="2158147"/>
    <m/>
  </r>
  <r>
    <x v="0"/>
    <x v="0"/>
    <x v="0"/>
    <x v="0"/>
    <n v="24"/>
    <n v="1311763"/>
    <d v="2001-05-30T09:52:26"/>
    <s v="Gerald Metals Inc."/>
    <x v="0"/>
    <x v="0"/>
    <x v="0"/>
    <x v="0"/>
    <s v="Copper LME Registered Contract"/>
    <s v="Cu LME Reg.      Contract                18Jul01         USD/mt-L"/>
    <n v="24"/>
    <m/>
    <x v="0"/>
    <x v="0"/>
    <x v="0"/>
    <n v="1700.5"/>
    <s v="GLOVERJOHN"/>
    <s v="GRANKINE"/>
    <s v="Enron Metals Trading System"/>
    <x v="0"/>
    <x v="0"/>
    <n v="2158145"/>
    <d v="2001-07-18T15:32:00"/>
  </r>
  <r>
    <x v="0"/>
    <x v="2"/>
    <x v="1"/>
    <x v="0"/>
    <n v="10000"/>
    <n v="1311767"/>
    <d v="2001-05-30T09:52:3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ngeerds01"/>
    <s v="RWATT"/>
    <s v="EC-IM Canada West"/>
    <x v="8"/>
    <x v="7"/>
    <n v="818544"/>
    <d v="2001-05-30T21:00:00"/>
  </r>
  <r>
    <x v="1"/>
    <x v="2"/>
    <x v="1"/>
    <x v="0"/>
    <n v="9819"/>
    <n v="1311769"/>
    <d v="2001-05-30T09:52:37"/>
    <s v="Reliant Energy Services, Inc."/>
    <x v="0"/>
    <x v="0"/>
    <x v="0"/>
    <x v="2"/>
    <s v="US Gas Phy Fwd Firm non-TX &lt; or = 1Mo "/>
    <s v="US Gas Phy       HeHub                   31May01         USD/MM"/>
    <m/>
    <n v="9819"/>
    <x v="0"/>
    <x v="10"/>
    <x v="0"/>
    <n v="3.645"/>
    <s v="mikepowers"/>
    <s v="ARING"/>
    <s v="ENA-IM NE GULF1"/>
    <x v="8"/>
    <x v="4"/>
    <n v="818546"/>
    <d v="2001-05-31T21:00:00"/>
  </r>
  <r>
    <x v="0"/>
    <x v="0"/>
    <x v="0"/>
    <x v="0"/>
    <n v="2"/>
    <n v="1311770"/>
    <d v="2001-05-30T09:52:39"/>
    <s v="Alusuisse Trading AG"/>
    <x v="0"/>
    <x v="0"/>
    <x v="0"/>
    <x v="0"/>
    <s v="Aluminum LME Registered Contract"/>
    <s v="Al LME Reg.      Contract                20Jun01         USD/mt-L"/>
    <m/>
    <n v="2"/>
    <x v="0"/>
    <x v="0"/>
    <x v="0"/>
    <n v="1510.75"/>
    <s v="Benno456"/>
    <s v="BMARCHAN"/>
    <s v="Enron Metals Trading System"/>
    <x v="0"/>
    <x v="0"/>
    <n v="2158151"/>
    <d v="2001-06-20T00:00:00"/>
  </r>
  <r>
    <x v="0"/>
    <x v="0"/>
    <x v="0"/>
    <x v="0"/>
    <n v="2"/>
    <n v="1311773"/>
    <d v="2001-05-30T09:52:5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58153"/>
    <m/>
  </r>
  <r>
    <x v="1"/>
    <x v="2"/>
    <x v="1"/>
    <x v="0"/>
    <n v="5247"/>
    <n v="1311772"/>
    <d v="2001-05-30T09:52:52"/>
    <s v="MidAmerican Energy Company"/>
    <x v="0"/>
    <x v="0"/>
    <x v="0"/>
    <x v="2"/>
    <s v="US Gas Phy Fwd Firm non-TX &lt; or = 1Mo "/>
    <s v="US Gas Phy       NNG Demarc              31May01         USD/MM"/>
    <m/>
    <n v="5247"/>
    <x v="0"/>
    <x v="10"/>
    <x v="0"/>
    <n v="3.55"/>
    <s v="HALLIREG"/>
    <s v="KSTEVEN"/>
    <s v="ENA-IM Mid Central South"/>
    <x v="8"/>
    <x v="4"/>
    <n v="818547"/>
    <d v="2001-05-31T21:00:00"/>
  </r>
  <r>
    <x v="1"/>
    <x v="2"/>
    <x v="1"/>
    <x v="0"/>
    <n v="10000"/>
    <n v="1311775"/>
    <d v="2001-05-30T09:53:06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50000000000001"/>
    <s v="RANGER123"/>
    <s v="PMIMS"/>
    <s v="ENA - IM MKT Central CG"/>
    <x v="8"/>
    <x v="4"/>
    <n v="818548"/>
    <d v="2001-05-31T21:00:00"/>
  </r>
  <r>
    <x v="1"/>
    <x v="2"/>
    <x v="1"/>
    <x v="0"/>
    <n v="10000"/>
    <n v="1311776"/>
    <d v="2001-05-30T09:53:09"/>
    <s v="Dynegy Marketing and Trade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85"/>
    <s v="MCGAUGHEY1"/>
    <s v="SNEAL"/>
    <s v="ENA-IM NE GULF3"/>
    <x v="8"/>
    <x v="4"/>
    <n v="818549"/>
    <d v="2001-05-31T21:00:00"/>
  </r>
  <r>
    <x v="1"/>
    <x v="2"/>
    <x v="1"/>
    <x v="0"/>
    <n v="10000"/>
    <n v="1311777"/>
    <d v="2001-05-30T09:53:10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63000000000001"/>
    <s v="RANGER123"/>
    <s v="PMIMS"/>
    <s v="ENA - IM MKT Central CG"/>
    <x v="8"/>
    <x v="4"/>
    <n v="818550"/>
    <d v="2001-05-31T21:00:00"/>
  </r>
  <r>
    <x v="0"/>
    <x v="2"/>
    <x v="1"/>
    <x v="0"/>
    <n v="50000"/>
    <n v="1311778"/>
    <d v="2001-05-30T09:53:11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5"/>
    <s v="DAVIDWALK"/>
    <s v="DFURNER"/>
    <s v="Continental Gas Book"/>
    <x v="3"/>
    <x v="2"/>
    <n v="105491"/>
    <d v="2001-05-31T21:00:00"/>
  </r>
  <r>
    <x v="0"/>
    <x v="1"/>
    <x v="1"/>
    <x v="6"/>
    <n v="750"/>
    <n v="1311779"/>
    <d v="2001-05-30T09:53:14"/>
    <s v="AEP Energy Services Ltd"/>
    <x v="0"/>
    <x v="0"/>
    <x v="0"/>
    <x v="1"/>
    <s v="GER Power Phy Fwd Ffrm"/>
    <s v="GER Pwr Phy FF   Ger Grd BASE HV         Jun01           EUR/MWh"/>
    <n v="25"/>
    <m/>
    <x v="0"/>
    <x v="1"/>
    <x v="2"/>
    <n v="19.5"/>
    <s v="jamieclark"/>
    <s v="MHELLERM"/>
    <s v="UK - ECTRL - Continental Power Book"/>
    <x v="2"/>
    <x v="2"/>
    <n v="108416.1"/>
    <d v="2001-06-01T00:00:00"/>
  </r>
  <r>
    <x v="1"/>
    <x v="2"/>
    <x v="1"/>
    <x v="0"/>
    <n v="5000"/>
    <n v="1311780"/>
    <d v="2001-05-30T09:53:19"/>
    <s v="Conoco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2"/>
    <s v="luchetti"/>
    <s v="SPEREIR"/>
    <s v="ENA-IM NE GULF3"/>
    <x v="8"/>
    <x v="4"/>
    <n v="818551"/>
    <d v="2001-05-31T21:00:00"/>
  </r>
  <r>
    <x v="1"/>
    <x v="2"/>
    <x v="0"/>
    <x v="10"/>
    <n v="155000"/>
    <n v="1311781"/>
    <d v="2001-05-30T09:53:21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DM84149"/>
    <s v="JARNOLD"/>
    <s v="NG-Price"/>
    <x v="6"/>
    <x v="4"/>
    <s v="VC9549.1"/>
    <d v="2001-07-01T21:00:00"/>
  </r>
  <r>
    <x v="1"/>
    <x v="2"/>
    <x v="1"/>
    <x v="0"/>
    <n v="5000"/>
    <n v="1311782"/>
    <d v="2001-05-30T09:53:23"/>
    <s v="Conoco Inc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5"/>
    <s v="raclark1"/>
    <s v="SNEAL"/>
    <s v="ENA-IM NE GULF3"/>
    <x v="8"/>
    <x v="4"/>
    <n v="818552"/>
    <d v="2001-05-31T21:00:00"/>
  </r>
  <r>
    <x v="0"/>
    <x v="2"/>
    <x v="1"/>
    <x v="10"/>
    <n v="100006"/>
    <n v="1311783"/>
    <d v="2001-05-30T09:53:25"/>
    <s v="PanCanadian Petroleum Limited"/>
    <x v="0"/>
    <x v="0"/>
    <x v="0"/>
    <x v="2"/>
    <s v="CAN Gas Phy Basis Firm East &lt; or = 1Mo"/>
    <s v="CAN Gas PhyBasis Dawn                    Jul01           USD/MM"/>
    <m/>
    <n v="3226"/>
    <x v="0"/>
    <x v="10"/>
    <x v="0"/>
    <n v="0.15"/>
    <s v="E0003432"/>
    <s v="GSTOREY"/>
    <s v="ENA - IM Ontario"/>
    <x v="8"/>
    <x v="4"/>
    <s v="VC9550.1 / 818554"/>
    <d v="2001-07-01T21:00:00"/>
  </r>
  <r>
    <x v="1"/>
    <x v="3"/>
    <x v="1"/>
    <x v="10"/>
    <n v="93000"/>
    <n v="1311784"/>
    <d v="2001-05-30T09:53:30"/>
    <s v="ConAgra Energy Services, Inc."/>
    <x v="0"/>
    <x v="0"/>
    <x v="0"/>
    <x v="3"/>
    <s v="US Crude WTI Phy Index"/>
    <s v="US WTI Index     Calendar                Jul01           USD/bl/d"/>
    <n v="3000"/>
    <m/>
    <x v="0"/>
    <x v="17"/>
    <x v="0"/>
    <n v="-0.06"/>
    <s v="JALTILIO"/>
    <s v="RFULLER"/>
    <s v="Phyoil-Index"/>
    <x v="6"/>
    <x v="10"/>
    <s v="VC9551.1"/>
    <d v="2001-07-01T21:00:00"/>
  </r>
  <r>
    <x v="1"/>
    <x v="2"/>
    <x v="1"/>
    <x v="0"/>
    <n v="9433"/>
    <n v="1311785"/>
    <d v="2001-05-30T09:53:30"/>
    <s v="Mirant Americas Energy Marketing, L.P."/>
    <x v="0"/>
    <x v="0"/>
    <x v="0"/>
    <x v="2"/>
    <s v="US Gas Phy Fwd Firm non-TX &lt; or = 1Mo "/>
    <s v="US Gas Phy       HeHub                   31May01         USD/MM"/>
    <m/>
    <n v="9433"/>
    <x v="0"/>
    <x v="10"/>
    <x v="0"/>
    <n v="3.65"/>
    <s v="dnixon01"/>
    <s v="ARING"/>
    <s v="ENA-IM NE GULF1"/>
    <x v="8"/>
    <x v="4"/>
    <n v="818553"/>
    <d v="2001-05-31T21:00:00"/>
  </r>
  <r>
    <x v="1"/>
    <x v="2"/>
    <x v="0"/>
    <x v="10"/>
    <n v="77500"/>
    <n v="1311786"/>
    <d v="2001-05-30T09:53:31"/>
    <s v="Dynegy Marketing and Trade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BRROWE01"/>
    <s v="JARNOLD"/>
    <s v="NG-Price"/>
    <x v="6"/>
    <x v="4"/>
    <s v="VC9552.1"/>
    <d v="2001-07-01T21:00:00"/>
  </r>
  <r>
    <x v="1"/>
    <x v="3"/>
    <x v="1"/>
    <x v="10"/>
    <n v="93000"/>
    <n v="1311788"/>
    <d v="2001-05-30T09:53:34"/>
    <s v="ConAgra Energy Services, Inc."/>
    <x v="0"/>
    <x v="0"/>
    <x v="0"/>
    <x v="3"/>
    <s v="US Crude WTI Phy Index"/>
    <s v="US WTI Index     Nymex                   Jul01           USD/bl/d"/>
    <n v="3000"/>
    <m/>
    <x v="0"/>
    <x v="17"/>
    <x v="0"/>
    <n v="-0.06"/>
    <s v="JALTILIO"/>
    <s v="RFULLER"/>
    <s v="Phyoil-Index"/>
    <x v="6"/>
    <x v="10"/>
    <s v="VC9553.1"/>
    <d v="2001-07-01T21:00:00"/>
  </r>
  <r>
    <x v="1"/>
    <x v="1"/>
    <x v="0"/>
    <x v="6"/>
    <n v="1500"/>
    <n v="1311789"/>
    <d v="2001-05-30T09:53:38"/>
    <s v="Williams Energy Marketing &amp; Trading Company"/>
    <x v="0"/>
    <x v="0"/>
    <x v="0"/>
    <x v="1"/>
    <s v="US East Power Fin Swap"/>
    <s v="US Pwr Fin Swap  ISO NY Z-A Peak         Sep01           USD/MWh"/>
    <n v="50"/>
    <m/>
    <x v="0"/>
    <x v="1"/>
    <x v="0"/>
    <n v="41.75"/>
    <s v="bgarnett"/>
    <s v="DDAVIS"/>
    <s v="LT-New England"/>
    <x v="7"/>
    <x v="4"/>
    <n v="626178.1"/>
    <d v="2001-09-01T00:00:00"/>
  </r>
  <r>
    <x v="1"/>
    <x v="2"/>
    <x v="0"/>
    <x v="10"/>
    <n v="232500"/>
    <n v="1311791"/>
    <d v="2001-05-30T09:53:47"/>
    <s v="Virginia Power Energy Marketing, Inc."/>
    <x v="0"/>
    <x v="0"/>
    <x v="0"/>
    <x v="2"/>
    <s v="US Gas Fin Swap"/>
    <s v="US Gas Swap      Nymex                   Jul01           USD/MM"/>
    <m/>
    <n v="7500"/>
    <x v="0"/>
    <x v="10"/>
    <x v="0"/>
    <n v="3.7050000000000001"/>
    <s v="GINOGINO"/>
    <s v="JARNOLD"/>
    <s v="NG-Price"/>
    <x v="6"/>
    <x v="4"/>
    <s v="VC9555.1"/>
    <d v="2001-07-01T21:00:00"/>
  </r>
  <r>
    <x v="0"/>
    <x v="2"/>
    <x v="1"/>
    <x v="0"/>
    <n v="10000"/>
    <n v="1311792"/>
    <d v="2001-05-30T09:53:4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557"/>
    <d v="2001-05-30T21:00:00"/>
  </r>
  <r>
    <x v="1"/>
    <x v="3"/>
    <x v="0"/>
    <x v="0"/>
    <n v="50000"/>
    <n v="1311793"/>
    <d v="2001-05-30T09:5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7"/>
    <d v="2001-07-01T00:00:00"/>
  </r>
  <r>
    <x v="1"/>
    <x v="2"/>
    <x v="0"/>
    <x v="6"/>
    <n v="150000"/>
    <n v="1311794"/>
    <d v="2001-05-30T09:5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3.8224999999999998"/>
    <s v="DAVIDSET"/>
    <s v="JARNOLD"/>
    <s v="NG-Price"/>
    <x v="6"/>
    <x v="4"/>
    <s v="VC9556.1"/>
    <d v="2001-09-01T21:00:00"/>
  </r>
  <r>
    <x v="0"/>
    <x v="0"/>
    <x v="0"/>
    <x v="0"/>
    <n v="4"/>
    <n v="1311797"/>
    <d v="2001-05-30T09:54:01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2"/>
    <s v="marknunn1"/>
    <s v="BMARCHAN"/>
    <s v="Enron Metals Trading System"/>
    <x v="0"/>
    <x v="0"/>
    <n v="2158167"/>
    <m/>
  </r>
  <r>
    <x v="1"/>
    <x v="2"/>
    <x v="0"/>
    <x v="6"/>
    <n v="150000"/>
    <n v="1311798"/>
    <d v="2001-05-30T09:54:02"/>
    <s v="Dynegy Marketing and Trade"/>
    <x v="0"/>
    <x v="0"/>
    <x v="0"/>
    <x v="2"/>
    <s v="US Gas Fin Swap"/>
    <s v="US Gas Daily     PG&amp;E CtyGate            Jun01           USD/MM"/>
    <m/>
    <n v="5000"/>
    <x v="0"/>
    <x v="10"/>
    <x v="0"/>
    <n v="6.65"/>
    <s v="VALENCIA"/>
    <s v="MLENHAR"/>
    <s v="West-Perm"/>
    <x v="6"/>
    <x v="4"/>
    <s v="VC9592.1"/>
    <d v="2001-06-01T21:00:00"/>
  </r>
  <r>
    <x v="1"/>
    <x v="2"/>
    <x v="1"/>
    <x v="0"/>
    <n v="5000"/>
    <n v="1311799"/>
    <d v="2001-05-30T09:54:06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"/>
    <s v="csaponaro"/>
    <s v="ARING"/>
    <s v="ENA-IM NE GULF1"/>
    <x v="8"/>
    <x v="4"/>
    <n v="818558"/>
    <d v="2001-05-31T21:00:00"/>
  </r>
  <r>
    <x v="1"/>
    <x v="2"/>
    <x v="1"/>
    <x v="0"/>
    <n v="10000"/>
    <n v="1311800"/>
    <d v="2001-05-30T09:54:08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50000000000001"/>
    <s v="HALLIREG"/>
    <s v="PMIMS"/>
    <s v="ENA - IM MKT Central CG"/>
    <x v="8"/>
    <x v="4"/>
    <n v="818559"/>
    <d v="2001-05-31T21:00:00"/>
  </r>
  <r>
    <x v="1"/>
    <x v="3"/>
    <x v="0"/>
    <x v="0"/>
    <n v="50000"/>
    <n v="1311801"/>
    <d v="2001-05-30T09:54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08"/>
    <d v="2001-07-01T00:00:00"/>
  </r>
  <r>
    <x v="0"/>
    <x v="2"/>
    <x v="1"/>
    <x v="10"/>
    <n v="310000"/>
    <n v="1311802"/>
    <d v="2001-05-30T09:54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NORTHTRA"/>
    <s v="MCOWAN"/>
    <s v="EC-IM Canada West"/>
    <x v="8"/>
    <x v="7"/>
    <s v="VC9594.1 / 818561"/>
    <d v="2001-07-01T21:00:00"/>
  </r>
  <r>
    <x v="1"/>
    <x v="2"/>
    <x v="1"/>
    <x v="0"/>
    <n v="10000"/>
    <n v="1311803"/>
    <d v="2001-05-30T09:54:17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38000000000002"/>
    <s v="HALLIREG"/>
    <s v="PMIMS"/>
    <s v="ENA - IM MKT Central CG"/>
    <x v="8"/>
    <x v="4"/>
    <n v="818560"/>
    <d v="2001-05-31T21:00:00"/>
  </r>
  <r>
    <x v="1"/>
    <x v="3"/>
    <x v="0"/>
    <x v="0"/>
    <n v="50000"/>
    <n v="1311804"/>
    <d v="2001-05-30T09:54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"/>
    <s v="GWHALLE"/>
    <s v="WTI-GW-NXC2"/>
    <x v="5"/>
    <x v="4"/>
    <n v="109609"/>
    <d v="2001-07-01T00:00:00"/>
  </r>
  <r>
    <x v="1"/>
    <x v="2"/>
    <x v="1"/>
    <x v="0"/>
    <n v="518"/>
    <n v="1311806"/>
    <d v="2001-05-30T09:54:33"/>
    <s v="Mirant Americas Energy Marketing, L.P."/>
    <x v="0"/>
    <x v="0"/>
    <x v="0"/>
    <x v="2"/>
    <s v="US Gas Phy Fwd Firm non-TX &lt; or = 1Mo "/>
    <s v="US Gas Phy       COL Onshore             31May01         USD/MM"/>
    <m/>
    <n v="518"/>
    <x v="0"/>
    <x v="10"/>
    <x v="0"/>
    <n v="3.62"/>
    <s v="gregt00001"/>
    <s v="SPEREIR"/>
    <s v="ENA-IM NE GULF2"/>
    <x v="8"/>
    <x v="4"/>
    <n v="818563"/>
    <d v="2001-05-31T21:00:00"/>
  </r>
  <r>
    <x v="0"/>
    <x v="0"/>
    <x v="0"/>
    <x v="0"/>
    <n v="9"/>
    <n v="1311808"/>
    <d v="2001-05-30T09:54:35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23"/>
    <s v="PHILLIPSM"/>
    <s v="BMARCHAN"/>
    <s v="Enron Metals Trading System"/>
    <x v="0"/>
    <x v="0"/>
    <n v="2158169"/>
    <m/>
  </r>
  <r>
    <x v="1"/>
    <x v="3"/>
    <x v="0"/>
    <x v="0"/>
    <n v="50000"/>
    <n v="1311809"/>
    <d v="2001-05-30T09:54:5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ALTILIO"/>
    <s v="GWHALLE"/>
    <s v="WTI-GW-NXC2"/>
    <x v="5"/>
    <x v="4"/>
    <n v="109611"/>
    <d v="2001-07-01T00:00:00"/>
  </r>
  <r>
    <x v="0"/>
    <x v="2"/>
    <x v="1"/>
    <x v="10"/>
    <n v="310000"/>
    <n v="1311810"/>
    <d v="2001-05-30T09:55:01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DILLABOUGH"/>
    <s v="MCOWAN"/>
    <s v="EC-IM Canada West"/>
    <x v="8"/>
    <x v="7"/>
    <s v="VC9599.1 / 818565"/>
    <d v="2001-07-01T21:00:00"/>
  </r>
  <r>
    <x v="1"/>
    <x v="2"/>
    <x v="1"/>
    <x v="0"/>
    <n v="5000"/>
    <n v="1311811"/>
    <d v="2001-05-30T09:55:02"/>
    <s v="BP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Griffith"/>
    <s v="PMIMS"/>
    <s v="ENA - IM MKT Central CG"/>
    <x v="8"/>
    <x v="4"/>
    <n v="818564"/>
    <d v="2001-05-31T21:00:00"/>
  </r>
  <r>
    <x v="1"/>
    <x v="1"/>
    <x v="1"/>
    <x v="19"/>
    <n v="3050"/>
    <n v="1311812"/>
    <d v="2001-05-30T09:55:07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5"/>
    <s v="DANMURPHY"/>
    <s v="RBENSON"/>
    <s v="LT-PJM"/>
    <x v="7"/>
    <x v="6"/>
    <n v="626181.1"/>
    <d v="2002-03-01T14:12:00"/>
  </r>
  <r>
    <x v="0"/>
    <x v="2"/>
    <x v="1"/>
    <x v="6"/>
    <n v="150000"/>
    <n v="1311813"/>
    <d v="2001-05-30T09:55:12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CHRUMKA1"/>
    <s v="MCOWAN"/>
    <s v="EC-IM Canada West"/>
    <x v="8"/>
    <x v="7"/>
    <n v="818567"/>
    <d v="2001-06-01T21:00:00"/>
  </r>
  <r>
    <x v="1"/>
    <x v="3"/>
    <x v="0"/>
    <x v="0"/>
    <n v="50000"/>
    <n v="1311814"/>
    <d v="2001-05-30T09:55:1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12"/>
    <d v="2001-07-01T00:00:00"/>
  </r>
  <r>
    <x v="1"/>
    <x v="2"/>
    <x v="0"/>
    <x v="23"/>
    <n v="2140000"/>
    <n v="1311816"/>
    <d v="2001-05-30T09:55:22"/>
    <s v="El Paso Merchant Energy, L.P."/>
    <x v="1"/>
    <x v="1"/>
    <x v="0"/>
    <x v="2"/>
    <s v="US Gas Fin BasisSwap"/>
    <s v="US Gas Basis     NGI Chicago             Apr-Oct02       USD/MM"/>
    <m/>
    <n v="10000"/>
    <x v="0"/>
    <x v="10"/>
    <x v="0"/>
    <n v="6.5000000000000002E-2"/>
    <s v="CHRISW001"/>
    <s v="GSTOREY"/>
    <s v="FT-ONTARIO"/>
    <x v="6"/>
    <x v="4"/>
    <s v="VC9602.1"/>
    <d v="2002-04-01T00:00:00"/>
  </r>
  <r>
    <x v="1"/>
    <x v="2"/>
    <x v="1"/>
    <x v="0"/>
    <n v="4418"/>
    <n v="1311818"/>
    <d v="2001-05-30T09:55:36"/>
    <s v="ONEOK Energy Marketing and Trading Company, L.P."/>
    <x v="0"/>
    <x v="0"/>
    <x v="0"/>
    <x v="2"/>
    <s v="US Gas Phy Fwd Firm non-TX &lt; or = 1Mo "/>
    <s v="US Gas Phy       Chi Peoples             31May01         USD/MM"/>
    <m/>
    <n v="4418"/>
    <x v="0"/>
    <x v="10"/>
    <x v="0"/>
    <n v="3.7"/>
    <s v="KURTISWOOD"/>
    <s v="PMIMS"/>
    <s v="ENA - IM MKT Central CG"/>
    <x v="8"/>
    <x v="4"/>
    <n v="818569"/>
    <d v="2001-05-31T21:00:00"/>
  </r>
  <r>
    <x v="1"/>
    <x v="1"/>
    <x v="1"/>
    <x v="19"/>
    <n v="3050"/>
    <n v="1311819"/>
    <d v="2001-05-30T09:55:4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cmharden"/>
    <s v="RBENSON"/>
    <s v="LT-PJM"/>
    <x v="7"/>
    <x v="6"/>
    <n v="626182.1"/>
    <d v="2002-03-01T14:12:00"/>
  </r>
  <r>
    <x v="1"/>
    <x v="2"/>
    <x v="1"/>
    <x v="0"/>
    <n v="864"/>
    <n v="1311820"/>
    <d v="2001-05-30T09:55:43"/>
    <s v="Tenaska Marketing Ventures"/>
    <x v="0"/>
    <x v="0"/>
    <x v="0"/>
    <x v="2"/>
    <s v="US Gas Phy Fwd Firm non-TX &lt; or = 1Mo "/>
    <s v="US Gas Phy       ANR SW Pool             31May01         USD/MM"/>
    <n v="864"/>
    <m/>
    <x v="0"/>
    <x v="10"/>
    <x v="0"/>
    <n v="3.57"/>
    <s v="TMVTML01"/>
    <s v="KSTEVEN"/>
    <s v="ENA-IM Mid Central South"/>
    <x v="8"/>
    <x v="4"/>
    <n v="818570"/>
    <d v="2001-05-31T21:00:00"/>
  </r>
  <r>
    <x v="1"/>
    <x v="2"/>
    <x v="0"/>
    <x v="10"/>
    <n v="620000"/>
    <n v="1311822"/>
    <d v="2001-05-30T09:56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"/>
    <s v="jh1825ps"/>
    <s v="JARNOLD"/>
    <s v="NG-Price"/>
    <x v="6"/>
    <x v="4"/>
    <s v="VC9605.1"/>
    <d v="2001-07-01T21:00:00"/>
  </r>
  <r>
    <x v="1"/>
    <x v="2"/>
    <x v="1"/>
    <x v="0"/>
    <n v="5000"/>
    <n v="1311823"/>
    <d v="2001-05-30T09:56:09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RANGER123"/>
    <s v="PMIMS"/>
    <s v="ENA - IM MKT Central CG"/>
    <x v="8"/>
    <x v="4"/>
    <n v="818571"/>
    <d v="2001-05-31T21:00:00"/>
  </r>
  <r>
    <x v="1"/>
    <x v="2"/>
    <x v="0"/>
    <x v="20"/>
    <n v="755000"/>
    <n v="1311824"/>
    <d v="2001-05-30T09:56:15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500000000000004"/>
    <s v="ADM35416"/>
    <s v="JARNOLD"/>
    <s v="NG-Price"/>
    <x v="6"/>
    <x v="4"/>
    <s v="VC9606.1"/>
    <d v="2001-11-01T00:00:00"/>
  </r>
  <r>
    <x v="1"/>
    <x v="2"/>
    <x v="1"/>
    <x v="0"/>
    <n v="5000"/>
    <n v="1311825"/>
    <d v="2001-05-30T09:56:15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RANGER123"/>
    <s v="PMIMS"/>
    <s v="ENA - IM MKT Central CG"/>
    <x v="8"/>
    <x v="4"/>
    <n v="818572"/>
    <d v="2001-05-31T21:00:00"/>
  </r>
  <r>
    <x v="1"/>
    <x v="2"/>
    <x v="1"/>
    <x v="0"/>
    <n v="2800"/>
    <n v="1311827"/>
    <d v="2001-05-30T09:56:20"/>
    <s v="Conoco Inc."/>
    <x v="0"/>
    <x v="0"/>
    <x v="0"/>
    <x v="2"/>
    <s v="US Gas Phy Fwd Firm non-TX &lt; or = 1Mo "/>
    <s v="US Gas Phy       TETCO STX               31May01         USD/MM"/>
    <m/>
    <n v="2800"/>
    <x v="0"/>
    <x v="10"/>
    <x v="0"/>
    <n v="3.53"/>
    <s v="luchetti"/>
    <s v="SPEREIR"/>
    <s v="ENA-IM NE GULF3"/>
    <x v="8"/>
    <x v="4"/>
    <n v="818573"/>
    <d v="2001-05-31T21:00:00"/>
  </r>
  <r>
    <x v="1"/>
    <x v="2"/>
    <x v="1"/>
    <x v="0"/>
    <n v="2800"/>
    <n v="1311829"/>
    <d v="2001-05-30T09:56:27"/>
    <s v="Conoco Inc."/>
    <x v="0"/>
    <x v="0"/>
    <x v="0"/>
    <x v="2"/>
    <s v="US Gas Phy Fwd Firm non-TX &lt; or = 1Mo "/>
    <s v="US Gas Phy       TENN Z-0                31May01         USD/MM"/>
    <n v="2800"/>
    <m/>
    <x v="0"/>
    <x v="10"/>
    <x v="0"/>
    <n v="3.5449999999999999"/>
    <s v="raclark1"/>
    <s v="SNEAL"/>
    <s v="ENA-IM NE GULF3"/>
    <x v="8"/>
    <x v="4"/>
    <n v="818574"/>
    <d v="2001-05-31T21:00:00"/>
  </r>
  <r>
    <x v="1"/>
    <x v="2"/>
    <x v="1"/>
    <x v="0"/>
    <n v="5000"/>
    <n v="1311831"/>
    <d v="2001-05-30T09:56:30"/>
    <s v="Dynegy Marketing and Trade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MCCORMICK1"/>
    <s v="PMIMS"/>
    <s v="ENA - IM MKT Central CG"/>
    <x v="8"/>
    <x v="4"/>
    <n v="818575"/>
    <d v="2001-05-31T21:00:00"/>
  </r>
  <r>
    <x v="1"/>
    <x v="2"/>
    <x v="1"/>
    <x v="6"/>
    <n v="150000"/>
    <n v="1311832"/>
    <d v="2001-05-30T09:56:31"/>
    <s v="Conectiv Energy Supply, Inc."/>
    <x v="0"/>
    <x v="0"/>
    <x v="0"/>
    <x v="2"/>
    <s v="US Gas Phy Fwd Firm non-TX &lt; or = 1Mo "/>
    <s v="US Gas Phy       TETCO M3                Jun01           USD/MM"/>
    <n v="5000"/>
    <m/>
    <x v="0"/>
    <x v="10"/>
    <x v="0"/>
    <n v="4"/>
    <s v="avgallo51"/>
    <s v="VPIMENOV"/>
    <s v="ENA-IM ME NEW YORK"/>
    <x v="8"/>
    <x v="4"/>
    <n v="818576"/>
    <d v="2001-06-01T21:00:00"/>
  </r>
  <r>
    <x v="1"/>
    <x v="3"/>
    <x v="0"/>
    <x v="0"/>
    <n v="50000"/>
    <n v="1311835"/>
    <d v="2001-05-30T09:56:5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crudebuyer"/>
    <s v="GWHALLE"/>
    <s v="WTI-GW-NXC2"/>
    <x v="5"/>
    <x v="4"/>
    <n v="109615"/>
    <d v="2001-07-01T00:00:00"/>
  </r>
  <r>
    <x v="1"/>
    <x v="2"/>
    <x v="1"/>
    <x v="0"/>
    <n v="3000"/>
    <n v="1311836"/>
    <d v="2001-05-30T09:56:51"/>
    <s v="Dynegy Marketing and Trade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585"/>
    <s v="MCGAUGHEY1"/>
    <s v="SNEAL"/>
    <s v="ENA-IM NE GULF3"/>
    <x v="8"/>
    <x v="4"/>
    <n v="818577"/>
    <d v="2001-05-31T21:00:00"/>
  </r>
  <r>
    <x v="0"/>
    <x v="3"/>
    <x v="0"/>
    <x v="16"/>
    <n v="45000"/>
    <n v="1311837"/>
    <d v="2001-05-30T09:57:03"/>
    <s v="Elf Trading SA"/>
    <x v="0"/>
    <x v="0"/>
    <x v="0"/>
    <x v="3"/>
    <s v="UK Brent Swap"/>
    <s v="UK Brent Swap    IPE                     Jul-Sep01       USD/bl/m"/>
    <n v="15000"/>
    <m/>
    <x v="0"/>
    <x v="5"/>
    <x v="0"/>
    <n v="27.55"/>
    <s v="4matheron"/>
    <s v="MJONES2"/>
    <s v="UK - ECTRIC - Crude D-Brent"/>
    <x v="5"/>
    <x v="3"/>
    <n v="109616"/>
    <d v="2001-07-01T00:00:00"/>
  </r>
  <r>
    <x v="1"/>
    <x v="3"/>
    <x v="0"/>
    <x v="0"/>
    <n v="50000"/>
    <n v="1311838"/>
    <d v="2001-05-30T09:57:1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91"/>
    <s v="SPENCERV"/>
    <s v="GWHALLE"/>
    <s v="WTI-GW-NXC1"/>
    <x v="5"/>
    <x v="4"/>
    <n v="109617"/>
    <d v="2001-07-01T00:00:00"/>
  </r>
  <r>
    <x v="1"/>
    <x v="2"/>
    <x v="1"/>
    <x v="6"/>
    <n v="97650"/>
    <n v="1311841"/>
    <d v="2001-05-30T09:57:26"/>
    <s v="Torch Energy TM, Inc."/>
    <x v="0"/>
    <x v="0"/>
    <x v="0"/>
    <x v="2"/>
    <s v="US Gas Phy Fwd Firm non-TX &lt; or = 1Mo "/>
    <s v="US Gas Phy       TENN Z-0                Jun01           USD/MM"/>
    <m/>
    <n v="3255"/>
    <x v="0"/>
    <x v="10"/>
    <x v="0"/>
    <n v="3.54"/>
    <s v="ADM69799"/>
    <s v="SNEAL"/>
    <s v="ENA-IM NE GULF3"/>
    <x v="8"/>
    <x v="4"/>
    <n v="818579"/>
    <d v="2001-06-01T21:00:00"/>
  </r>
  <r>
    <x v="0"/>
    <x v="0"/>
    <x v="0"/>
    <x v="0"/>
    <n v="11"/>
    <n v="1311843"/>
    <d v="2001-05-30T09:57:59"/>
    <s v="Societe Generale"/>
    <x v="0"/>
    <x v="0"/>
    <x v="0"/>
    <x v="0"/>
    <s v="Aluminum LME Registered Contract"/>
    <s v="Al LME Reg.      Contract                3 Month         USD/mt-L"/>
    <m/>
    <n v="11"/>
    <x v="0"/>
    <x v="0"/>
    <x v="0"/>
    <n v="1523"/>
    <s v="ADM74761"/>
    <s v="BMARCHAN"/>
    <s v="Enron Metals Trading System"/>
    <x v="0"/>
    <x v="0"/>
    <n v="2158171"/>
    <m/>
  </r>
  <r>
    <x v="1"/>
    <x v="2"/>
    <x v="1"/>
    <x v="0"/>
    <n v="2000"/>
    <n v="1311844"/>
    <d v="2001-05-30T09:58:00"/>
    <s v="Mirant Americas Energy Marketing, L.P."/>
    <x v="0"/>
    <x v="0"/>
    <x v="0"/>
    <x v="2"/>
    <s v="US Gas Phy Fwd Firm non-TX &lt; or = 1Mo "/>
    <s v="US Gas Phy       TETCO M3                31May01         USD/MM"/>
    <n v="2000"/>
    <m/>
    <x v="0"/>
    <x v="10"/>
    <x v="0"/>
    <n v="3.9"/>
    <s v="kswanson01"/>
    <s v="VPIMENOV"/>
    <s v="ENA-IM ME NEW YORK"/>
    <x v="8"/>
    <x v="4"/>
    <n v="818580"/>
    <d v="2001-05-31T21:00:00"/>
  </r>
  <r>
    <x v="1"/>
    <x v="2"/>
    <x v="1"/>
    <x v="0"/>
    <n v="1575"/>
    <n v="1311845"/>
    <d v="2001-05-30T09:58:12"/>
    <s v="CMS Marketing, Services and Trading Company"/>
    <x v="0"/>
    <x v="0"/>
    <x v="0"/>
    <x v="2"/>
    <s v="US Gas Phy Fwd Firm non-TX &lt; or = 1Mo "/>
    <s v="US Gas Phy       TETCO ELA               31May01         USD/MM"/>
    <m/>
    <n v="1575"/>
    <x v="0"/>
    <x v="10"/>
    <x v="0"/>
    <n v="3.5649999999999999"/>
    <s v="MELISSA1"/>
    <s v="SPEREIR"/>
    <s v="ENA-IM NE GULF3"/>
    <x v="8"/>
    <x v="4"/>
    <n v="818582"/>
    <d v="2001-05-31T21:00:00"/>
  </r>
  <r>
    <x v="1"/>
    <x v="2"/>
    <x v="1"/>
    <x v="0"/>
    <n v="1306"/>
    <n v="1311846"/>
    <d v="2001-05-30T09:58:29"/>
    <s v="Dynegy Marketing and Trade"/>
    <x v="0"/>
    <x v="0"/>
    <x v="0"/>
    <x v="2"/>
    <s v="US Gas Phy Fwd Firm non-TX &lt; or = 1Mo "/>
    <s v="US Gas Phy       NGPL NICOR              31May01         USD/MM"/>
    <m/>
    <n v="1306"/>
    <x v="0"/>
    <x v="10"/>
    <x v="0"/>
    <n v="3.7075"/>
    <s v="MCCORMICK1"/>
    <s v="PMIMS"/>
    <s v="ENA - IM MKT Central CG"/>
    <x v="8"/>
    <x v="4"/>
    <n v="818583"/>
    <d v="2001-05-31T21:00:00"/>
  </r>
  <r>
    <x v="1"/>
    <x v="3"/>
    <x v="0"/>
    <x v="0"/>
    <n v="50000"/>
    <n v="1311847"/>
    <d v="2001-05-30T09:58:31"/>
    <s v="Hess Energy Trading Company LLC"/>
    <x v="0"/>
    <x v="0"/>
    <x v="0"/>
    <x v="3"/>
    <s v="US Crude WTI Fin Swap "/>
    <s v="US WTI Swap      Nymex LD                Jul01           USD/bl/m"/>
    <n v="50000"/>
    <m/>
    <x v="0"/>
    <x v="5"/>
    <x v="0"/>
    <n v="28.89"/>
    <s v="MICWHITE"/>
    <s v="GWHALLE"/>
    <s v="WTI-GW-NXC1"/>
    <x v="5"/>
    <x v="4"/>
    <n v="109618"/>
    <d v="2001-07-01T00:00:00"/>
  </r>
  <r>
    <x v="1"/>
    <x v="3"/>
    <x v="0"/>
    <x v="0"/>
    <n v="50000"/>
    <n v="1311848"/>
    <d v="2001-05-30T09:58:4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crudebuyer"/>
    <s v="GWHALLE"/>
    <s v="WTI-GW-NXC2"/>
    <x v="5"/>
    <x v="4"/>
    <n v="109619"/>
    <d v="2001-07-01T00:00:00"/>
  </r>
  <r>
    <x v="1"/>
    <x v="2"/>
    <x v="1"/>
    <x v="0"/>
    <n v="5000"/>
    <n v="1311849"/>
    <d v="2001-05-30T09:58:50"/>
    <s v="PanCanadian Energy Service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449999999999999"/>
    <s v="pces5038"/>
    <s v="SPEREIR"/>
    <s v="ENA-IM NE GULF3"/>
    <x v="8"/>
    <x v="4"/>
    <n v="818584"/>
    <d v="2001-05-31T21:00:00"/>
  </r>
  <r>
    <x v="0"/>
    <x v="2"/>
    <x v="1"/>
    <x v="0"/>
    <n v="10000"/>
    <n v="1311850"/>
    <d v="2001-05-30T09:59:0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jlagadin"/>
    <s v="RWATT"/>
    <s v="EC-IM Canada West"/>
    <x v="8"/>
    <x v="7"/>
    <n v="818585"/>
    <d v="2001-05-30T21:00:00"/>
  </r>
  <r>
    <x v="0"/>
    <x v="2"/>
    <x v="1"/>
    <x v="0"/>
    <n v="100000"/>
    <n v="1311851"/>
    <d v="2001-05-30T09:59:13"/>
    <s v="Alliance Gas Limited"/>
    <x v="0"/>
    <x v="0"/>
    <x v="0"/>
    <x v="2"/>
    <s v="UK Gas Phy Fwd NBP"/>
    <s v="UK Gas Phy       NBP                     31May01         p/th"/>
    <m/>
    <n v="100000"/>
    <x v="0"/>
    <x v="4"/>
    <x v="3"/>
    <n v="20.75"/>
    <s v="DAVIDWALK"/>
    <s v="MNICHOLA"/>
    <s v="Non Affiliate Gas Book"/>
    <x v="3"/>
    <x v="2"/>
    <n v="105495"/>
    <d v="2001-05-31T21:00:00"/>
  </r>
  <r>
    <x v="0"/>
    <x v="2"/>
    <x v="1"/>
    <x v="0"/>
    <n v="50000"/>
    <n v="1311852"/>
    <d v="2001-05-30T09:59:23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"/>
    <s v="DAVIDWALK"/>
    <s v="DFURNER"/>
    <s v="Continental Gas Book"/>
    <x v="3"/>
    <x v="2"/>
    <n v="105496"/>
    <d v="2001-05-31T21:00:00"/>
  </r>
  <r>
    <x v="1"/>
    <x v="2"/>
    <x v="0"/>
    <x v="10"/>
    <n v="620000"/>
    <n v="1311854"/>
    <d v="2001-05-30T09:59:30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2"/>
    <s v="ADM48210"/>
    <s v="JARNOLD"/>
    <s v="NG-Price"/>
    <x v="6"/>
    <x v="4"/>
    <s v="VC9632.1"/>
    <d v="2001-07-01T21:00:00"/>
  </r>
  <r>
    <x v="1"/>
    <x v="2"/>
    <x v="1"/>
    <x v="0"/>
    <n v="2986"/>
    <n v="1311853"/>
    <d v="2001-05-30T09:59:30"/>
    <s v="Nicor Enerchange, LLC"/>
    <x v="0"/>
    <x v="0"/>
    <x v="0"/>
    <x v="2"/>
    <s v="US Gas Phy Fwd Firm non-TX &lt; or = 1Mo "/>
    <s v="US Gas Phy       NGPL NICOR              31May01         USD/MM"/>
    <m/>
    <n v="2986"/>
    <x v="0"/>
    <x v="10"/>
    <x v="0"/>
    <n v="3.7075"/>
    <s v="ADM83303"/>
    <s v="PMIMS"/>
    <s v="ENA - IM MKT Central CG"/>
    <x v="8"/>
    <x v="4"/>
    <n v="818587"/>
    <d v="2001-05-31T21:00:00"/>
  </r>
  <r>
    <x v="0"/>
    <x v="2"/>
    <x v="1"/>
    <x v="6"/>
    <n v="150000"/>
    <n v="1311856"/>
    <d v="2001-05-30T09:59:3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589"/>
    <d v="2001-06-01T21:00:00"/>
  </r>
  <r>
    <x v="0"/>
    <x v="2"/>
    <x v="1"/>
    <x v="0"/>
    <n v="10000"/>
    <n v="1311858"/>
    <d v="2001-05-30T09:59:4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elizabeth"/>
    <s v="RWATT"/>
    <s v="EC-IM Canada West"/>
    <x v="8"/>
    <x v="7"/>
    <n v="818590"/>
    <d v="2001-05-30T21:00:00"/>
  </r>
  <r>
    <x v="0"/>
    <x v="2"/>
    <x v="1"/>
    <x v="6"/>
    <n v="150000"/>
    <n v="1311859"/>
    <d v="2001-05-30T09:59:4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1"/>
    <d v="2001-06-01T21:00:00"/>
  </r>
  <r>
    <x v="1"/>
    <x v="2"/>
    <x v="1"/>
    <x v="0"/>
    <n v="10000"/>
    <n v="1311861"/>
    <d v="2001-05-30T09:59:52"/>
    <s v="AEP Energy Services,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"/>
    <s v="aepes205"/>
    <s v="SPEREIR"/>
    <s v="ENA-IM NE GULF2"/>
    <x v="8"/>
    <x v="4"/>
    <n v="818592"/>
    <d v="2001-05-31T21:00:00"/>
  </r>
  <r>
    <x v="1"/>
    <x v="2"/>
    <x v="0"/>
    <x v="20"/>
    <n v="755000"/>
    <n v="1311862"/>
    <d v="2001-05-30T09:59:55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16"/>
    <s v="aepes220"/>
    <s v="JARNOLD"/>
    <s v="NG-Price"/>
    <x v="6"/>
    <x v="4"/>
    <s v="VC9635.1"/>
    <d v="2001-11-01T00:00:00"/>
  </r>
  <r>
    <x v="1"/>
    <x v="2"/>
    <x v="1"/>
    <x v="0"/>
    <n v="371"/>
    <n v="1311863"/>
    <d v="2001-05-30T10:00:08"/>
    <s v="AEP Energy Services, Inc."/>
    <x v="0"/>
    <x v="0"/>
    <x v="0"/>
    <x v="2"/>
    <s v="US Gas Phy Fwd Firm non-TX &lt; or = 1Mo "/>
    <s v="US Gas Phy       COL Onshore             31May01         USD/MM"/>
    <m/>
    <n v="371"/>
    <x v="0"/>
    <x v="10"/>
    <x v="0"/>
    <n v="3.625"/>
    <s v="aepes205"/>
    <s v="SPEREIR"/>
    <s v="ENA-IM NE GULF2"/>
    <x v="8"/>
    <x v="4"/>
    <n v="818594"/>
    <d v="2001-05-31T21:00:00"/>
  </r>
  <r>
    <x v="0"/>
    <x v="2"/>
    <x v="1"/>
    <x v="6"/>
    <n v="150000"/>
    <n v="1311864"/>
    <d v="2001-05-30T10:00:0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5"/>
    <d v="2001-06-01T21:00:00"/>
  </r>
  <r>
    <x v="1"/>
    <x v="2"/>
    <x v="0"/>
    <x v="6"/>
    <n v="900000"/>
    <n v="1311865"/>
    <d v="2001-05-30T10:00:15"/>
    <s v="Texaco Natural Gas Inc."/>
    <x v="0"/>
    <x v="0"/>
    <x v="0"/>
    <x v="2"/>
    <s v="US Gas Fin Swap"/>
    <s v="US Gas Swap      IF HHub                 Jun01           USD/MM"/>
    <m/>
    <n v="30000"/>
    <x v="0"/>
    <x v="10"/>
    <x v="0"/>
    <n v="3.7250000000000001"/>
    <s v="WARNERTODD"/>
    <s v="SBRAWNE"/>
    <s v="FT-East"/>
    <x v="6"/>
    <x v="4"/>
    <s v="VC9636.1"/>
    <d v="2001-06-01T21:00:00"/>
  </r>
  <r>
    <x v="1"/>
    <x v="2"/>
    <x v="1"/>
    <x v="0"/>
    <n v="1500"/>
    <n v="1311867"/>
    <d v="2001-05-30T10:00:24"/>
    <s v="Aquila Energy Marketing Corporation"/>
    <x v="0"/>
    <x v="0"/>
    <x v="0"/>
    <x v="2"/>
    <s v="US Gas Phy Fwd Firm non-TX &lt; or = 1Mo "/>
    <s v="US Gas Phy       TETCO M3                31May01         USD/MM"/>
    <m/>
    <n v="1500"/>
    <x v="0"/>
    <x v="10"/>
    <x v="0"/>
    <n v="3.94"/>
    <s v="MARKOTTE"/>
    <s v="VPIMENOV"/>
    <s v="ENA-IM ME NEW YORK"/>
    <x v="8"/>
    <x v="4"/>
    <n v="818598"/>
    <d v="2001-05-31T21:00:00"/>
  </r>
  <r>
    <x v="1"/>
    <x v="2"/>
    <x v="1"/>
    <x v="0"/>
    <n v="5000"/>
    <n v="1311866"/>
    <d v="2001-05-30T10:00:24"/>
    <s v="Coral Energy Resources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56"/>
    <s v="rjvandamp"/>
    <s v="SPEREIR"/>
    <s v="ENA-IM NE GULF3"/>
    <x v="8"/>
    <x v="4"/>
    <n v="818597"/>
    <d v="2001-05-31T21:00:00"/>
  </r>
  <r>
    <x v="1"/>
    <x v="3"/>
    <x v="0"/>
    <x v="0"/>
    <n v="50000"/>
    <n v="1311868"/>
    <d v="2001-05-30T10:00:2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622"/>
    <d v="2001-07-01T00:00:00"/>
  </r>
  <r>
    <x v="1"/>
    <x v="2"/>
    <x v="0"/>
    <x v="10"/>
    <n v="310000"/>
    <n v="1311869"/>
    <d v="2001-05-30T10:00:40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bdiemer1"/>
    <s v="JARNOLD"/>
    <s v="NG-Price"/>
    <x v="6"/>
    <x v="4"/>
    <s v="VC9638.1"/>
    <d v="2001-07-01T21:00:00"/>
  </r>
  <r>
    <x v="1"/>
    <x v="2"/>
    <x v="0"/>
    <x v="10"/>
    <n v="3100"/>
    <n v="1311871"/>
    <d v="2001-05-30T10:00:43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0.1"/>
    <d v="2001-08-01T00:00:00"/>
  </r>
  <r>
    <x v="0"/>
    <x v="0"/>
    <x v="0"/>
    <x v="0"/>
    <n v="20"/>
    <n v="1311870"/>
    <d v="2001-05-30T10:00:4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189"/>
    <m/>
  </r>
  <r>
    <x v="1"/>
    <x v="2"/>
    <x v="0"/>
    <x v="10"/>
    <n v="3100"/>
    <n v="1311875"/>
    <d v="2001-05-30T10:00:50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4.1"/>
    <d v="2001-08-01T00:00:00"/>
  </r>
  <r>
    <x v="0"/>
    <x v="5"/>
    <x v="0"/>
    <x v="6"/>
    <n v="150000"/>
    <n v="1311878"/>
    <d v="2001-05-30T10:00:54"/>
    <s v="Hess Energy Trading Company UK Limited as agents for Hess Energy Trading Company LLC"/>
    <x v="0"/>
    <x v="0"/>
    <x v="0"/>
    <x v="5"/>
    <s v="UK IPE Gasoil Swap"/>
    <s v="UK Gasoil Swap   IPE PEN                 Jun01           USD/mt"/>
    <n v="5000"/>
    <m/>
    <x v="0"/>
    <x v="18"/>
    <x v="0"/>
    <n v="237.25"/>
    <s v="christoph"/>
    <s v="CMAHONE"/>
    <s v="UK - ECTRIC - Lite Gasoil"/>
    <x v="5"/>
    <x v="3"/>
    <n v="109623"/>
    <d v="2001-06-01T00:00:00"/>
  </r>
  <r>
    <x v="1"/>
    <x v="2"/>
    <x v="1"/>
    <x v="0"/>
    <n v="3500"/>
    <n v="1311879"/>
    <d v="2001-05-30T10:00:54"/>
    <s v="Coral Energy Resources, L.P."/>
    <x v="0"/>
    <x v="0"/>
    <x v="0"/>
    <x v="2"/>
    <s v="US Gas Phy Fwd Firm non-TX &lt; or = 1Mo "/>
    <s v="US Gas Phy       TETCO ELA               31May01         USD/MM"/>
    <m/>
    <n v="3500"/>
    <x v="0"/>
    <x v="10"/>
    <x v="0"/>
    <n v="3.57"/>
    <s v="rjvandamp"/>
    <s v="SPEREIR"/>
    <s v="ENA-IM NE GULF3"/>
    <x v="8"/>
    <x v="4"/>
    <n v="818599"/>
    <d v="2001-05-31T21:00:00"/>
  </r>
  <r>
    <x v="1"/>
    <x v="2"/>
    <x v="0"/>
    <x v="10"/>
    <n v="310000"/>
    <n v="1311880"/>
    <d v="2001-05-30T10:01:03"/>
    <s v="Cinergy Marketing &amp; Trading, LLC"/>
    <x v="0"/>
    <x v="0"/>
    <x v="0"/>
    <x v="2"/>
    <s v="US Gas Fin Swap"/>
    <s v="US Gas Swap      Nymex                   Jul01           USD/MM"/>
    <m/>
    <n v="10000"/>
    <x v="0"/>
    <x v="10"/>
    <x v="0"/>
    <n v="3.72"/>
    <s v="BERRYJOE1"/>
    <s v="JARNOLD"/>
    <s v="NG-Price"/>
    <x v="6"/>
    <x v="4"/>
    <s v="VC9646.1"/>
    <d v="2001-07-01T21:00:00"/>
  </r>
  <r>
    <x v="1"/>
    <x v="2"/>
    <x v="1"/>
    <x v="0"/>
    <n v="5000"/>
    <n v="1311881"/>
    <d v="2001-05-30T10:01:04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5"/>
    <s v="ADM48146"/>
    <s v="ARING"/>
    <s v="ENA-IM NE GULF1"/>
    <x v="8"/>
    <x v="4"/>
    <n v="818601"/>
    <d v="2001-05-31T21:00:00"/>
  </r>
  <r>
    <x v="1"/>
    <x v="2"/>
    <x v="0"/>
    <x v="22"/>
    <n v="615000"/>
    <n v="1311882"/>
    <d v="2001-05-30T10:01:11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"/>
    <s v="aepes214"/>
    <s v="JARNOLD"/>
    <s v="NG-Price"/>
    <x v="6"/>
    <x v="4"/>
    <s v="VC9647.1"/>
    <d v="2001-07-01T00:00:00"/>
  </r>
  <r>
    <x v="1"/>
    <x v="2"/>
    <x v="0"/>
    <x v="10"/>
    <n v="465000"/>
    <n v="1311883"/>
    <d v="2001-05-30T10:01:18"/>
    <s v="Cinergy Marketing &amp; Trading, LLC"/>
    <x v="0"/>
    <x v="0"/>
    <x v="0"/>
    <x v="2"/>
    <s v="US Gas Fin Swap"/>
    <s v="US Gas Swap      Nymex                   Jul01           USD/MM"/>
    <m/>
    <n v="15000"/>
    <x v="0"/>
    <x v="10"/>
    <x v="0"/>
    <n v="3.7250000000000001"/>
    <s v="BERRYJOE1"/>
    <s v="JARNOLD"/>
    <s v="NG-Price"/>
    <x v="6"/>
    <x v="4"/>
    <s v="VC9648.1"/>
    <d v="2001-07-01T21:00:00"/>
  </r>
  <r>
    <x v="1"/>
    <x v="2"/>
    <x v="0"/>
    <x v="10"/>
    <n v="155000"/>
    <n v="1311884"/>
    <d v="2001-05-30T10:01:21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OHNNYMAC"/>
    <s v="JARNOLD"/>
    <s v="NG-Price"/>
    <x v="6"/>
    <x v="4"/>
    <s v="VC9649.1"/>
    <d v="2001-07-01T21:00:00"/>
  </r>
  <r>
    <x v="1"/>
    <x v="2"/>
    <x v="1"/>
    <x v="6"/>
    <n v="450000"/>
    <n v="1311885"/>
    <d v="2001-05-30T10:01:29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950000000000002"/>
    <s v="TIMMYSMALL"/>
    <s v="EBASS"/>
    <s v="ENA-IM WAHA"/>
    <x v="8"/>
    <x v="4"/>
    <n v="818602"/>
    <d v="2001-06-01T09:47:00"/>
  </r>
  <r>
    <x v="0"/>
    <x v="2"/>
    <x v="1"/>
    <x v="0"/>
    <n v="10000"/>
    <n v="1311886"/>
    <d v="2001-05-30T10:01:3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geerds01"/>
    <s v="RWATT"/>
    <s v="EC-IM Canada West"/>
    <x v="8"/>
    <x v="7"/>
    <n v="818603"/>
    <d v="2001-05-30T21:00:00"/>
  </r>
  <r>
    <x v="1"/>
    <x v="2"/>
    <x v="0"/>
    <x v="6"/>
    <n v="300000"/>
    <n v="1311887"/>
    <d v="2001-05-30T10:01:34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HADDMOORE"/>
    <s v="PKEAVEY"/>
    <s v="G-DAILY-EST"/>
    <x v="6"/>
    <x v="4"/>
    <s v="VC9650.1"/>
    <d v="2001-06-01T21:00:00"/>
  </r>
  <r>
    <x v="1"/>
    <x v="2"/>
    <x v="0"/>
    <x v="6"/>
    <n v="300000"/>
    <n v="1311889"/>
    <d v="2001-05-30T10:01:46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5"/>
    <s v="STEVEBUT"/>
    <s v="PKEAVEY"/>
    <s v="G-DAILY-EST"/>
    <x v="6"/>
    <x v="4"/>
    <s v="VC9652.1"/>
    <d v="2001-06-01T21:00:00"/>
  </r>
  <r>
    <x v="1"/>
    <x v="2"/>
    <x v="1"/>
    <x v="0"/>
    <n v="3000"/>
    <n v="1311891"/>
    <d v="2001-05-30T10:01:49"/>
    <s v="OGE Energy Resources, In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annesley"/>
    <s v="KSTEVEN"/>
    <s v="ENA-IM Mid Central South"/>
    <x v="8"/>
    <x v="4"/>
    <n v="818604"/>
    <d v="2001-05-31T21:00:00"/>
  </r>
  <r>
    <x v="0"/>
    <x v="2"/>
    <x v="0"/>
    <x v="23"/>
    <n v="856000"/>
    <n v="1311893"/>
    <d v="2001-05-30T10:01:57"/>
    <s v="J. Aron &amp; Company"/>
    <x v="0"/>
    <x v="0"/>
    <x v="0"/>
    <x v="2"/>
    <s v="CAN Gas Fin BasSwap"/>
    <s v="CAN Gas Basis    AECO                    Apr-Oct02       USD/MM"/>
    <m/>
    <n v="4000"/>
    <x v="0"/>
    <x v="10"/>
    <x v="0"/>
    <n v="-0.375"/>
    <s v="owenwest"/>
    <s v="JMCKAY"/>
    <s v="FT-CAND-EGSC"/>
    <x v="6"/>
    <x v="7"/>
    <s v="VC9655.1"/>
    <d v="2002-04-01T00:00:00"/>
  </r>
  <r>
    <x v="1"/>
    <x v="3"/>
    <x v="0"/>
    <x v="0"/>
    <n v="50000"/>
    <n v="1311894"/>
    <d v="2001-05-30T10:02:0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25"/>
    <d v="2001-07-01T00:00:00"/>
  </r>
  <r>
    <x v="1"/>
    <x v="3"/>
    <x v="0"/>
    <x v="0"/>
    <n v="50000"/>
    <n v="1311896"/>
    <d v="2001-05-30T10:02:2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1"/>
    <s v="GWHALLE"/>
    <s v="WTI-GW-NXC2"/>
    <x v="5"/>
    <x v="4"/>
    <n v="109626"/>
    <d v="2001-07-01T00:00:00"/>
  </r>
  <r>
    <x v="1"/>
    <x v="2"/>
    <x v="1"/>
    <x v="0"/>
    <n v="8500"/>
    <n v="1311897"/>
    <d v="2001-05-30T10:02:40"/>
    <s v="El Paso Merchant Energy, L.P."/>
    <x v="0"/>
    <x v="0"/>
    <x v="0"/>
    <x v="2"/>
    <s v="US Gas Phy Fwd Firm non-TX &lt; or = 1Mo "/>
    <s v="US Gas Phy       TETCO M3                31May01         USD/MM"/>
    <n v="8500"/>
    <m/>
    <x v="0"/>
    <x v="10"/>
    <x v="0"/>
    <n v="3.9"/>
    <s v="EPMELPwlh"/>
    <s v="VPIMENOV"/>
    <s v="ENA-IM ME NEW YORK"/>
    <x v="8"/>
    <x v="4"/>
    <n v="818607"/>
    <d v="2001-05-31T21:00:00"/>
  </r>
  <r>
    <x v="1"/>
    <x v="3"/>
    <x v="0"/>
    <x v="0"/>
    <n v="50000"/>
    <n v="1311898"/>
    <d v="2001-05-30T10:02:4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1"/>
    <s v="GWHALLE"/>
    <s v="WTI-GW-NXC2"/>
    <x v="5"/>
    <x v="4"/>
    <n v="109627"/>
    <d v="2001-07-01T00:00:00"/>
  </r>
  <r>
    <x v="1"/>
    <x v="3"/>
    <x v="0"/>
    <x v="0"/>
    <n v="50000"/>
    <n v="1311899"/>
    <d v="2001-05-30T10:02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1"/>
    <s v="GWHALLE"/>
    <s v="WTI-GW-NXC2"/>
    <x v="5"/>
    <x v="4"/>
    <n v="109628"/>
    <d v="2001-07-01T00:00:00"/>
  </r>
  <r>
    <x v="0"/>
    <x v="0"/>
    <x v="0"/>
    <x v="0"/>
    <n v="2"/>
    <n v="1311900"/>
    <d v="2001-05-30T10:03:0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2"/>
    <s v="marknunn1"/>
    <s v="BMARCHAN"/>
    <s v="Enron Metals Trading System"/>
    <x v="0"/>
    <x v="0"/>
    <n v="2158191"/>
    <m/>
  </r>
  <r>
    <x v="1"/>
    <x v="2"/>
    <x v="1"/>
    <x v="0"/>
    <n v="8500"/>
    <n v="1311901"/>
    <d v="2001-05-30T10:03:04"/>
    <s v="Duke Energy Trading and Marketing, L.L.C."/>
    <x v="0"/>
    <x v="0"/>
    <x v="0"/>
    <x v="2"/>
    <s v="US Gas Phy Fwd Firm non-TX &lt; or = 1Mo "/>
    <s v="US Gas Phy       TENN 500                31May01         USD/MM"/>
    <n v="8500"/>
    <m/>
    <x v="0"/>
    <x v="10"/>
    <x v="0"/>
    <n v="3.585"/>
    <s v="NAMHO123"/>
    <s v="SNEAL"/>
    <s v="ENA-IM NE GULF3"/>
    <x v="8"/>
    <x v="4"/>
    <n v="818608"/>
    <d v="2001-05-31T21:00:00"/>
  </r>
  <r>
    <x v="1"/>
    <x v="2"/>
    <x v="1"/>
    <x v="0"/>
    <n v="5000"/>
    <n v="1311902"/>
    <d v="2001-05-30T10:03:07"/>
    <s v="Colonial Energy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48"/>
    <s v="BRIANKELLY"/>
    <s v="SPEREIR"/>
    <s v="ENA-IM NE GULF3"/>
    <x v="8"/>
    <x v="4"/>
    <n v="818609"/>
    <d v="2001-05-31T21:00:00"/>
  </r>
  <r>
    <x v="1"/>
    <x v="2"/>
    <x v="0"/>
    <x v="10"/>
    <n v="310000"/>
    <n v="1311904"/>
    <d v="2001-05-30T10:03:15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3"/>
    <s v="BRROWE01"/>
    <s v="JARNOLD"/>
    <s v="NG-Price"/>
    <x v="6"/>
    <x v="4"/>
    <s v="VC9662.1"/>
    <d v="2001-07-01T21:00:00"/>
  </r>
  <r>
    <x v="1"/>
    <x v="1"/>
    <x v="1"/>
    <x v="2"/>
    <n v="250"/>
    <n v="1311906"/>
    <d v="2001-05-30T10:03:27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BRETJONES"/>
    <s v="CDORLAN"/>
    <s v="ST-ECAR"/>
    <x v="7"/>
    <x v="6"/>
    <n v="626189.1"/>
    <d v="2001-06-04T21:00:00"/>
  </r>
  <r>
    <x v="1"/>
    <x v="2"/>
    <x v="1"/>
    <x v="0"/>
    <n v="3248"/>
    <n v="1311907"/>
    <d v="2001-05-30T10:03:34"/>
    <s v="Duke Energy Trading and Marketing, L.L.C."/>
    <x v="0"/>
    <x v="0"/>
    <x v="0"/>
    <x v="2"/>
    <s v="US Gas Phy Fwd Firm non-TX &lt; or = 1Mo "/>
    <s v="US Gas Phy       NNG Demarc              31May01         USD/MM"/>
    <m/>
    <n v="3248"/>
    <x v="0"/>
    <x v="10"/>
    <x v="0"/>
    <n v="3.55"/>
    <s v="MHOMESTEAD"/>
    <s v="KSTEVEN"/>
    <s v="ENA-IM Mid Central South"/>
    <x v="8"/>
    <x v="4"/>
    <n v="818611"/>
    <d v="2001-05-31T21:00:00"/>
  </r>
  <r>
    <x v="1"/>
    <x v="2"/>
    <x v="0"/>
    <x v="22"/>
    <n v="615000"/>
    <n v="1311908"/>
    <d v="2001-05-30T10:03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664.1"/>
    <d v="2001-07-01T00:00:00"/>
  </r>
  <r>
    <x v="1"/>
    <x v="3"/>
    <x v="0"/>
    <x v="0"/>
    <n v="50000"/>
    <n v="1311911"/>
    <d v="2001-05-30T10:03:4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DOMESTIC"/>
    <s v="GWHALLE"/>
    <s v="WTI-GW-NXC2"/>
    <x v="5"/>
    <x v="4"/>
    <n v="109630"/>
    <d v="2001-07-01T00:00:00"/>
  </r>
  <r>
    <x v="1"/>
    <x v="2"/>
    <x v="1"/>
    <x v="0"/>
    <n v="3000"/>
    <n v="1311912"/>
    <d v="2001-05-30T10:03:46"/>
    <s v="Duke Energy Trading and Marketing, L.L.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RHUGGINS"/>
    <s v="KSTEVEN"/>
    <s v="ENA-IM Mid Central South"/>
    <x v="8"/>
    <x v="4"/>
    <n v="818613"/>
    <d v="2001-05-31T21:00:00"/>
  </r>
  <r>
    <x v="1"/>
    <x v="1"/>
    <x v="1"/>
    <x v="2"/>
    <n v="250"/>
    <n v="1311913"/>
    <d v="2001-05-30T10:03:47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0.75"/>
    <s v="jrobertson"/>
    <s v="JQUENET"/>
    <s v="ST-PJM"/>
    <x v="7"/>
    <x v="6"/>
    <n v="626192.1"/>
    <d v="2001-06-04T21:00:00"/>
  </r>
  <r>
    <x v="1"/>
    <x v="2"/>
    <x v="1"/>
    <x v="0"/>
    <n v="1521"/>
    <n v="1311914"/>
    <d v="2001-05-30T10:03:48"/>
    <s v="Aquila Energy Marketing Corporation"/>
    <x v="0"/>
    <x v="0"/>
    <x v="0"/>
    <x v="2"/>
    <s v="US Gas Phy Fwd Firm non-TX &lt; or = 1Mo "/>
    <s v="US Gas Phy       PEPL Pool               31May01         USD/MM"/>
    <n v="1521"/>
    <m/>
    <x v="0"/>
    <x v="10"/>
    <x v="0"/>
    <n v="3.59"/>
    <s v="TROYKELLY"/>
    <s v="KSTEVEN"/>
    <s v="ENA-IM Mid Central South"/>
    <x v="8"/>
    <x v="4"/>
    <n v="818614"/>
    <d v="2001-05-31T21:00:00"/>
  </r>
  <r>
    <x v="1"/>
    <x v="2"/>
    <x v="0"/>
    <x v="6"/>
    <n v="300000"/>
    <n v="1311915"/>
    <d v="2001-05-30T10:03:52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7"/>
    <s v="SANDBERG"/>
    <s v="PKEAVEY"/>
    <s v="G-DAILY-EST"/>
    <x v="6"/>
    <x v="4"/>
    <s v="VC9672.1"/>
    <d v="2001-06-01T21:00:00"/>
  </r>
  <r>
    <x v="0"/>
    <x v="2"/>
    <x v="1"/>
    <x v="0"/>
    <n v="10000"/>
    <n v="1311916"/>
    <d v="2001-05-30T10:03:52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50000000000004"/>
    <s v="jlagadin"/>
    <s v="RWATT"/>
    <s v="EC-IM Canada West"/>
    <x v="8"/>
    <x v="7"/>
    <n v="818615"/>
    <d v="2001-05-30T21:00:00"/>
  </r>
  <r>
    <x v="0"/>
    <x v="2"/>
    <x v="1"/>
    <x v="6"/>
    <n v="150000"/>
    <n v="1311917"/>
    <d v="2001-05-30T10:03:5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"/>
    <s v="williamw"/>
    <s v="MCOWAN"/>
    <s v="EC-IM Canada West"/>
    <x v="8"/>
    <x v="7"/>
    <n v="818616"/>
    <d v="2001-06-01T21:00:00"/>
  </r>
  <r>
    <x v="1"/>
    <x v="2"/>
    <x v="0"/>
    <x v="10"/>
    <n v="77500"/>
    <n v="1311919"/>
    <d v="2001-05-30T10:04:05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rkc00001"/>
    <s v="JARNOLD"/>
    <s v="NG-Price"/>
    <x v="6"/>
    <x v="4"/>
    <s v="VC9673.1"/>
    <d v="2001-07-01T21:00:00"/>
  </r>
  <r>
    <x v="1"/>
    <x v="2"/>
    <x v="0"/>
    <x v="10"/>
    <n v="542500"/>
    <n v="1311920"/>
    <d v="2001-05-30T10:04:08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7349999999999999"/>
    <s v="jeffstone"/>
    <s v="JARNOLD"/>
    <s v="NG-Price"/>
    <x v="6"/>
    <x v="4"/>
    <s v="VC9674.1"/>
    <d v="2001-07-01T21:00:00"/>
  </r>
  <r>
    <x v="1"/>
    <x v="2"/>
    <x v="0"/>
    <x v="10"/>
    <n v="310000"/>
    <n v="1311922"/>
    <d v="2001-05-30T10:04:21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9676.1"/>
    <d v="2001-07-01T21:00:00"/>
  </r>
  <r>
    <x v="1"/>
    <x v="2"/>
    <x v="1"/>
    <x v="0"/>
    <n v="20000"/>
    <n v="1311923"/>
    <d v="2001-05-30T10:04:25"/>
    <s v="BGML - IM Bridgeline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5"/>
    <s v="dmccairns"/>
    <s v="ARING"/>
    <s v="ENA-IM NE GULF1"/>
    <x v="8"/>
    <x v="4"/>
    <n v="818618"/>
    <d v="2001-05-31T21:00:00"/>
  </r>
  <r>
    <x v="1"/>
    <x v="2"/>
    <x v="1"/>
    <x v="0"/>
    <n v="1634"/>
    <n v="1311924"/>
    <d v="2001-05-30T10:04:31"/>
    <s v="OGE Energy Resources, Inc."/>
    <x v="0"/>
    <x v="0"/>
    <x v="0"/>
    <x v="2"/>
    <s v="US Gas Phy Fwd Firm non-TX &lt; or = 1Mo "/>
    <s v="US Gas Phy       PEPL Pool               31May01         USD/MM"/>
    <n v="1634"/>
    <m/>
    <x v="0"/>
    <x v="10"/>
    <x v="0"/>
    <n v="3.59"/>
    <s v="annesley"/>
    <s v="KSTEVEN"/>
    <s v="ENA-IM Mid Central South"/>
    <x v="8"/>
    <x v="4"/>
    <n v="818620"/>
    <d v="2001-05-31T21:00:00"/>
  </r>
  <r>
    <x v="1"/>
    <x v="2"/>
    <x v="1"/>
    <x v="0"/>
    <n v="25000"/>
    <n v="1311925"/>
    <d v="2001-05-30T10:04:3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549999999999998"/>
    <s v="dmccairns"/>
    <s v="ARING"/>
    <s v="ENA-IM NE GULF1"/>
    <x v="8"/>
    <x v="4"/>
    <n v="818621"/>
    <d v="2001-05-31T21:00:00"/>
  </r>
  <r>
    <x v="1"/>
    <x v="2"/>
    <x v="0"/>
    <x v="22"/>
    <n v="89052"/>
    <n v="1311927"/>
    <d v="2001-05-30T10:04:48"/>
    <s v="WPS Energy Services, Inc."/>
    <x v="0"/>
    <x v="0"/>
    <x v="0"/>
    <x v="2"/>
    <s v="US Gas Fin BasisSwap"/>
    <s v="US Gas Basis     GD/M Mich Con           Jul-Oct01       USD/MM"/>
    <m/>
    <n v="724"/>
    <x v="0"/>
    <x v="10"/>
    <x v="0"/>
    <n v="0.13500000000000001"/>
    <s v="BISHOP00"/>
    <s v="GSTOREY"/>
    <s v="FT-ONTARIO"/>
    <x v="6"/>
    <x v="4"/>
    <s v="VC9678.1"/>
    <d v="2001-07-01T00:00:00"/>
  </r>
  <r>
    <x v="1"/>
    <x v="2"/>
    <x v="0"/>
    <x v="10"/>
    <n v="77500"/>
    <n v="1311930"/>
    <d v="2001-05-30T10:04:57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4"/>
    <s v="txuetckat"/>
    <s v="JARNOLD"/>
    <s v="NG-Price"/>
    <x v="6"/>
    <x v="4"/>
    <s v="VC9679.1"/>
    <d v="2001-07-01T21:00:00"/>
  </r>
  <r>
    <x v="1"/>
    <x v="2"/>
    <x v="0"/>
    <x v="10"/>
    <n v="155000"/>
    <n v="1311931"/>
    <d v="2001-05-30T10:05:00"/>
    <s v="PG&amp;E Energy Trading-Gas Corporation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winyahay"/>
    <s v="JARNOLD"/>
    <s v="NG-Price"/>
    <x v="6"/>
    <x v="4"/>
    <s v="VC9680.1"/>
    <d v="2001-08-01T21:00:00"/>
  </r>
  <r>
    <x v="1"/>
    <x v="2"/>
    <x v="1"/>
    <x v="6"/>
    <n v="450000"/>
    <n v="1311933"/>
    <d v="2001-05-30T10:05:02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1"/>
    <s v="TIMMYSMALL"/>
    <s v="EBASS"/>
    <s v="ENA-IM WAHA"/>
    <x v="8"/>
    <x v="4"/>
    <n v="818623"/>
    <d v="2001-06-01T09:47:00"/>
  </r>
  <r>
    <x v="1"/>
    <x v="2"/>
    <x v="0"/>
    <x v="10"/>
    <n v="77500"/>
    <n v="1311934"/>
    <d v="2001-05-30T10:05:04"/>
    <s v="MidAmerican Energy Company"/>
    <x v="0"/>
    <x v="0"/>
    <x v="0"/>
    <x v="2"/>
    <s v="US Gas Fin Swap"/>
    <s v="US Gas Swap      Nymex                   Jul01           USD/MM"/>
    <m/>
    <n v="2500"/>
    <x v="0"/>
    <x v="10"/>
    <x v="0"/>
    <n v="3.74"/>
    <s v="ADM80098"/>
    <s v="JARNOLD"/>
    <s v="NG-Price"/>
    <x v="6"/>
    <x v="4"/>
    <s v="VC9681.1"/>
    <d v="2001-07-01T21:00:00"/>
  </r>
  <r>
    <x v="1"/>
    <x v="2"/>
    <x v="0"/>
    <x v="20"/>
    <n v="755000"/>
    <n v="1311937"/>
    <d v="2001-05-30T10:05:24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684.1"/>
    <d v="2001-11-01T00:00:00"/>
  </r>
  <r>
    <x v="1"/>
    <x v="3"/>
    <x v="0"/>
    <x v="0"/>
    <n v="50000"/>
    <n v="1311941"/>
    <d v="2001-05-30T10:05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JTREADWAY"/>
    <s v="GWHALLE"/>
    <s v="WTI-GW-NXC2"/>
    <x v="5"/>
    <x v="4"/>
    <n v="109631"/>
    <d v="2001-07-01T00:00:00"/>
  </r>
  <r>
    <x v="1"/>
    <x v="2"/>
    <x v="1"/>
    <x v="0"/>
    <n v="5000"/>
    <n v="1311942"/>
    <d v="2001-05-30T10:05:42"/>
    <s v="Cokinos Natural Ga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6"/>
    <s v="ADM90618"/>
    <s v="SNEAL"/>
    <s v="ENA-IM NE GULF3"/>
    <x v="8"/>
    <x v="4"/>
    <n v="818625"/>
    <d v="2001-05-31T21:00:00"/>
  </r>
  <r>
    <x v="1"/>
    <x v="2"/>
    <x v="1"/>
    <x v="6"/>
    <n v="150000"/>
    <n v="1311944"/>
    <d v="2001-05-30T10:05:48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550000000000002"/>
    <s v="elsajohnst"/>
    <s v="MGRIGSB"/>
    <s v="ENA - IM West"/>
    <x v="8"/>
    <x v="4"/>
    <n v="818627"/>
    <d v="2001-06-01T21:00:00"/>
  </r>
  <r>
    <x v="1"/>
    <x v="2"/>
    <x v="1"/>
    <x v="0"/>
    <n v="6103"/>
    <n v="1311946"/>
    <d v="2001-05-30T10:06:07"/>
    <s v="TransCanada Energy Marketing USA, Inc."/>
    <x v="0"/>
    <x v="0"/>
    <x v="0"/>
    <x v="2"/>
    <s v="US Gas Phy Fwd Firm non-TX &lt; or = 1Mo "/>
    <s v="US Gas Phy       ANR SW Pool             31May01         USD/MM"/>
    <n v="6103"/>
    <m/>
    <x v="0"/>
    <x v="10"/>
    <x v="0"/>
    <n v="3.59"/>
    <s v="cscharton"/>
    <s v="KSTEVEN"/>
    <s v="ENA-IM Mid Central South"/>
    <x v="8"/>
    <x v="4"/>
    <n v="818630"/>
    <d v="2001-05-31T21:00:00"/>
  </r>
  <r>
    <x v="1"/>
    <x v="2"/>
    <x v="1"/>
    <x v="6"/>
    <n v="300000"/>
    <n v="1311945"/>
    <d v="2001-05-30T10:06:07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7"/>
    <s v="SUNSHINE"/>
    <s v="JHODGE2"/>
    <s v="ENA-IM ME TCO"/>
    <x v="8"/>
    <x v="4"/>
    <n v="818631"/>
    <d v="2001-06-01T21:00:00"/>
  </r>
  <r>
    <x v="1"/>
    <x v="2"/>
    <x v="0"/>
    <x v="10"/>
    <n v="310000"/>
    <n v="1311951"/>
    <d v="2001-05-30T10:06:32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JPASTORE"/>
    <s v="JARNOLD"/>
    <s v="NG-Price"/>
    <x v="6"/>
    <x v="4"/>
    <s v="VC9720.1"/>
    <d v="2001-07-01T21:00:00"/>
  </r>
  <r>
    <x v="1"/>
    <x v="2"/>
    <x v="1"/>
    <x v="0"/>
    <n v="5000"/>
    <n v="1311952"/>
    <d v="2001-05-30T10:06:36"/>
    <s v="Enserco Energy, Inc."/>
    <x v="0"/>
    <x v="0"/>
    <x v="0"/>
    <x v="2"/>
    <s v="US Gas Phy Fwd Firm non-TX &lt; or = 1Mo "/>
    <s v="US Gas Phy       CIG Mainline            31May01         USD/MM"/>
    <m/>
    <n v="5000"/>
    <x v="0"/>
    <x v="10"/>
    <x v="0"/>
    <n v="2.16"/>
    <s v="wwarburton"/>
    <s v="JREITME"/>
    <s v="ENA - IM Denver"/>
    <x v="8"/>
    <x v="4"/>
    <n v="818633"/>
    <d v="2001-05-31T21:00:00"/>
  </r>
  <r>
    <x v="0"/>
    <x v="2"/>
    <x v="1"/>
    <x v="0"/>
    <n v="10000"/>
    <n v="1311955"/>
    <d v="2001-05-30T10:06:4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35"/>
    <d v="2001-05-30T21:00:00"/>
  </r>
  <r>
    <x v="1"/>
    <x v="2"/>
    <x v="1"/>
    <x v="0"/>
    <n v="2500"/>
    <n v="1311954"/>
    <d v="2001-05-30T10:06:42"/>
    <s v="Enserco Energy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2000000000000002"/>
    <s v="wwarburton"/>
    <s v="JREITME"/>
    <s v="ENA - IM Denver"/>
    <x v="8"/>
    <x v="4"/>
    <n v="818634"/>
    <d v="2001-05-31T21:00:00"/>
  </r>
  <r>
    <x v="1"/>
    <x v="2"/>
    <x v="0"/>
    <x v="10"/>
    <n v="310000"/>
    <n v="1311956"/>
    <d v="2001-05-30T10:06:45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450000000000001"/>
    <s v="bdiemer1"/>
    <s v="JARNOLD"/>
    <s v="NG-Price"/>
    <x v="6"/>
    <x v="4"/>
    <s v="VC9723.1"/>
    <d v="2001-07-01T21:00:00"/>
  </r>
  <r>
    <x v="1"/>
    <x v="2"/>
    <x v="0"/>
    <x v="6"/>
    <n v="300000"/>
    <n v="1311959"/>
    <d v="2001-05-30T10:06:56"/>
    <s v="Bank of America, National Association"/>
    <x v="0"/>
    <x v="0"/>
    <x v="0"/>
    <x v="2"/>
    <s v="US Gas Fin Swap"/>
    <s v="US Gas Swap      Nymex                   Sep01           USD/MM"/>
    <m/>
    <n v="10000"/>
    <x v="0"/>
    <x v="10"/>
    <x v="0"/>
    <n v="3.8574999999999999"/>
    <s v="JOEGRAHAM"/>
    <s v="JARNOLD"/>
    <s v="NG-Price"/>
    <x v="6"/>
    <x v="4"/>
    <s v="VC9725.1"/>
    <d v="2001-09-01T21:00:00"/>
  </r>
  <r>
    <x v="1"/>
    <x v="2"/>
    <x v="0"/>
    <x v="10"/>
    <n v="620000"/>
    <n v="1311962"/>
    <d v="2001-05-30T10:07:04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aepes214"/>
    <s v="JARNOLD"/>
    <s v="NG-Price"/>
    <x v="6"/>
    <x v="4"/>
    <s v="VC9727.1"/>
    <d v="2001-07-01T21:00:00"/>
  </r>
  <r>
    <x v="1"/>
    <x v="2"/>
    <x v="0"/>
    <x v="6"/>
    <n v="300000"/>
    <n v="1311963"/>
    <d v="2001-05-30T10:07:10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6749999999999998"/>
    <s v="bdiemer1"/>
    <s v="PKEAVEY"/>
    <s v="G-DAILY-EST"/>
    <x v="6"/>
    <x v="4"/>
    <s v="VC9728.1"/>
    <d v="2001-06-01T21:00:00"/>
  </r>
  <r>
    <x v="1"/>
    <x v="3"/>
    <x v="0"/>
    <x v="0"/>
    <n v="50000"/>
    <n v="1311964"/>
    <d v="2001-05-30T10:07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32"/>
    <d v="2001-07-01T00:00:00"/>
  </r>
  <r>
    <x v="1"/>
    <x v="3"/>
    <x v="0"/>
    <x v="0"/>
    <n v="50000"/>
    <n v="1311965"/>
    <d v="2001-05-30T10:07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JTREADWAY"/>
    <s v="GWHALLE"/>
    <s v="WTI-GW-NXC2"/>
    <x v="5"/>
    <x v="4"/>
    <n v="109633"/>
    <d v="2001-07-01T00:00:00"/>
  </r>
  <r>
    <x v="1"/>
    <x v="1"/>
    <x v="1"/>
    <x v="6"/>
    <n v="1500"/>
    <n v="1311967"/>
    <d v="2001-05-30T10:07:20"/>
    <s v="Virginia Electric and Power Company"/>
    <x v="0"/>
    <x v="0"/>
    <x v="0"/>
    <x v="1"/>
    <s v="US East Power Phy Fwd Firm"/>
    <s v="US Pwr Phy Firm  Cinergy Peak            Jun02           USD/MWh"/>
    <m/>
    <n v="50"/>
    <x v="0"/>
    <x v="1"/>
    <x v="0"/>
    <n v="49.75"/>
    <s v="TROONEYT"/>
    <s v="FSTURM"/>
    <s v="LT-ECAR"/>
    <x v="7"/>
    <x v="6"/>
    <n v="626204.1"/>
    <d v="2002-06-01T17:11:00"/>
  </r>
  <r>
    <x v="1"/>
    <x v="3"/>
    <x v="0"/>
    <x v="0"/>
    <n v="50000"/>
    <n v="1311969"/>
    <d v="2001-05-30T10:07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JTREADWAY"/>
    <s v="GWHALLE"/>
    <s v="WTI-GW-NXC2"/>
    <x v="5"/>
    <x v="4"/>
    <n v="109634"/>
    <d v="2001-07-01T00:00:00"/>
  </r>
  <r>
    <x v="1"/>
    <x v="2"/>
    <x v="0"/>
    <x v="20"/>
    <n v="755000"/>
    <n v="1311970"/>
    <d v="2001-05-30T10:07:3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732.1"/>
    <d v="2001-11-01T00:00:00"/>
  </r>
  <r>
    <x v="1"/>
    <x v="2"/>
    <x v="0"/>
    <x v="6"/>
    <n v="120000"/>
    <n v="1311971"/>
    <d v="2001-05-30T10:07:33"/>
    <s v="BP Corporation North America Inc."/>
    <x v="0"/>
    <x v="0"/>
    <x v="0"/>
    <x v="2"/>
    <s v="US Gas Fin Swap"/>
    <s v="US Gas Daily     HHub                    Jun01           USD/MM"/>
    <n v="4000"/>
    <m/>
    <x v="0"/>
    <x v="10"/>
    <x v="0"/>
    <n v="3.67"/>
    <s v="Cozartta"/>
    <s v="PKEAVEY"/>
    <s v="G-DAILY-EST"/>
    <x v="6"/>
    <x v="4"/>
    <s v="VC9734.1"/>
    <d v="2001-06-01T21:00:00"/>
  </r>
  <r>
    <x v="1"/>
    <x v="2"/>
    <x v="1"/>
    <x v="6"/>
    <n v="450000"/>
    <n v="1311972"/>
    <d v="2001-05-30T10:07:38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2"/>
    <s v="TIMMYSMALL"/>
    <s v="EBASS"/>
    <s v="ENA-IM WAHA"/>
    <x v="8"/>
    <x v="4"/>
    <n v="818638"/>
    <d v="2001-06-01T09:47:00"/>
  </r>
  <r>
    <x v="0"/>
    <x v="2"/>
    <x v="1"/>
    <x v="6"/>
    <n v="150000"/>
    <n v="1311973"/>
    <d v="2001-05-30T10:07:4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wenarchukj"/>
    <s v="MCOWAN"/>
    <s v="EC-IM Canada West"/>
    <x v="8"/>
    <x v="7"/>
    <n v="818639"/>
    <d v="2001-06-01T21:00:00"/>
  </r>
  <r>
    <x v="1"/>
    <x v="2"/>
    <x v="0"/>
    <x v="6"/>
    <n v="180000"/>
    <n v="1311976"/>
    <d v="2001-05-30T10:07:46"/>
    <s v="Coral Energy Holding L.P."/>
    <x v="0"/>
    <x v="0"/>
    <x v="0"/>
    <x v="2"/>
    <s v="US Gas Fin Swap"/>
    <s v="US Gas Daily     HHub                    Jun01           USD/MM"/>
    <n v="6000"/>
    <m/>
    <x v="0"/>
    <x v="10"/>
    <x v="0"/>
    <n v="3.67"/>
    <s v="shduster"/>
    <s v="PKEAVEY"/>
    <s v="G-DAILY-EST"/>
    <x v="6"/>
    <x v="4"/>
    <s v="VC9738.1"/>
    <d v="2001-06-01T21:00:00"/>
  </r>
  <r>
    <x v="1"/>
    <x v="2"/>
    <x v="0"/>
    <x v="22"/>
    <n v="615000"/>
    <n v="1311979"/>
    <d v="2001-05-30T10:07:59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9741.1"/>
    <d v="2001-07-01T00:00:00"/>
  </r>
  <r>
    <x v="1"/>
    <x v="2"/>
    <x v="0"/>
    <x v="10"/>
    <n v="620000"/>
    <n v="1311980"/>
    <d v="2001-05-30T10:08:05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3.73"/>
    <s v="BRROWE01"/>
    <s v="JARNOLD"/>
    <s v="NG-Price"/>
    <x v="6"/>
    <x v="4"/>
    <s v="VC9742.1"/>
    <d v="2001-07-01T21:00:00"/>
  </r>
  <r>
    <x v="0"/>
    <x v="2"/>
    <x v="1"/>
    <x v="0"/>
    <n v="10000"/>
    <n v="1311981"/>
    <d v="2001-05-30T10:08:14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emullane1"/>
    <s v="RWATT"/>
    <s v="EC-IM Canada West"/>
    <x v="8"/>
    <x v="7"/>
    <n v="818641"/>
    <d v="2001-05-30T21:00:00"/>
  </r>
  <r>
    <x v="1"/>
    <x v="2"/>
    <x v="1"/>
    <x v="0"/>
    <n v="1000"/>
    <n v="1311983"/>
    <d v="2001-05-30T10:08:24"/>
    <s v="OGE Energy Resources, Inc."/>
    <x v="0"/>
    <x v="0"/>
    <x v="0"/>
    <x v="2"/>
    <s v="US Gas Phy Fwd Firm non-TX &lt; or = 1Mo "/>
    <s v="US Gas Phy       PEPL Pool               31May01         USD/MM"/>
    <n v="1000"/>
    <m/>
    <x v="0"/>
    <x v="10"/>
    <x v="0"/>
    <n v="3.59"/>
    <s v="annesley"/>
    <s v="KSTEVEN"/>
    <s v="ENA-IM Mid Central South"/>
    <x v="8"/>
    <x v="4"/>
    <n v="818642"/>
    <d v="2001-05-31T21:00:00"/>
  </r>
  <r>
    <x v="1"/>
    <x v="2"/>
    <x v="1"/>
    <x v="0"/>
    <n v="10000"/>
    <n v="1311986"/>
    <d v="2001-05-30T10:08:4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rdm00001"/>
    <s v="MLENHAR"/>
    <s v="ENA - IM West"/>
    <x v="8"/>
    <x v="4"/>
    <n v="818643"/>
    <d v="2001-05-31T21:00:00"/>
  </r>
  <r>
    <x v="1"/>
    <x v="2"/>
    <x v="1"/>
    <x v="0"/>
    <n v="5000"/>
    <n v="1311987"/>
    <d v="2001-05-30T10:08:47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3"/>
    <s v="ADM36631"/>
    <s v="MLENHAR"/>
    <s v="ENA - IM West"/>
    <x v="8"/>
    <x v="4"/>
    <n v="818644"/>
    <d v="2001-05-31T21:00:00"/>
  </r>
  <r>
    <x v="1"/>
    <x v="2"/>
    <x v="1"/>
    <x v="0"/>
    <n v="5000"/>
    <n v="1311988"/>
    <d v="2001-05-30T10:08:52"/>
    <s v="Adams Resources Marketing, Ltd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9"/>
    <s v="KENTRADES1"/>
    <s v="SNEAL"/>
    <s v="ENA-IM NE GULF3"/>
    <x v="8"/>
    <x v="4"/>
    <n v="818645"/>
    <d v="2001-05-31T21:00:00"/>
  </r>
  <r>
    <x v="1"/>
    <x v="2"/>
    <x v="1"/>
    <x v="0"/>
    <n v="10000"/>
    <n v="1311991"/>
    <d v="2001-05-30T10:09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ADM48147"/>
    <s v="ARING"/>
    <s v="ENA-IM NE GULF1"/>
    <x v="8"/>
    <x v="4"/>
    <n v="818647"/>
    <d v="2001-05-31T21:00:00"/>
  </r>
  <r>
    <x v="0"/>
    <x v="2"/>
    <x v="1"/>
    <x v="6"/>
    <n v="150000"/>
    <n v="1311993"/>
    <d v="2001-05-30T10:09:18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600000000000003"/>
    <s v="williamw"/>
    <s v="MCOWAN"/>
    <s v="EC-IM Canada West"/>
    <x v="8"/>
    <x v="7"/>
    <n v="818650"/>
    <d v="2001-06-01T21:00:00"/>
  </r>
  <r>
    <x v="1"/>
    <x v="2"/>
    <x v="1"/>
    <x v="0"/>
    <n v="5000"/>
    <n v="1311994"/>
    <d v="2001-05-30T10:09:21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49999999999998"/>
    <s v="csaponaro"/>
    <s v="ARING"/>
    <s v="ENA-IM NE GULF1"/>
    <x v="8"/>
    <x v="4"/>
    <n v="818651"/>
    <d v="2001-05-31T21:00:00"/>
  </r>
  <r>
    <x v="1"/>
    <x v="2"/>
    <x v="0"/>
    <x v="10"/>
    <n v="620000"/>
    <n v="1311995"/>
    <d v="2001-05-30T10:09:25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2"/>
    <s v="JLIPMAN1"/>
    <s v="JARNOLD"/>
    <s v="NG-Price"/>
    <x v="6"/>
    <x v="4"/>
    <s v="VC9760.1"/>
    <d v="2001-07-01T21:00:00"/>
  </r>
  <r>
    <x v="1"/>
    <x v="2"/>
    <x v="1"/>
    <x v="0"/>
    <n v="10000"/>
    <n v="1311996"/>
    <d v="2001-05-30T10:09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652"/>
    <d v="2001-05-31T21:00:00"/>
  </r>
  <r>
    <x v="1"/>
    <x v="2"/>
    <x v="1"/>
    <x v="6"/>
    <n v="300000"/>
    <n v="1311997"/>
    <d v="2001-05-30T10:09:33"/>
    <s v="TotalFinaElf Gas &amp; Power North America,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6549999999999998"/>
    <s v="kiethbourg"/>
    <s v="ARING"/>
    <s v="ENA-IM NE GULF1"/>
    <x v="8"/>
    <x v="4"/>
    <n v="818654"/>
    <d v="2001-06-01T21:00:00"/>
  </r>
  <r>
    <x v="0"/>
    <x v="2"/>
    <x v="1"/>
    <x v="0"/>
    <n v="10000"/>
    <n v="1312000"/>
    <d v="2001-05-30T10:09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653"/>
    <d v="2001-05-30T21:00:00"/>
  </r>
  <r>
    <x v="1"/>
    <x v="2"/>
    <x v="1"/>
    <x v="0"/>
    <n v="10000"/>
    <n v="1312001"/>
    <d v="2001-05-30T10:09:43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dmccairns"/>
    <s v="ARING"/>
    <s v="ENA-IM NE GULF1"/>
    <x v="8"/>
    <x v="4"/>
    <n v="818655"/>
    <d v="2001-05-31T21:00:00"/>
  </r>
  <r>
    <x v="1"/>
    <x v="3"/>
    <x v="0"/>
    <x v="0"/>
    <n v="50000"/>
    <n v="1312002"/>
    <d v="2001-05-30T10:09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636"/>
    <d v="2001-07-01T00:00:00"/>
  </r>
  <r>
    <x v="1"/>
    <x v="2"/>
    <x v="1"/>
    <x v="0"/>
    <n v="10000"/>
    <n v="1312003"/>
    <d v="2001-05-30T10:10:0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"/>
    <s v="dmccairns"/>
    <s v="ARING"/>
    <s v="ENA-IM NE GULF1"/>
    <x v="8"/>
    <x v="4"/>
    <n v="818656"/>
    <d v="2001-05-31T21:00:00"/>
  </r>
  <r>
    <x v="1"/>
    <x v="1"/>
    <x v="1"/>
    <x v="2"/>
    <n v="250"/>
    <n v="1312004"/>
    <d v="2001-05-30T10:10:19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5"/>
    <s v="OTCDESK6"/>
    <s v="MLORENZ"/>
    <s v="ST-Main"/>
    <x v="7"/>
    <x v="6"/>
    <n v="626209.1"/>
    <d v="2001-06-04T21:00:00"/>
  </r>
  <r>
    <x v="0"/>
    <x v="2"/>
    <x v="1"/>
    <x v="0"/>
    <n v="10000"/>
    <n v="1312005"/>
    <d v="2001-05-30T10:10:2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57"/>
    <d v="2001-05-30T21:00:00"/>
  </r>
  <r>
    <x v="1"/>
    <x v="2"/>
    <x v="0"/>
    <x v="20"/>
    <n v="755000"/>
    <n v="1312006"/>
    <d v="2001-05-30T10:10:25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SHIMAITIS"/>
    <s v="JARNOLD"/>
    <s v="NG-Price"/>
    <x v="6"/>
    <x v="4"/>
    <s v="VC9766.1"/>
    <d v="2001-11-01T00:00:00"/>
  </r>
  <r>
    <x v="1"/>
    <x v="2"/>
    <x v="1"/>
    <x v="0"/>
    <n v="450"/>
    <n v="1312007"/>
    <d v="2001-05-30T10:10:42"/>
    <s v="PanCanadian Energy Services Inc."/>
    <x v="0"/>
    <x v="0"/>
    <x v="0"/>
    <x v="2"/>
    <s v="US Gas Phy Fwd Firm non-TX &lt; or = 1Mo "/>
    <s v="US Gas Phy       TENN 500                31May01         USD/MM"/>
    <m/>
    <n v="450"/>
    <x v="0"/>
    <x v="10"/>
    <x v="0"/>
    <n v="3.62"/>
    <s v="pces5155"/>
    <s v="SNEAL"/>
    <s v="ENA-IM NE GULF3"/>
    <x v="8"/>
    <x v="4"/>
    <n v="818658"/>
    <d v="2001-05-31T21:00:00"/>
  </r>
  <r>
    <x v="1"/>
    <x v="1"/>
    <x v="1"/>
    <x v="2"/>
    <n v="250"/>
    <n v="1312009"/>
    <d v="2001-05-30T10:10:47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25"/>
    <s v="OTCDESK6"/>
    <s v="MLORENZ"/>
    <s v="ST-Main"/>
    <x v="7"/>
    <x v="6"/>
    <n v="626210.1"/>
    <d v="2001-06-04T21:00:00"/>
  </r>
  <r>
    <x v="1"/>
    <x v="2"/>
    <x v="0"/>
    <x v="22"/>
    <n v="615000"/>
    <n v="1312010"/>
    <d v="2001-05-30T10:10:57"/>
    <s v="ONEOK Energy Marketing and Trading Company, L.P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DM49438"/>
    <s v="JARNOLD"/>
    <s v="NG-Price"/>
    <x v="6"/>
    <x v="4"/>
    <s v="VC9769.1"/>
    <d v="2001-07-01T00:00:00"/>
  </r>
  <r>
    <x v="1"/>
    <x v="2"/>
    <x v="1"/>
    <x v="0"/>
    <n v="10000"/>
    <n v="1312011"/>
    <d v="2001-05-30T10:11:17"/>
    <s v="Cinergy Marketing &amp; Trading, LLC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STOCKHAMN"/>
    <s v="SNEAL"/>
    <s v="ENA-IM NE GULF3"/>
    <x v="8"/>
    <x v="4"/>
    <n v="818660"/>
    <d v="2001-05-31T21:00:00"/>
  </r>
  <r>
    <x v="1"/>
    <x v="1"/>
    <x v="1"/>
    <x v="2"/>
    <n v="250"/>
    <n v="1312012"/>
    <d v="2001-05-30T10:11:22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"/>
    <s v="OTCDESK6"/>
    <s v="MLORENZ"/>
    <s v="ST-Main"/>
    <x v="7"/>
    <x v="6"/>
    <n v="626213.1"/>
    <d v="2001-06-04T21:00:00"/>
  </r>
  <r>
    <x v="1"/>
    <x v="2"/>
    <x v="0"/>
    <x v="14"/>
    <n v="1095000"/>
    <n v="1312013"/>
    <d v="2001-05-30T10:11:23"/>
    <s v="AIG Energy Trading Inc."/>
    <x v="0"/>
    <x v="0"/>
    <x v="0"/>
    <x v="2"/>
    <s v="US Gas Fin Swap"/>
    <s v="US Gas Swap      Nymex                   Jan-Dec02       USD/MM"/>
    <n v="3000"/>
    <m/>
    <x v="0"/>
    <x v="10"/>
    <x v="0"/>
    <n v="3.89"/>
    <s v="johncasey1"/>
    <s v="JARNOLD"/>
    <s v="NG-Price"/>
    <x v="6"/>
    <x v="4"/>
    <s v="VC9770.1"/>
    <d v="2002-01-01T21:00:00"/>
  </r>
  <r>
    <x v="1"/>
    <x v="3"/>
    <x v="0"/>
    <x v="0"/>
    <n v="50000"/>
    <n v="1312014"/>
    <d v="2001-05-30T10:11:3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38"/>
    <d v="2001-07-01T00:00:00"/>
  </r>
  <r>
    <x v="1"/>
    <x v="3"/>
    <x v="0"/>
    <x v="0"/>
    <n v="50000"/>
    <n v="1312016"/>
    <d v="2001-05-30T10:11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39"/>
    <d v="2001-07-01T00:00:00"/>
  </r>
  <r>
    <x v="1"/>
    <x v="3"/>
    <x v="0"/>
    <x v="0"/>
    <n v="50000"/>
    <n v="1312018"/>
    <d v="2001-05-30T10:12:1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41"/>
    <d v="2001-07-01T00:00:00"/>
  </r>
  <r>
    <x v="0"/>
    <x v="2"/>
    <x v="1"/>
    <x v="0"/>
    <n v="10000"/>
    <n v="1312020"/>
    <d v="2001-05-30T10:12:36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ORTHTRA"/>
    <s v="RWATT"/>
    <s v="EC-IM Canada West"/>
    <x v="8"/>
    <x v="7"/>
    <n v="818664"/>
    <d v="2001-05-30T21:00:00"/>
  </r>
  <r>
    <x v="1"/>
    <x v="2"/>
    <x v="1"/>
    <x v="0"/>
    <n v="10000"/>
    <n v="1312021"/>
    <d v="2001-05-30T10:12:48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vab12345"/>
    <s v="PMIMS"/>
    <s v="ENA - IM MKT Central CG"/>
    <x v="8"/>
    <x v="4"/>
    <n v="818665"/>
    <d v="2001-05-31T21:00:00"/>
  </r>
  <r>
    <x v="1"/>
    <x v="2"/>
    <x v="0"/>
    <x v="10"/>
    <n v="310000"/>
    <n v="1312022"/>
    <d v="2001-05-30T10:12:54"/>
    <s v="Cargill Energy, a division of Cargill, Incorporated"/>
    <x v="0"/>
    <x v="0"/>
    <x v="0"/>
    <x v="2"/>
    <s v="US Gas Fin Swap"/>
    <s v="US Gas Daily     NGI GD/D Chi            Jul01           USD/MM"/>
    <n v="10000"/>
    <m/>
    <x v="0"/>
    <x v="10"/>
    <x v="0"/>
    <n v="-5.0000000000000001E-3"/>
    <s v="ADM90884"/>
    <s v="EOLSMGR"/>
    <s v="FT-ONTARIO"/>
    <x v="6"/>
    <x v="4"/>
    <s v="VC9776.1"/>
    <d v="2001-07-01T21:00:00"/>
  </r>
  <r>
    <x v="1"/>
    <x v="2"/>
    <x v="1"/>
    <x v="0"/>
    <n v="6000"/>
    <n v="1312023"/>
    <d v="2001-05-30T10:13:06"/>
    <s v="Williams Energy Marketing &amp; Trading Company"/>
    <x v="0"/>
    <x v="0"/>
    <x v="0"/>
    <x v="2"/>
    <s v="US Gas Phy Fwd Firm non-TX &lt; or = 1Mo "/>
    <s v="US Gas Phy       PG&amp;E CtyGte             31May01         USD/MM"/>
    <m/>
    <n v="6000"/>
    <x v="0"/>
    <x v="10"/>
    <x v="0"/>
    <n v="4.3499999999999996"/>
    <s v="wayneellis"/>
    <s v="MLENHAR"/>
    <s v="ENA - IM West"/>
    <x v="8"/>
    <x v="4"/>
    <n v="818666"/>
    <d v="2001-05-31T21:00:00"/>
  </r>
  <r>
    <x v="1"/>
    <x v="2"/>
    <x v="1"/>
    <x v="0"/>
    <n v="2450"/>
    <n v="1312024"/>
    <d v="2001-05-30T10:13:09"/>
    <s v="Colonial Energy Inc."/>
    <x v="0"/>
    <x v="0"/>
    <x v="0"/>
    <x v="2"/>
    <s v="US Gas Phy Fwd Firm non-TX &lt; or = 1Mo "/>
    <s v="US Gas Phy       TENN Z-0                31May01         USD/MM"/>
    <n v="2450"/>
    <m/>
    <x v="0"/>
    <x v="10"/>
    <x v="0"/>
    <n v="3.56"/>
    <s v="CGILBERT"/>
    <s v="SNEAL"/>
    <s v="ENA-IM NE GULF3"/>
    <x v="8"/>
    <x v="4"/>
    <n v="818669"/>
    <d v="2001-05-31T21:00:00"/>
  </r>
  <r>
    <x v="1"/>
    <x v="3"/>
    <x v="0"/>
    <x v="0"/>
    <n v="50000"/>
    <n v="1312025"/>
    <d v="2001-05-30T10:13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44"/>
    <d v="2001-07-01T00:00:00"/>
  </r>
  <r>
    <x v="0"/>
    <x v="0"/>
    <x v="0"/>
    <x v="0"/>
    <n v="20"/>
    <n v="1312027"/>
    <d v="2001-05-30T10:13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55"/>
    <m/>
  </r>
  <r>
    <x v="1"/>
    <x v="2"/>
    <x v="1"/>
    <x v="6"/>
    <n v="75000"/>
    <n v="1312030"/>
    <d v="2001-05-30T10:14:16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9"/>
    <s v="jgriffiths"/>
    <s v="SHENDRI"/>
    <s v="ENA-IM ME NEW ENGLAND"/>
    <x v="8"/>
    <x v="4"/>
    <n v="818674"/>
    <d v="2001-06-01T21:00:00"/>
  </r>
  <r>
    <x v="1"/>
    <x v="2"/>
    <x v="0"/>
    <x v="10"/>
    <n v="155000"/>
    <n v="1312033"/>
    <d v="2001-05-30T10:14:32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9786.1"/>
    <d v="2001-07-01T21:00:00"/>
  </r>
  <r>
    <x v="1"/>
    <x v="2"/>
    <x v="0"/>
    <x v="10"/>
    <n v="155000"/>
    <n v="1312035"/>
    <d v="2001-05-30T10:14:3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h1825ps"/>
    <s v="JARNOLD"/>
    <s v="NG-Price"/>
    <x v="6"/>
    <x v="4"/>
    <s v="VC9788.1"/>
    <d v="2001-07-01T21:00:00"/>
  </r>
  <r>
    <x v="1"/>
    <x v="2"/>
    <x v="0"/>
    <x v="22"/>
    <n v="615000"/>
    <n v="1312034"/>
    <d v="2001-05-30T10:14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787.1"/>
    <d v="2001-07-01T00:00:00"/>
  </r>
  <r>
    <x v="0"/>
    <x v="0"/>
    <x v="0"/>
    <x v="0"/>
    <n v="20"/>
    <n v="1312036"/>
    <d v="2001-05-30T10:14:4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pornstar"/>
    <s v="BMARCHAN"/>
    <s v="Enron Metals Trading System"/>
    <x v="0"/>
    <x v="0"/>
    <n v="2158264"/>
    <m/>
  </r>
  <r>
    <x v="1"/>
    <x v="3"/>
    <x v="0"/>
    <x v="0"/>
    <n v="50000"/>
    <n v="1312037"/>
    <d v="2001-05-30T10:14:51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tlavin3242"/>
    <s v="GWHALLE"/>
    <s v="WTI-GW-NXC2"/>
    <x v="5"/>
    <x v="4"/>
    <n v="109647"/>
    <d v="2001-07-01T00:00:00"/>
  </r>
  <r>
    <x v="1"/>
    <x v="2"/>
    <x v="1"/>
    <x v="6"/>
    <n v="75000"/>
    <n v="1312038"/>
    <d v="2001-05-30T10:14:52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88"/>
    <s v="jgriffiths"/>
    <s v="SHENDRI"/>
    <s v="ENA-IM ME NEW ENGLAND"/>
    <x v="8"/>
    <x v="4"/>
    <n v="818676"/>
    <d v="2001-06-01T21:00:00"/>
  </r>
  <r>
    <x v="0"/>
    <x v="0"/>
    <x v="0"/>
    <x v="0"/>
    <n v="20"/>
    <n v="1312040"/>
    <d v="2001-05-30T10:14:5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66"/>
    <m/>
  </r>
  <r>
    <x v="1"/>
    <x v="2"/>
    <x v="0"/>
    <x v="10"/>
    <n v="155000"/>
    <n v="1312041"/>
    <d v="2001-05-30T10:14:55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9790.1"/>
    <d v="2001-07-01T21:00:00"/>
  </r>
  <r>
    <x v="1"/>
    <x v="2"/>
    <x v="0"/>
    <x v="10"/>
    <n v="155000"/>
    <n v="1312042"/>
    <d v="2001-05-30T10:15:06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C9793.1"/>
    <d v="2001-07-01T21:00:00"/>
  </r>
  <r>
    <x v="1"/>
    <x v="2"/>
    <x v="0"/>
    <x v="10"/>
    <n v="310000"/>
    <n v="1312043"/>
    <d v="2001-05-30T10:15:13"/>
    <s v="BNP Paribas"/>
    <x v="0"/>
    <x v="0"/>
    <x v="0"/>
    <x v="2"/>
    <s v="US Gas Fin Swap"/>
    <s v="US Gas Swap      Nymex                   Jul01           USD/MM"/>
    <m/>
    <n v="10000"/>
    <x v="0"/>
    <x v="10"/>
    <x v="0"/>
    <n v="3.73"/>
    <s v="SUNGDORA"/>
    <s v="JARNOLD"/>
    <s v="NG-Price"/>
    <x v="6"/>
    <x v="4"/>
    <s v="VC9795.1"/>
    <d v="2001-07-01T21:00:00"/>
  </r>
  <r>
    <x v="1"/>
    <x v="2"/>
    <x v="0"/>
    <x v="10"/>
    <n v="155000"/>
    <n v="1312044"/>
    <d v="2001-05-30T10:15:2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74"/>
    <s v="JARNOLD"/>
    <s v="NG-Price"/>
    <x v="6"/>
    <x v="4"/>
    <s v="VC9796.1"/>
    <d v="2001-07-01T21:00:00"/>
  </r>
  <r>
    <x v="1"/>
    <x v="2"/>
    <x v="1"/>
    <x v="0"/>
    <n v="5000"/>
    <n v="1312046"/>
    <d v="2001-05-30T10:15:27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"/>
    <s v="EASTDESK7"/>
    <s v="VPIMENOV"/>
    <s v="ENA-IM ME NEW YORK"/>
    <x v="8"/>
    <x v="4"/>
    <n v="818679"/>
    <d v="2001-05-31T21:00:00"/>
  </r>
  <r>
    <x v="0"/>
    <x v="2"/>
    <x v="1"/>
    <x v="0"/>
    <n v="10000"/>
    <n v="1312047"/>
    <d v="2001-05-30T10:15:2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80"/>
    <d v="2001-05-30T21:00:00"/>
  </r>
  <r>
    <x v="1"/>
    <x v="2"/>
    <x v="0"/>
    <x v="10"/>
    <n v="155000"/>
    <n v="1312049"/>
    <d v="2001-05-30T10:15:38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25"/>
    <s v="CAMTHOR02"/>
    <s v="KHOLST"/>
    <s v="FT-West"/>
    <x v="6"/>
    <x v="4"/>
    <s v="VC9800.1"/>
    <d v="2001-08-01T21:00:00"/>
  </r>
  <r>
    <x v="1"/>
    <x v="2"/>
    <x v="1"/>
    <x v="0"/>
    <n v="494"/>
    <n v="1312051"/>
    <d v="2001-05-30T10:15:40"/>
    <s v="USGT/Aquila, L.P."/>
    <x v="0"/>
    <x v="0"/>
    <x v="0"/>
    <x v="2"/>
    <s v="US Gas Phy Fwd Firm non-TX &lt; or = 1Mo "/>
    <s v="US Gas Phy       PEPL Pool               31May01         USD/MM"/>
    <n v="494"/>
    <m/>
    <x v="0"/>
    <x v="10"/>
    <x v="0"/>
    <n v="3.5950000000000002"/>
    <s v="tracycolli"/>
    <s v="KSTEVEN"/>
    <s v="ENA-IM Mid Central South"/>
    <x v="8"/>
    <x v="4"/>
    <n v="818681"/>
    <d v="2001-05-31T21:00:00"/>
  </r>
  <r>
    <x v="1"/>
    <x v="2"/>
    <x v="0"/>
    <x v="7"/>
    <n v="450000"/>
    <n v="1312052"/>
    <d v="2001-05-30T10:15:41"/>
    <s v="Cinergy Marketing &amp; Trading, LLC"/>
    <x v="0"/>
    <x v="0"/>
    <x v="0"/>
    <x v="2"/>
    <s v="US Gas Fin BasisSwap"/>
    <s v="US Gas Basis     NGI SoCal               Jan-Mar02       USD/MM"/>
    <n v="5000"/>
    <m/>
    <x v="0"/>
    <x v="10"/>
    <x v="0"/>
    <n v="3.25"/>
    <s v="WHALENMIKE"/>
    <s v="KHOLST"/>
    <s v="FT-West"/>
    <x v="6"/>
    <x v="4"/>
    <s v="VC9802.1"/>
    <d v="2002-01-01T00:00:00"/>
  </r>
  <r>
    <x v="1"/>
    <x v="2"/>
    <x v="1"/>
    <x v="0"/>
    <n v="15000"/>
    <n v="1312055"/>
    <d v="2001-05-30T10:15:5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5"/>
    <s v="garrison"/>
    <s v="ARING"/>
    <s v="ENA-IM NE GULF1"/>
    <x v="8"/>
    <x v="4"/>
    <n v="818683"/>
    <d v="2001-05-31T21:00:00"/>
  </r>
  <r>
    <x v="1"/>
    <x v="3"/>
    <x v="0"/>
    <x v="0"/>
    <n v="50000"/>
    <n v="1312057"/>
    <d v="2001-05-30T10:16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DOMESTIC2"/>
    <s v="GWHALLE"/>
    <s v="WTI-GW-NXC2"/>
    <x v="5"/>
    <x v="4"/>
    <n v="109650"/>
    <d v="2001-07-01T00:00:00"/>
  </r>
  <r>
    <x v="1"/>
    <x v="2"/>
    <x v="0"/>
    <x v="14"/>
    <n v="1825000"/>
    <n v="1312058"/>
    <d v="2001-05-30T10:16:18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9"/>
    <s v="ADM02409"/>
    <s v="KHOLST"/>
    <s v="FT-West"/>
    <x v="6"/>
    <x v="4"/>
    <s v="VC9806.1"/>
    <d v="2002-01-01T00:00:00"/>
  </r>
  <r>
    <x v="0"/>
    <x v="2"/>
    <x v="1"/>
    <x v="7"/>
    <n v="2250000"/>
    <n v="1312059"/>
    <d v="2001-05-30T10:16:25"/>
    <s v="Axia Energy Europe Limited"/>
    <x v="0"/>
    <x v="0"/>
    <x v="0"/>
    <x v="2"/>
    <s v="UK Gas Phy Fwd NBP"/>
    <s v="UK Gas Phy       NBP                     Jan-Mar02       p/th"/>
    <n v="25000"/>
    <m/>
    <x v="0"/>
    <x v="4"/>
    <x v="3"/>
    <n v="26.5"/>
    <s v="paulcoode"/>
    <s v="AFAIRLE"/>
    <s v="Non Affiliate Gas Book"/>
    <x v="3"/>
    <x v="2"/>
    <n v="105505"/>
    <d v="2002-01-01T00:00:00"/>
  </r>
  <r>
    <x v="1"/>
    <x v="2"/>
    <x v="0"/>
    <x v="10"/>
    <n v="155000"/>
    <n v="1312060"/>
    <d v="2001-05-30T10:16:38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jwhitnah"/>
    <s v="JARNOLD"/>
    <s v="NG-Price"/>
    <x v="6"/>
    <x v="4"/>
    <s v="VC9807.1"/>
    <d v="2001-07-01T21:00:00"/>
  </r>
  <r>
    <x v="1"/>
    <x v="2"/>
    <x v="0"/>
    <x v="14"/>
    <n v="1825000"/>
    <n v="1312061"/>
    <d v="2001-05-30T10:16:46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5"/>
    <s v="ADM02409"/>
    <s v="KHOLST"/>
    <s v="FT-West"/>
    <x v="6"/>
    <x v="4"/>
    <s v="VC9809.1"/>
    <d v="2002-01-01T00:00:00"/>
  </r>
  <r>
    <x v="0"/>
    <x v="2"/>
    <x v="1"/>
    <x v="7"/>
    <n v="2250000"/>
    <n v="1312065"/>
    <d v="2001-05-30T10:17:12"/>
    <s v="Fortum Gas Ltd."/>
    <x v="0"/>
    <x v="0"/>
    <x v="0"/>
    <x v="2"/>
    <s v="UK Gas Phy Fwd NBP"/>
    <s v="UK Gas Phy       NBP                     Jan-Mar02       p/th"/>
    <n v="25000"/>
    <m/>
    <x v="0"/>
    <x v="4"/>
    <x v="3"/>
    <n v="26.45"/>
    <s v="ahhavvas"/>
    <s v="AFAIRLE"/>
    <s v="Non Affiliate Gas Book"/>
    <x v="3"/>
    <x v="2"/>
    <n v="105507"/>
    <d v="2002-01-01T00:00:00"/>
  </r>
  <r>
    <x v="1"/>
    <x v="2"/>
    <x v="0"/>
    <x v="10"/>
    <n v="155000"/>
    <n v="1312066"/>
    <d v="2001-05-30T10:17:3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mstimson"/>
    <s v="JARNOLD"/>
    <s v="NG-Price"/>
    <x v="6"/>
    <x v="4"/>
    <s v="VC9813.1"/>
    <d v="2001-07-01T21:00:00"/>
  </r>
  <r>
    <x v="0"/>
    <x v="0"/>
    <x v="0"/>
    <x v="0"/>
    <n v="20"/>
    <n v="1312068"/>
    <d v="2001-05-30T10:17:4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274"/>
    <m/>
  </r>
  <r>
    <x v="0"/>
    <x v="1"/>
    <x v="1"/>
    <x v="6"/>
    <n v="150"/>
    <n v="1312067"/>
    <d v="2001-05-30T10:17:40"/>
    <s v="Statkraft Energy Deutschland GmbH"/>
    <x v="0"/>
    <x v="0"/>
    <x v="0"/>
    <x v="1"/>
    <s v="GER Power Phy Fwd Ffrm"/>
    <s v="GER Pwr Phy FF   Ger Grd BASE HV         Jun01           EUR/MWh"/>
    <n v="5"/>
    <m/>
    <x v="0"/>
    <x v="1"/>
    <x v="2"/>
    <n v="19.350000000000001"/>
    <s v="jankeller"/>
    <s v="MHELLERM"/>
    <s v="UK - ECTRL - Continental Power Book"/>
    <x v="2"/>
    <x v="2"/>
    <n v="108431.1"/>
    <d v="2001-06-01T00:00:00"/>
  </r>
  <r>
    <x v="0"/>
    <x v="2"/>
    <x v="1"/>
    <x v="11"/>
    <n v="4575000"/>
    <n v="1312069"/>
    <d v="2001-05-30T10:18:12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509"/>
    <d v="2002-04-01T00:00:00"/>
  </r>
  <r>
    <x v="1"/>
    <x v="3"/>
    <x v="0"/>
    <x v="0"/>
    <n v="50000"/>
    <n v="1312070"/>
    <d v="2001-05-30T10:18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1"/>
    <s v="GWHALLE"/>
    <s v="WTI-GW-NXC2"/>
    <x v="5"/>
    <x v="4"/>
    <n v="109652"/>
    <d v="2001-07-01T00:00:00"/>
  </r>
  <r>
    <x v="0"/>
    <x v="1"/>
    <x v="1"/>
    <x v="0"/>
    <n v="25"/>
    <n v="1312072"/>
    <d v="2001-05-30T10:19:01"/>
    <s v="Cargill International S.A."/>
    <x v="0"/>
    <x v="0"/>
    <x v="0"/>
    <x v="1"/>
    <s v="GER Power Phy Fwd Ffrm"/>
    <s v="GER Pwr Phy FF   Ger Grd BASE HV         01Jun01         EUR/MWh"/>
    <n v="25"/>
    <m/>
    <x v="0"/>
    <x v="1"/>
    <x v="2"/>
    <n v="23.5"/>
    <s v="tjturney"/>
    <s v="MHELLERM"/>
    <s v="UK - ECTRL - Continental Power Book"/>
    <x v="2"/>
    <x v="2"/>
    <n v="108433.1"/>
    <d v="2001-06-01T21:00:00"/>
  </r>
  <r>
    <x v="1"/>
    <x v="2"/>
    <x v="1"/>
    <x v="0"/>
    <n v="15000"/>
    <n v="1312073"/>
    <d v="2001-05-30T10:19:0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4"/>
    <s v="garrison"/>
    <s v="ARING"/>
    <s v="ENA-IM NE GULF1"/>
    <x v="8"/>
    <x v="4"/>
    <n v="818693"/>
    <d v="2001-05-31T21:00:00"/>
  </r>
  <r>
    <x v="1"/>
    <x v="2"/>
    <x v="1"/>
    <x v="0"/>
    <n v="10000"/>
    <n v="1312074"/>
    <d v="2001-05-30T10:19:12"/>
    <s v="Coral Energy Resour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1500000000000004"/>
    <s v="ccubbison"/>
    <s v="MLENHAR"/>
    <s v="ENA - IM West"/>
    <x v="8"/>
    <x v="4"/>
    <n v="818694"/>
    <d v="2001-05-31T21:00:00"/>
  </r>
  <r>
    <x v="1"/>
    <x v="2"/>
    <x v="0"/>
    <x v="10"/>
    <n v="155000"/>
    <n v="1312075"/>
    <d v="2001-05-30T10:19:23"/>
    <s v="BNP Paribas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HEVREGAS1"/>
    <s v="JARNOLD"/>
    <s v="NG-Price"/>
    <x v="6"/>
    <x v="4"/>
    <s v="VC9820.1"/>
    <d v="2001-07-01T21:00:00"/>
  </r>
  <r>
    <x v="1"/>
    <x v="3"/>
    <x v="0"/>
    <x v="0"/>
    <n v="50000"/>
    <n v="1312076"/>
    <d v="2001-05-30T10:19:2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1.1"/>
    <d v="2001-07-01T00:00:00"/>
  </r>
  <r>
    <x v="1"/>
    <x v="3"/>
    <x v="0"/>
    <x v="0"/>
    <n v="50000"/>
    <n v="1312078"/>
    <d v="2001-05-30T10:19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2.1"/>
    <d v="2001-07-01T00:00:00"/>
  </r>
  <r>
    <x v="1"/>
    <x v="2"/>
    <x v="1"/>
    <x v="0"/>
    <n v="5000"/>
    <n v="1312080"/>
    <d v="2001-05-30T10:20:03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3"/>
    <s v="ADM48146"/>
    <s v="ARING"/>
    <s v="ENA-IM NE GULF1"/>
    <x v="8"/>
    <x v="4"/>
    <n v="818696"/>
    <d v="2001-05-31T21:00:00"/>
  </r>
  <r>
    <x v="1"/>
    <x v="3"/>
    <x v="0"/>
    <x v="0"/>
    <n v="50000"/>
    <n v="1312082"/>
    <d v="2001-05-30T10:20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JTREADWAY"/>
    <s v="GWHALLE"/>
    <s v="WTI-GW-NXC2"/>
    <x v="5"/>
    <x v="4"/>
    <n v="109656"/>
    <d v="2001-07-01T00:00:00"/>
  </r>
  <r>
    <x v="1"/>
    <x v="2"/>
    <x v="0"/>
    <x v="6"/>
    <n v="300000"/>
    <n v="1312083"/>
    <d v="2001-05-30T10:20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6"/>
    <s v="ADM84149"/>
    <s v="PKEAVEY"/>
    <s v="G-DAILY-EST"/>
    <x v="6"/>
    <x v="4"/>
    <s v="VC9826.1"/>
    <d v="2001-06-01T21:00:00"/>
  </r>
  <r>
    <x v="1"/>
    <x v="2"/>
    <x v="1"/>
    <x v="0"/>
    <n v="5000"/>
    <n v="1312084"/>
    <d v="2001-05-30T10:20:25"/>
    <s v="Duke Energy Trading and Marketing, L.L.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7"/>
    <s v="YJACKSON"/>
    <s v="SPEREIR"/>
    <s v="ENA-IM NE GULF2"/>
    <x v="8"/>
    <x v="4"/>
    <n v="818697"/>
    <d v="2001-05-31T21:00:00"/>
  </r>
  <r>
    <x v="1"/>
    <x v="1"/>
    <x v="1"/>
    <x v="6"/>
    <n v="750"/>
    <n v="1312085"/>
    <d v="2001-05-30T10:20:28"/>
    <s v="Williams Energy Marketing &amp; Trading Company"/>
    <x v="1"/>
    <x v="1"/>
    <x v="0"/>
    <x v="1"/>
    <s v="US West Power Phy Fwd Firm"/>
    <s v="US Pwr Phy Firm  PALVE Peak              Jun01           USD/MWh"/>
    <n v="25"/>
    <m/>
    <x v="0"/>
    <x v="1"/>
    <x v="0"/>
    <n v="245"/>
    <s v="CBOHN010"/>
    <s v="MFISCHE2"/>
    <s v="ST-SW"/>
    <x v="7"/>
    <x v="6"/>
    <n v="626242.1"/>
    <d v="2001-06-01T21:00:00"/>
  </r>
  <r>
    <x v="1"/>
    <x v="2"/>
    <x v="0"/>
    <x v="10"/>
    <n v="155000"/>
    <n v="1312086"/>
    <d v="2001-05-30T10:20:29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9"/>
    <s v="brendanc"/>
    <s v="FERMIS"/>
    <s v="FT - North West"/>
    <x v="6"/>
    <x v="4"/>
    <s v="VC9827.1"/>
    <d v="2001-07-01T21:00:00"/>
  </r>
  <r>
    <x v="1"/>
    <x v="1"/>
    <x v="1"/>
    <x v="10"/>
    <n v="775"/>
    <n v="1312087"/>
    <d v="2001-05-30T10:20:42"/>
    <s v="Sempra Energy Trading Corp."/>
    <x v="0"/>
    <x v="0"/>
    <x v="0"/>
    <x v="1"/>
    <s v="US West Power Phy Fwd Firm"/>
    <s v="US Pwr Phy Firm  PALVE Peak              Jul01           USD/MWh"/>
    <n v="25"/>
    <m/>
    <x v="0"/>
    <x v="1"/>
    <x v="0"/>
    <n v="315"/>
    <s v="beckster"/>
    <s v="MMOTLEY"/>
    <s v="ST-SW"/>
    <x v="7"/>
    <x v="6"/>
    <n v="626243.1"/>
    <d v="2001-07-01T21:00:00"/>
  </r>
  <r>
    <x v="1"/>
    <x v="2"/>
    <x v="1"/>
    <x v="0"/>
    <n v="15000"/>
    <n v="1312089"/>
    <d v="2001-05-30T10:20:56"/>
    <s v="Duke Energy Trading and Marketing, L.L.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3"/>
    <s v="YJACKSON"/>
    <s v="ARING"/>
    <s v="ENA-IM NE GULF1"/>
    <x v="8"/>
    <x v="4"/>
    <n v="818706"/>
    <d v="2001-05-31T21:00:00"/>
  </r>
  <r>
    <x v="0"/>
    <x v="2"/>
    <x v="1"/>
    <x v="0"/>
    <n v="5000"/>
    <n v="1312090"/>
    <d v="2001-05-30T10:20:59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74999999999999"/>
    <s v="SMITHJAY"/>
    <s v="RWATT"/>
    <s v="EC-IM Canada West"/>
    <x v="8"/>
    <x v="7"/>
    <n v="818707"/>
    <d v="2001-05-30T21:00:00"/>
  </r>
  <r>
    <x v="1"/>
    <x v="2"/>
    <x v="0"/>
    <x v="6"/>
    <n v="150000"/>
    <n v="1312096"/>
    <d v="2001-05-30T10:21:38"/>
    <s v="Calpine Energy Services, L.P."/>
    <x v="0"/>
    <x v="0"/>
    <x v="0"/>
    <x v="2"/>
    <s v="US Gas Fin Swap"/>
    <s v="US Gas Daily     Malin                   Jun01           USD/MM"/>
    <n v="5000"/>
    <m/>
    <x v="0"/>
    <x v="10"/>
    <x v="0"/>
    <n v="4.1500000000000004"/>
    <s v="CAMTHOR02"/>
    <s v="MLENHAR"/>
    <s v="West-Perm"/>
    <x v="6"/>
    <x v="4"/>
    <s v="VC9834.1"/>
    <d v="2001-06-01T21:00:00"/>
  </r>
  <r>
    <x v="1"/>
    <x v="2"/>
    <x v="1"/>
    <x v="0"/>
    <n v="5000"/>
    <n v="1312098"/>
    <d v="2001-05-30T10:21:39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08"/>
    <d v="2001-05-31T21:00:00"/>
  </r>
  <r>
    <x v="1"/>
    <x v="2"/>
    <x v="0"/>
    <x v="10"/>
    <n v="155000"/>
    <n v="1312099"/>
    <d v="2001-05-30T10:21:4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2"/>
    <s v="EPMELPbag"/>
    <s v="KHOLST"/>
    <s v="FT-West"/>
    <x v="6"/>
    <x v="4"/>
    <s v="VC9835.1"/>
    <d v="2001-07-01T21:00:00"/>
  </r>
  <r>
    <x v="1"/>
    <x v="2"/>
    <x v="0"/>
    <x v="10"/>
    <n v="155000"/>
    <n v="1312101"/>
    <d v="2001-05-30T10:21:5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37.1"/>
    <d v="2001-08-01T21:00:00"/>
  </r>
  <r>
    <x v="1"/>
    <x v="2"/>
    <x v="0"/>
    <x v="22"/>
    <n v="615000"/>
    <n v="1312102"/>
    <d v="2001-05-30T10:21:54"/>
    <s v="Bank of Montreal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ADM18948"/>
    <s v="JARNOLD"/>
    <s v="NG-Price"/>
    <x v="6"/>
    <x v="4"/>
    <s v="VC9838.1"/>
    <d v="2001-07-01T00:00:00"/>
  </r>
  <r>
    <x v="1"/>
    <x v="3"/>
    <x v="0"/>
    <x v="0"/>
    <n v="50000"/>
    <n v="1312104"/>
    <d v="2001-05-30T10:21:5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39.1"/>
    <d v="2001-07-01T00:00:00"/>
  </r>
  <r>
    <x v="1"/>
    <x v="3"/>
    <x v="0"/>
    <x v="0"/>
    <n v="50000"/>
    <n v="1312107"/>
    <d v="2001-05-30T10:22:02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41.1"/>
    <d v="2001-07-01T00:00:00"/>
  </r>
  <r>
    <x v="1"/>
    <x v="2"/>
    <x v="0"/>
    <x v="6"/>
    <n v="525000"/>
    <n v="1312109"/>
    <d v="2001-05-30T10:22:03"/>
    <s v="Sempra Energy Trading Corp."/>
    <x v="0"/>
    <x v="0"/>
    <x v="0"/>
    <x v="2"/>
    <s v="US Gas Fin Swap"/>
    <s v="US Gas Swap      Nymex                   Sep01           USD/MM"/>
    <m/>
    <n v="17500"/>
    <x v="0"/>
    <x v="10"/>
    <x v="0"/>
    <n v="3.8574999999999999"/>
    <s v="MSIECKHAUS"/>
    <s v="JARNOLD"/>
    <s v="NG-Price"/>
    <x v="6"/>
    <x v="4"/>
    <s v="VC9843.1"/>
    <d v="2001-09-01T21:00:00"/>
  </r>
  <r>
    <x v="1"/>
    <x v="2"/>
    <x v="0"/>
    <x v="10"/>
    <n v="155000"/>
    <n v="1312112"/>
    <d v="2001-05-30T10:22:06"/>
    <s v="Calpine Energy Services, L.P."/>
    <x v="0"/>
    <x v="0"/>
    <x v="0"/>
    <x v="2"/>
    <s v="US Gas Fin BasisSwap"/>
    <s v="US Gas Basis     NGI PGE CtyGate         Jul01           USD/MM"/>
    <n v="5000"/>
    <m/>
    <x v="0"/>
    <x v="10"/>
    <x v="0"/>
    <n v="4.1500000000000004"/>
    <s v="CAMTHOR02"/>
    <s v="FERMIS"/>
    <s v="FT - North West"/>
    <x v="6"/>
    <x v="4"/>
    <s v="VC9842.1"/>
    <d v="2001-07-01T21:00:00"/>
  </r>
  <r>
    <x v="1"/>
    <x v="2"/>
    <x v="0"/>
    <x v="23"/>
    <n v="1070000"/>
    <n v="1312113"/>
    <d v="2001-05-30T10:22:15"/>
    <s v="BP Corporation North America Inc."/>
    <x v="0"/>
    <x v="0"/>
    <x v="0"/>
    <x v="2"/>
    <s v="US Gas Fin BasisSwap"/>
    <s v="US Gas Basis     NGI SoCal               Apr-Oct02       USD/MM"/>
    <n v="5000"/>
    <m/>
    <x v="0"/>
    <x v="10"/>
    <x v="0"/>
    <n v="1.17"/>
    <s v="Quekchin"/>
    <s v="KHOLST"/>
    <s v="FT-West"/>
    <x v="6"/>
    <x v="4"/>
    <s v="VC9846.1"/>
    <d v="2002-04-01T00:00:00"/>
  </r>
  <r>
    <x v="1"/>
    <x v="5"/>
    <x v="0"/>
    <x v="0"/>
    <n v="25000"/>
    <n v="1312115"/>
    <d v="2001-05-30T10:22:21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9.35"/>
    <s v="eglasgow"/>
    <s v="AHAUSER"/>
    <s v="Blnd-Hu-Hdg"/>
    <x v="5"/>
    <x v="4"/>
    <n v="109659"/>
    <d v="2001-06-01T21:00:00"/>
  </r>
  <r>
    <x v="0"/>
    <x v="0"/>
    <x v="0"/>
    <x v="0"/>
    <n v="10"/>
    <n v="1312116"/>
    <d v="2001-05-30T10:22:25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83160"/>
    <s v="BMARCHAN"/>
    <s v="Enron Metals Trading System"/>
    <x v="0"/>
    <x v="0"/>
    <n v="2158328"/>
    <m/>
  </r>
  <r>
    <x v="1"/>
    <x v="2"/>
    <x v="1"/>
    <x v="0"/>
    <n v="8537"/>
    <n v="1312117"/>
    <d v="2001-05-30T10:22:33"/>
    <s v="Dynegy Marketing and Trade"/>
    <x v="0"/>
    <x v="0"/>
    <x v="0"/>
    <x v="2"/>
    <s v="US Gas Phy Fwd Firm non-TX &lt; or = 1Mo "/>
    <s v="US Gas Phy       HeHub                   31May01         USD/MM"/>
    <n v="8537"/>
    <m/>
    <x v="0"/>
    <x v="10"/>
    <x v="0"/>
    <n v="3.625"/>
    <s v="FMORGAN1"/>
    <s v="ARING"/>
    <s v="ENA-IM NE GULF1"/>
    <x v="8"/>
    <x v="4"/>
    <n v="818724"/>
    <d v="2001-05-31T21:00:00"/>
  </r>
  <r>
    <x v="0"/>
    <x v="2"/>
    <x v="1"/>
    <x v="6"/>
    <n v="150000"/>
    <n v="1312118"/>
    <d v="2001-05-30T10:22:41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7"/>
    <s v="ADM73094"/>
    <s v="MCOWAN"/>
    <s v="EC-IM Canada West"/>
    <x v="8"/>
    <x v="7"/>
    <n v="818744"/>
    <d v="2001-06-01T21:00:00"/>
  </r>
  <r>
    <x v="1"/>
    <x v="2"/>
    <x v="0"/>
    <x v="7"/>
    <n v="450000"/>
    <n v="1312119"/>
    <d v="2001-05-30T10:22:44"/>
    <s v="PG&amp;E Energy Trading-Gas Corporation"/>
    <x v="0"/>
    <x v="0"/>
    <x v="0"/>
    <x v="2"/>
    <s v="US Gas Fin BasisSwap"/>
    <s v="US Gas Basis     NGI SoCal               Jan-Mar02       USD/MM"/>
    <m/>
    <n v="5000"/>
    <x v="0"/>
    <x v="10"/>
    <x v="0"/>
    <n v="3.16"/>
    <s v="ADM36631"/>
    <s v="KHOLST"/>
    <s v="FT-West"/>
    <x v="6"/>
    <x v="4"/>
    <s v="VC9849.1"/>
    <d v="2002-01-01T00:00:00"/>
  </r>
  <r>
    <x v="1"/>
    <x v="2"/>
    <x v="1"/>
    <x v="6"/>
    <n v="150000"/>
    <n v="1312120"/>
    <d v="2001-05-30T10:22:48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9"/>
    <s v="elsajohnst"/>
    <s v="EBASS"/>
    <s v="ENA-IM WAHA"/>
    <x v="8"/>
    <x v="4"/>
    <n v="818746"/>
    <d v="2001-06-01T09:47:00"/>
  </r>
  <r>
    <x v="1"/>
    <x v="2"/>
    <x v="1"/>
    <x v="0"/>
    <n v="5000"/>
    <n v="1312121"/>
    <d v="2001-05-30T10:22:5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47"/>
    <d v="2001-05-31T21:00:00"/>
  </r>
  <r>
    <x v="1"/>
    <x v="2"/>
    <x v="0"/>
    <x v="10"/>
    <n v="232500"/>
    <n v="1312122"/>
    <d v="2001-05-30T10:22:59"/>
    <s v="Reliant Energy Services, Inc."/>
    <x v="0"/>
    <x v="0"/>
    <x v="0"/>
    <x v="2"/>
    <s v="US Gas Fin Swap"/>
    <s v="US Gas Swap      Nymex                   Jul01           USD/MM"/>
    <m/>
    <n v="7500"/>
    <x v="0"/>
    <x v="10"/>
    <x v="0"/>
    <n v="3.74"/>
    <s v="robpitts"/>
    <s v="JARNOLD"/>
    <s v="NG-Price"/>
    <x v="6"/>
    <x v="4"/>
    <s v="VC9852.1"/>
    <d v="2001-07-01T21:00:00"/>
  </r>
  <r>
    <x v="0"/>
    <x v="2"/>
    <x v="1"/>
    <x v="0"/>
    <n v="5000"/>
    <n v="1312124"/>
    <d v="2001-05-30T10:23:00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SMITHJAY"/>
    <s v="RWATT"/>
    <s v="EC-IM Canada West"/>
    <x v="8"/>
    <x v="7"/>
    <n v="818749"/>
    <d v="2001-05-30T21:00:00"/>
  </r>
  <r>
    <x v="1"/>
    <x v="2"/>
    <x v="0"/>
    <x v="10"/>
    <n v="155000"/>
    <n v="1312127"/>
    <d v="2001-05-30T10:23:05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"/>
    <s v="EPMELPbag"/>
    <s v="KHOLST"/>
    <s v="FT-West"/>
    <x v="6"/>
    <x v="4"/>
    <s v="VC9855.1"/>
    <d v="2001-07-01T21:00:00"/>
  </r>
  <r>
    <x v="1"/>
    <x v="2"/>
    <x v="1"/>
    <x v="0"/>
    <n v="15000"/>
    <n v="1312128"/>
    <d v="2001-05-30T10:23:08"/>
    <s v="New Jersey Natural Gas Company"/>
    <x v="0"/>
    <x v="0"/>
    <x v="0"/>
    <x v="2"/>
    <s v="US Gas Phy Fwd Firm non-TX &lt; or = 1Mo "/>
    <s v="US Gas Phy       TETCO M3                31May01         USD/MM"/>
    <m/>
    <n v="15000"/>
    <x v="0"/>
    <x v="10"/>
    <x v="0"/>
    <n v="3.87"/>
    <n v="12867107"/>
    <s v="VPIMENOV"/>
    <s v="ENA-IM ME NEW YORK"/>
    <x v="8"/>
    <x v="4"/>
    <n v="818750"/>
    <d v="2001-05-31T21:00:00"/>
  </r>
  <r>
    <x v="1"/>
    <x v="2"/>
    <x v="0"/>
    <x v="20"/>
    <n v="755000"/>
    <n v="1312129"/>
    <d v="2001-05-30T10:23:09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HEVREGAS1"/>
    <s v="JARNOLD"/>
    <s v="NG-Price"/>
    <x v="6"/>
    <x v="4"/>
    <s v="VC9856.1"/>
    <d v="2001-11-01T00:00:00"/>
  </r>
  <r>
    <x v="1"/>
    <x v="2"/>
    <x v="0"/>
    <x v="10"/>
    <n v="155000"/>
    <n v="1312130"/>
    <d v="2001-05-30T10:23:1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57.1"/>
    <d v="2001-08-01T21:00:00"/>
  </r>
  <r>
    <x v="1"/>
    <x v="2"/>
    <x v="1"/>
    <x v="0"/>
    <n v="5000"/>
    <n v="1312131"/>
    <d v="2001-05-30T10:23:17"/>
    <s v="New Jersey Natural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4750000000000001"/>
    <n v="12867107"/>
    <s v="SPEREIR"/>
    <s v="ENA-IM NE GULF3"/>
    <x v="8"/>
    <x v="4"/>
    <n v="818753"/>
    <d v="2001-05-31T21:00:00"/>
  </r>
  <r>
    <x v="1"/>
    <x v="1"/>
    <x v="1"/>
    <x v="8"/>
    <n v="4600"/>
    <n v="1312132"/>
    <d v="2001-05-30T10:23:23"/>
    <s v="Reliant Energy Services, Inc."/>
    <x v="0"/>
    <x v="0"/>
    <x v="0"/>
    <x v="1"/>
    <s v="US East Power Phy Fwd Firm"/>
    <s v="US Pwr Phy Firm  Entergy Peak            Oct-Dec02       USD/MWh"/>
    <m/>
    <n v="50"/>
    <x v="0"/>
    <x v="1"/>
    <x v="0"/>
    <n v="32.25"/>
    <s v="smarland"/>
    <s v="MCARSON2"/>
    <s v="EPMI-Southeast"/>
    <x v="7"/>
    <x v="6"/>
    <n v="626260.1"/>
    <d v="2002-10-01T21:00:00"/>
  </r>
  <r>
    <x v="1"/>
    <x v="2"/>
    <x v="1"/>
    <x v="0"/>
    <n v="15000"/>
    <n v="1312133"/>
    <d v="2001-05-30T10:23:23"/>
    <s v="Aquila Energy Marketing Corporation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25"/>
    <s v="JENNCLAYO"/>
    <s v="ARING"/>
    <s v="ENA-IM NE GULF1"/>
    <x v="8"/>
    <x v="4"/>
    <n v="818754"/>
    <d v="2001-05-31T21:00:00"/>
  </r>
  <r>
    <x v="1"/>
    <x v="2"/>
    <x v="0"/>
    <x v="10"/>
    <n v="310000"/>
    <n v="1312134"/>
    <d v="2001-05-30T10:23:26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LIPMAN1"/>
    <s v="JARNOLD"/>
    <s v="NG-Price"/>
    <x v="6"/>
    <x v="4"/>
    <s v="VC9858.1"/>
    <d v="2001-07-01T21:00:00"/>
  </r>
  <r>
    <x v="1"/>
    <x v="2"/>
    <x v="1"/>
    <x v="0"/>
    <n v="10000"/>
    <n v="1312135"/>
    <d v="2001-05-30T10:23:45"/>
    <s v="Duke Energy Trading and Marketing,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3"/>
    <s v="YJACKSON"/>
    <s v="ARING"/>
    <s v="ENA-IM NE GULF1"/>
    <x v="8"/>
    <x v="4"/>
    <n v="818756"/>
    <d v="2001-05-31T21:00:00"/>
  </r>
  <r>
    <x v="0"/>
    <x v="2"/>
    <x v="1"/>
    <x v="0"/>
    <n v="4000"/>
    <n v="1312136"/>
    <d v="2001-05-30T10:23:52"/>
    <s v="Penn West Petroleum"/>
    <x v="0"/>
    <x v="0"/>
    <x v="0"/>
    <x v="2"/>
    <s v="CAN Gas Phy Fwd Firm West &lt; or = 1Mo"/>
    <s v="CAN Gas Phy      NIT                     30May01         CAD/GJ"/>
    <n v="4000"/>
    <m/>
    <x v="0"/>
    <x v="14"/>
    <x v="4"/>
    <n v="4.78"/>
    <s v="ADM00359"/>
    <s v="RWATT"/>
    <s v="EC-IM Canada West"/>
    <x v="8"/>
    <x v="7"/>
    <n v="818757"/>
    <d v="2001-05-30T21:00:00"/>
  </r>
  <r>
    <x v="1"/>
    <x v="2"/>
    <x v="1"/>
    <x v="0"/>
    <n v="5000"/>
    <n v="1312137"/>
    <d v="2001-05-30T10:24:0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60"/>
    <d v="2001-05-31T21:00:00"/>
  </r>
  <r>
    <x v="1"/>
    <x v="2"/>
    <x v="1"/>
    <x v="0"/>
    <n v="6000"/>
    <n v="1312139"/>
    <d v="2001-05-30T10:24:22"/>
    <s v="Coral Energy Resources, L.P."/>
    <x v="0"/>
    <x v="0"/>
    <x v="0"/>
    <x v="2"/>
    <s v="US Gas Phy Fwd Firm non-TX &lt; or = 1Mo "/>
    <s v="US Gas Phy       HeHub                   31May01         USD/MM"/>
    <m/>
    <n v="6000"/>
    <x v="0"/>
    <x v="10"/>
    <x v="0"/>
    <n v="3.6349999999999998"/>
    <s v="bbharleyp"/>
    <s v="ARING"/>
    <s v="ENA-IM NE GULF1"/>
    <x v="8"/>
    <x v="4"/>
    <n v="818763"/>
    <d v="2001-05-31T21:00:00"/>
  </r>
  <r>
    <x v="1"/>
    <x v="2"/>
    <x v="1"/>
    <x v="0"/>
    <n v="3702"/>
    <n v="1312140"/>
    <d v="2001-05-30T10:24:27"/>
    <s v="New Jersey Natural Gas Company"/>
    <x v="0"/>
    <x v="0"/>
    <x v="0"/>
    <x v="2"/>
    <s v="US Gas Phy Fwd Firm non-TX &lt; or = 1Mo "/>
    <s v="US Gas Phy       TETCO M3                31May01         USD/MM"/>
    <m/>
    <n v="3702"/>
    <x v="0"/>
    <x v="10"/>
    <x v="0"/>
    <n v="3.87"/>
    <n v="12867107"/>
    <s v="VPIMENOV"/>
    <s v="ENA-IM ME NEW YORK"/>
    <x v="8"/>
    <x v="4"/>
    <n v="818764"/>
    <d v="2001-05-31T21:00:00"/>
  </r>
  <r>
    <x v="1"/>
    <x v="2"/>
    <x v="1"/>
    <x v="6"/>
    <n v="21000"/>
    <n v="1312141"/>
    <d v="2001-05-30T10:24:28"/>
    <s v="Coral Energy Resources, L.P."/>
    <x v="0"/>
    <x v="0"/>
    <x v="0"/>
    <x v="2"/>
    <s v="US Gas Phy Fwd Firm non-TX &lt; or = 1Mo "/>
    <s v="US Gas Phy       TETCO M3                Jun01           USD/MM"/>
    <m/>
    <n v="700"/>
    <x v="0"/>
    <x v="10"/>
    <x v="0"/>
    <n v="4.0250000000000004"/>
    <s v="jleitnerp"/>
    <s v="VPIMENOV"/>
    <s v="ENA-IM ME NEW YORK"/>
    <x v="8"/>
    <x v="4"/>
    <n v="818765"/>
    <d v="2001-06-01T21:00:00"/>
  </r>
  <r>
    <x v="1"/>
    <x v="2"/>
    <x v="0"/>
    <x v="23"/>
    <n v="214000"/>
    <n v="1312143"/>
    <d v="2001-05-30T10:24:36"/>
    <s v="Texaco Natural Gas Inc."/>
    <x v="0"/>
    <x v="0"/>
    <x v="0"/>
    <x v="2"/>
    <s v="US Gas Fin BasisSwap"/>
    <s v="US Gas Basis     NGI SoCal               Apr-Oct02       USD/MM"/>
    <m/>
    <n v="1000"/>
    <x v="0"/>
    <x v="10"/>
    <x v="0"/>
    <n v="1.2"/>
    <s v="PATTILLO"/>
    <s v="KHOLST"/>
    <s v="FT-West"/>
    <x v="6"/>
    <x v="4"/>
    <s v="VC9861.1"/>
    <d v="2002-04-01T00:00:00"/>
  </r>
  <r>
    <x v="1"/>
    <x v="2"/>
    <x v="1"/>
    <x v="6"/>
    <n v="150000"/>
    <n v="1312144"/>
    <d v="2001-05-30T10:24:44"/>
    <s v="Noble Gas Marketing Inc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5"/>
    <s v="bryangins"/>
    <s v="SPEREIR"/>
    <s v="ENA-IM NE GULF3"/>
    <x v="8"/>
    <x v="4"/>
    <n v="818766"/>
    <d v="2001-06-01T21:00:00"/>
  </r>
  <r>
    <x v="1"/>
    <x v="2"/>
    <x v="1"/>
    <x v="0"/>
    <n v="10000"/>
    <n v="1312148"/>
    <d v="2001-05-30T10:25:33"/>
    <s v="Aquila Energy Marketing Corporation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3"/>
    <s v="BIGDADDY"/>
    <s v="ARING"/>
    <s v="ENA-IM NE GULF1"/>
    <x v="8"/>
    <x v="4"/>
    <n v="818771"/>
    <d v="2001-05-31T21:00:00"/>
  </r>
  <r>
    <x v="1"/>
    <x v="2"/>
    <x v="1"/>
    <x v="6"/>
    <n v="150000"/>
    <n v="1312149"/>
    <d v="2001-05-30T10:25:37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0049999999999999"/>
    <s v="NUIEBJOP"/>
    <s v="VPIMENOV"/>
    <s v="ENA-IM ME NEW YORK"/>
    <x v="8"/>
    <x v="4"/>
    <n v="818773"/>
    <d v="2001-06-01T21:00:00"/>
  </r>
  <r>
    <x v="1"/>
    <x v="2"/>
    <x v="1"/>
    <x v="0"/>
    <n v="5000"/>
    <n v="1312151"/>
    <d v="2001-05-30T10:25:41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72"/>
    <d v="2001-05-31T21:00:00"/>
  </r>
  <r>
    <x v="0"/>
    <x v="2"/>
    <x v="1"/>
    <x v="0"/>
    <n v="10000"/>
    <n v="1312152"/>
    <d v="2001-05-30T10:25:4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774"/>
    <d v="2001-05-30T21:00:00"/>
  </r>
  <r>
    <x v="1"/>
    <x v="2"/>
    <x v="0"/>
    <x v="10"/>
    <n v="155000"/>
    <n v="1312153"/>
    <d v="2001-05-30T10:26:44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4"/>
    <s v="GINOGINO"/>
    <s v="JARNOLD"/>
    <s v="NG-Price"/>
    <x v="6"/>
    <x v="4"/>
    <s v="VC9866.1"/>
    <d v="2001-07-01T21:00:00"/>
  </r>
  <r>
    <x v="1"/>
    <x v="2"/>
    <x v="1"/>
    <x v="0"/>
    <n v="3400"/>
    <n v="1312154"/>
    <d v="2001-05-30T10:26:44"/>
    <s v="Reliant Energy Services, Inc."/>
    <x v="0"/>
    <x v="0"/>
    <x v="0"/>
    <x v="2"/>
    <s v="US Gas Phy Fwd Firm non-TX &lt; or = 1Mo "/>
    <s v="US Gas Phy       TETCO STX               31May01         USD/MM"/>
    <m/>
    <n v="3400"/>
    <x v="0"/>
    <x v="10"/>
    <x v="0"/>
    <n v="3.4849999999999999"/>
    <s v="jaelee14"/>
    <s v="SPEREIR"/>
    <s v="ENA-IM NE GULF3"/>
    <x v="8"/>
    <x v="4"/>
    <n v="818780"/>
    <d v="2001-05-31T21:00:00"/>
  </r>
  <r>
    <x v="1"/>
    <x v="2"/>
    <x v="0"/>
    <x v="10"/>
    <n v="465000"/>
    <n v="1312155"/>
    <d v="2001-05-30T10:26:52"/>
    <s v="Engage Energy Canada L.P."/>
    <x v="0"/>
    <x v="0"/>
    <x v="0"/>
    <x v="2"/>
    <s v="US Gas Fin Swap"/>
    <s v="US Gas Swap      Nymex                   Jul01           USD/MM"/>
    <m/>
    <n v="15000"/>
    <x v="0"/>
    <x v="10"/>
    <x v="0"/>
    <n v="3.74"/>
    <s v="ADM98493"/>
    <s v="JARNOLD"/>
    <s v="NG-Price"/>
    <x v="6"/>
    <x v="4"/>
    <s v="VC9867.1"/>
    <d v="2001-07-01T21:00:00"/>
  </r>
  <r>
    <x v="1"/>
    <x v="2"/>
    <x v="1"/>
    <x v="0"/>
    <n v="5000"/>
    <n v="1312156"/>
    <d v="2001-05-30T10:26:53"/>
    <s v="TXU Energy Trading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1500000000000004"/>
    <s v="txuetckbb"/>
    <s v="MLENHAR"/>
    <s v="ENA - IM West"/>
    <x v="8"/>
    <x v="4"/>
    <n v="818781"/>
    <d v="2001-05-31T21:00:00"/>
  </r>
  <r>
    <x v="1"/>
    <x v="2"/>
    <x v="1"/>
    <x v="0"/>
    <n v="3385"/>
    <n v="1312158"/>
    <d v="2001-05-30T10:27:00"/>
    <s v="Reliant Energy Services, Inc."/>
    <x v="0"/>
    <x v="0"/>
    <x v="0"/>
    <x v="2"/>
    <s v="US Gas Phy Fwd Firm non-TX &lt; or = 1Mo "/>
    <s v="US Gas Phy       TETCO ELA               31May01         USD/MM"/>
    <n v="3385"/>
    <m/>
    <x v="0"/>
    <x v="10"/>
    <x v="0"/>
    <n v="3.5449999999999999"/>
    <s v="jaelee14"/>
    <s v="SPEREIR"/>
    <s v="ENA-IM NE GULF3"/>
    <x v="8"/>
    <x v="4"/>
    <n v="818782"/>
    <d v="2001-05-31T21:00:00"/>
  </r>
  <r>
    <x v="1"/>
    <x v="3"/>
    <x v="0"/>
    <x v="0"/>
    <n v="25000"/>
    <n v="1312160"/>
    <d v="2001-05-30T10:27:09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75"/>
    <s v="DOMESTIC2"/>
    <s v="GWHALLE"/>
    <s v="WTI-GW-NXC2"/>
    <x v="5"/>
    <x v="4"/>
    <n v="109661"/>
    <d v="2001-07-01T00:00:00"/>
  </r>
  <r>
    <x v="1"/>
    <x v="2"/>
    <x v="1"/>
    <x v="0"/>
    <n v="5000"/>
    <n v="1312161"/>
    <d v="2001-05-30T10:27:12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83"/>
    <d v="2001-05-31T21:00:00"/>
  </r>
  <r>
    <x v="0"/>
    <x v="2"/>
    <x v="1"/>
    <x v="6"/>
    <n v="150000"/>
    <n v="1312162"/>
    <d v="2001-05-30T10:27:14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784"/>
    <d v="2001-06-01T21:00:00"/>
  </r>
  <r>
    <x v="1"/>
    <x v="2"/>
    <x v="0"/>
    <x v="22"/>
    <n v="307500"/>
    <n v="1312163"/>
    <d v="2001-05-30T10:27:1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"/>
    <s v="SHIMAITIS"/>
    <s v="JARNOLD"/>
    <s v="NG-Price"/>
    <x v="6"/>
    <x v="4"/>
    <s v="VC9870.1"/>
    <d v="2001-07-01T00:00:00"/>
  </r>
  <r>
    <x v="1"/>
    <x v="2"/>
    <x v="0"/>
    <x v="10"/>
    <n v="155000"/>
    <n v="1312164"/>
    <d v="2001-05-30T10:27:20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25"/>
    <s v="Quekchin"/>
    <s v="KHOLST"/>
    <s v="FT-West"/>
    <x v="6"/>
    <x v="4"/>
    <s v="VC9872.1"/>
    <d v="2001-07-01T21:00:00"/>
  </r>
  <r>
    <x v="1"/>
    <x v="3"/>
    <x v="0"/>
    <x v="0"/>
    <n v="50000"/>
    <n v="1312165"/>
    <d v="2001-05-30T10:27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3.1"/>
    <d v="2001-07-01T00:00:00"/>
  </r>
  <r>
    <x v="1"/>
    <x v="2"/>
    <x v="1"/>
    <x v="0"/>
    <n v="10000"/>
    <n v="1312167"/>
    <d v="2001-05-30T10:27:35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VALENCIA"/>
    <s v="MLENHAR"/>
    <s v="ENA - IM West"/>
    <x v="8"/>
    <x v="4"/>
    <n v="818786"/>
    <d v="2001-05-31T21:00:00"/>
  </r>
  <r>
    <x v="1"/>
    <x v="3"/>
    <x v="0"/>
    <x v="0"/>
    <n v="50000"/>
    <n v="1312168"/>
    <d v="2001-05-30T10:27:38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4.1"/>
    <d v="2001-07-01T00:00:00"/>
  </r>
  <r>
    <x v="1"/>
    <x v="2"/>
    <x v="1"/>
    <x v="0"/>
    <n v="10000"/>
    <n v="1312170"/>
    <d v="2001-05-30T10:27:40"/>
    <s v="Calpine Energy Servi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LREICHEL02"/>
    <s v="MLENHAR"/>
    <s v="ENA - IM West"/>
    <x v="8"/>
    <x v="4"/>
    <n v="818787"/>
    <d v="2001-05-31T21:00:00"/>
  </r>
  <r>
    <x v="0"/>
    <x v="0"/>
    <x v="0"/>
    <x v="0"/>
    <n v="10"/>
    <n v="1312171"/>
    <d v="2001-05-30T10:28:05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PHILLIPSM"/>
    <s v="BMARCHAN"/>
    <s v="Enron Metals Trading System"/>
    <x v="0"/>
    <x v="0"/>
    <n v="2158351"/>
    <m/>
  </r>
  <r>
    <x v="1"/>
    <x v="2"/>
    <x v="0"/>
    <x v="10"/>
    <n v="465000"/>
    <n v="1312172"/>
    <d v="2001-05-30T10:28:1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rsavocch"/>
    <s v="JARNOLD"/>
    <s v="NG-Price"/>
    <x v="6"/>
    <x v="4"/>
    <s v="VC9878.1"/>
    <d v="2001-07-01T21:00:00"/>
  </r>
  <r>
    <x v="1"/>
    <x v="1"/>
    <x v="1"/>
    <x v="19"/>
    <n v="3050"/>
    <n v="1312174"/>
    <d v="2001-05-30T10:28:56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5"/>
    <s v="JOELWOOD"/>
    <s v="DDAVIS"/>
    <s v="LT-New England"/>
    <x v="7"/>
    <x v="6"/>
    <n v="626265.1"/>
    <d v="2002-03-01T17:11:00"/>
  </r>
  <r>
    <x v="1"/>
    <x v="2"/>
    <x v="1"/>
    <x v="0"/>
    <n v="10000"/>
    <n v="1312175"/>
    <d v="2001-05-30T10:28:5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25"/>
    <s v="aepes215"/>
    <s v="ARING"/>
    <s v="ENA-IM NE GULF1"/>
    <x v="8"/>
    <x v="4"/>
    <n v="818795"/>
    <d v="2001-05-31T21:00:00"/>
  </r>
  <r>
    <x v="1"/>
    <x v="1"/>
    <x v="1"/>
    <x v="2"/>
    <n v="250"/>
    <n v="1312176"/>
    <d v="2001-05-30T10:29:00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266.1"/>
    <d v="2001-06-04T21:00:00"/>
  </r>
  <r>
    <x v="0"/>
    <x v="0"/>
    <x v="0"/>
    <x v="0"/>
    <n v="8"/>
    <n v="1312177"/>
    <d v="2001-05-30T10:29:09"/>
    <s v="IFX Limited"/>
    <x v="0"/>
    <x v="0"/>
    <x v="0"/>
    <x v="0"/>
    <s v="Aluminum LME Registered Contract"/>
    <s v="Al LME Reg.      Contract                3 Month         USD/mt-L"/>
    <n v="8"/>
    <m/>
    <x v="0"/>
    <x v="0"/>
    <x v="0"/>
    <n v="1522"/>
    <s v="mdoconnor"/>
    <s v="BMARCHAN"/>
    <s v="Enron Metals Trading System"/>
    <x v="0"/>
    <x v="0"/>
    <n v="2158355"/>
    <m/>
  </r>
  <r>
    <x v="1"/>
    <x v="2"/>
    <x v="1"/>
    <x v="0"/>
    <n v="5000"/>
    <n v="1312178"/>
    <d v="2001-05-30T10:29:19"/>
    <s v="Coral Energy Resource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rjvandamp"/>
    <s v="ARING"/>
    <s v="ENA-IM NE GULF1"/>
    <x v="8"/>
    <x v="4"/>
    <n v="818796"/>
    <d v="2001-05-31T21:00:00"/>
  </r>
  <r>
    <x v="1"/>
    <x v="3"/>
    <x v="0"/>
    <x v="0"/>
    <n v="50000"/>
    <n v="1312179"/>
    <d v="2001-05-30T10:29:26"/>
    <s v="Hess Energy Trading Company LLC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MICWHITE"/>
    <s v="GWHALLE"/>
    <s v="WTI-GW-NXC1"/>
    <x v="5"/>
    <x v="4"/>
    <n v="109664"/>
    <d v="2001-07-01T00:00:00"/>
  </r>
  <r>
    <x v="1"/>
    <x v="2"/>
    <x v="0"/>
    <x v="10"/>
    <n v="155000"/>
    <n v="1312181"/>
    <d v="2001-05-30T10:30:34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kac"/>
    <s v="KHOLST"/>
    <s v="FT-West"/>
    <x v="6"/>
    <x v="4"/>
    <s v="VC9884.1"/>
    <d v="2001-08-01T21:00:00"/>
  </r>
  <r>
    <x v="1"/>
    <x v="2"/>
    <x v="0"/>
    <x v="6"/>
    <n v="150000"/>
    <n v="1312182"/>
    <d v="2001-05-30T10:30:39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C9885.1"/>
    <d v="2001-09-01T21:00:00"/>
  </r>
  <r>
    <x v="1"/>
    <x v="2"/>
    <x v="0"/>
    <x v="10"/>
    <n v="620000"/>
    <n v="1312183"/>
    <d v="2001-05-30T10:31:02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ADM48210"/>
    <s v="JARNOLD"/>
    <s v="NG-Price"/>
    <x v="6"/>
    <x v="4"/>
    <s v="VC9887.1"/>
    <d v="2001-07-01T21:00:00"/>
  </r>
  <r>
    <x v="1"/>
    <x v="2"/>
    <x v="1"/>
    <x v="6"/>
    <n v="300000"/>
    <n v="1312184"/>
    <d v="2001-05-30T10:31:02"/>
    <s v="Reliant Energy Services, Inc."/>
    <x v="0"/>
    <x v="0"/>
    <x v="0"/>
    <x v="2"/>
    <s v="US Gas Phy Fwd Firm non-TX &lt; or = 1Mo "/>
    <s v="US Gas Phy       TENN Z-0                Jun01           USD/MM"/>
    <m/>
    <n v="10000"/>
    <x v="0"/>
    <x v="10"/>
    <x v="0"/>
    <n v="3.55"/>
    <s v="mikepowers"/>
    <s v="SNEAL"/>
    <s v="ENA-IM NE GULF3"/>
    <x v="8"/>
    <x v="4"/>
    <n v="818806"/>
    <d v="2001-06-01T21:00:00"/>
  </r>
  <r>
    <x v="1"/>
    <x v="1"/>
    <x v="1"/>
    <x v="2"/>
    <n v="250"/>
    <n v="1312186"/>
    <d v="2001-05-30T10:31:04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8"/>
    <s v="williamson"/>
    <s v="MLORENZ"/>
    <s v="ST-Main"/>
    <x v="7"/>
    <x v="6"/>
    <n v="626269.1"/>
    <d v="2001-06-04T21:00:00"/>
  </r>
  <r>
    <x v="1"/>
    <x v="2"/>
    <x v="0"/>
    <x v="10"/>
    <n v="155000"/>
    <n v="1312187"/>
    <d v="2001-05-30T10:31:09"/>
    <s v="Firm Trading Bridgeline Gas Marketing"/>
    <x v="0"/>
    <x v="0"/>
    <x v="0"/>
    <x v="2"/>
    <s v="US Gas Fin Swap"/>
    <s v="US Gas Swap      Nymex                   Jul01           USD/MM"/>
    <n v="5000"/>
    <m/>
    <x v="0"/>
    <x v="10"/>
    <x v="0"/>
    <n v="3.74"/>
    <s v="ADM18276"/>
    <s v="JARNOLD"/>
    <s v="NG-Price"/>
    <x v="6"/>
    <x v="4"/>
    <s v="VC9889.1"/>
    <d v="2001-07-01T21:00:00"/>
  </r>
  <r>
    <x v="0"/>
    <x v="2"/>
    <x v="1"/>
    <x v="0"/>
    <n v="10000"/>
    <n v="1312188"/>
    <d v="2001-05-30T10:31:28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807"/>
    <d v="2001-05-30T21:00:00"/>
  </r>
  <r>
    <x v="1"/>
    <x v="2"/>
    <x v="0"/>
    <x v="10"/>
    <n v="155000"/>
    <n v="1312189"/>
    <d v="2001-05-30T10:31:49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jh1825ps"/>
    <s v="JARNOLD"/>
    <s v="NG-Price"/>
    <x v="6"/>
    <x v="4"/>
    <s v="VC9890.1"/>
    <d v="2001-07-01T21:00:00"/>
  </r>
  <r>
    <x v="0"/>
    <x v="2"/>
    <x v="1"/>
    <x v="6"/>
    <n v="150000"/>
    <n v="1312190"/>
    <d v="2001-05-30T10:31:52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810"/>
    <d v="2001-06-01T21:00:00"/>
  </r>
  <r>
    <x v="1"/>
    <x v="2"/>
    <x v="0"/>
    <x v="10"/>
    <n v="465000"/>
    <n v="1312191"/>
    <d v="2001-05-30T10:31:56"/>
    <s v="Conectiv Energy Supply, Inc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steven12"/>
    <s v="JARNOLD"/>
    <s v="NG-Price"/>
    <x v="6"/>
    <x v="4"/>
    <s v="VC9891.1"/>
    <d v="2001-07-01T21:00:00"/>
  </r>
  <r>
    <x v="1"/>
    <x v="3"/>
    <x v="0"/>
    <x v="0"/>
    <n v="50000"/>
    <n v="1312192"/>
    <d v="2001-05-30T10:32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7"/>
    <s v="DOMESTIC1"/>
    <s v="GWHALLE"/>
    <s v="WTI-GW-NXC2"/>
    <x v="5"/>
    <x v="4"/>
    <n v="109665"/>
    <d v="2001-07-01T00:00:00"/>
  </r>
  <r>
    <x v="1"/>
    <x v="2"/>
    <x v="1"/>
    <x v="6"/>
    <n v="9000"/>
    <n v="1312194"/>
    <d v="2001-05-30T10:32:20"/>
    <s v="Innovative Gas Services, Inc."/>
    <x v="0"/>
    <x v="0"/>
    <x v="0"/>
    <x v="2"/>
    <s v="US Gas Phy Fwd Firm non-TX &lt; or = 1Mo "/>
    <s v="US Gas Phy       TGT Z-SL                Jun01           USD/MM"/>
    <m/>
    <n v="300"/>
    <x v="0"/>
    <x v="10"/>
    <x v="0"/>
    <n v="3.665"/>
    <s v="ADM37846"/>
    <s v="SPEREIR"/>
    <s v="ENA-IM NE GULF2"/>
    <x v="8"/>
    <x v="4"/>
    <n v="818813"/>
    <d v="2001-06-01T21:00:00"/>
  </r>
  <r>
    <x v="1"/>
    <x v="2"/>
    <x v="0"/>
    <x v="6"/>
    <n v="4500"/>
    <n v="1312198"/>
    <d v="2001-05-30T10:32:48"/>
    <s v="Hess Energy Trading Company LLC"/>
    <x v="0"/>
    <x v="0"/>
    <x v="0"/>
    <x v="2"/>
    <s v="US Gas Fin Swap"/>
    <s v="US Gas Swap      Nymex                   Sep01           USD/MM-L"/>
    <n v="150"/>
    <m/>
    <x v="0"/>
    <x v="11"/>
    <x v="0"/>
    <n v="3.8504999999999998"/>
    <s v="mhorowitz"/>
    <s v="JARNOLD"/>
    <s v="NG-Price"/>
    <x v="6"/>
    <x v="4"/>
    <s v="VC9895.1"/>
    <d v="2001-09-01T21:00:00"/>
  </r>
  <r>
    <x v="1"/>
    <x v="2"/>
    <x v="0"/>
    <x v="10"/>
    <n v="4650"/>
    <n v="1312197"/>
    <d v="2001-05-30T10:32:48"/>
    <s v="Hess Energy Trading Company LLC"/>
    <x v="0"/>
    <x v="0"/>
    <x v="0"/>
    <x v="2"/>
    <s v="US Gas Fin Swap"/>
    <s v="US Gas Swap      Nymex                   Aug01           USD/MM-L"/>
    <m/>
    <n v="150"/>
    <x v="0"/>
    <x v="11"/>
    <x v="0"/>
    <n v="3.8125"/>
    <s v="mhorowitz"/>
    <s v="JARNOLD"/>
    <s v="NG-Price"/>
    <x v="6"/>
    <x v="4"/>
    <s v="VC9894.1"/>
    <d v="2001-08-01T21:00:00"/>
  </r>
  <r>
    <x v="1"/>
    <x v="5"/>
    <x v="0"/>
    <x v="0"/>
    <n v="15000"/>
    <n v="1312204"/>
    <d v="2001-05-30T10:33:31"/>
    <s v="Koch Petroleum Group, L.P."/>
    <x v="0"/>
    <x v="0"/>
    <x v="0"/>
    <x v="5"/>
    <s v="US HeatingOil2 Fin Swap"/>
    <s v="US HeatOil2 Swap Nymex NX2               Jun01           c/Gl-b"/>
    <m/>
    <n v="15000"/>
    <x v="0"/>
    <x v="13"/>
    <x v="0"/>
    <n v="78.05"/>
    <s v="fouqueta01"/>
    <s v="LMENA"/>
    <s v="HO"/>
    <x v="5"/>
    <x v="4"/>
    <n v="109668"/>
    <d v="2001-06-01T00:00:00"/>
  </r>
  <r>
    <x v="1"/>
    <x v="3"/>
    <x v="0"/>
    <x v="0"/>
    <n v="50000"/>
    <n v="1312206"/>
    <d v="2001-05-30T10:3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"/>
    <s v="GWHALLE"/>
    <s v="WTI-GW-NXC2"/>
    <x v="5"/>
    <x v="4"/>
    <n v="109669"/>
    <d v="2001-07-01T00:00:00"/>
  </r>
  <r>
    <x v="1"/>
    <x v="2"/>
    <x v="0"/>
    <x v="6"/>
    <n v="150000"/>
    <n v="1312207"/>
    <d v="2001-05-30T10:34:00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5"/>
    <s v="sstewart01"/>
    <s v="ALEWIS"/>
    <s v="GD-CENTRAL"/>
    <x v="6"/>
    <x v="4"/>
    <s v="VC9904.1"/>
    <d v="2001-06-01T21:00:00"/>
  </r>
  <r>
    <x v="1"/>
    <x v="2"/>
    <x v="0"/>
    <x v="22"/>
    <n v="615000"/>
    <n v="1312208"/>
    <d v="2001-05-30T10:34:12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HEVREGAS1"/>
    <s v="JARNOLD"/>
    <s v="NG-Price"/>
    <x v="6"/>
    <x v="4"/>
    <s v="VC9907.1"/>
    <d v="2001-07-01T00:00:00"/>
  </r>
  <r>
    <x v="1"/>
    <x v="3"/>
    <x v="0"/>
    <x v="0"/>
    <n v="50000"/>
    <n v="1312210"/>
    <d v="2001-05-30T10:34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670"/>
    <d v="2001-07-01T00:00:00"/>
  </r>
  <r>
    <x v="1"/>
    <x v="2"/>
    <x v="1"/>
    <x v="0"/>
    <n v="5000"/>
    <n v="1312211"/>
    <d v="2001-05-30T10:34:29"/>
    <s v="Duke Energy Trading and Marketing, L.L.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YJACKSON"/>
    <s v="ARING"/>
    <s v="ENA-IM NE GULF1"/>
    <x v="8"/>
    <x v="4"/>
    <n v="818818"/>
    <d v="2001-05-31T21:00:00"/>
  </r>
  <r>
    <x v="1"/>
    <x v="2"/>
    <x v="0"/>
    <x v="6"/>
    <n v="150000"/>
    <n v="1312214"/>
    <d v="2001-05-30T10:34:43"/>
    <s v="Aquila Risk Management Corporation"/>
    <x v="0"/>
    <x v="0"/>
    <x v="0"/>
    <x v="2"/>
    <s v="US Gas Fin Swap"/>
    <s v="US Gas Daily     Chicago                 Jun01           USD/MM"/>
    <m/>
    <n v="5000"/>
    <x v="0"/>
    <x v="10"/>
    <x v="0"/>
    <n v="3.7549999999999999"/>
    <s v="AQUILA1008"/>
    <s v="GSTOREY"/>
    <s v="FT-ONTARIO"/>
    <x v="6"/>
    <x v="4"/>
    <s v="VC9911.1"/>
    <d v="2001-06-01T21:00:00"/>
  </r>
  <r>
    <x v="1"/>
    <x v="2"/>
    <x v="0"/>
    <x v="10"/>
    <n v="155000"/>
    <n v="1312216"/>
    <d v="2001-05-30T10:35:04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5.95"/>
    <s v="AQUILA1001"/>
    <s v="KHOLST"/>
    <s v="FT-West"/>
    <x v="6"/>
    <x v="4"/>
    <s v="VC9914.1"/>
    <d v="2001-07-01T21:00:00"/>
  </r>
  <r>
    <x v="1"/>
    <x v="2"/>
    <x v="0"/>
    <x v="10"/>
    <n v="155000"/>
    <n v="1312217"/>
    <d v="2001-05-30T10:35:1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1"/>
    <s v="WHALENMIKE"/>
    <s v="KHOLST"/>
    <s v="FT-West"/>
    <x v="6"/>
    <x v="4"/>
    <s v="VC9915.1"/>
    <d v="2001-07-01T21:00:00"/>
  </r>
  <r>
    <x v="1"/>
    <x v="2"/>
    <x v="0"/>
    <x v="6"/>
    <n v="150000"/>
    <n v="1312219"/>
    <d v="2001-05-30T10:35:30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199999999999999"/>
    <s v="sthevenot1"/>
    <s v="MLENHAR"/>
    <s v="West-Perm"/>
    <x v="6"/>
    <x v="4"/>
    <s v="VC9917.1"/>
    <d v="2001-06-01T21:00:00"/>
  </r>
  <r>
    <x v="1"/>
    <x v="2"/>
    <x v="1"/>
    <x v="0"/>
    <n v="3000"/>
    <n v="1312220"/>
    <d v="2001-05-30T10:35:34"/>
    <s v="Colonial Energy Inc."/>
    <x v="0"/>
    <x v="0"/>
    <x v="0"/>
    <x v="2"/>
    <s v="US Gas Phy Fwd Firm non-TX &lt; or = 1Mo "/>
    <s v="US Gas Phy       Transco Z6 NY           31May01         USD/MM"/>
    <m/>
    <n v="3000"/>
    <x v="0"/>
    <x v="10"/>
    <x v="0"/>
    <n v="3.88"/>
    <s v="VABLAISE"/>
    <s v="VPIMENOV"/>
    <s v="ENA-IM ME NEW YORK"/>
    <x v="8"/>
    <x v="4"/>
    <n v="818820"/>
    <d v="2001-05-31T21:00:00"/>
  </r>
  <r>
    <x v="1"/>
    <x v="2"/>
    <x v="0"/>
    <x v="6"/>
    <n v="150000"/>
    <n v="1312222"/>
    <d v="2001-05-30T10:35:37"/>
    <s v="Tractebel Energy Marketing, Inc."/>
    <x v="0"/>
    <x v="0"/>
    <x v="0"/>
    <x v="2"/>
    <s v="US Gas Fin Swap"/>
    <s v="US Gas Daily     Malin                   Jun01           USD/MM"/>
    <m/>
    <n v="5000"/>
    <x v="0"/>
    <x v="10"/>
    <x v="0"/>
    <n v="4.45"/>
    <s v="KEVMASEK"/>
    <s v="MLENHAR"/>
    <s v="West-Perm"/>
    <x v="6"/>
    <x v="4"/>
    <s v="VC9918.1"/>
    <d v="2001-06-01T21:00:00"/>
  </r>
  <r>
    <x v="1"/>
    <x v="1"/>
    <x v="0"/>
    <x v="0"/>
    <n v="50"/>
    <n v="1312221"/>
    <d v="2001-05-30T10:35:37"/>
    <s v="AES NewEnergy, Inc."/>
    <x v="0"/>
    <x v="0"/>
    <x v="0"/>
    <x v="1"/>
    <s v="US East Power Fin Swap"/>
    <s v="US Pwr Fin Swap  PJM W IntC HE13-23 EPT  30May01         USD/MWh"/>
    <n v="50"/>
    <m/>
    <x v="0"/>
    <x v="1"/>
    <x v="0"/>
    <n v="22"/>
    <s v="aeszager"/>
    <s v="JSTEPENO"/>
    <s v="EPMI-HRLY-NE"/>
    <x v="7"/>
    <x v="4"/>
    <n v="626274.1"/>
    <d v="2001-05-30T21:00:00"/>
  </r>
  <r>
    <x v="1"/>
    <x v="2"/>
    <x v="0"/>
    <x v="10"/>
    <n v="620000"/>
    <n v="1312223"/>
    <d v="2001-05-30T10:35:45"/>
    <s v="BNP Paribas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HEVREGAS1"/>
    <s v="JARNOLD"/>
    <s v="NG-Price"/>
    <x v="6"/>
    <x v="4"/>
    <s v="VC9920.1"/>
    <d v="2001-07-01T21:00:00"/>
  </r>
  <r>
    <x v="1"/>
    <x v="2"/>
    <x v="0"/>
    <x v="22"/>
    <n v="615000"/>
    <n v="1312224"/>
    <d v="2001-05-30T10:35:51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3"/>
    <s v="HEVREGAS1"/>
    <s v="JARNOLD"/>
    <s v="NG-Price"/>
    <x v="6"/>
    <x v="4"/>
    <s v="VC9922.1"/>
    <d v="2001-07-01T00:00:00"/>
  </r>
  <r>
    <x v="1"/>
    <x v="2"/>
    <x v="0"/>
    <x v="14"/>
    <n v="1825000"/>
    <n v="1312225"/>
    <d v="2001-05-30T10:35:56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049999999999998"/>
    <s v="kwgeiger"/>
    <s v="JARNOLD"/>
    <s v="NG-Price"/>
    <x v="6"/>
    <x v="4"/>
    <s v="VC9923.1"/>
    <d v="2002-01-01T21:00:00"/>
  </r>
  <r>
    <x v="1"/>
    <x v="2"/>
    <x v="0"/>
    <x v="10"/>
    <n v="465000"/>
    <n v="1312226"/>
    <d v="2001-05-30T10:36:10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275000000000001"/>
    <s v="MSIECKHAUS"/>
    <s v="JARNOLD"/>
    <s v="NG-Price"/>
    <x v="6"/>
    <x v="4"/>
    <s v="VC9927.1"/>
    <d v="2001-08-01T21:00:00"/>
  </r>
  <r>
    <x v="1"/>
    <x v="2"/>
    <x v="0"/>
    <x v="6"/>
    <n v="150000"/>
    <n v="1312228"/>
    <d v="2001-05-30T10:36:24"/>
    <s v="Reliant Energy Services, Inc."/>
    <x v="4"/>
    <x v="1"/>
    <x v="0"/>
    <x v="2"/>
    <s v="US Gas Fin Swap"/>
    <s v="US Gas Daily     Kern River/Opal         Jun01           USD/MM"/>
    <m/>
    <n v="5000"/>
    <x v="0"/>
    <x v="10"/>
    <x v="0"/>
    <n v="2.52"/>
    <s v="USGasWest"/>
    <s v="SSOUTH"/>
    <s v="West-NW"/>
    <x v="6"/>
    <x v="4"/>
    <s v="VC9929.1"/>
    <d v="2001-06-01T21:00:00"/>
  </r>
  <r>
    <x v="1"/>
    <x v="2"/>
    <x v="0"/>
    <x v="20"/>
    <n v="755000"/>
    <n v="1312229"/>
    <d v="2001-05-30T10:36:32"/>
    <s v="Aquila Risk Management Corporation"/>
    <x v="0"/>
    <x v="0"/>
    <x v="0"/>
    <x v="2"/>
    <s v="US Gas Fin BasisSwap"/>
    <s v="US Gas Basis     NGI Malin               Nov01-Mar02     USD/MM"/>
    <m/>
    <n v="5000"/>
    <x v="0"/>
    <x v="10"/>
    <x v="0"/>
    <n v="2.4"/>
    <s v="AQUILA1001"/>
    <s v="FERMIS"/>
    <s v="FT - North West"/>
    <x v="6"/>
    <x v="4"/>
    <s v="VC9931.1"/>
    <d v="2001-11-01T00:00:00"/>
  </r>
  <r>
    <x v="1"/>
    <x v="2"/>
    <x v="0"/>
    <x v="14"/>
    <n v="1825000"/>
    <n v="1312230"/>
    <d v="2001-05-30T10:36:3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"/>
    <s v="EPMELPfjs"/>
    <s v="JARNOLD"/>
    <s v="NG-Price"/>
    <x v="6"/>
    <x v="4"/>
    <s v="VC9932.1"/>
    <d v="2002-01-01T21:00:00"/>
  </r>
  <r>
    <x v="1"/>
    <x v="2"/>
    <x v="0"/>
    <x v="6"/>
    <n v="30000"/>
    <n v="1312231"/>
    <d v="2001-05-30T10:36:43"/>
    <s v="Occidental Energy Marketing, Inc."/>
    <x v="0"/>
    <x v="0"/>
    <x v="0"/>
    <x v="2"/>
    <s v="US Gas Fin Swap"/>
    <s v="US Gas Daily     HHub                    Jun01           USD/MM"/>
    <n v="1000"/>
    <m/>
    <x v="0"/>
    <x v="10"/>
    <x v="0"/>
    <n v="3.67"/>
    <s v="HawkinsD"/>
    <s v="PKEAVEY"/>
    <s v="G-DAILY-EST"/>
    <x v="6"/>
    <x v="4"/>
    <s v="VC9934.1"/>
    <d v="2001-06-01T21:00:00"/>
  </r>
  <r>
    <x v="1"/>
    <x v="2"/>
    <x v="0"/>
    <x v="10"/>
    <n v="155000"/>
    <n v="1312232"/>
    <d v="2001-05-30T10:36:49"/>
    <s v="Engage Energy Canada L.P."/>
    <x v="0"/>
    <x v="0"/>
    <x v="0"/>
    <x v="2"/>
    <s v="US Gas Fin Swap"/>
    <s v="US Gas Swap      Nymex                   Jul01           USD/MM"/>
    <m/>
    <n v="5000"/>
    <x v="0"/>
    <x v="10"/>
    <x v="0"/>
    <n v="3.75"/>
    <s v="ADM98493"/>
    <s v="JARNOLD"/>
    <s v="NG-Price"/>
    <x v="6"/>
    <x v="4"/>
    <s v="VC9937.1"/>
    <d v="2001-07-01T21:00:00"/>
  </r>
  <r>
    <x v="0"/>
    <x v="0"/>
    <x v="0"/>
    <x v="0"/>
    <n v="20"/>
    <n v="1312234"/>
    <d v="2001-05-30T10:36:59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361"/>
    <m/>
  </r>
  <r>
    <x v="1"/>
    <x v="2"/>
    <x v="0"/>
    <x v="20"/>
    <n v="755000"/>
    <n v="1312239"/>
    <d v="2001-05-30T10:37:16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8"/>
    <s v="HEVREGAS1"/>
    <s v="JARNOLD"/>
    <s v="NG-Price"/>
    <x v="6"/>
    <x v="4"/>
    <s v="VC9943.1"/>
    <d v="2001-11-01T00:00:00"/>
  </r>
  <r>
    <x v="1"/>
    <x v="2"/>
    <x v="0"/>
    <x v="10"/>
    <n v="77500"/>
    <n v="1312240"/>
    <d v="2001-05-30T10:37:17"/>
    <s v="Reliant Energy Services, Inc.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robpitts"/>
    <s v="JARNOLD"/>
    <s v="NG-Price"/>
    <x v="6"/>
    <x v="4"/>
    <s v="VC9945.1"/>
    <d v="2001-07-01T21:00:00"/>
  </r>
  <r>
    <x v="1"/>
    <x v="2"/>
    <x v="0"/>
    <x v="6"/>
    <n v="450000"/>
    <n v="1312242"/>
    <d v="2001-05-30T10:37:19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71"/>
    <s v="AQUILA1015"/>
    <s v="EBASS"/>
    <s v="FT-Texas"/>
    <x v="6"/>
    <x v="4"/>
    <s v="VC9944.1"/>
    <d v="2001-06-01T21:00:00"/>
  </r>
  <r>
    <x v="0"/>
    <x v="0"/>
    <x v="0"/>
    <x v="0"/>
    <n v="10"/>
    <n v="1312243"/>
    <d v="2001-05-30T10:37:19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ONDON2001"/>
    <s v="ATURNER"/>
    <s v="Enron Metals Trading System"/>
    <x v="0"/>
    <x v="0"/>
    <n v="2158365"/>
    <m/>
  </r>
  <r>
    <x v="0"/>
    <x v="2"/>
    <x v="1"/>
    <x v="6"/>
    <n v="150000"/>
    <n v="1312244"/>
    <d v="2001-05-30T10:37:21"/>
    <s v="Sempra Energy Trad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49999999999998"/>
    <s v="DAVEGRAHAM"/>
    <s v="MCOWAN"/>
    <s v="EC-IM Canada West"/>
    <x v="8"/>
    <x v="7"/>
    <n v="818822"/>
    <d v="2001-06-01T21:00:00"/>
  </r>
  <r>
    <x v="1"/>
    <x v="2"/>
    <x v="0"/>
    <x v="6"/>
    <n v="150000"/>
    <n v="1312246"/>
    <d v="2001-05-30T10:37:26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8"/>
    <s v="aepes208"/>
    <s v="PKEAVEY"/>
    <s v="G-DAILY-EST"/>
    <x v="6"/>
    <x v="4"/>
    <s v="VC9948.1"/>
    <d v="2001-06-01T21:00:00"/>
  </r>
  <r>
    <x v="1"/>
    <x v="2"/>
    <x v="0"/>
    <x v="10"/>
    <n v="77500"/>
    <n v="1312248"/>
    <d v="2001-05-30T10:37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erginpat2"/>
    <s v="JARNOLD"/>
    <s v="NG-Price"/>
    <x v="6"/>
    <x v="4"/>
    <s v="VC9949.1"/>
    <d v="2001-07-01T21:00:00"/>
  </r>
  <r>
    <x v="0"/>
    <x v="2"/>
    <x v="1"/>
    <x v="0"/>
    <n v="10000"/>
    <n v="1312247"/>
    <d v="2001-05-30T10:37:2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74999999999999"/>
    <s v="jlagadin"/>
    <s v="RWATT"/>
    <s v="EC-IM Canada West"/>
    <x v="8"/>
    <x v="7"/>
    <n v="818823"/>
    <d v="2001-05-30T21:00:00"/>
  </r>
  <r>
    <x v="1"/>
    <x v="2"/>
    <x v="0"/>
    <x v="14"/>
    <n v="1825000"/>
    <n v="1312249"/>
    <d v="2001-05-30T10:37:30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1"/>
    <s v="kwgeiger"/>
    <s v="JARNOLD"/>
    <s v="NG-Price"/>
    <x v="6"/>
    <x v="4"/>
    <s v="VC9947.1"/>
    <d v="2002-01-01T21:00:00"/>
  </r>
  <r>
    <x v="0"/>
    <x v="0"/>
    <x v="0"/>
    <x v="0"/>
    <n v="9"/>
    <n v="1312250"/>
    <d v="2001-05-30T10:37:35"/>
    <s v="Barclays Bank PLC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jasontudor"/>
    <s v="ATURNER"/>
    <s v="Enron Metals Trading System"/>
    <x v="0"/>
    <x v="0"/>
    <n v="2158367"/>
    <m/>
  </r>
  <r>
    <x v="1"/>
    <x v="2"/>
    <x v="0"/>
    <x v="20"/>
    <n v="377500"/>
    <n v="1312251"/>
    <d v="2001-05-30T10:37:3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50.1"/>
    <d v="2001-11-01T00:00:00"/>
  </r>
  <r>
    <x v="1"/>
    <x v="2"/>
    <x v="0"/>
    <x v="14"/>
    <n v="1825000"/>
    <n v="1312252"/>
    <d v="2001-05-30T10:37:41"/>
    <s v="Enron Energy Services, Inc."/>
    <x v="0"/>
    <x v="0"/>
    <x v="0"/>
    <x v="2"/>
    <s v="US Gas Fin Swap"/>
    <s v="US Gas Swap      Nymex                   Jan-Dec02       USD/MM"/>
    <m/>
    <n v="5000"/>
    <x v="0"/>
    <x v="10"/>
    <x v="0"/>
    <n v="3.915"/>
    <s v="ANDYMIGS"/>
    <s v="JARNOLD"/>
    <s v="NG-Price"/>
    <x v="6"/>
    <x v="4"/>
    <s v="VC9951.1"/>
    <d v="2002-01-01T21:00:00"/>
  </r>
  <r>
    <x v="0"/>
    <x v="2"/>
    <x v="1"/>
    <x v="6"/>
    <n v="150000"/>
    <n v="1312253"/>
    <d v="2001-05-30T10:37:42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949999999999996"/>
    <s v="ADM73094"/>
    <s v="MCOWAN"/>
    <s v="EC-IM Canada West"/>
    <x v="8"/>
    <x v="7"/>
    <n v="818825"/>
    <d v="2001-06-01T21:00:00"/>
  </r>
  <r>
    <x v="1"/>
    <x v="2"/>
    <x v="0"/>
    <x v="20"/>
    <n v="377500"/>
    <n v="1312255"/>
    <d v="2001-05-30T10:37:45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18"/>
    <s v="JOEGRAHAM"/>
    <s v="JARNOLD"/>
    <s v="NG-Price"/>
    <x v="6"/>
    <x v="4"/>
    <s v="VC9953.1"/>
    <d v="2001-11-01T00:00:00"/>
  </r>
  <r>
    <x v="1"/>
    <x v="2"/>
    <x v="0"/>
    <x v="6"/>
    <n v="150000"/>
    <n v="1312258"/>
    <d v="2001-05-30T10:37:47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5"/>
    <s v="pstrange"/>
    <s v="MLENHAR"/>
    <s v="West-Perm"/>
    <x v="6"/>
    <x v="4"/>
    <s v="VC9955.1"/>
    <d v="2001-06-01T21:00:00"/>
  </r>
  <r>
    <x v="1"/>
    <x v="2"/>
    <x v="1"/>
    <x v="6"/>
    <n v="150000"/>
    <n v="1312259"/>
    <d v="2001-05-30T10:37:47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750000000000002"/>
    <s v="elsajohnst"/>
    <s v="MGRIGSB"/>
    <s v="ENA - IM West"/>
    <x v="8"/>
    <x v="4"/>
    <n v="818826"/>
    <d v="2001-06-01T21:00:00"/>
  </r>
  <r>
    <x v="0"/>
    <x v="2"/>
    <x v="1"/>
    <x v="0"/>
    <n v="50000"/>
    <n v="1312257"/>
    <d v="2001-05-30T10:37:47"/>
    <s v="Scottish Power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GREGORMCD"/>
    <s v="MNICHOLA"/>
    <s v="Non Affiliate Gas Book"/>
    <x v="3"/>
    <x v="2"/>
    <n v="105519"/>
    <d v="2001-05-30T21:00:00"/>
  </r>
  <r>
    <x v="1"/>
    <x v="2"/>
    <x v="1"/>
    <x v="6"/>
    <n v="300000"/>
    <n v="1312260"/>
    <d v="2001-05-30T10:37:48"/>
    <s v="Reliant Energy Services, In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56"/>
    <s v="mikepowers"/>
    <s v="SNEAL"/>
    <s v="ENA-IM NE GULF3"/>
    <x v="8"/>
    <x v="4"/>
    <n v="818827"/>
    <d v="2001-06-01T21:00:00"/>
  </r>
  <r>
    <x v="1"/>
    <x v="2"/>
    <x v="0"/>
    <x v="22"/>
    <n v="922500"/>
    <n v="1312263"/>
    <d v="2001-05-30T10:37:55"/>
    <s v="Enron Energy Services, Inc."/>
    <x v="0"/>
    <x v="0"/>
    <x v="0"/>
    <x v="2"/>
    <s v="US Gas Fin Swap"/>
    <s v="US Gas Swap      Nymex                   Jul-Oct01       USD/MM"/>
    <m/>
    <n v="7500"/>
    <x v="0"/>
    <x v="10"/>
    <x v="0"/>
    <n v="3.85"/>
    <s v="ANDYMIGS"/>
    <s v="JARNOLD"/>
    <s v="NG-Price"/>
    <x v="6"/>
    <x v="4"/>
    <s v="VC9959.1"/>
    <d v="2001-07-01T00:00:00"/>
  </r>
  <r>
    <x v="1"/>
    <x v="2"/>
    <x v="0"/>
    <x v="10"/>
    <n v="310000"/>
    <n v="1312264"/>
    <d v="2001-05-30T10:37:58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5"/>
    <s v="ADM48210"/>
    <s v="JARNOLD"/>
    <s v="NG-Price"/>
    <x v="6"/>
    <x v="4"/>
    <s v="VC9960.1"/>
    <d v="2001-07-01T21:00:00"/>
  </r>
  <r>
    <x v="0"/>
    <x v="0"/>
    <x v="0"/>
    <x v="0"/>
    <n v="20"/>
    <n v="1312265"/>
    <d v="2001-05-30T10:37:5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50248"/>
    <s v="BMARCHAN"/>
    <s v="Enron Metals Trading System"/>
    <x v="0"/>
    <x v="0"/>
    <n v="2158369"/>
    <m/>
  </r>
  <r>
    <x v="1"/>
    <x v="2"/>
    <x v="0"/>
    <x v="10"/>
    <n v="310000"/>
    <n v="1312266"/>
    <d v="2001-05-30T10:38:01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5"/>
    <s v="JPASTORE"/>
    <s v="JARNOLD"/>
    <s v="NG-Price"/>
    <x v="6"/>
    <x v="4"/>
    <s v="VC9962.1"/>
    <d v="2001-07-01T21:00:00"/>
  </r>
  <r>
    <x v="1"/>
    <x v="2"/>
    <x v="0"/>
    <x v="10"/>
    <n v="155000"/>
    <n v="1312267"/>
    <d v="2001-05-30T10:38:02"/>
    <s v="Bank of America, National Association"/>
    <x v="0"/>
    <x v="0"/>
    <x v="0"/>
    <x v="2"/>
    <s v="US Gas Fin BasisSwap"/>
    <s v="US Gas Basis     NGI SoCal               Jul01           USD/MM"/>
    <m/>
    <n v="5000"/>
    <x v="0"/>
    <x v="10"/>
    <x v="0"/>
    <n v="6.25"/>
    <s v="damian41"/>
    <s v="KHOLST"/>
    <s v="FT-West"/>
    <x v="6"/>
    <x v="4"/>
    <s v="VC9961.1"/>
    <d v="2001-07-01T21:00:00"/>
  </r>
  <r>
    <x v="1"/>
    <x v="2"/>
    <x v="1"/>
    <x v="6"/>
    <n v="300000"/>
    <n v="1312268"/>
    <d v="2001-05-30T10:38:03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6"/>
    <s v="cprovenzan"/>
    <s v="JHODGE2"/>
    <s v="ENA-IM ME TCO"/>
    <x v="8"/>
    <x v="4"/>
    <n v="818828"/>
    <d v="2001-06-01T21:00:00"/>
  </r>
  <r>
    <x v="1"/>
    <x v="2"/>
    <x v="0"/>
    <x v="20"/>
    <n v="755000"/>
    <n v="1312270"/>
    <d v="2001-05-30T10:38:04"/>
    <s v="Enron Energy Services, Inc."/>
    <x v="0"/>
    <x v="0"/>
    <x v="0"/>
    <x v="2"/>
    <s v="US Gas Fin Swap"/>
    <s v="US Gas Swap      Nymex                   Nov01-Mar02     USD/MM"/>
    <m/>
    <n v="5000"/>
    <x v="0"/>
    <x v="10"/>
    <x v="0"/>
    <n v="4.1950000000000003"/>
    <s v="ANDYMIGS"/>
    <s v="JARNOLD"/>
    <s v="NG-Price"/>
    <x v="6"/>
    <x v="4"/>
    <s v="VC9963.1"/>
    <d v="2001-11-01T00:00:00"/>
  </r>
  <r>
    <x v="1"/>
    <x v="2"/>
    <x v="0"/>
    <x v="10"/>
    <n v="155000"/>
    <n v="1312271"/>
    <d v="2001-05-30T10:38:06"/>
    <s v="Bank of America, National Association"/>
    <x v="0"/>
    <x v="0"/>
    <x v="0"/>
    <x v="2"/>
    <s v="US Gas Fin BasisSwap"/>
    <s v="US Gas Basis     NGI SoCal               Aug01           USD/MM"/>
    <m/>
    <n v="5000"/>
    <x v="0"/>
    <x v="10"/>
    <x v="0"/>
    <n v="6.25"/>
    <s v="damian41"/>
    <s v="KHOLST"/>
    <s v="FT-West"/>
    <x v="6"/>
    <x v="4"/>
    <s v="VC9964.1"/>
    <d v="2001-08-01T21:00:00"/>
  </r>
  <r>
    <x v="1"/>
    <x v="1"/>
    <x v="1"/>
    <x v="19"/>
    <n v="3050"/>
    <n v="1312274"/>
    <d v="2001-05-30T10:38:20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7"/>
    <s v="timpowers"/>
    <s v="RBENSON"/>
    <s v="LT-PJM"/>
    <x v="7"/>
    <x v="6"/>
    <n v="626286.1"/>
    <d v="2002-03-01T14:12:00"/>
  </r>
  <r>
    <x v="0"/>
    <x v="2"/>
    <x v="1"/>
    <x v="6"/>
    <n v="150000"/>
    <n v="1312275"/>
    <d v="2001-05-30T10:38:3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ngeerds01"/>
    <s v="MCOWAN"/>
    <s v="EC-IM Canada West"/>
    <x v="8"/>
    <x v="7"/>
    <n v="818831"/>
    <d v="2001-06-01T21:00:00"/>
  </r>
  <r>
    <x v="0"/>
    <x v="0"/>
    <x v="0"/>
    <x v="0"/>
    <n v="20"/>
    <n v="1312276"/>
    <d v="2001-05-30T10:38:37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2"/>
    <s v="LONDON2001"/>
    <s v="ATURNER"/>
    <s v="Enron Metals Trading System"/>
    <x v="0"/>
    <x v="0"/>
    <n v="2158371"/>
    <m/>
  </r>
  <r>
    <x v="1"/>
    <x v="2"/>
    <x v="0"/>
    <x v="20"/>
    <n v="377500"/>
    <n v="1312280"/>
    <d v="2001-05-30T10:38:4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68.1"/>
    <d v="2001-11-01T00:00:00"/>
  </r>
  <r>
    <x v="1"/>
    <x v="2"/>
    <x v="0"/>
    <x v="10"/>
    <n v="465000"/>
    <n v="1312278"/>
    <d v="2001-05-30T10:38:47"/>
    <s v="Mirant Americas Energy Marketing, L.P."/>
    <x v="0"/>
    <x v="0"/>
    <x v="0"/>
    <x v="2"/>
    <s v="US Gas Fin Swap"/>
    <s v="US Gas Swap      Nymex                   Aug01           USD/MM"/>
    <n v="15000"/>
    <m/>
    <x v="0"/>
    <x v="10"/>
    <x v="0"/>
    <n v="3.8224999999999998"/>
    <s v="ctm00001"/>
    <s v="JARNOLD"/>
    <s v="NG-Price"/>
    <x v="6"/>
    <x v="4"/>
    <s v="VC9969.1"/>
    <d v="2001-08-01T21:00:00"/>
  </r>
  <r>
    <x v="1"/>
    <x v="2"/>
    <x v="0"/>
    <x v="6"/>
    <n v="150000"/>
    <n v="1312282"/>
    <d v="2001-05-30T10:38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62"/>
    <s v="EPMELPkac"/>
    <s v="KHOLST"/>
    <s v="FT-West"/>
    <x v="6"/>
    <x v="4"/>
    <s v="VC9970.1"/>
    <d v="2001-09-01T21:00:00"/>
  </r>
  <r>
    <x v="1"/>
    <x v="2"/>
    <x v="0"/>
    <x v="10"/>
    <n v="310000"/>
    <n v="1312283"/>
    <d v="2001-05-30T10:39:03"/>
    <s v="Cinergy Marketing &amp; Trading, LLC"/>
    <x v="0"/>
    <x v="0"/>
    <x v="0"/>
    <x v="2"/>
    <s v="US Gas Fin Swap"/>
    <s v="US Gas Daily     NGI GD/D Chi            Jul01           USD/MM"/>
    <n v="10000"/>
    <m/>
    <x v="0"/>
    <x v="10"/>
    <x v="0"/>
    <n v="-0.01"/>
    <s v="WAYNEPIVEC"/>
    <s v="EOLSMGR"/>
    <s v="FT-ONTARIO"/>
    <x v="6"/>
    <x v="4"/>
    <s v="VC9972.1"/>
    <d v="2001-07-01T21:00:00"/>
  </r>
  <r>
    <x v="0"/>
    <x v="0"/>
    <x v="0"/>
    <x v="0"/>
    <n v="20"/>
    <n v="1312284"/>
    <d v="2001-05-30T10:39:16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onerman"/>
    <s v="BMARCHAN"/>
    <s v="Enron Metals Trading System"/>
    <x v="0"/>
    <x v="0"/>
    <n v="2158373"/>
    <m/>
  </r>
  <r>
    <x v="1"/>
    <x v="2"/>
    <x v="0"/>
    <x v="6"/>
    <n v="150000"/>
    <n v="1312285"/>
    <d v="2001-05-30T10:39:20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7"/>
    <s v="WHALENMIKE"/>
    <s v="KHOLST"/>
    <s v="FT-West"/>
    <x v="6"/>
    <x v="4"/>
    <s v="VC9974.1"/>
    <d v="2001-09-01T21:00:00"/>
  </r>
  <r>
    <x v="0"/>
    <x v="0"/>
    <x v="0"/>
    <x v="0"/>
    <n v="10"/>
    <n v="1312286"/>
    <d v="2001-05-30T10:39:23"/>
    <s v="Koch Metals Trading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LONDON2001"/>
    <s v="ATURNER"/>
    <s v="Enron Metals Trading System"/>
    <x v="0"/>
    <x v="0"/>
    <n v="2158375"/>
    <m/>
  </r>
  <r>
    <x v="1"/>
    <x v="2"/>
    <x v="0"/>
    <x v="10"/>
    <n v="155000"/>
    <n v="1312287"/>
    <d v="2001-05-30T10:39:25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6.1"/>
    <s v="AQUILA1001"/>
    <s v="KHOLST"/>
    <s v="FT-West"/>
    <x v="6"/>
    <x v="4"/>
    <s v="VC9975.1"/>
    <d v="2001-07-01T21:00:00"/>
  </r>
  <r>
    <x v="1"/>
    <x v="2"/>
    <x v="0"/>
    <x v="10"/>
    <n v="155000"/>
    <n v="1312288"/>
    <d v="2001-05-30T10:39:3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976.1"/>
    <d v="2001-07-01T21:00:00"/>
  </r>
  <r>
    <x v="0"/>
    <x v="0"/>
    <x v="0"/>
    <x v="0"/>
    <n v="20"/>
    <n v="1312289"/>
    <d v="2001-05-30T10:39:3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ADM08839"/>
    <s v="ATURNER"/>
    <s v="Enron Metals Trading System"/>
    <x v="0"/>
    <x v="0"/>
    <n v="2158377"/>
    <m/>
  </r>
  <r>
    <x v="0"/>
    <x v="0"/>
    <x v="0"/>
    <x v="0"/>
    <n v="10"/>
    <n v="1312290"/>
    <d v="2001-05-30T10:39:32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WAHFAGGOT"/>
    <s v="ATURNER"/>
    <s v="Enron Metals Trading System"/>
    <x v="0"/>
    <x v="0"/>
    <n v="2158379"/>
    <m/>
  </r>
  <r>
    <x v="1"/>
    <x v="1"/>
    <x v="1"/>
    <x v="2"/>
    <n v="250"/>
    <n v="1312291"/>
    <d v="2001-05-30T10:39:36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6.5"/>
    <s v="ADM12984"/>
    <s v="KPRESTO"/>
    <s v="LT-SERC"/>
    <x v="7"/>
    <x v="6"/>
    <n v="626289.1"/>
    <d v="2001-06-04T21:00:00"/>
  </r>
  <r>
    <x v="1"/>
    <x v="1"/>
    <x v="1"/>
    <x v="2"/>
    <n v="250"/>
    <n v="1312292"/>
    <d v="2001-05-30T10:39:39"/>
    <s v="CMS Marketing, Services and Trading Company"/>
    <x v="0"/>
    <x v="0"/>
    <x v="0"/>
    <x v="1"/>
    <s v="US East Power Phy Fwd Firm"/>
    <s v="US Pwr Phy Firm  PJM-W Peak              11-15Jun01      USD/MWh"/>
    <m/>
    <n v="50"/>
    <x v="0"/>
    <x v="1"/>
    <x v="0"/>
    <n v="42"/>
    <s v="ERICYAO2"/>
    <s v="JQUENET"/>
    <s v="ST-PJM"/>
    <x v="7"/>
    <x v="6"/>
    <n v="626291.1"/>
    <d v="2001-06-11T21:00:00"/>
  </r>
  <r>
    <x v="1"/>
    <x v="1"/>
    <x v="1"/>
    <x v="6"/>
    <n v="1500"/>
    <n v="1312294"/>
    <d v="2001-05-30T10:40:0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BARHAMCPS"/>
    <s v="JQUENET"/>
    <s v="LT-PJM"/>
    <x v="7"/>
    <x v="6"/>
    <n v="626294.1"/>
    <d v="2001-06-01T14:12:00"/>
  </r>
  <r>
    <x v="1"/>
    <x v="2"/>
    <x v="0"/>
    <x v="6"/>
    <n v="300000"/>
    <n v="1312295"/>
    <d v="2001-05-30T10:40:1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8"/>
    <s v="SANDBERG"/>
    <s v="PKEAVEY"/>
    <s v="G-DAILY-EST"/>
    <x v="6"/>
    <x v="4"/>
    <s v="VC9977.1"/>
    <d v="2001-06-01T21:00:00"/>
  </r>
  <r>
    <x v="0"/>
    <x v="0"/>
    <x v="0"/>
    <x v="0"/>
    <n v="10"/>
    <n v="1312296"/>
    <d v="2001-05-30T10:40:2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BRUMSTEVE"/>
    <s v="BMARCHAN"/>
    <s v="Enron Metals Trading System"/>
    <x v="0"/>
    <x v="0"/>
    <n v="2158391"/>
    <m/>
  </r>
  <r>
    <x v="1"/>
    <x v="2"/>
    <x v="0"/>
    <x v="22"/>
    <n v="1230000"/>
    <n v="1312298"/>
    <d v="2001-05-30T10:40:40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79.1"/>
    <d v="2001-07-01T21:00:00"/>
  </r>
  <r>
    <x v="1"/>
    <x v="2"/>
    <x v="0"/>
    <x v="20"/>
    <n v="755000"/>
    <n v="1312299"/>
    <d v="2001-05-30T10:40:4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8"/>
    <s v="DAVIDSET"/>
    <s v="JARNOLD"/>
    <s v="NG-Price"/>
    <x v="6"/>
    <x v="4"/>
    <s v="VC9980.1"/>
    <d v="2001-11-01T00:00:00"/>
  </r>
  <r>
    <x v="1"/>
    <x v="2"/>
    <x v="0"/>
    <x v="10"/>
    <n v="620000"/>
    <n v="1312300"/>
    <d v="2001-05-30T10:40:47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7549999999999999"/>
    <s v="KEVINGRADY"/>
    <s v="JARNOLD"/>
    <s v="NG-Price"/>
    <x v="6"/>
    <x v="4"/>
    <s v="VC9981.1"/>
    <d v="2001-07-01T21:00:00"/>
  </r>
  <r>
    <x v="1"/>
    <x v="2"/>
    <x v="0"/>
    <x v="6"/>
    <n v="300000"/>
    <n v="1312306"/>
    <d v="2001-05-30T10:41:0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8"/>
    <s v="STEPHENSJE"/>
    <s v="PKEAVEY"/>
    <s v="G-DAILY-EST"/>
    <x v="6"/>
    <x v="4"/>
    <s v="VC9987.1"/>
    <d v="2001-06-01T21:00:00"/>
  </r>
  <r>
    <x v="1"/>
    <x v="1"/>
    <x v="1"/>
    <x v="2"/>
    <n v="250"/>
    <n v="1312307"/>
    <d v="2001-05-30T10:41:19"/>
    <s v="CMS Marketing, Services and Trading Company"/>
    <x v="0"/>
    <x v="0"/>
    <x v="0"/>
    <x v="1"/>
    <s v="US East Power Phy Fwd Firm"/>
    <s v="US Pwr Phy Firm  PJM-W Peak              04-08Jun01      USD/MWh"/>
    <m/>
    <n v="50"/>
    <x v="0"/>
    <x v="1"/>
    <x v="0"/>
    <n v="41"/>
    <s v="ERICYAO2"/>
    <s v="JQUENET"/>
    <s v="ST-PJM"/>
    <x v="7"/>
    <x v="6"/>
    <n v="626295.1"/>
    <d v="2001-06-04T21:00:00"/>
  </r>
  <r>
    <x v="0"/>
    <x v="2"/>
    <x v="1"/>
    <x v="0"/>
    <n v="5000"/>
    <n v="1312308"/>
    <d v="2001-05-30T10:41:2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36"/>
    <d v="2001-05-31T21:00:00"/>
  </r>
  <r>
    <x v="1"/>
    <x v="2"/>
    <x v="1"/>
    <x v="0"/>
    <n v="15845"/>
    <n v="1312309"/>
    <d v="2001-05-30T10:41:34"/>
    <s v="Dynegy Marketing and Trade"/>
    <x v="0"/>
    <x v="0"/>
    <x v="0"/>
    <x v="2"/>
    <s v="US Gas Phy Fwd Firm non-TX &lt; or = 1Mo "/>
    <s v="US Gas Phy       Transco Z6 NY           31May01         USD/MM"/>
    <m/>
    <n v="15845"/>
    <x v="0"/>
    <x v="10"/>
    <x v="0"/>
    <n v="3.8"/>
    <s v="KINZY123"/>
    <s v="VPIMENOV"/>
    <s v="ENA-IM ME NEW YORK"/>
    <x v="8"/>
    <x v="4"/>
    <n v="818837"/>
    <d v="2001-05-31T21:00:00"/>
  </r>
  <r>
    <x v="0"/>
    <x v="2"/>
    <x v="1"/>
    <x v="0"/>
    <n v="10000"/>
    <n v="1312310"/>
    <d v="2001-05-30T10:41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838"/>
    <d v="2001-05-30T21:00:00"/>
  </r>
  <r>
    <x v="1"/>
    <x v="2"/>
    <x v="0"/>
    <x v="22"/>
    <n v="1230000"/>
    <n v="1312311"/>
    <d v="2001-05-30T10:41:38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88.1"/>
    <d v="2001-07-01T21:00:00"/>
  </r>
  <r>
    <x v="1"/>
    <x v="2"/>
    <x v="0"/>
    <x v="6"/>
    <n v="600000"/>
    <n v="1312312"/>
    <d v="2001-05-30T10:41:50"/>
    <s v="Coral Energy Holding L.P."/>
    <x v="0"/>
    <x v="0"/>
    <x v="0"/>
    <x v="2"/>
    <s v="US Gas Fin Swap"/>
    <s v="US Gas Swap      IF HSC                  Jun01           USD/MM"/>
    <m/>
    <n v="20000"/>
    <x v="0"/>
    <x v="10"/>
    <x v="0"/>
    <n v="3.7625000000000002"/>
    <s v="jhollman1"/>
    <s v="EBASS"/>
    <s v="FT-Texas"/>
    <x v="6"/>
    <x v="4"/>
    <s v="VC9989.1"/>
    <d v="2001-06-01T14:23:00"/>
  </r>
  <r>
    <x v="1"/>
    <x v="2"/>
    <x v="1"/>
    <x v="0"/>
    <n v="2000"/>
    <n v="1312314"/>
    <d v="2001-05-30T10:42:09"/>
    <s v="Dynegy Marketing and Trade"/>
    <x v="0"/>
    <x v="0"/>
    <x v="0"/>
    <x v="2"/>
    <s v="US Gas Phy Fwd Firm non-TX &lt; or = 1Mo "/>
    <s v="US Gas Phy       COL Onshore             31May01         USD/MM"/>
    <m/>
    <n v="2000"/>
    <x v="0"/>
    <x v="10"/>
    <x v="0"/>
    <n v="3.6"/>
    <s v="ASANCHEZ1"/>
    <s v="SPEREIR"/>
    <s v="ENA-IM NE GULF2"/>
    <x v="8"/>
    <x v="4"/>
    <n v="818840"/>
    <d v="2001-05-31T21:00:00"/>
  </r>
  <r>
    <x v="0"/>
    <x v="0"/>
    <x v="0"/>
    <x v="0"/>
    <n v="10"/>
    <n v="1312315"/>
    <d v="2001-05-30T10:42:14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15"/>
    <s v="DANNAYLOR"/>
    <s v="JGORDON1"/>
    <s v="Enron Metals Trading System"/>
    <x v="0"/>
    <x v="0"/>
    <n v="2158393"/>
    <m/>
  </r>
  <r>
    <x v="1"/>
    <x v="2"/>
    <x v="0"/>
    <x v="10"/>
    <n v="155000"/>
    <n v="1312317"/>
    <d v="2001-05-30T10:42:25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jwhitnah"/>
    <s v="JARNOLD"/>
    <s v="NG-Price"/>
    <x v="6"/>
    <x v="4"/>
    <s v="VC9992.1"/>
    <d v="2001-07-01T21:00:00"/>
  </r>
  <r>
    <x v="0"/>
    <x v="0"/>
    <x v="0"/>
    <x v="0"/>
    <n v="2"/>
    <n v="1312318"/>
    <d v="2001-05-30T10:42:2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60"/>
    <s v="marknunn1"/>
    <s v="ATURNER"/>
    <s v="Enron Metals Trading System"/>
    <x v="0"/>
    <x v="0"/>
    <n v="2158396"/>
    <m/>
  </r>
  <r>
    <x v="0"/>
    <x v="1"/>
    <x v="1"/>
    <x v="24"/>
    <n v="175"/>
    <n v="1312320"/>
    <d v="2001-05-30T10:42:31"/>
    <s v="Cargill International S.A."/>
    <x v="0"/>
    <x v="0"/>
    <x v="0"/>
    <x v="1"/>
    <s v="GER Power Phy Fwd Ffrm"/>
    <s v="GER Pwr Phy FF   Ger Grd BASE HV         04-10Jun01      EUR/MWh"/>
    <n v="25"/>
    <m/>
    <x v="0"/>
    <x v="1"/>
    <x v="2"/>
    <n v="19"/>
    <s v="tjturney"/>
    <s v="MHELLERM"/>
    <s v="UK - ECTRL - Continental Power Book"/>
    <x v="2"/>
    <x v="2"/>
    <n v="108443.1"/>
    <d v="2001-06-04T21:00:00"/>
  </r>
  <r>
    <x v="0"/>
    <x v="2"/>
    <x v="1"/>
    <x v="6"/>
    <n v="150000"/>
    <n v="1312321"/>
    <d v="2001-05-30T10:42:41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elizabeth"/>
    <s v="MCOWAN"/>
    <s v="EC-IM Canada West"/>
    <x v="8"/>
    <x v="7"/>
    <n v="818841"/>
    <d v="2001-06-01T21:00:00"/>
  </r>
  <r>
    <x v="0"/>
    <x v="0"/>
    <x v="0"/>
    <x v="0"/>
    <n v="10"/>
    <n v="1312322"/>
    <d v="2001-05-30T10:42:45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ADM08839"/>
    <s v="BMARCHAN"/>
    <s v="Enron Metals Trading System"/>
    <x v="0"/>
    <x v="0"/>
    <n v="2158403"/>
    <m/>
  </r>
  <r>
    <x v="1"/>
    <x v="1"/>
    <x v="1"/>
    <x v="0"/>
    <n v="50"/>
    <n v="1312325"/>
    <d v="2001-05-30T10:43:13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.5"/>
    <s v="mcorbett"/>
    <s v="GGUPTA"/>
    <s v="ST-New England"/>
    <x v="7"/>
    <x v="6"/>
    <n v="626297.1"/>
    <d v="2001-06-01T21:00:00"/>
  </r>
  <r>
    <x v="1"/>
    <x v="3"/>
    <x v="0"/>
    <x v="0"/>
    <n v="50000"/>
    <n v="1312326"/>
    <d v="2001-05-30T10:43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"/>
    <s v="GWHALLE"/>
    <s v="WTI-GW-NXC2"/>
    <x v="5"/>
    <x v="4"/>
    <n v="109681"/>
    <d v="2001-07-01T00:00:00"/>
  </r>
  <r>
    <x v="0"/>
    <x v="0"/>
    <x v="0"/>
    <x v="0"/>
    <n v="20"/>
    <n v="1312328"/>
    <d v="2001-05-30T10:43:3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1"/>
    <s v="LONDON2001"/>
    <s v="ATURNER"/>
    <s v="Enron Metals Trading System"/>
    <x v="0"/>
    <x v="0"/>
    <n v="2158412"/>
    <m/>
  </r>
  <r>
    <x v="1"/>
    <x v="2"/>
    <x v="0"/>
    <x v="20"/>
    <n v="1510000"/>
    <n v="1312330"/>
    <d v="2001-05-30T10:43:42"/>
    <s v="Reliant Energy Services, Inc."/>
    <x v="0"/>
    <x v="0"/>
    <x v="0"/>
    <x v="2"/>
    <s v="US Gas Fin BasisSwap"/>
    <s v="US Gas Basis     NGPL TXOK               Nov01-Mar02     USD/MM"/>
    <n v="10000"/>
    <m/>
    <x v="0"/>
    <x v="10"/>
    <x v="0"/>
    <n v="-0.09"/>
    <s v="robpitts"/>
    <s v="KRUSCIT"/>
    <s v="Firm Trading Central"/>
    <x v="6"/>
    <x v="4"/>
    <s v="VC9997.1"/>
    <d v="2001-11-01T00:00:00"/>
  </r>
  <r>
    <x v="1"/>
    <x v="2"/>
    <x v="0"/>
    <x v="10"/>
    <n v="155000"/>
    <n v="1312332"/>
    <d v="2001-05-30T10:43:5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kac"/>
    <s v="KHOLST"/>
    <s v="FT-West"/>
    <x v="6"/>
    <x v="4"/>
    <s v="VC9999.1"/>
    <d v="2001-07-01T21:00:00"/>
  </r>
  <r>
    <x v="1"/>
    <x v="1"/>
    <x v="1"/>
    <x v="0"/>
    <n v="50"/>
    <n v="1312333"/>
    <d v="2001-05-30T10:43:56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4.95"/>
    <s v="mattmanley"/>
    <s v="JQUENET"/>
    <s v="ST-PJM"/>
    <x v="7"/>
    <x v="6"/>
    <n v="626298.1"/>
    <d v="2001-06-01T21:00:00"/>
  </r>
  <r>
    <x v="0"/>
    <x v="0"/>
    <x v="0"/>
    <x v="0"/>
    <n v="20"/>
    <n v="1312334"/>
    <d v="2001-05-30T10:44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.5"/>
    <s v="ADM08839"/>
    <s v="ATURNER"/>
    <s v="Enron Metals Trading System"/>
    <x v="0"/>
    <x v="0"/>
    <n v="2158414"/>
    <m/>
  </r>
  <r>
    <x v="0"/>
    <x v="0"/>
    <x v="0"/>
    <x v="0"/>
    <n v="5"/>
    <n v="1312335"/>
    <d v="2001-05-30T10:44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01"/>
    <s v="marknunn1"/>
    <s v="BMARCHAN"/>
    <s v="Enron Metals Trading System"/>
    <x v="0"/>
    <x v="0"/>
    <n v="2158416"/>
    <m/>
  </r>
  <r>
    <x v="1"/>
    <x v="2"/>
    <x v="0"/>
    <x v="20"/>
    <n v="1510000"/>
    <n v="1312337"/>
    <d v="2001-05-30T10:44:15"/>
    <s v="AEP Energy Services, Inc."/>
    <x v="0"/>
    <x v="0"/>
    <x v="0"/>
    <x v="2"/>
    <s v="US Gas Fin BasisSwap"/>
    <s v="US Gas Basis     EP Permian              Nov01-Mar02     USD/MM"/>
    <n v="10000"/>
    <m/>
    <x v="0"/>
    <x v="10"/>
    <x v="0"/>
    <n v="-7.4999999999999997E-3"/>
    <s v="aepes203"/>
    <s v="EBASS"/>
    <s v="FT-Texas"/>
    <x v="6"/>
    <x v="4"/>
    <s v="VD0001.1"/>
    <d v="2001-11-01T21:00:00"/>
  </r>
  <r>
    <x v="0"/>
    <x v="0"/>
    <x v="0"/>
    <x v="0"/>
    <n v="10"/>
    <n v="1312338"/>
    <d v="2001-05-30T10:44:17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SIMONEVANS"/>
    <s v="BMARCHAN"/>
    <s v="Enron Metals Trading System"/>
    <x v="0"/>
    <x v="0"/>
    <n v="2158418"/>
    <m/>
  </r>
  <r>
    <x v="0"/>
    <x v="0"/>
    <x v="0"/>
    <x v="0"/>
    <n v="15"/>
    <n v="1312339"/>
    <d v="2001-05-30T10:44:27"/>
    <s v="J. Aron &amp; Company"/>
    <x v="0"/>
    <x v="0"/>
    <x v="0"/>
    <x v="0"/>
    <s v="Copper LME Registered Contract"/>
    <s v="Cu LME Reg.      Contract                3 Month         USD/mt-L"/>
    <m/>
    <n v="15"/>
    <x v="0"/>
    <x v="0"/>
    <x v="0"/>
    <n v="1701"/>
    <s v="ADM08839"/>
    <s v="BMARCHAN"/>
    <s v="Enron Metals Trading System"/>
    <x v="0"/>
    <x v="0"/>
    <n v="2158420"/>
    <m/>
  </r>
  <r>
    <x v="1"/>
    <x v="2"/>
    <x v="0"/>
    <x v="20"/>
    <n v="1510000"/>
    <n v="1312340"/>
    <d v="2001-05-30T10:44:31"/>
    <s v="Aquila Risk Management Corporation"/>
    <x v="0"/>
    <x v="0"/>
    <x v="0"/>
    <x v="2"/>
    <s v="US Gas Fin BasisSwap"/>
    <s v="US Gas Basis     NGPL LA                 Nov01-Mar02     USD/MM"/>
    <m/>
    <n v="10000"/>
    <x v="0"/>
    <x v="10"/>
    <x v="0"/>
    <n v="-8.5000000000000006E-2"/>
    <s v="AQUILA1075"/>
    <s v="KRUSCIT"/>
    <s v="Firm Trading Central"/>
    <x v="6"/>
    <x v="4"/>
    <s v="VD0002.1"/>
    <d v="2001-11-01T00:00:00"/>
  </r>
  <r>
    <x v="1"/>
    <x v="1"/>
    <x v="0"/>
    <x v="0"/>
    <n v="50"/>
    <n v="1312341"/>
    <d v="2001-05-30T10:44:37"/>
    <s v="PSEG Energy Resources &amp; Trade LLC"/>
    <x v="0"/>
    <x v="0"/>
    <x v="0"/>
    <x v="1"/>
    <s v="US East Power Fin Swap"/>
    <s v="US Pwr Fin Swap  PJM W IntC HE13-23 EPT  30May01         USD/MWh"/>
    <n v="50"/>
    <m/>
    <x v="0"/>
    <x v="1"/>
    <x v="0"/>
    <n v="22"/>
    <s v="briankrall"/>
    <s v="JSTEPENO"/>
    <s v="EPMI-HRLY-NE"/>
    <x v="7"/>
    <x v="4"/>
    <n v="626300.1"/>
    <d v="2001-05-30T21:00:00"/>
  </r>
  <r>
    <x v="1"/>
    <x v="2"/>
    <x v="0"/>
    <x v="10"/>
    <n v="155000"/>
    <n v="1312342"/>
    <d v="2001-05-30T10:44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D0003.1"/>
    <d v="2001-08-01T21:00:00"/>
  </r>
  <r>
    <x v="0"/>
    <x v="2"/>
    <x v="1"/>
    <x v="0"/>
    <n v="5000"/>
    <n v="1312343"/>
    <d v="2001-05-30T10:45:08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45"/>
    <d v="2001-05-31T21:00:00"/>
  </r>
  <r>
    <x v="1"/>
    <x v="1"/>
    <x v="1"/>
    <x v="6"/>
    <n v="750"/>
    <n v="1312344"/>
    <d v="2001-05-30T10:45:25"/>
    <s v="Aquila Energy Marketing Corporation"/>
    <x v="0"/>
    <x v="0"/>
    <x v="0"/>
    <x v="1"/>
    <s v="US West Power Phy Fwd Firm"/>
    <s v="US Pwr Phy Firm  PALVE Peak              Jun01           USD/MWh"/>
    <m/>
    <n v="25"/>
    <x v="0"/>
    <x v="1"/>
    <x v="0"/>
    <n v="250"/>
    <s v="WESTPOWER"/>
    <s v="MFISCHE2"/>
    <s v="ST-SW"/>
    <x v="7"/>
    <x v="6"/>
    <n v="626302.1"/>
    <d v="2001-06-01T21:00:00"/>
  </r>
  <r>
    <x v="1"/>
    <x v="2"/>
    <x v="0"/>
    <x v="6"/>
    <n v="300000"/>
    <n v="1312345"/>
    <d v="2001-05-30T10:45:47"/>
    <s v="El Paso Merchant Energy, L.P."/>
    <x v="0"/>
    <x v="0"/>
    <x v="0"/>
    <x v="2"/>
    <s v="US Gas Fin Swap"/>
    <s v="US Gas Daily     HHub                    Jun01           USD/MM"/>
    <m/>
    <n v="10000"/>
    <x v="0"/>
    <x v="10"/>
    <x v="0"/>
    <n v="3.68"/>
    <s v="EPMELPctk"/>
    <s v="PKEAVEY"/>
    <s v="G-DAILY-EST"/>
    <x v="6"/>
    <x v="4"/>
    <s v="VD0004.1"/>
    <d v="2001-06-01T21:00:00"/>
  </r>
  <r>
    <x v="1"/>
    <x v="2"/>
    <x v="0"/>
    <x v="20"/>
    <n v="377500"/>
    <n v="1312346"/>
    <d v="2001-05-30T10:45:58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7"/>
    <s v="berginpat2"/>
    <s v="JARNOLD"/>
    <s v="NG-Price"/>
    <x v="6"/>
    <x v="4"/>
    <s v="VD0005.1"/>
    <d v="2001-11-01T00:00:00"/>
  </r>
  <r>
    <x v="0"/>
    <x v="0"/>
    <x v="0"/>
    <x v="0"/>
    <n v="4"/>
    <n v="1312348"/>
    <d v="2001-05-30T10:46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marknunn1"/>
    <s v="BMARCHAN"/>
    <s v="Enron Metals Trading System"/>
    <x v="0"/>
    <x v="0"/>
    <n v="2158424"/>
    <m/>
  </r>
  <r>
    <x v="0"/>
    <x v="2"/>
    <x v="1"/>
    <x v="0"/>
    <n v="5000"/>
    <n v="1312349"/>
    <d v="2001-05-30T10:46:08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8847"/>
    <d v="2001-05-31T21:00:00"/>
  </r>
  <r>
    <x v="0"/>
    <x v="2"/>
    <x v="0"/>
    <x v="6"/>
    <n v="300000"/>
    <n v="1312352"/>
    <d v="2001-05-30T10:46:18"/>
    <s v="CMS Marketing, Services and Trading Company"/>
    <x v="0"/>
    <x v="0"/>
    <x v="0"/>
    <x v="2"/>
    <s v="CAN Gas Fin Swap East"/>
    <s v="CAN Gas Swap     GD/D Dawn               Jun01           USD/MM"/>
    <n v="10000"/>
    <m/>
    <x v="0"/>
    <x v="10"/>
    <x v="0"/>
    <n v="3.87"/>
    <s v="TSPURLIN"/>
    <s v="MCUILLA"/>
    <s v="ENA - IM Ontario"/>
    <x v="6"/>
    <x v="4"/>
    <s v="VD3606.1"/>
    <d v="2001-06-01T21:00:00"/>
  </r>
  <r>
    <x v="1"/>
    <x v="2"/>
    <x v="0"/>
    <x v="6"/>
    <n v="600000"/>
    <n v="1312353"/>
    <d v="2001-05-30T10:46:43"/>
    <s v="Sempra Energy Trading Corp."/>
    <x v="0"/>
    <x v="0"/>
    <x v="0"/>
    <x v="2"/>
    <s v="US Gas Fin Swap"/>
    <s v="US Gas Swap      Nymex                   Sep01           USD/MM"/>
    <n v="20000"/>
    <m/>
    <x v="0"/>
    <x v="10"/>
    <x v="0"/>
    <n v="3.8624999999999998"/>
    <s v="DAVIDSET"/>
    <s v="JARNOLD"/>
    <s v="NG-Price"/>
    <x v="6"/>
    <x v="4"/>
    <s v="VD0009.1"/>
    <d v="2001-09-01T21:00:00"/>
  </r>
  <r>
    <x v="0"/>
    <x v="2"/>
    <x v="1"/>
    <x v="6"/>
    <n v="150000"/>
    <n v="1312356"/>
    <d v="2001-05-30T10:46:56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"/>
    <s v="MSIECKHAUS"/>
    <s v="MCOWAN"/>
    <s v="EC-IM Canada West"/>
    <x v="8"/>
    <x v="7"/>
    <n v="818848"/>
    <d v="2001-06-01T21:00:00"/>
  </r>
  <r>
    <x v="1"/>
    <x v="3"/>
    <x v="0"/>
    <x v="0"/>
    <n v="50000"/>
    <n v="1312357"/>
    <d v="2001-05-30T10:46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tlavin3242"/>
    <s v="GWHALLE"/>
    <s v="WTI-GW-NXC2"/>
    <x v="5"/>
    <x v="4"/>
    <n v="109682"/>
    <d v="2001-07-01T00:00:00"/>
  </r>
  <r>
    <x v="1"/>
    <x v="3"/>
    <x v="0"/>
    <x v="0"/>
    <n v="30000"/>
    <n v="1312358"/>
    <d v="2001-05-30T10:47:13"/>
    <s v="Koch Petroleum Group, L.P.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fouqueta01"/>
    <s v="GWHALLE"/>
    <s v="WTI-GW-NXC2"/>
    <x v="5"/>
    <x v="4"/>
    <n v="109683"/>
    <d v="2001-07-01T00:00:00"/>
  </r>
  <r>
    <x v="1"/>
    <x v="3"/>
    <x v="0"/>
    <x v="0"/>
    <n v="20000"/>
    <n v="1312372"/>
    <d v="2001-05-30T10:47:42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77"/>
    <s v="JTREADWAY"/>
    <s v="GWHALLE"/>
    <s v="WTI-GW-NXC2"/>
    <x v="5"/>
    <x v="4"/>
    <n v="109688"/>
    <d v="2001-07-01T00:00:00"/>
  </r>
  <r>
    <x v="1"/>
    <x v="2"/>
    <x v="1"/>
    <x v="6"/>
    <n v="150000"/>
    <n v="1312377"/>
    <d v="2001-05-30T10:48:01"/>
    <s v="Reliant Energy Services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700000000000002"/>
    <s v="bbrent01"/>
    <s v="MGRIGSB"/>
    <s v="ENA - IM West"/>
    <x v="8"/>
    <x v="4"/>
    <n v="818851"/>
    <d v="2001-06-01T21:00:00"/>
  </r>
  <r>
    <x v="1"/>
    <x v="2"/>
    <x v="1"/>
    <x v="0"/>
    <n v="5000"/>
    <n v="1312379"/>
    <d v="2001-05-30T10:48:29"/>
    <s v="Duke Energy Trading and Marketing,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"/>
    <s v="YJACKSON"/>
    <s v="SPEREIR"/>
    <s v="ENA-IM NE GULF2"/>
    <x v="8"/>
    <x v="4"/>
    <n v="818853"/>
    <d v="2001-05-31T21:00:00"/>
  </r>
  <r>
    <x v="1"/>
    <x v="2"/>
    <x v="1"/>
    <x v="6"/>
    <n v="150000"/>
    <n v="1312380"/>
    <d v="2001-05-30T10:48:32"/>
    <s v="Cinergy Marketing &amp; Trading, LLC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49999999999998"/>
    <s v="BERRYJOE1"/>
    <s v="MGRIGSB"/>
    <s v="ENA - IM West"/>
    <x v="8"/>
    <x v="4"/>
    <n v="818854"/>
    <d v="2001-06-01T21:00:00"/>
  </r>
  <r>
    <x v="0"/>
    <x v="0"/>
    <x v="0"/>
    <x v="0"/>
    <n v="50"/>
    <n v="1312383"/>
    <d v="2001-05-30T10:48:40"/>
    <s v="Triland Metals Limited"/>
    <x v="0"/>
    <x v="0"/>
    <x v="0"/>
    <x v="0"/>
    <s v="Aluminum LME Registered Contract"/>
    <s v="Al LME Reg.      Contract                18Jul01         USD/mt-L"/>
    <n v="50"/>
    <m/>
    <x v="0"/>
    <x v="0"/>
    <x v="0"/>
    <n v="1516"/>
    <s v="ADM06610"/>
    <s v="GRANKINE"/>
    <s v="Enron Metals Trading System"/>
    <x v="0"/>
    <x v="0"/>
    <n v="2158433"/>
    <d v="2001-07-18T00:00:00"/>
  </r>
  <r>
    <x v="0"/>
    <x v="0"/>
    <x v="0"/>
    <x v="0"/>
    <n v="50"/>
    <n v="1312382"/>
    <d v="2001-05-30T10:48:40"/>
    <s v="Triland Metals Limited"/>
    <x v="0"/>
    <x v="0"/>
    <x v="0"/>
    <x v="0"/>
    <s v="Aluminum LME Registered Contract"/>
    <s v="Al LME Reg.      Contract                20Jun01         USD/mt-L"/>
    <m/>
    <n v="50"/>
    <x v="0"/>
    <x v="0"/>
    <x v="0"/>
    <n v="1511.75"/>
    <s v="ADM06610"/>
    <s v="GRANKINE"/>
    <s v="Enron Metals Trading System"/>
    <x v="0"/>
    <x v="0"/>
    <n v="2158431"/>
    <d v="2001-06-20T00:00:00"/>
  </r>
  <r>
    <x v="1"/>
    <x v="1"/>
    <x v="1"/>
    <x v="2"/>
    <n v="250"/>
    <n v="1312384"/>
    <d v="2001-05-30T10:48:47"/>
    <s v="DTE Energy Trading, Inc."/>
    <x v="0"/>
    <x v="0"/>
    <x v="0"/>
    <x v="1"/>
    <s v="US East Power Phy Fwd Firm"/>
    <s v="US Pwr Phy Firm  Entergy Peak            04-08Jun01      USD/MWh"/>
    <n v="50"/>
    <m/>
    <x v="0"/>
    <x v="1"/>
    <x v="0"/>
    <n v="50.75"/>
    <s v="grabowskim"/>
    <s v="MCARSON2"/>
    <s v="ST-SPP"/>
    <x v="7"/>
    <x v="6"/>
    <n v="626310.1"/>
    <d v="2001-06-04T21:00:00"/>
  </r>
  <r>
    <x v="0"/>
    <x v="0"/>
    <x v="0"/>
    <x v="0"/>
    <n v="20"/>
    <n v="1312385"/>
    <d v="2001-05-30T10:48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58435"/>
    <m/>
  </r>
  <r>
    <x v="1"/>
    <x v="3"/>
    <x v="0"/>
    <x v="0"/>
    <n v="50000"/>
    <n v="1312386"/>
    <d v="2001-05-30T10:48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690"/>
    <d v="2001-07-01T00:00:00"/>
  </r>
  <r>
    <x v="1"/>
    <x v="2"/>
    <x v="1"/>
    <x v="6"/>
    <n v="330000"/>
    <n v="1312387"/>
    <d v="2001-05-30T10:49:04"/>
    <s v="Aquila Energy Marketing Corporation"/>
    <x v="0"/>
    <x v="0"/>
    <x v="0"/>
    <x v="2"/>
    <s v="US Gas Phy Fwd Firm non-TX &lt; or = 1Mo "/>
    <s v="US Gas Phy       Waha                    Jun01           USD/MM"/>
    <n v="11000"/>
    <m/>
    <x v="0"/>
    <x v="10"/>
    <x v="0"/>
    <n v="3.61"/>
    <s v="TIMMYSMALL"/>
    <s v="EBASS"/>
    <s v="ENA-IM WAHA"/>
    <x v="8"/>
    <x v="4"/>
    <n v="818856"/>
    <d v="2001-06-01T09:47:00"/>
  </r>
  <r>
    <x v="1"/>
    <x v="1"/>
    <x v="1"/>
    <x v="10"/>
    <n v="1550"/>
    <n v="1312388"/>
    <d v="2001-05-30T10:49:16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6313.1"/>
    <d v="2002-05-01T14:12:00"/>
  </r>
  <r>
    <x v="0"/>
    <x v="0"/>
    <x v="0"/>
    <x v="0"/>
    <n v="16"/>
    <n v="1312389"/>
    <d v="2001-05-30T10:49:25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02"/>
    <s v="ADM83161"/>
    <s v="BMARCHAN"/>
    <s v="Enron Metals Trading System"/>
    <x v="0"/>
    <x v="0"/>
    <n v="2158438"/>
    <m/>
  </r>
  <r>
    <x v="1"/>
    <x v="3"/>
    <x v="0"/>
    <x v="0"/>
    <n v="25000"/>
    <n v="1312390"/>
    <d v="2001-05-30T10:49:31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4000000000000001"/>
    <s v="DOMESTIC2"/>
    <s v="RFULLER"/>
    <s v="PHYOIL - Price"/>
    <x v="6"/>
    <x v="4"/>
    <s v="VD0031.1"/>
    <d v="2001-07-01T00:00:00"/>
  </r>
  <r>
    <x v="1"/>
    <x v="2"/>
    <x v="0"/>
    <x v="10"/>
    <n v="310000"/>
    <n v="1312392"/>
    <d v="2001-05-30T10:50:23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6500000000000004"/>
    <s v="AQUILA1001"/>
    <s v="MSANCH2"/>
    <s v="GD-New-Jr"/>
    <x v="6"/>
    <x v="4"/>
    <s v="VD0033.1"/>
    <d v="2001-07-01T21:00:00"/>
  </r>
  <r>
    <x v="1"/>
    <x v="3"/>
    <x v="0"/>
    <x v="0"/>
    <n v="50000"/>
    <n v="1312393"/>
    <d v="2001-05-30T10:50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1"/>
    <d v="2001-07-01T00:00:00"/>
  </r>
  <r>
    <x v="1"/>
    <x v="2"/>
    <x v="0"/>
    <x v="20"/>
    <n v="755000"/>
    <n v="1312394"/>
    <d v="2001-05-30T10:50:4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65"/>
    <s v="steven12"/>
    <s v="JARNOLD"/>
    <s v="NG-Price"/>
    <x v="6"/>
    <x v="4"/>
    <s v="VD0035.1"/>
    <d v="2001-11-01T00:00:00"/>
  </r>
  <r>
    <x v="0"/>
    <x v="2"/>
    <x v="1"/>
    <x v="0"/>
    <n v="5000"/>
    <n v="1312396"/>
    <d v="2001-05-30T10:50:5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58"/>
    <d v="2001-05-31T21:00:00"/>
  </r>
  <r>
    <x v="1"/>
    <x v="3"/>
    <x v="0"/>
    <x v="0"/>
    <n v="50000"/>
    <n v="1312397"/>
    <d v="2001-05-30T10:51:0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3"/>
    <d v="2001-07-01T00:00:00"/>
  </r>
  <r>
    <x v="0"/>
    <x v="2"/>
    <x v="1"/>
    <x v="6"/>
    <n v="150000"/>
    <n v="1312398"/>
    <d v="2001-05-30T10:51:1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ADM73094"/>
    <s v="MCOWAN"/>
    <s v="EC-IM Canada West"/>
    <x v="8"/>
    <x v="7"/>
    <n v="818859"/>
    <d v="2001-06-01T21:00:00"/>
  </r>
  <r>
    <x v="1"/>
    <x v="3"/>
    <x v="0"/>
    <x v="0"/>
    <n v="50000"/>
    <n v="1312400"/>
    <d v="2001-05-30T10:5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N587JK00"/>
    <s v="GWHALLE"/>
    <s v="WTI-GW-NXC2"/>
    <x v="5"/>
    <x v="4"/>
    <n v="109694"/>
    <d v="2001-07-01T00:00:00"/>
  </r>
  <r>
    <x v="0"/>
    <x v="2"/>
    <x v="1"/>
    <x v="0"/>
    <n v="5000"/>
    <n v="1312401"/>
    <d v="2001-05-30T10:51:3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61"/>
    <d v="2001-05-31T21:00:00"/>
  </r>
  <r>
    <x v="1"/>
    <x v="1"/>
    <x v="1"/>
    <x v="6"/>
    <n v="1500"/>
    <n v="1312402"/>
    <d v="2001-05-30T10:51:44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25"/>
    <s v="ADM12984"/>
    <s v="MCARSON2"/>
    <s v="LT-SPP"/>
    <x v="7"/>
    <x v="6"/>
    <n v="626315.1"/>
    <d v="2001-06-01T14:16:00"/>
  </r>
  <r>
    <x v="1"/>
    <x v="2"/>
    <x v="0"/>
    <x v="20"/>
    <n v="755000"/>
    <n v="1312403"/>
    <d v="2001-05-30T10:52:01"/>
    <s v="PG&amp;E Energy Trading-Gas Corporation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susjones"/>
    <s v="FERMIS"/>
    <s v="FT - North West"/>
    <x v="6"/>
    <x v="4"/>
    <s v="VD0040.1"/>
    <d v="2001-11-01T00:00:00"/>
  </r>
  <r>
    <x v="0"/>
    <x v="2"/>
    <x v="1"/>
    <x v="0"/>
    <n v="2000"/>
    <n v="1312404"/>
    <d v="2001-05-30T10:52:02"/>
    <s v="Tenaska Marketing Canada, a division of TMV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4.8150000000000004"/>
    <s v="KJMTMC01"/>
    <s v="RWATT"/>
    <s v="EC-IM Canada West"/>
    <x v="8"/>
    <x v="7"/>
    <n v="818862"/>
    <d v="2001-05-31T21:00:00"/>
  </r>
  <r>
    <x v="1"/>
    <x v="2"/>
    <x v="0"/>
    <x v="6"/>
    <n v="150000"/>
    <n v="1312405"/>
    <d v="2001-05-30T10:52:03"/>
    <s v="Western Gas Resources, Inc."/>
    <x v="4"/>
    <x v="1"/>
    <x v="0"/>
    <x v="2"/>
    <s v="US Gas Fin Swap"/>
    <s v="US Gas Daily     Kern River/Opal         Jun01           USD/MM"/>
    <m/>
    <n v="5000"/>
    <x v="0"/>
    <x v="10"/>
    <x v="0"/>
    <n v="2.4750000000000001"/>
    <s v="USGasWest"/>
    <s v="SSOUTH"/>
    <s v="West-NW"/>
    <x v="6"/>
    <x v="4"/>
    <s v="VD0041.1"/>
    <d v="2001-06-01T21:00:00"/>
  </r>
  <r>
    <x v="0"/>
    <x v="2"/>
    <x v="1"/>
    <x v="0"/>
    <n v="10000"/>
    <n v="1312406"/>
    <d v="2001-05-30T10:52:1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63"/>
    <d v="2001-05-30T21:00:00"/>
  </r>
  <r>
    <x v="1"/>
    <x v="2"/>
    <x v="0"/>
    <x v="6"/>
    <n v="60000"/>
    <n v="1312408"/>
    <d v="2001-05-30T10:52:35"/>
    <s v="Cargill Energy, a division of Cargill, Incorporated"/>
    <x v="0"/>
    <x v="0"/>
    <x v="0"/>
    <x v="2"/>
    <s v="US Gas Fin Swap"/>
    <s v="US Gas Daily     HHub                    Jun01           USD/MM"/>
    <n v="2000"/>
    <m/>
    <x v="0"/>
    <x v="10"/>
    <x v="0"/>
    <n v="3.66"/>
    <s v="BEICHTEN"/>
    <s v="PKEAVEY"/>
    <s v="G-DAILY-EST"/>
    <x v="6"/>
    <x v="4"/>
    <s v="VD0043.1"/>
    <d v="2001-06-01T21:00:00"/>
  </r>
  <r>
    <x v="1"/>
    <x v="1"/>
    <x v="1"/>
    <x v="21"/>
    <n v="2950"/>
    <n v="1312409"/>
    <d v="2001-05-30T10:52:48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7.75"/>
    <s v="jheinecke1"/>
    <s v="JKING6"/>
    <s v="ST-SERC"/>
    <x v="7"/>
    <x v="6"/>
    <n v="626317.1"/>
    <d v="2002-01-01T14:25:00"/>
  </r>
  <r>
    <x v="1"/>
    <x v="2"/>
    <x v="0"/>
    <x v="20"/>
    <n v="377500"/>
    <n v="1312412"/>
    <d v="2001-05-30T10:52:59"/>
    <s v="Sempra Energy Trading Corp."/>
    <x v="0"/>
    <x v="0"/>
    <x v="0"/>
    <x v="2"/>
    <s v="US Gas Fin Swap"/>
    <s v="US Gas Swap      Nymex                   Nov01-Mar02     USD/MM"/>
    <n v="2500"/>
    <m/>
    <x v="0"/>
    <x v="10"/>
    <x v="0"/>
    <n v="4.16"/>
    <s v="jdbsempra"/>
    <s v="JARNOLD"/>
    <s v="NG-Price"/>
    <x v="6"/>
    <x v="4"/>
    <s v="VD0048.1"/>
    <d v="2001-11-01T00:00:00"/>
  </r>
  <r>
    <x v="1"/>
    <x v="2"/>
    <x v="1"/>
    <x v="6"/>
    <n v="300000"/>
    <n v="1312413"/>
    <d v="2001-05-30T10:53:06"/>
    <s v="BP Energy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650000000000002"/>
    <s v="ADM05933"/>
    <s v="JHODGE2"/>
    <s v="ENA-IM ME TCO"/>
    <x v="8"/>
    <x v="4"/>
    <n v="818864"/>
    <d v="2001-06-01T21:00:00"/>
  </r>
  <r>
    <x v="0"/>
    <x v="4"/>
    <x v="0"/>
    <x v="16"/>
    <n v="6000"/>
    <n v="1312416"/>
    <d v="2001-05-30T10:53:26"/>
    <s v="Glencore Commodities Limited"/>
    <x v="0"/>
    <x v="0"/>
    <x v="0"/>
    <x v="4"/>
    <s v="Propane CIF Fin Swap"/>
    <s v="Propane CIF Swap Argus ARA (lg)          Q4 2001         USD/mt/m"/>
    <n v="2000"/>
    <m/>
    <x v="0"/>
    <x v="9"/>
    <x v="0"/>
    <n v="297"/>
    <s v="dschneider"/>
    <s v="TWALLAC"/>
    <s v="UK - European Propane"/>
    <x v="5"/>
    <x v="3"/>
    <n v="109695"/>
    <d v="2001-10-01T00:00:00"/>
  </r>
  <r>
    <x v="1"/>
    <x v="1"/>
    <x v="1"/>
    <x v="2"/>
    <n v="250"/>
    <n v="1312418"/>
    <d v="2001-05-30T10:54:22"/>
    <s v="Allegheny Energy Supply Company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vfaes123"/>
    <s v="JQUENET"/>
    <s v="ST-PJM"/>
    <x v="7"/>
    <x v="6"/>
    <n v="626320.1"/>
    <d v="2001-06-11T21:00:00"/>
  </r>
  <r>
    <x v="0"/>
    <x v="2"/>
    <x v="1"/>
    <x v="6"/>
    <n v="300000"/>
    <n v="1312419"/>
    <d v="2001-05-30T10:54:31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75"/>
    <s v="POWELLCO"/>
    <s v="MCUILLA"/>
    <s v="ENA - IM Ontario"/>
    <x v="8"/>
    <x v="4"/>
    <n v="818867"/>
    <d v="2001-06-01T21:00:00"/>
  </r>
  <r>
    <x v="0"/>
    <x v="0"/>
    <x v="0"/>
    <x v="0"/>
    <n v="2"/>
    <n v="1312420"/>
    <d v="2001-05-30T10:55:05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5"/>
    <s v="marknunn1"/>
    <s v="BMARCHAN"/>
    <s v="Enron Metals Trading System"/>
    <x v="0"/>
    <x v="0"/>
    <n v="2158636"/>
    <m/>
  </r>
  <r>
    <x v="1"/>
    <x v="2"/>
    <x v="0"/>
    <x v="6"/>
    <n v="150000"/>
    <n v="1312421"/>
    <d v="2001-05-30T10:55:24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250000000000001"/>
    <s v="dkt00001"/>
    <s v="GSTOREY"/>
    <s v="FT-ONTARIO"/>
    <x v="6"/>
    <x v="4"/>
    <s v="VD0053.1"/>
    <d v="2001-06-01T21:00:00"/>
  </r>
  <r>
    <x v="0"/>
    <x v="2"/>
    <x v="1"/>
    <x v="6"/>
    <n v="150000"/>
    <n v="1312424"/>
    <d v="2001-05-30T10:55:43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williamw"/>
    <s v="MCOWAN"/>
    <s v="EC-IM Canada West"/>
    <x v="8"/>
    <x v="7"/>
    <n v="818870"/>
    <d v="2001-06-01T21:00:00"/>
  </r>
  <r>
    <x v="1"/>
    <x v="2"/>
    <x v="1"/>
    <x v="0"/>
    <n v="5000"/>
    <n v="1312425"/>
    <d v="2001-05-30T10:55:44"/>
    <s v="Aquila Energy Marketing Corporation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150000000000002"/>
    <s v="BIGDADDY"/>
    <s v="ARING"/>
    <s v="ENA-IM NE GULF1"/>
    <x v="8"/>
    <x v="4"/>
    <n v="818871"/>
    <d v="2001-05-31T21:00:00"/>
  </r>
  <r>
    <x v="1"/>
    <x v="3"/>
    <x v="0"/>
    <x v="0"/>
    <n v="25000"/>
    <n v="1312427"/>
    <d v="2001-05-30T10:55:46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77"/>
    <s v="crudebuyer"/>
    <s v="GWHALLE"/>
    <s v="WTI-GW-NXC2"/>
    <x v="5"/>
    <x v="4"/>
    <n v="109697"/>
    <d v="2001-07-01T00:00:00"/>
  </r>
  <r>
    <x v="1"/>
    <x v="2"/>
    <x v="0"/>
    <x v="20"/>
    <n v="755000"/>
    <n v="1312428"/>
    <d v="2001-05-30T10:55:59"/>
    <s v="BP Corporation North America Inc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Condonpatf"/>
    <s v="FERMIS"/>
    <s v="FT - North West"/>
    <x v="6"/>
    <x v="4"/>
    <s v="VD0057.1"/>
    <d v="2001-11-01T00:00:00"/>
  </r>
  <r>
    <x v="0"/>
    <x v="0"/>
    <x v="0"/>
    <x v="0"/>
    <n v="18"/>
    <n v="1312429"/>
    <d v="2001-05-30T10:56:00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5"/>
    <s v="SIMONEVANS"/>
    <s v="BMARCHAN"/>
    <s v="Enron Metals Trading System"/>
    <x v="0"/>
    <x v="0"/>
    <n v="2158640"/>
    <m/>
  </r>
  <r>
    <x v="1"/>
    <x v="2"/>
    <x v="0"/>
    <x v="10"/>
    <n v="620000"/>
    <n v="1312430"/>
    <d v="2001-05-30T10:56:50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"/>
    <s v="aepes214"/>
    <s v="JARNOLD"/>
    <s v="NG-Price"/>
    <x v="6"/>
    <x v="4"/>
    <s v="VD0059.1"/>
    <d v="2001-07-01T21:00:00"/>
  </r>
  <r>
    <x v="0"/>
    <x v="0"/>
    <x v="0"/>
    <x v="0"/>
    <n v="20"/>
    <n v="1312431"/>
    <d v="2001-05-30T10:56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HART1201"/>
    <s v="BMARCHAN"/>
    <s v="Enron Metals Trading System"/>
    <x v="0"/>
    <x v="0"/>
    <n v="2158645"/>
    <m/>
  </r>
  <r>
    <x v="0"/>
    <x v="2"/>
    <x v="1"/>
    <x v="6"/>
    <n v="150000"/>
    <n v="1312432"/>
    <d v="2001-05-30T10:57:09"/>
    <s v="BP Canada Energy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mcleod88"/>
    <s v="MCOWAN"/>
    <s v="EC-IM Canada West"/>
    <x v="8"/>
    <x v="7"/>
    <n v="818876"/>
    <d v="2001-06-01T21:00:00"/>
  </r>
  <r>
    <x v="1"/>
    <x v="8"/>
    <x v="1"/>
    <x v="0"/>
    <n v="2500"/>
    <n v="1312433"/>
    <d v="2001-05-30T10:57:31"/>
    <s v="Arizona Public Service Company"/>
    <x v="0"/>
    <x v="0"/>
    <x v="0"/>
    <x v="8"/>
    <s v="US Emission SO2 EA Phy Fwd"/>
    <s v="US SO2 EA Phy    EPA ATS                 VY2001          USD/EA"/>
    <n v="2500"/>
    <m/>
    <x v="0"/>
    <x v="19"/>
    <x v="0"/>
    <n v="194.5"/>
    <s v="FUNKSTER"/>
    <s v="JMASSEY"/>
    <s v="EPMI-SO2-Inv"/>
    <x v="7"/>
    <x v="4"/>
    <n v="626322.1"/>
    <m/>
  </r>
  <r>
    <x v="1"/>
    <x v="3"/>
    <x v="0"/>
    <x v="0"/>
    <n v="50000"/>
    <n v="1312436"/>
    <d v="2001-05-30T10:57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2"/>
    <s v="GWHALLE"/>
    <s v="WTI-GW-NXC2"/>
    <x v="5"/>
    <x v="4"/>
    <n v="109699"/>
    <d v="2001-07-01T00:00:00"/>
  </r>
  <r>
    <x v="1"/>
    <x v="2"/>
    <x v="0"/>
    <x v="6"/>
    <n v="150000"/>
    <n v="1312437"/>
    <d v="2001-05-30T10:58:0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149999999999999"/>
    <s v="dkt00001"/>
    <s v="GSTOREY"/>
    <s v="FT-ONTARIO"/>
    <x v="6"/>
    <x v="4"/>
    <s v="VD0063.1"/>
    <d v="2001-06-01T21:00:00"/>
  </r>
  <r>
    <x v="0"/>
    <x v="0"/>
    <x v="0"/>
    <x v="0"/>
    <n v="8"/>
    <n v="1312439"/>
    <d v="2001-05-30T10:58:04"/>
    <s v="Amalgamated Metal Trading Limited"/>
    <x v="0"/>
    <x v="0"/>
    <x v="0"/>
    <x v="0"/>
    <s v="Nickel LME Registered Contract"/>
    <s v="Ni LME Reg.      Contract                3 Month         USD/mt-L"/>
    <n v="8"/>
    <m/>
    <x v="0"/>
    <x v="2"/>
    <x v="0"/>
    <n v="7060"/>
    <s v="bungeywj"/>
    <s v="ATURNER"/>
    <s v="Enron Metals Trading System"/>
    <x v="0"/>
    <x v="0"/>
    <n v="2158647"/>
    <m/>
  </r>
  <r>
    <x v="0"/>
    <x v="2"/>
    <x v="0"/>
    <x v="22"/>
    <n v="615000"/>
    <n v="1312440"/>
    <d v="2001-05-30T10:58:13"/>
    <s v="Duke Energy Marketing Limited Partnership"/>
    <x v="0"/>
    <x v="0"/>
    <x v="0"/>
    <x v="2"/>
    <s v="CAN Gas Fin BasSwap"/>
    <s v="CAN Gas Basis    AECO                    Jul-Oct01       USD/MM"/>
    <m/>
    <n v="5000"/>
    <x v="0"/>
    <x v="10"/>
    <x v="0"/>
    <n v="-0.38"/>
    <s v="SCISORCHAN"/>
    <s v="JMCKAY"/>
    <s v="FT-CAND-EGSC"/>
    <x v="6"/>
    <x v="7"/>
    <s v="VD0066.1"/>
    <d v="2001-07-01T00:00:00"/>
  </r>
  <r>
    <x v="1"/>
    <x v="2"/>
    <x v="0"/>
    <x v="6"/>
    <n v="150000"/>
    <n v="1312442"/>
    <d v="2001-05-30T10:58:36"/>
    <s v="Western Gas Resources, In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CAMERONC"/>
    <s v="PKEAVEY"/>
    <s v="G-DAILY-EST"/>
    <x v="6"/>
    <x v="4"/>
    <s v="VD0068.1"/>
    <d v="2001-06-01T21:00:00"/>
  </r>
  <r>
    <x v="1"/>
    <x v="1"/>
    <x v="1"/>
    <x v="6"/>
    <n v="1500"/>
    <n v="1312443"/>
    <d v="2001-05-30T10:58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328.1"/>
    <d v="2001-06-01T14:12:00"/>
  </r>
  <r>
    <x v="1"/>
    <x v="3"/>
    <x v="0"/>
    <x v="0"/>
    <n v="50000"/>
    <n v="1312445"/>
    <d v="2001-05-30T10:58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700"/>
    <d v="2001-07-01T00:00:00"/>
  </r>
  <r>
    <x v="0"/>
    <x v="2"/>
    <x v="1"/>
    <x v="2"/>
    <n v="125000"/>
    <n v="1312446"/>
    <d v="2001-05-30T10:58:55"/>
    <s v="Essent Energy Trading B.V."/>
    <x v="0"/>
    <x v="0"/>
    <x v="0"/>
    <x v="2"/>
    <s v="BEL Gas Phy Fwd Zee IZT Ent"/>
    <s v="BEL Gas Phy      ZEE IZT ENT             04-08Jun01      p/th"/>
    <n v="25000"/>
    <m/>
    <x v="0"/>
    <x v="4"/>
    <x v="3"/>
    <n v="21.1"/>
    <s v="bartrie1"/>
    <s v="DFURNER"/>
    <s v="Continental Gas Book"/>
    <x v="3"/>
    <x v="2"/>
    <n v="105531"/>
    <d v="2001-06-04T21:00:00"/>
  </r>
  <r>
    <x v="1"/>
    <x v="1"/>
    <x v="0"/>
    <x v="18"/>
    <n v="3100"/>
    <n v="1312447"/>
    <d v="2001-05-30T10:58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108.25"/>
    <s v="barmstrong"/>
    <s v="DDAVIS"/>
    <s v="LT-New England"/>
    <x v="7"/>
    <x v="4"/>
    <n v="626329.1"/>
    <d v="2001-07-01T00:00:00"/>
  </r>
  <r>
    <x v="0"/>
    <x v="2"/>
    <x v="1"/>
    <x v="0"/>
    <n v="10000"/>
    <n v="1312450"/>
    <d v="2001-05-30T10:59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80"/>
    <d v="2001-05-30T21:00:00"/>
  </r>
  <r>
    <x v="1"/>
    <x v="2"/>
    <x v="0"/>
    <x v="10"/>
    <n v="77500"/>
    <n v="1312452"/>
    <d v="2001-05-30T10:59:21"/>
    <s v="Mirant Americas Energy Marketing, L.P."/>
    <x v="0"/>
    <x v="0"/>
    <x v="0"/>
    <x v="2"/>
    <s v="US Gas Fin Swap"/>
    <s v="US Gas Swap      Nymex                   Aug01           USD/MM"/>
    <m/>
    <n v="2500"/>
    <x v="0"/>
    <x v="10"/>
    <x v="0"/>
    <n v="3.8075000000000001"/>
    <s v="ctm00001"/>
    <s v="JARNOLD"/>
    <s v="NG-Price"/>
    <x v="6"/>
    <x v="4"/>
    <s v="VD0074.1"/>
    <d v="2001-08-01T21:00:00"/>
  </r>
  <r>
    <x v="0"/>
    <x v="0"/>
    <x v="0"/>
    <x v="0"/>
    <n v="50"/>
    <n v="1312457"/>
    <d v="2001-05-30T10:59:28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3.5"/>
    <s v="ADM06610"/>
    <s v="GRANKINE"/>
    <s v="Enron Metals Trading System"/>
    <x v="0"/>
    <x v="0"/>
    <n v="2158651"/>
    <d v="2001-08-15T00:00:00"/>
  </r>
  <r>
    <x v="0"/>
    <x v="0"/>
    <x v="0"/>
    <x v="0"/>
    <n v="50"/>
    <n v="1312456"/>
    <d v="2001-05-30T10:59:28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9"/>
    <s v="ADM06610"/>
    <s v="GRANKINE"/>
    <s v="Enron Metals Trading System"/>
    <x v="0"/>
    <x v="0"/>
    <n v="2158649"/>
    <d v="2001-07-18T00:00:00"/>
  </r>
  <r>
    <x v="1"/>
    <x v="2"/>
    <x v="0"/>
    <x v="20"/>
    <n v="377500"/>
    <n v="1312458"/>
    <d v="2001-05-30T10:59:30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6"/>
    <s v="SHIMAITIS"/>
    <s v="JARNOLD"/>
    <s v="NG-Price"/>
    <x v="6"/>
    <x v="4"/>
    <s v="VD0076.1"/>
    <d v="2001-11-01T00:00:00"/>
  </r>
  <r>
    <x v="0"/>
    <x v="1"/>
    <x v="1"/>
    <x v="15"/>
    <n v="560"/>
    <n v="1312459"/>
    <d v="2001-05-30T10:59:45"/>
    <s v="British Energy Power and Energy Trading Ltd."/>
    <x v="0"/>
    <x v="0"/>
    <x v="0"/>
    <x v="1"/>
    <s v="UK Power Phy Sch 5 Exc"/>
    <s v="UK Pwr Phy       445 Trans Inc BASE      Jul01           GBP/MWh"/>
    <n v="20"/>
    <m/>
    <x v="0"/>
    <x v="1"/>
    <x v="3"/>
    <n v="17.7"/>
    <s v="Stevemoore"/>
    <s v="NJACKSON"/>
    <s v="UK-Power-Phy-Term-ECTRL-Production"/>
    <x v="4"/>
    <x v="3"/>
    <n v="108452.1"/>
    <d v="2001-07-02T00:00:00"/>
  </r>
  <r>
    <x v="0"/>
    <x v="0"/>
    <x v="0"/>
    <x v="0"/>
    <n v="20"/>
    <n v="1312460"/>
    <d v="2001-05-30T10:59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pornstar"/>
    <s v="BMARCHAN"/>
    <s v="Enron Metals Trading System"/>
    <x v="0"/>
    <x v="0"/>
    <n v="2158652"/>
    <m/>
  </r>
  <r>
    <x v="0"/>
    <x v="0"/>
    <x v="0"/>
    <x v="0"/>
    <n v="2"/>
    <n v="1312461"/>
    <d v="2001-05-30T11:00:10"/>
    <s v="Barclays Bank PLC"/>
    <x v="0"/>
    <x v="0"/>
    <x v="0"/>
    <x v="0"/>
    <s v="Nickel LME Registered Contract"/>
    <s v="Ni LME Reg.      Contract                3 Month         USD/mt-L"/>
    <n v="2"/>
    <m/>
    <x v="0"/>
    <x v="2"/>
    <x v="0"/>
    <n v="7060"/>
    <s v="jasontudor"/>
    <s v="ATURNER"/>
    <s v="Enron Metals Trading System"/>
    <x v="0"/>
    <x v="0"/>
    <n v="2159256"/>
    <m/>
  </r>
  <r>
    <x v="0"/>
    <x v="0"/>
    <x v="0"/>
    <x v="0"/>
    <n v="2"/>
    <n v="1312463"/>
    <d v="2001-05-30T11:00:2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marknunn1"/>
    <s v="BMARCHAN"/>
    <s v="Enron Metals Trading System"/>
    <x v="0"/>
    <x v="0"/>
    <n v="2159254"/>
    <m/>
  </r>
  <r>
    <x v="0"/>
    <x v="2"/>
    <x v="1"/>
    <x v="6"/>
    <n v="150000"/>
    <n v="1312464"/>
    <d v="2001-05-30T11:00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MSIECKHAUS"/>
    <s v="MCOWAN"/>
    <s v="EC-IM Canada West"/>
    <x v="8"/>
    <x v="7"/>
    <n v="818881"/>
    <d v="2001-06-01T21:00:00"/>
  </r>
  <r>
    <x v="0"/>
    <x v="0"/>
    <x v="0"/>
    <x v="0"/>
    <n v="5"/>
    <n v="1312465"/>
    <d v="2001-05-30T11:00:29"/>
    <s v="Gerald Metals Inc.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GLOVERJOHN"/>
    <s v="BMARCHAN"/>
    <s v="Enron Metals Trading System"/>
    <x v="0"/>
    <x v="0"/>
    <n v="2159252"/>
    <m/>
  </r>
  <r>
    <x v="1"/>
    <x v="2"/>
    <x v="0"/>
    <x v="14"/>
    <n v="365000"/>
    <n v="1312466"/>
    <d v="2001-05-30T11:00:34"/>
    <s v="OGE Energy Resources, Inc."/>
    <x v="0"/>
    <x v="0"/>
    <x v="0"/>
    <x v="2"/>
    <s v="US Gas Fin Swap"/>
    <s v="US Gas Swap      Nymex                   Jan-Dec02       USD/MM"/>
    <n v="1000"/>
    <m/>
    <x v="0"/>
    <x v="10"/>
    <x v="0"/>
    <n v="3.895"/>
    <s v="kdiamond"/>
    <s v="JARNOLD"/>
    <s v="NG-Price"/>
    <x v="6"/>
    <x v="4"/>
    <s v="VD0080.1"/>
    <d v="2002-01-01T21:00:00"/>
  </r>
  <r>
    <x v="0"/>
    <x v="1"/>
    <x v="1"/>
    <x v="12"/>
    <n v="3640"/>
    <n v="1312468"/>
    <d v="2001-05-30T11:00:52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6"/>
    <s v="rupestanna"/>
    <s v="NJACKSON"/>
    <s v="UK-Power-Phy-Term-ECTRL-Production"/>
    <x v="4"/>
    <x v="3"/>
    <n v="108454.1"/>
    <d v="2001-10-01T00:00:00"/>
  </r>
  <r>
    <x v="1"/>
    <x v="2"/>
    <x v="0"/>
    <x v="10"/>
    <n v="155000"/>
    <n v="1312469"/>
    <d v="2001-05-30T11:01:01"/>
    <s v="Conoco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NEALWOOD"/>
    <s v="JARNOLD"/>
    <s v="NG-Price"/>
    <x v="6"/>
    <x v="4"/>
    <s v="VD0085.1"/>
    <d v="2001-07-01T21:00:00"/>
  </r>
  <r>
    <x v="1"/>
    <x v="2"/>
    <x v="0"/>
    <x v="14"/>
    <n v="1825000"/>
    <n v="1312470"/>
    <d v="2001-05-30T11:01:0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95"/>
    <s v="kwgeiger"/>
    <s v="JARNOLD"/>
    <s v="NG-Price"/>
    <x v="6"/>
    <x v="4"/>
    <s v="VD0084.1"/>
    <d v="2002-01-01T21:00:00"/>
  </r>
  <r>
    <x v="1"/>
    <x v="2"/>
    <x v="0"/>
    <x v="10"/>
    <n v="465000"/>
    <n v="1312471"/>
    <d v="2001-05-30T11:01:07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025000000000002"/>
    <s v="DAVIDSET"/>
    <s v="JARNOLD"/>
    <s v="NG-Price"/>
    <x v="6"/>
    <x v="4"/>
    <s v="VD0086.1"/>
    <d v="2001-08-01T21:00:00"/>
  </r>
  <r>
    <x v="0"/>
    <x v="0"/>
    <x v="0"/>
    <x v="0"/>
    <n v="10"/>
    <n v="1312473"/>
    <d v="2001-05-30T11:01:0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marknunn1"/>
    <s v="BMARCHAN"/>
    <s v="Enron Metals Trading System"/>
    <x v="0"/>
    <x v="0"/>
    <n v="2159250"/>
    <m/>
  </r>
  <r>
    <x v="0"/>
    <x v="2"/>
    <x v="1"/>
    <x v="6"/>
    <n v="150000"/>
    <n v="1312474"/>
    <d v="2001-05-30T11:01:26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ADM73094"/>
    <s v="MCOWAN"/>
    <s v="EC-IM Canada West"/>
    <x v="8"/>
    <x v="7"/>
    <n v="818883"/>
    <d v="2001-06-01T21:00:00"/>
  </r>
  <r>
    <x v="1"/>
    <x v="2"/>
    <x v="0"/>
    <x v="6"/>
    <n v="150000"/>
    <n v="1312475"/>
    <d v="2001-05-30T11:01:37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087.1"/>
    <d v="2001-06-01T21:00:00"/>
  </r>
  <r>
    <x v="0"/>
    <x v="9"/>
    <x v="1"/>
    <x v="0"/>
    <n v="20"/>
    <n v="1312476"/>
    <d v="2001-05-30T11:01:40"/>
    <s v="Glencore International AG"/>
    <x v="0"/>
    <x v="0"/>
    <x v="0"/>
    <x v="9"/>
    <s v="European Alum Phy Index Rdam"/>
    <s v="Eur Al Phy Index Whs Rdm CIS Tbr         Jun01           USD/mt-L"/>
    <m/>
    <n v="20"/>
    <x v="0"/>
    <x v="20"/>
    <x v="0"/>
    <n v="19"/>
    <s v="ADM61560"/>
    <s v="SUPOT"/>
    <s v="Enron Metals Trading System"/>
    <x v="0"/>
    <x v="11"/>
    <s v="Physical metal"/>
    <d v="2001-06-01T00:00:00"/>
  </r>
  <r>
    <x v="0"/>
    <x v="9"/>
    <x v="1"/>
    <x v="0"/>
    <n v="20"/>
    <n v="1312478"/>
    <d v="2001-05-30T11:01:59"/>
    <s v="Glencore International AG"/>
    <x v="0"/>
    <x v="0"/>
    <x v="0"/>
    <x v="9"/>
    <s v="European Alum Phy Index Rdam"/>
    <s v="Eur Al Phy Index Whs Rdm CIS Ing         Jun01           USD/mt-L"/>
    <m/>
    <n v="20"/>
    <x v="0"/>
    <x v="20"/>
    <x v="0"/>
    <n v="25"/>
    <s v="ADM61560"/>
    <s v="SUPOT"/>
    <s v="Enron Metals Trading System"/>
    <x v="0"/>
    <x v="11"/>
    <s v="physical metals"/>
    <d v="2001-06-01T00:00:00"/>
  </r>
  <r>
    <x v="0"/>
    <x v="0"/>
    <x v="0"/>
    <x v="0"/>
    <n v="1"/>
    <n v="1312479"/>
    <d v="2001-05-30T11:02:06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24"/>
    <s v="ALANZIEPE"/>
    <s v="BMARCHAN"/>
    <s v="Enron Metals Trading System"/>
    <x v="0"/>
    <x v="0"/>
    <n v="2159248"/>
    <m/>
  </r>
  <r>
    <x v="1"/>
    <x v="2"/>
    <x v="0"/>
    <x v="6"/>
    <n v="150000"/>
    <n v="1312480"/>
    <d v="2001-05-30T11:02:11"/>
    <s v="Mirant Americas Energy Marketing, L.P."/>
    <x v="0"/>
    <x v="0"/>
    <x v="0"/>
    <x v="2"/>
    <s v="US Gas Fin Swap"/>
    <s v="US Gas Daily     HSC                     Jun01           USD/MM"/>
    <n v="5000"/>
    <m/>
    <x v="0"/>
    <x v="10"/>
    <x v="0"/>
    <n v="3.68"/>
    <s v="jfh00001"/>
    <s v="EBASS"/>
    <s v="FT-Texas"/>
    <x v="6"/>
    <x v="4"/>
    <s v="VD0090.1"/>
    <d v="2001-06-01T21:00:00"/>
  </r>
  <r>
    <x v="1"/>
    <x v="2"/>
    <x v="0"/>
    <x v="20"/>
    <n v="377500"/>
    <n v="1312481"/>
    <d v="2001-05-30T11:02:21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6"/>
    <s v="berginpat2"/>
    <s v="JARNOLD"/>
    <s v="NG-Price"/>
    <x v="6"/>
    <x v="4"/>
    <s v="VD0091.1"/>
    <d v="2001-11-01T00:00:00"/>
  </r>
  <r>
    <x v="1"/>
    <x v="2"/>
    <x v="0"/>
    <x v="10"/>
    <n v="155000"/>
    <n v="1312483"/>
    <d v="2001-05-30T11:02:24"/>
    <s v="Reliant Energy Services, Inc."/>
    <x v="0"/>
    <x v="0"/>
    <x v="0"/>
    <x v="2"/>
    <s v="US Gas Fin BasisSwap"/>
    <s v="US Gas Basis     NGI SoCal               Jul01           USD/MM"/>
    <n v="5000"/>
    <m/>
    <x v="0"/>
    <x v="10"/>
    <x v="0"/>
    <n v="6.1"/>
    <s v="pstrange"/>
    <s v="KHOLST"/>
    <s v="FT-West"/>
    <x v="6"/>
    <x v="4"/>
    <s v="VD0092.1"/>
    <d v="2001-07-01T21:00:00"/>
  </r>
  <r>
    <x v="1"/>
    <x v="2"/>
    <x v="0"/>
    <x v="10"/>
    <n v="155000"/>
    <n v="1312484"/>
    <d v="2001-05-30T11:02:37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D0094.1"/>
    <d v="2001-07-01T21:00:00"/>
  </r>
  <r>
    <x v="0"/>
    <x v="2"/>
    <x v="1"/>
    <x v="0"/>
    <n v="5000"/>
    <n v="1312486"/>
    <d v="2001-05-30T11:03:23"/>
    <s v="Anadarko Canada Corporation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sgrimbly"/>
    <s v="RWATT"/>
    <s v="EC-IM Canada West"/>
    <x v="8"/>
    <x v="7"/>
    <n v="818887"/>
    <d v="2001-05-31T21:00:00"/>
  </r>
  <r>
    <x v="1"/>
    <x v="3"/>
    <x v="0"/>
    <x v="0"/>
    <n v="50000"/>
    <n v="1312487"/>
    <d v="2001-05-30T11:0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N587JK00"/>
    <s v="GWHALLE"/>
    <s v="WTI-GW-NXC2"/>
    <x v="5"/>
    <x v="4"/>
    <n v="109704"/>
    <d v="2001-07-01T00:00:00"/>
  </r>
  <r>
    <x v="1"/>
    <x v="2"/>
    <x v="0"/>
    <x v="20"/>
    <n v="755000"/>
    <n v="1312488"/>
    <d v="2001-05-30T11:03:34"/>
    <s v="TransCanada Energy Financial Products Limited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bchrumka"/>
    <s v="JARNOLD"/>
    <s v="NG-Price"/>
    <x v="6"/>
    <x v="4"/>
    <s v="VD0095.1"/>
    <d v="2001-11-01T00:00:00"/>
  </r>
  <r>
    <x v="1"/>
    <x v="1"/>
    <x v="1"/>
    <x v="6"/>
    <n v="1500"/>
    <n v="1312489"/>
    <d v="2001-05-30T11:03:41"/>
    <s v="BP Energy Company"/>
    <x v="0"/>
    <x v="0"/>
    <x v="0"/>
    <x v="1"/>
    <s v="US East Power Phy Fwd Firm"/>
    <s v="US Pwr Phy Firm  Cinergy Peak            Sep02           USD/MWh"/>
    <n v="50"/>
    <m/>
    <x v="0"/>
    <x v="1"/>
    <x v="0"/>
    <n v="33.25"/>
    <s v="Kellybry"/>
    <s v="FSTURM"/>
    <s v="EPMI-Midwest"/>
    <x v="7"/>
    <x v="6"/>
    <n v="626330.1"/>
    <d v="2002-09-01T17:11:00"/>
  </r>
  <r>
    <x v="0"/>
    <x v="0"/>
    <x v="0"/>
    <x v="0"/>
    <n v="17"/>
    <n v="1312490"/>
    <d v="2001-05-30T11:03:45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24"/>
    <s v="VANDESBO"/>
    <s v="BMARCHAN"/>
    <s v="Enron Metals Trading System"/>
    <x v="0"/>
    <x v="0"/>
    <n v="2159244"/>
    <m/>
  </r>
  <r>
    <x v="0"/>
    <x v="0"/>
    <x v="0"/>
    <x v="0"/>
    <n v="20"/>
    <n v="1312491"/>
    <d v="2001-05-30T11:0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jfroome1"/>
    <s v="BMARCHAN"/>
    <s v="Enron Metals Trading System"/>
    <x v="0"/>
    <x v="0"/>
    <n v="2159242"/>
    <m/>
  </r>
  <r>
    <x v="1"/>
    <x v="1"/>
    <x v="1"/>
    <x v="6"/>
    <n v="1500"/>
    <n v="1312494"/>
    <d v="2001-05-30T11:05:39"/>
    <s v="Reliant Energy Services, Inc."/>
    <x v="0"/>
    <x v="0"/>
    <x v="0"/>
    <x v="1"/>
    <s v="US East Power Phy Fwd Firm"/>
    <s v="US Pwr Phy Firm  Entergy Peak            Sep02           USD/MWh"/>
    <m/>
    <n v="50"/>
    <x v="0"/>
    <x v="1"/>
    <x v="0"/>
    <n v="34.25"/>
    <s v="smarland"/>
    <s v="MCARSON2"/>
    <s v="EPMI-Southeast"/>
    <x v="7"/>
    <x v="6"/>
    <n v="626335.1"/>
    <d v="2002-09-01T21:00:00"/>
  </r>
  <r>
    <x v="1"/>
    <x v="3"/>
    <x v="0"/>
    <x v="0"/>
    <n v="50000"/>
    <n v="1312495"/>
    <d v="2001-05-30T11:05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JTREADWAY"/>
    <s v="GWHALLE"/>
    <s v="WTI-GW-NXC2"/>
    <x v="5"/>
    <x v="4"/>
    <n v="109706"/>
    <d v="2001-07-01T00:00:00"/>
  </r>
  <r>
    <x v="1"/>
    <x v="2"/>
    <x v="0"/>
    <x v="10"/>
    <n v="620000"/>
    <n v="1312497"/>
    <d v="2001-05-30T11:06:12"/>
    <s v="Idacorp Energy Solutions, L.P.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basspro1"/>
    <s v="JARNOLD"/>
    <s v="NG-Price"/>
    <x v="6"/>
    <x v="4"/>
    <s v="VD0100.1"/>
    <d v="2001-07-01T21:00:00"/>
  </r>
  <r>
    <x v="1"/>
    <x v="2"/>
    <x v="1"/>
    <x v="6"/>
    <n v="150000"/>
    <n v="1312504"/>
    <d v="2001-05-30T11:07:12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8"/>
    <s v="elsajohnst"/>
    <s v="EBASS"/>
    <s v="ENA-IM WAHA"/>
    <x v="8"/>
    <x v="4"/>
    <n v="818898"/>
    <d v="2001-06-01T09:47:00"/>
  </r>
  <r>
    <x v="0"/>
    <x v="2"/>
    <x v="1"/>
    <x v="6"/>
    <n v="150000"/>
    <n v="1312505"/>
    <d v="2001-05-30T11:07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899"/>
    <d v="2001-06-01T21:00:00"/>
  </r>
  <r>
    <x v="1"/>
    <x v="2"/>
    <x v="0"/>
    <x v="22"/>
    <n v="3075000"/>
    <n v="1312506"/>
    <d v="2001-05-30T11:07:21"/>
    <s v="Firm Trade Bridgeline Gas Marketing LLC"/>
    <x v="0"/>
    <x v="0"/>
    <x v="0"/>
    <x v="2"/>
    <s v="US Gas Fin BasisSwap"/>
    <s v="US Gas Basis     HHub                    Jul-Oct01       USD/MM"/>
    <m/>
    <n v="25000"/>
    <x v="0"/>
    <x v="10"/>
    <x v="0"/>
    <n v="-2.5000000000000001E-3"/>
    <s v="ADM38409"/>
    <s v="SBRAWNE"/>
    <s v="FT-East"/>
    <x v="6"/>
    <x v="4"/>
    <s v="VD0103.1"/>
    <d v="2001-07-01T00:00:00"/>
  </r>
  <r>
    <x v="1"/>
    <x v="2"/>
    <x v="0"/>
    <x v="10"/>
    <n v="77500"/>
    <n v="1312508"/>
    <d v="2001-05-30T11:07:28"/>
    <s v="Coral Energy Holding L.P."/>
    <x v="0"/>
    <x v="0"/>
    <x v="0"/>
    <x v="2"/>
    <s v="US Gas Fin Swap"/>
    <s v="US Gas Swap      Nymex                   Aug01           USD/MM"/>
    <m/>
    <n v="2500"/>
    <x v="0"/>
    <x v="10"/>
    <x v="0"/>
    <n v="3.7974999999999999"/>
    <s v="jwhitnah"/>
    <s v="JARNOLD"/>
    <s v="NG-Price"/>
    <x v="6"/>
    <x v="4"/>
    <s v="VD0105.1"/>
    <d v="2001-08-01T21:00:00"/>
  </r>
  <r>
    <x v="1"/>
    <x v="3"/>
    <x v="0"/>
    <x v="0"/>
    <n v="50000"/>
    <n v="1312511"/>
    <d v="2001-05-30T11:07:3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707"/>
    <d v="2001-07-01T00:00:00"/>
  </r>
  <r>
    <x v="0"/>
    <x v="2"/>
    <x v="1"/>
    <x v="0"/>
    <n v="10000"/>
    <n v="1312512"/>
    <d v="2001-05-30T11:07:45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craigwest"/>
    <s v="RWATT"/>
    <s v="EC-IM Canada West"/>
    <x v="8"/>
    <x v="7"/>
    <n v="818901"/>
    <d v="2001-05-30T21:00:00"/>
  </r>
  <r>
    <x v="1"/>
    <x v="2"/>
    <x v="0"/>
    <x v="6"/>
    <n v="150000"/>
    <n v="1312513"/>
    <d v="2001-05-30T11:07:58"/>
    <s v="PG&amp;E Energy Trading-Gas Corporation"/>
    <x v="0"/>
    <x v="0"/>
    <x v="0"/>
    <x v="2"/>
    <s v="US Gas Fin Swap"/>
    <s v="US Gas Daily     Malin                   Jun01           USD/MM"/>
    <m/>
    <n v="5000"/>
    <x v="0"/>
    <x v="10"/>
    <x v="0"/>
    <n v="4.75"/>
    <s v="ADM36631"/>
    <s v="MLENHAR"/>
    <s v="West-Perm"/>
    <x v="6"/>
    <x v="4"/>
    <s v="VD0108.1"/>
    <d v="2001-06-01T21:00:00"/>
  </r>
  <r>
    <x v="0"/>
    <x v="3"/>
    <x v="0"/>
    <x v="10"/>
    <n v="775000"/>
    <n v="1312514"/>
    <d v="2001-05-30T11:08:00"/>
    <s v="Glencore Commodities Limited"/>
    <x v="0"/>
    <x v="0"/>
    <x v="0"/>
    <x v="3"/>
    <s v="UK IPE Brent Swap "/>
    <s v="UK Brent Swap    IPE PEN                 Jul01           USD/bbl"/>
    <n v="25000"/>
    <m/>
    <x v="0"/>
    <x v="8"/>
    <x v="0"/>
    <n v="29.14"/>
    <s v="tlavin3242"/>
    <s v="MJONES2"/>
    <s v="UK - ECTRIC - Crude D-Brent"/>
    <x v="5"/>
    <x v="3"/>
    <n v="109708"/>
    <d v="2001-07-01T00:00:00"/>
  </r>
  <r>
    <x v="0"/>
    <x v="2"/>
    <x v="1"/>
    <x v="6"/>
    <n v="150000"/>
    <n v="1312515"/>
    <d v="2001-05-30T11:08:20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3"/>
    <d v="2001-06-01T21:00:00"/>
  </r>
  <r>
    <x v="1"/>
    <x v="2"/>
    <x v="0"/>
    <x v="6"/>
    <n v="300000"/>
    <n v="1312516"/>
    <d v="2001-05-30T11:08:21"/>
    <s v="Firm Trade Bridgeline"/>
    <x v="0"/>
    <x v="0"/>
    <x v="0"/>
    <x v="2"/>
    <s v="US Gas Fin Swap"/>
    <s v="US Gas Daily     HHub                    Jun01           USD/MM"/>
    <n v="10000"/>
    <m/>
    <x v="0"/>
    <x v="10"/>
    <x v="0"/>
    <n v="3.63"/>
    <s v="ADM45207"/>
    <s v="PKEAVEY"/>
    <s v="G-DAILY-EST"/>
    <x v="6"/>
    <x v="4"/>
    <s v="VD0111.1"/>
    <d v="2001-06-01T21:00:00"/>
  </r>
  <r>
    <x v="1"/>
    <x v="2"/>
    <x v="0"/>
    <x v="10"/>
    <n v="155000"/>
    <n v="1312517"/>
    <d v="2001-05-30T11:08:22"/>
    <s v="BP Corporation North America Inc."/>
    <x v="0"/>
    <x v="0"/>
    <x v="0"/>
    <x v="2"/>
    <s v="US Gas Fin BasisSwap"/>
    <s v="US Gas Basis     EP SanJuan              Jul01           USD/MM"/>
    <m/>
    <n v="5000"/>
    <x v="0"/>
    <x v="10"/>
    <x v="0"/>
    <n v="-0.66"/>
    <s v="giordano"/>
    <s v="MSANCH2"/>
    <s v="GD-New-Jr"/>
    <x v="6"/>
    <x v="4"/>
    <s v="VD0110.1"/>
    <d v="2001-07-01T21:00:00"/>
  </r>
  <r>
    <x v="1"/>
    <x v="3"/>
    <x v="0"/>
    <x v="0"/>
    <n v="50000"/>
    <n v="1312518"/>
    <d v="2001-05-30T11:08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JTREADWAY"/>
    <s v="GWHALLE"/>
    <s v="WTI-GW-NXC2"/>
    <x v="5"/>
    <x v="4"/>
    <n v="109709"/>
    <d v="2001-07-01T00:00:00"/>
  </r>
  <r>
    <x v="1"/>
    <x v="2"/>
    <x v="0"/>
    <x v="6"/>
    <n v="75000"/>
    <n v="1312519"/>
    <d v="2001-05-30T11:08:29"/>
    <s v="Coral Energy Holding L.P.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jwhitnah"/>
    <s v="JARNOLD"/>
    <s v="NG-Price"/>
    <x v="6"/>
    <x v="4"/>
    <s v="VD0113.1"/>
    <d v="2001-09-01T21:00:00"/>
  </r>
  <r>
    <x v="1"/>
    <x v="2"/>
    <x v="0"/>
    <x v="10"/>
    <n v="155000"/>
    <n v="1312522"/>
    <d v="2001-05-30T11:08:40"/>
    <s v="Reliant Energy Services, Inc."/>
    <x v="0"/>
    <x v="0"/>
    <x v="0"/>
    <x v="2"/>
    <s v="US Gas Fin Swap"/>
    <s v="US Gas Swap      Nymex                   Aug01           USD/MM"/>
    <m/>
    <n v="5000"/>
    <x v="0"/>
    <x v="10"/>
    <x v="0"/>
    <n v="3.7974999999999999"/>
    <s v="stevemcgin"/>
    <s v="JARNOLD"/>
    <s v="NG-Price"/>
    <x v="6"/>
    <x v="4"/>
    <s v="VD0114.1"/>
    <d v="2001-08-01T21:00:00"/>
  </r>
  <r>
    <x v="0"/>
    <x v="0"/>
    <x v="0"/>
    <x v="0"/>
    <n v="8"/>
    <n v="1312524"/>
    <d v="2001-05-30T11:08:42"/>
    <s v="Simsen Metals Company Limited"/>
    <x v="0"/>
    <x v="0"/>
    <x v="0"/>
    <x v="0"/>
    <s v="Copper LME Registered Contract"/>
    <s v="Cu LME Reg.      Contract                3 Month         USD/mt-L"/>
    <m/>
    <n v="8"/>
    <x v="0"/>
    <x v="0"/>
    <x v="0"/>
    <n v="1701"/>
    <s v="ADM37670"/>
    <s v="BMARCHAN"/>
    <s v="Enron Metals Trading System"/>
    <x v="0"/>
    <x v="0"/>
    <n v="2159238"/>
    <m/>
  </r>
  <r>
    <x v="1"/>
    <x v="2"/>
    <x v="0"/>
    <x v="6"/>
    <n v="75000"/>
    <n v="1312525"/>
    <d v="2001-05-30T11:08:47"/>
    <s v="TXU Energy Trading Company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txuetckat"/>
    <s v="JARNOLD"/>
    <s v="NG-Price"/>
    <x v="6"/>
    <x v="4"/>
    <s v="VD0115.1"/>
    <d v="2001-09-01T21:00:00"/>
  </r>
  <r>
    <x v="1"/>
    <x v="1"/>
    <x v="1"/>
    <x v="19"/>
    <n v="3050"/>
    <n v="1312528"/>
    <d v="2001-05-30T11:08:50"/>
    <s v="El Paso Merchant Energy, L.P."/>
    <x v="0"/>
    <x v="0"/>
    <x v="0"/>
    <x v="1"/>
    <s v="US East Power Phy Fwd Firm"/>
    <s v="US Pwr Phy Firm  COMED Peak              Mar-Apr02       USD/MWh"/>
    <m/>
    <n v="50"/>
    <x v="0"/>
    <x v="1"/>
    <x v="0"/>
    <n v="34"/>
    <s v="PowerGLW"/>
    <s v="FSTURM"/>
    <s v="LT-SERC"/>
    <x v="7"/>
    <x v="6"/>
    <n v="626336.1"/>
    <d v="2002-03-01T14:25:00"/>
  </r>
  <r>
    <x v="1"/>
    <x v="2"/>
    <x v="0"/>
    <x v="6"/>
    <n v="90000"/>
    <n v="1312529"/>
    <d v="2001-05-30T11:08:54"/>
    <s v="NGTS LLC"/>
    <x v="0"/>
    <x v="0"/>
    <x v="0"/>
    <x v="2"/>
    <s v="US Gas Fin Swap"/>
    <s v="US Gas Daily     HSC                     Jun01           USD/MM"/>
    <m/>
    <n v="3000"/>
    <x v="0"/>
    <x v="10"/>
    <x v="0"/>
    <n v="3.6749999999999998"/>
    <s v="DARREN10"/>
    <s v="EBASS"/>
    <s v="FT-Texas"/>
    <x v="6"/>
    <x v="4"/>
    <s v="VD0116.1"/>
    <d v="2001-06-01T21:00:00"/>
  </r>
  <r>
    <x v="1"/>
    <x v="2"/>
    <x v="0"/>
    <x v="20"/>
    <n v="604000"/>
    <n v="1312530"/>
    <d v="2001-05-30T11:08:57"/>
    <s v="Noble Gas Marketing Inc."/>
    <x v="0"/>
    <x v="0"/>
    <x v="0"/>
    <x v="2"/>
    <s v="US Gas Fin BasisSwap"/>
    <s v="US Gas Basis     NGI Chicago             Nov01-Mar02     USD/MM"/>
    <m/>
    <n v="4000"/>
    <x v="0"/>
    <x v="10"/>
    <x v="0"/>
    <n v="0.16500000000000001"/>
    <s v="ADM26578"/>
    <s v="GSTOREY"/>
    <s v="FT-ONTARIO"/>
    <x v="6"/>
    <x v="4"/>
    <s v="VD0117.1"/>
    <d v="2001-11-01T00:00:00"/>
  </r>
  <r>
    <x v="1"/>
    <x v="2"/>
    <x v="1"/>
    <x v="6"/>
    <n v="300000"/>
    <n v="1312532"/>
    <d v="2001-05-30T11:09:39"/>
    <s v="Cinergy Marketing &amp; Trading, LLC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45"/>
    <s v="BYASSEEL"/>
    <s v="SNEAL"/>
    <s v="ENA-IM NE GULF4"/>
    <x v="8"/>
    <x v="4"/>
    <n v="818907"/>
    <d v="2001-06-01T21:00:00"/>
  </r>
  <r>
    <x v="1"/>
    <x v="2"/>
    <x v="0"/>
    <x v="10"/>
    <n v="155000"/>
    <n v="1312534"/>
    <d v="2001-05-30T11:09:5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"/>
    <s v="rsavocch"/>
    <s v="JARNOLD"/>
    <s v="NG-Price"/>
    <x v="6"/>
    <x v="4"/>
    <s v="VD0120.1"/>
    <d v="2001-07-01T21:00:00"/>
  </r>
  <r>
    <x v="0"/>
    <x v="2"/>
    <x v="1"/>
    <x v="6"/>
    <n v="150000"/>
    <n v="1312535"/>
    <d v="2001-05-30T11:10:0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9"/>
    <d v="2001-06-01T21:00:00"/>
  </r>
  <r>
    <x v="1"/>
    <x v="1"/>
    <x v="1"/>
    <x v="6"/>
    <n v="1500"/>
    <n v="1312536"/>
    <d v="2001-05-30T11:10:21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.25"/>
    <s v="williamson"/>
    <s v="MLORENZ"/>
    <s v="LT-ECAR"/>
    <x v="7"/>
    <x v="6"/>
    <n v="626337.1"/>
    <d v="2001-06-01T17:03:00"/>
  </r>
  <r>
    <x v="1"/>
    <x v="2"/>
    <x v="0"/>
    <x v="6"/>
    <n v="150000"/>
    <n v="1312537"/>
    <d v="2001-05-30T11:10:26"/>
    <s v="Cook Inlet Energy Supply L.L.C."/>
    <x v="0"/>
    <x v="0"/>
    <x v="0"/>
    <x v="2"/>
    <s v="US Gas Fin Swap"/>
    <s v="US Gas Daily     ANR LA                  Jun01           USD/MM"/>
    <m/>
    <n v="5000"/>
    <x v="0"/>
    <x v="10"/>
    <x v="0"/>
    <n v="3.57"/>
    <s v="MIDCONT1"/>
    <s v="KRUSCIT"/>
    <s v="Firm Trading Central"/>
    <x v="6"/>
    <x v="4"/>
    <s v="VD0122.1"/>
    <d v="2001-06-01T21:00:00"/>
  </r>
  <r>
    <x v="1"/>
    <x v="3"/>
    <x v="0"/>
    <x v="0"/>
    <n v="25000"/>
    <n v="1312538"/>
    <d v="2001-05-30T11:10:3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5"/>
    <s v="DOMESTIC2"/>
    <s v="RFULLER"/>
    <s v="PHYOIL - Price"/>
    <x v="6"/>
    <x v="4"/>
    <s v="VD0123.1"/>
    <d v="2001-07-01T00:00:00"/>
  </r>
  <r>
    <x v="1"/>
    <x v="2"/>
    <x v="0"/>
    <x v="10"/>
    <n v="77500"/>
    <n v="1312539"/>
    <d v="2001-05-30T11:10:35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2"/>
    <s v="shawnmaz"/>
    <s v="JARNOLD"/>
    <s v="NG-Price"/>
    <x v="6"/>
    <x v="4"/>
    <s v="VD0124.1"/>
    <d v="2001-07-01T21:00:00"/>
  </r>
  <r>
    <x v="1"/>
    <x v="2"/>
    <x v="0"/>
    <x v="6"/>
    <n v="300000"/>
    <n v="1312540"/>
    <d v="2001-05-30T11:10:45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645"/>
    <s v="SCOTTBISK"/>
    <s v="PKEAVEY"/>
    <s v="G-DAILY-EST"/>
    <x v="6"/>
    <x v="4"/>
    <s v="VD0125.1"/>
    <d v="2001-06-01T21:00:00"/>
  </r>
  <r>
    <x v="1"/>
    <x v="2"/>
    <x v="0"/>
    <x v="22"/>
    <n v="615000"/>
    <n v="1312542"/>
    <d v="2001-05-30T11:11:50"/>
    <s v="Mirant Americas Energy Marketing, L.P.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det00001"/>
    <s v="JARNOLD"/>
    <s v="NG-Price"/>
    <x v="6"/>
    <x v="4"/>
    <s v="VD0127.1"/>
    <d v="2001-07-01T00:00:00"/>
  </r>
  <r>
    <x v="1"/>
    <x v="3"/>
    <x v="0"/>
    <x v="0"/>
    <n v="50000"/>
    <n v="1312543"/>
    <d v="2001-05-30T11:12:0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1"/>
    <d v="2001-07-01T00:00:00"/>
  </r>
  <r>
    <x v="1"/>
    <x v="3"/>
    <x v="0"/>
    <x v="0"/>
    <n v="50000"/>
    <n v="1312544"/>
    <d v="2001-05-30T11:12:1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TREADWAY"/>
    <s v="GWHALLE"/>
    <s v="WTI-GW-NXC2"/>
    <x v="5"/>
    <x v="4"/>
    <n v="109712"/>
    <d v="2001-07-01T00:00:00"/>
  </r>
  <r>
    <x v="1"/>
    <x v="2"/>
    <x v="1"/>
    <x v="6"/>
    <n v="270000"/>
    <n v="1312547"/>
    <d v="2001-05-30T11:13:09"/>
    <s v="Western Gas Resources, Inc."/>
    <x v="0"/>
    <x v="0"/>
    <x v="0"/>
    <x v="2"/>
    <s v="US Gas Phy Fwd Firm non-TX &lt; or = 1Mo "/>
    <s v="US Gas Phy       Carthage                Jun01           USD/MM"/>
    <m/>
    <n v="9000"/>
    <x v="0"/>
    <x v="10"/>
    <x v="0"/>
    <n v="3.6025"/>
    <s v="CSTANLEY"/>
    <s v="TMARTIN"/>
    <s v="ENA-IM CARTHAGE"/>
    <x v="8"/>
    <x v="4"/>
    <n v="818913"/>
    <d v="2001-06-01T11:44:00"/>
  </r>
  <r>
    <x v="1"/>
    <x v="2"/>
    <x v="1"/>
    <x v="6"/>
    <n v="88410"/>
    <n v="1312548"/>
    <d v="2001-05-30T11:13:10"/>
    <s v="TXU Energy Trading Company"/>
    <x v="0"/>
    <x v="0"/>
    <x v="0"/>
    <x v="2"/>
    <s v="US Gas Phy Fwd Firm non-TX &lt; or = 1Mo "/>
    <s v="US Gas Phy       TCO Pool                Jun01           USD/MM"/>
    <m/>
    <n v="2947"/>
    <x v="0"/>
    <x v="10"/>
    <x v="0"/>
    <n v="3.85"/>
    <s v="txuetcdc"/>
    <s v="JHODGE2"/>
    <s v="ENA-IM ME TCO"/>
    <x v="8"/>
    <x v="4"/>
    <n v="818914"/>
    <d v="2001-06-01T21:00:00"/>
  </r>
  <r>
    <x v="1"/>
    <x v="3"/>
    <x v="0"/>
    <x v="0"/>
    <n v="50000"/>
    <n v="1312550"/>
    <d v="2001-05-30T11:1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2"/>
    <s v="GWHALLE"/>
    <s v="WTI-GW-NXC2"/>
    <x v="5"/>
    <x v="4"/>
    <n v="109713"/>
    <d v="2001-07-01T00:00:00"/>
  </r>
  <r>
    <x v="1"/>
    <x v="3"/>
    <x v="0"/>
    <x v="0"/>
    <n v="50000"/>
    <n v="1312552"/>
    <d v="2001-05-30T11:13:3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ALTILIO"/>
    <s v="GWHALLE"/>
    <s v="WTI-GW-NXC2"/>
    <x v="5"/>
    <x v="4"/>
    <n v="109714"/>
    <d v="2001-07-01T00:00:00"/>
  </r>
  <r>
    <x v="1"/>
    <x v="3"/>
    <x v="0"/>
    <x v="0"/>
    <n v="50000"/>
    <n v="1312553"/>
    <d v="2001-05-30T11:13:4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5"/>
    <d v="2001-07-01T00:00:00"/>
  </r>
  <r>
    <x v="1"/>
    <x v="2"/>
    <x v="0"/>
    <x v="10"/>
    <n v="620000"/>
    <n v="1312554"/>
    <d v="2001-05-30T11:14:01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DILLABOUGH"/>
    <s v="JARNOLD"/>
    <s v="NG-Price"/>
    <x v="6"/>
    <x v="4"/>
    <s v="VD0137.1"/>
    <d v="2001-07-01T21:00:00"/>
  </r>
  <r>
    <x v="1"/>
    <x v="2"/>
    <x v="0"/>
    <x v="10"/>
    <n v="310000"/>
    <n v="1312556"/>
    <d v="2001-05-30T11:14:2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rsavocch"/>
    <s v="JARNOLD"/>
    <s v="NG-Price"/>
    <x v="6"/>
    <x v="4"/>
    <s v="VD0138.1"/>
    <d v="2001-07-01T21:00:00"/>
  </r>
  <r>
    <x v="1"/>
    <x v="2"/>
    <x v="0"/>
    <x v="10"/>
    <n v="3100000"/>
    <n v="1312557"/>
    <d v="2001-05-30T11:15:08"/>
    <s v="Texaco Natural Gas Inc."/>
    <x v="0"/>
    <x v="0"/>
    <x v="0"/>
    <x v="2"/>
    <s v="US Gas Fin BasisSwap"/>
    <s v="US Gas Basis     HHub                    Jul01           USD/MM"/>
    <m/>
    <n v="100000"/>
    <x v="0"/>
    <x v="10"/>
    <x v="0"/>
    <n v="-2.5000000000000001E-3"/>
    <s v="WARNERTODD"/>
    <s v="SBRAWNE"/>
    <s v="FT-East"/>
    <x v="6"/>
    <x v="4"/>
    <s v="VD0140.1"/>
    <d v="2001-07-01T21:00:00"/>
  </r>
  <r>
    <x v="1"/>
    <x v="2"/>
    <x v="0"/>
    <x v="10"/>
    <n v="155000"/>
    <n v="1312558"/>
    <d v="2001-05-30T11:15:17"/>
    <s v="Texaco Natural Gas Inc."/>
    <x v="0"/>
    <x v="0"/>
    <x v="0"/>
    <x v="2"/>
    <s v="US Gas Fin BasisSwap"/>
    <s v="US Gas Basis     HHub                    Jul01           USD/MM"/>
    <m/>
    <n v="5000"/>
    <x v="0"/>
    <x v="10"/>
    <x v="0"/>
    <n v="-2.5000000000000001E-3"/>
    <s v="WARNERTODD"/>
    <s v="SBRAWNE"/>
    <s v="FT-East"/>
    <x v="6"/>
    <x v="4"/>
    <s v="VD0141.1"/>
    <d v="2001-07-01T21:00:00"/>
  </r>
  <r>
    <x v="1"/>
    <x v="2"/>
    <x v="0"/>
    <x v="10"/>
    <n v="310000"/>
    <n v="1312559"/>
    <d v="2001-05-30T11:15:43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shawnmaz"/>
    <s v="JARNOLD"/>
    <s v="NG-Price"/>
    <x v="6"/>
    <x v="4"/>
    <s v="VD0142.1"/>
    <d v="2001-07-01T21:00:00"/>
  </r>
  <r>
    <x v="1"/>
    <x v="3"/>
    <x v="0"/>
    <x v="0"/>
    <n v="50000"/>
    <n v="1312560"/>
    <d v="2001-05-30T11:15:52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tlavin3242"/>
    <s v="GWHALLE"/>
    <s v="WTI-GW-NXC2"/>
    <x v="5"/>
    <x v="4"/>
    <n v="109716"/>
    <d v="2001-07-01T00:00:00"/>
  </r>
  <r>
    <x v="0"/>
    <x v="2"/>
    <x v="1"/>
    <x v="6"/>
    <n v="150000"/>
    <n v="1312561"/>
    <d v="2001-05-30T11:16:0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erdelsing"/>
    <s v="MCOWAN"/>
    <s v="EC-IM Canada West"/>
    <x v="8"/>
    <x v="7"/>
    <n v="818921"/>
    <d v="2001-06-01T21:00:00"/>
  </r>
  <r>
    <x v="1"/>
    <x v="1"/>
    <x v="0"/>
    <x v="0"/>
    <n v="50"/>
    <n v="1312563"/>
    <d v="2001-05-30T11:17:01"/>
    <s v="Sempra Energy Trading Corp."/>
    <x v="0"/>
    <x v="0"/>
    <x v="0"/>
    <x v="1"/>
    <s v="US East Power Fin Swap"/>
    <s v="US Pwr Fin Swap  PJM W IntC HE14-23 EPT  30May01         USD/MWh"/>
    <n v="50"/>
    <m/>
    <x v="0"/>
    <x v="1"/>
    <x v="0"/>
    <n v="21.5"/>
    <s v="robgola1"/>
    <s v="JSTEPENO"/>
    <s v="EPMI-HRLY-NE"/>
    <x v="7"/>
    <x v="4"/>
    <n v="626356.1"/>
    <d v="2001-05-30T21:00:00"/>
  </r>
  <r>
    <x v="1"/>
    <x v="3"/>
    <x v="0"/>
    <x v="0"/>
    <n v="50000"/>
    <n v="1312565"/>
    <d v="2001-05-30T11:17:2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"/>
    <s v="GWHALLE"/>
    <s v="WTI-GW-NXC2"/>
    <x v="5"/>
    <x v="4"/>
    <n v="109718"/>
    <d v="2001-07-01T00:00:00"/>
  </r>
  <r>
    <x v="1"/>
    <x v="2"/>
    <x v="0"/>
    <x v="6"/>
    <n v="150000"/>
    <n v="1312568"/>
    <d v="2001-05-30T11:18:13"/>
    <s v="HS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JIMLK19641"/>
    <s v="SSOUTH"/>
    <s v="West-NW"/>
    <x v="6"/>
    <x v="4"/>
    <s v="VD0151.1"/>
    <d v="2001-06-01T21:00:00"/>
  </r>
  <r>
    <x v="1"/>
    <x v="2"/>
    <x v="0"/>
    <x v="19"/>
    <n v="61000"/>
    <n v="1312570"/>
    <d v="2001-05-30T11:18:31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9"/>
    <s v="PATTILLO"/>
    <s v="KHOLST"/>
    <s v="FT-West"/>
    <x v="6"/>
    <x v="4"/>
    <s v="VD0153.1"/>
    <d v="2001-11-01T00:00:00"/>
  </r>
  <r>
    <x v="1"/>
    <x v="2"/>
    <x v="0"/>
    <x v="19"/>
    <n v="61000"/>
    <n v="1312571"/>
    <d v="2001-05-30T11:18:4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8"/>
    <s v="PATTILLO"/>
    <s v="KHOLST"/>
    <s v="FT-West"/>
    <x v="6"/>
    <x v="4"/>
    <s v="VD0154.1"/>
    <d v="2001-11-01T00:00:00"/>
  </r>
  <r>
    <x v="1"/>
    <x v="2"/>
    <x v="0"/>
    <x v="10"/>
    <n v="31000"/>
    <n v="1312573"/>
    <d v="2001-05-30T11:18:56"/>
    <s v="Texaco Natural Gas Inc."/>
    <x v="0"/>
    <x v="0"/>
    <x v="0"/>
    <x v="2"/>
    <s v="US Gas Fin BasisSwap"/>
    <s v="US Gas Basis     NGI SoCal               Oct01           USD/MM"/>
    <m/>
    <n v="1000"/>
    <x v="0"/>
    <x v="10"/>
    <x v="0"/>
    <n v="4.05"/>
    <s v="PATTILLO"/>
    <s v="KHOLST"/>
    <s v="FT-West"/>
    <x v="6"/>
    <x v="4"/>
    <s v="VD0156.1"/>
    <d v="2001-10-01T00:00:00"/>
  </r>
  <r>
    <x v="1"/>
    <x v="2"/>
    <x v="0"/>
    <x v="6"/>
    <n v="150000"/>
    <n v="1312574"/>
    <d v="2001-05-30T11:19:01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32"/>
    <s v="MATTGRAVEL"/>
    <s v="KHOLST"/>
    <s v="FT-West"/>
    <x v="6"/>
    <x v="4"/>
    <s v="VD0157.1"/>
    <d v="2001-09-01T21:00:00"/>
  </r>
  <r>
    <x v="1"/>
    <x v="2"/>
    <x v="0"/>
    <x v="19"/>
    <n v="183000"/>
    <n v="1312577"/>
    <d v="2001-05-30T11:19:37"/>
    <s v="ConAgra Energy Services, Inc."/>
    <x v="0"/>
    <x v="0"/>
    <x v="0"/>
    <x v="2"/>
    <s v="US Gas Fin BasisSwap"/>
    <s v="US Gas Basis     NGI SoCal               Nov-Dec01       USD/MM"/>
    <m/>
    <n v="3000"/>
    <x v="0"/>
    <x v="10"/>
    <x v="0"/>
    <n v="3.45"/>
    <s v="MATTGRAVEL"/>
    <s v="KHOLST"/>
    <s v="FT-West"/>
    <x v="6"/>
    <x v="4"/>
    <s v="VD0160.1"/>
    <d v="2001-11-01T00:00:00"/>
  </r>
  <r>
    <x v="1"/>
    <x v="2"/>
    <x v="0"/>
    <x v="7"/>
    <n v="450000"/>
    <n v="1312579"/>
    <d v="2001-05-30T11:19:41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69"/>
    <s v="MATTGRAVEL"/>
    <s v="KHOLST"/>
    <s v="FT-West"/>
    <x v="6"/>
    <x v="4"/>
    <s v="VD0162.1"/>
    <d v="2002-01-01T00:00:00"/>
  </r>
  <r>
    <x v="1"/>
    <x v="2"/>
    <x v="0"/>
    <x v="6"/>
    <n v="150000"/>
    <n v="1312581"/>
    <d v="2001-05-30T11:19:57"/>
    <s v="PG&amp;E Energy Trading-Gas Corporation"/>
    <x v="0"/>
    <x v="0"/>
    <x v="0"/>
    <x v="2"/>
    <s v="US Gas Fin Swap"/>
    <s v="US Gas Daily     PG&amp;E CtyGate            Jun01           USD/MM"/>
    <n v="5000"/>
    <m/>
    <x v="0"/>
    <x v="10"/>
    <x v="0"/>
    <n v="6.1"/>
    <s v="ADM36631"/>
    <s v="MLENHAR"/>
    <s v="West-Perm"/>
    <x v="6"/>
    <x v="4"/>
    <s v="VD0163.1"/>
    <d v="2001-06-01T21:00:00"/>
  </r>
  <r>
    <x v="1"/>
    <x v="2"/>
    <x v="0"/>
    <x v="10"/>
    <n v="155000"/>
    <n v="1312582"/>
    <d v="2001-05-30T11:20:16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8"/>
    <s v="brendanc"/>
    <s v="FERMIS"/>
    <s v="FT - North West"/>
    <x v="6"/>
    <x v="4"/>
    <s v="VD0165.1"/>
    <d v="2001-07-01T21:00:00"/>
  </r>
  <r>
    <x v="0"/>
    <x v="2"/>
    <x v="1"/>
    <x v="0"/>
    <n v="7500"/>
    <n v="1312583"/>
    <d v="2001-05-30T11:20:49"/>
    <s v="Baytex Energy Ltd."/>
    <x v="0"/>
    <x v="0"/>
    <x v="0"/>
    <x v="2"/>
    <s v="CAN Gas Phy Fwd Firm West &lt; or = 1Mo"/>
    <s v="CAN Gas Phy      NIT                     30May01         CAD/GJ"/>
    <n v="7500"/>
    <m/>
    <x v="0"/>
    <x v="14"/>
    <x v="4"/>
    <n v="4.7549999999999999"/>
    <s v="ADM36992"/>
    <s v="RWATT"/>
    <s v="EC-IM Canada West"/>
    <x v="8"/>
    <x v="7"/>
    <n v="818931"/>
    <d v="2001-05-30T21:00:00"/>
  </r>
  <r>
    <x v="1"/>
    <x v="2"/>
    <x v="0"/>
    <x v="10"/>
    <n v="77500"/>
    <n v="1312584"/>
    <d v="2001-05-30T11:20:51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DANIELCOWL"/>
    <s v="JARNOLD"/>
    <s v="NG-Price"/>
    <x v="6"/>
    <x v="4"/>
    <s v="VD0166.1"/>
    <d v="2001-07-01T21:00:00"/>
  </r>
  <r>
    <x v="1"/>
    <x v="1"/>
    <x v="1"/>
    <x v="2"/>
    <n v="250"/>
    <n v="1312585"/>
    <d v="2001-05-30T11:20:52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9"/>
    <s v="ADM12984"/>
    <s v="KPRESTO"/>
    <s v="LT-SERC"/>
    <x v="7"/>
    <x v="6"/>
    <n v="626357.1"/>
    <d v="2001-06-04T21:00:00"/>
  </r>
  <r>
    <x v="1"/>
    <x v="2"/>
    <x v="0"/>
    <x v="20"/>
    <n v="755000"/>
    <n v="1312586"/>
    <d v="2001-05-30T11:20:58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davidlake"/>
    <s v="JARNOLD"/>
    <s v="NG-Price"/>
    <x v="6"/>
    <x v="4"/>
    <s v="VD0167.1"/>
    <d v="2001-11-01T00:00:00"/>
  </r>
  <r>
    <x v="1"/>
    <x v="3"/>
    <x v="0"/>
    <x v="0"/>
    <n v="50000"/>
    <n v="1312587"/>
    <d v="2001-05-30T11:21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722"/>
    <d v="2001-07-01T00:00:00"/>
  </r>
  <r>
    <x v="1"/>
    <x v="3"/>
    <x v="0"/>
    <x v="0"/>
    <n v="50000"/>
    <n v="1312588"/>
    <d v="2001-05-30T11:21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n v="109723"/>
    <d v="2001-07-01T00:00:00"/>
  </r>
  <r>
    <x v="0"/>
    <x v="0"/>
    <x v="0"/>
    <x v="0"/>
    <n v="20"/>
    <n v="1312589"/>
    <d v="2001-05-30T11:21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9236"/>
    <m/>
  </r>
  <r>
    <x v="1"/>
    <x v="2"/>
    <x v="0"/>
    <x v="10"/>
    <n v="155000"/>
    <n v="1312590"/>
    <d v="2001-05-30T11:22:0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rsavocch"/>
    <s v="JARNOLD"/>
    <s v="NG-Price"/>
    <x v="6"/>
    <x v="4"/>
    <s v="VD0171.1"/>
    <d v="2001-07-01T21:00:00"/>
  </r>
  <r>
    <x v="1"/>
    <x v="3"/>
    <x v="0"/>
    <x v="0"/>
    <n v="50000"/>
    <n v="1312591"/>
    <d v="2001-05-30T11:22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724"/>
    <d v="2001-07-01T00:00:00"/>
  </r>
  <r>
    <x v="1"/>
    <x v="2"/>
    <x v="0"/>
    <x v="10"/>
    <n v="77500"/>
    <n v="1312592"/>
    <d v="2001-05-30T11:22:1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kdiamond"/>
    <s v="JARNOLD"/>
    <s v="NG-Price"/>
    <x v="6"/>
    <x v="4"/>
    <s v="VD0172.1"/>
    <d v="2001-07-01T21:00:00"/>
  </r>
  <r>
    <x v="1"/>
    <x v="2"/>
    <x v="0"/>
    <x v="6"/>
    <n v="150000"/>
    <n v="1312593"/>
    <d v="2001-05-30T11:22:17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3.1"/>
    <d v="2001-09-01T21:00:00"/>
  </r>
  <r>
    <x v="1"/>
    <x v="2"/>
    <x v="0"/>
    <x v="10"/>
    <n v="77500"/>
    <n v="1312595"/>
    <d v="2001-05-30T11:22:31"/>
    <s v="Bank of America, National Association"/>
    <x v="0"/>
    <x v="0"/>
    <x v="0"/>
    <x v="2"/>
    <s v="US Gas Fin BasisSwap"/>
    <s v="US Gas Basis     NGI SoCal               Oct01           USD/MM"/>
    <m/>
    <n v="2500"/>
    <x v="0"/>
    <x v="10"/>
    <x v="0"/>
    <n v="3.77"/>
    <s v="damian41"/>
    <s v="KHOLST"/>
    <s v="FT-West"/>
    <x v="6"/>
    <x v="4"/>
    <s v="VD0176.1"/>
    <d v="2001-10-01T00:00:00"/>
  </r>
  <r>
    <x v="1"/>
    <x v="2"/>
    <x v="0"/>
    <x v="6"/>
    <n v="150000"/>
    <n v="1312597"/>
    <d v="2001-05-30T11:22:46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7.1"/>
    <d v="2001-09-01T21:00:00"/>
  </r>
  <r>
    <x v="1"/>
    <x v="2"/>
    <x v="0"/>
    <x v="10"/>
    <n v="77500"/>
    <n v="1312598"/>
    <d v="2001-05-30T11:23:08"/>
    <s v="Cinergy Marketing &amp; Trading, LLC"/>
    <x v="0"/>
    <x v="0"/>
    <x v="0"/>
    <x v="2"/>
    <s v="US Gas Fin BasisSwap"/>
    <s v="US Gas Basis     NGI SoCal               Oct01           USD/MM"/>
    <m/>
    <n v="2500"/>
    <x v="0"/>
    <x v="10"/>
    <x v="0"/>
    <n v="3.77"/>
    <s v="WHALENMIKE"/>
    <s v="KHOLST"/>
    <s v="FT-West"/>
    <x v="6"/>
    <x v="4"/>
    <s v="VD0179.1"/>
    <d v="2001-10-01T00:00:00"/>
  </r>
  <r>
    <x v="1"/>
    <x v="2"/>
    <x v="0"/>
    <x v="22"/>
    <n v="2460000"/>
    <n v="1312600"/>
    <d v="2001-05-30T11:23:17"/>
    <s v="Morgan Stanley Capital Group, Inc."/>
    <x v="0"/>
    <x v="0"/>
    <x v="0"/>
    <x v="2"/>
    <s v="US Gas Fin BasisSwap"/>
    <s v="US Gas Basis     HSC                     Jul-Oct01       USD/MM"/>
    <n v="20000"/>
    <m/>
    <x v="0"/>
    <x v="10"/>
    <x v="0"/>
    <n v="2.75E-2"/>
    <s v="brendanc"/>
    <s v="EBASS"/>
    <s v="FT-Texas"/>
    <x v="6"/>
    <x v="4"/>
    <s v="VD0181.1"/>
    <d v="2001-07-01T00:00:00"/>
  </r>
  <r>
    <x v="1"/>
    <x v="1"/>
    <x v="1"/>
    <x v="6"/>
    <n v="1500"/>
    <n v="1312602"/>
    <d v="2001-05-30T11:23:2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43.5"/>
    <s v="WATTS002"/>
    <s v="MLORENZ"/>
    <s v="LT-ECAR"/>
    <x v="7"/>
    <x v="6"/>
    <n v="626358.1"/>
    <d v="2001-06-01T17:03:00"/>
  </r>
  <r>
    <x v="1"/>
    <x v="2"/>
    <x v="0"/>
    <x v="10"/>
    <n v="155000"/>
    <n v="1312603"/>
    <d v="2001-05-30T11:23:58"/>
    <s v="Bankers Trust Company"/>
    <x v="0"/>
    <x v="0"/>
    <x v="0"/>
    <x v="2"/>
    <s v="US Gas Fin BasisSwap"/>
    <s v="US Gas Basis     NGI Malin               Jul01           USD/MM"/>
    <n v="5000"/>
    <m/>
    <x v="0"/>
    <x v="10"/>
    <x v="0"/>
    <n v="1.95"/>
    <s v="eracer00"/>
    <s v="FERMIS"/>
    <s v="FT - North West"/>
    <x v="6"/>
    <x v="4"/>
    <s v="VD0184.1"/>
    <d v="2001-07-01T21:00:00"/>
  </r>
  <r>
    <x v="0"/>
    <x v="3"/>
    <x v="0"/>
    <x v="10"/>
    <n v="775000"/>
    <n v="1312604"/>
    <d v="2001-05-30T11:24:21"/>
    <s v="Petredec Limited"/>
    <x v="0"/>
    <x v="0"/>
    <x v="0"/>
    <x v="3"/>
    <s v="UK IPE Brent Swap "/>
    <s v="UK Brent Swap    IPE PEN                 Jul01           USD/bbl"/>
    <n v="25000"/>
    <m/>
    <x v="0"/>
    <x v="8"/>
    <x v="0"/>
    <n v="29.03"/>
    <s v="ADM21507"/>
    <s v="MJONES2"/>
    <s v="UK - ECTRIC - Crude D-Brent"/>
    <x v="5"/>
    <x v="3"/>
    <n v="109727"/>
    <d v="2001-07-01T00:00:00"/>
  </r>
  <r>
    <x v="1"/>
    <x v="2"/>
    <x v="0"/>
    <x v="6"/>
    <n v="300000"/>
    <n v="1312606"/>
    <d v="2001-05-30T11:25:12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5"/>
    <s v="Bakerrob"/>
    <s v="PKEAVEY"/>
    <s v="G-DAILY-EST"/>
    <x v="6"/>
    <x v="4"/>
    <s v="VD0188.1"/>
    <d v="2001-06-01T21:00:00"/>
  </r>
  <r>
    <x v="1"/>
    <x v="2"/>
    <x v="0"/>
    <x v="10"/>
    <n v="620000"/>
    <n v="1312607"/>
    <d v="2001-05-30T11:25:20"/>
    <s v="Morgan Stanley Capital Group, Inc."/>
    <x v="0"/>
    <x v="0"/>
    <x v="0"/>
    <x v="2"/>
    <s v="US Gas Fin BasisSwap"/>
    <s v="US Gas Basis     HSC                     Aug01           USD/MM"/>
    <n v="20000"/>
    <m/>
    <x v="0"/>
    <x v="10"/>
    <x v="0"/>
    <n v="3.7499999999999999E-2"/>
    <s v="brendanc"/>
    <s v="EBASS"/>
    <s v="FT-Texas"/>
    <x v="6"/>
    <x v="4"/>
    <s v="VD0189.1"/>
    <d v="2001-08-01T00:00:00"/>
  </r>
  <r>
    <x v="1"/>
    <x v="3"/>
    <x v="0"/>
    <x v="0"/>
    <n v="25000"/>
    <n v="1312609"/>
    <d v="2001-05-30T11:26:05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69"/>
    <s v="DOMESTIC1"/>
    <s v="GWHALLE"/>
    <s v="WTI-GW-NXC2"/>
    <x v="5"/>
    <x v="4"/>
    <n v="109728"/>
    <d v="2001-07-01T00:00:00"/>
  </r>
  <r>
    <x v="1"/>
    <x v="2"/>
    <x v="0"/>
    <x v="6"/>
    <n v="600000"/>
    <n v="1312610"/>
    <d v="2001-05-30T11:26:12"/>
    <s v="Morgan Stanley Capital Group, Inc."/>
    <x v="0"/>
    <x v="0"/>
    <x v="0"/>
    <x v="2"/>
    <s v="US Gas Fin BasisSwap"/>
    <s v="US Gas Basis     HSC                     Sep01           USD/MM"/>
    <n v="20000"/>
    <m/>
    <x v="0"/>
    <x v="10"/>
    <x v="0"/>
    <n v="2.5000000000000001E-2"/>
    <s v="brendanc"/>
    <s v="EBASS"/>
    <s v="FT-Texas"/>
    <x v="6"/>
    <x v="4"/>
    <s v="VD0191.1"/>
    <d v="2001-09-01T00:00:00"/>
  </r>
  <r>
    <x v="1"/>
    <x v="2"/>
    <x v="0"/>
    <x v="6"/>
    <n v="179100"/>
    <n v="1312611"/>
    <d v="2001-05-30T11:26:23"/>
    <s v="Duke Energy Trading and Marketing, L.L.C."/>
    <x v="0"/>
    <x v="0"/>
    <x v="0"/>
    <x v="2"/>
    <s v="US Gas Fin Swap"/>
    <s v="US Gas Daily     HHub                    Jun01           USD/MM"/>
    <m/>
    <n v="5970"/>
    <x v="0"/>
    <x v="10"/>
    <x v="0"/>
    <n v="3.65"/>
    <s v="DANIELCOWL"/>
    <s v="PKEAVEY"/>
    <s v="G-DAILY-EST"/>
    <x v="6"/>
    <x v="4"/>
    <s v="VD0193.1"/>
    <d v="2001-06-01T21:00:00"/>
  </r>
  <r>
    <x v="1"/>
    <x v="2"/>
    <x v="0"/>
    <x v="10"/>
    <n v="155000"/>
    <n v="1312612"/>
    <d v="2001-05-30T11:26:28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erginpat2"/>
    <s v="JARNOLD"/>
    <s v="NG-Price"/>
    <x v="6"/>
    <x v="4"/>
    <s v="VD0194.1"/>
    <d v="2001-07-01T21:00:00"/>
  </r>
  <r>
    <x v="1"/>
    <x v="5"/>
    <x v="0"/>
    <x v="0"/>
    <n v="5000"/>
    <n v="1312613"/>
    <d v="2001-05-30T11:26:43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4"/>
    <s v="ADM88961"/>
    <s v="AHAUSER"/>
    <s v="MTBE"/>
    <x v="5"/>
    <x v="4"/>
    <n v="109729"/>
    <d v="2001-06-01T21:00:00"/>
  </r>
  <r>
    <x v="1"/>
    <x v="5"/>
    <x v="0"/>
    <x v="0"/>
    <n v="5000"/>
    <n v="1312614"/>
    <d v="2001-05-30T11:26:59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3"/>
    <s v="ADM88961"/>
    <s v="AHAUSER"/>
    <s v="MTBE"/>
    <x v="5"/>
    <x v="4"/>
    <n v="109730"/>
    <d v="2001-06-01T21:00:00"/>
  </r>
  <r>
    <x v="1"/>
    <x v="3"/>
    <x v="0"/>
    <x v="0"/>
    <n v="50000"/>
    <n v="1312615"/>
    <d v="2001-05-30T11:27:0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31"/>
    <d v="2001-07-01T00:00:00"/>
  </r>
  <r>
    <x v="1"/>
    <x v="2"/>
    <x v="0"/>
    <x v="10"/>
    <n v="620"/>
    <n v="1312616"/>
    <d v="2001-05-30T11:27:09"/>
    <s v="Empire District Electric Company"/>
    <x v="0"/>
    <x v="0"/>
    <x v="0"/>
    <x v="2"/>
    <s v="US Gas Fin Opt Put"/>
    <s v="US Gas Fin Opt   NYMEX        EP3.5      Jul01           USD/MM-L"/>
    <n v="20"/>
    <m/>
    <x v="0"/>
    <x v="11"/>
    <x v="0"/>
    <n v="0.13500000000000001"/>
    <s v="ADM05523"/>
    <s v="MMAGGI"/>
    <s v="NG EXOTIC"/>
    <x v="6"/>
    <x v="4"/>
    <s v="VD0197.1"/>
    <d v="2001-07-01T00:00:00"/>
  </r>
  <r>
    <x v="1"/>
    <x v="3"/>
    <x v="0"/>
    <x v="0"/>
    <n v="50000"/>
    <n v="1312618"/>
    <d v="2001-05-30T11:27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1"/>
    <s v="GWHALLE"/>
    <s v="WTI-GW-NXC2"/>
    <x v="5"/>
    <x v="4"/>
    <n v="109732"/>
    <d v="2001-07-01T00:00:00"/>
  </r>
  <r>
    <x v="1"/>
    <x v="1"/>
    <x v="1"/>
    <x v="2"/>
    <n v="250"/>
    <n v="1312619"/>
    <d v="2001-05-30T11:27:57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40"/>
    <s v="BRETJONES"/>
    <s v="CDORLAN"/>
    <s v="ST-ECAR"/>
    <x v="7"/>
    <x v="6"/>
    <n v="626361.1"/>
    <d v="2001-06-04T21:00:00"/>
  </r>
  <r>
    <x v="1"/>
    <x v="3"/>
    <x v="0"/>
    <x v="0"/>
    <n v="50000"/>
    <n v="1312620"/>
    <d v="2001-05-30T11:27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tlavin3242"/>
    <s v="GWHALLE"/>
    <s v="WTI-GW-NXC2"/>
    <x v="5"/>
    <x v="4"/>
    <n v="109733"/>
    <d v="2001-07-01T00:00:00"/>
  </r>
  <r>
    <x v="1"/>
    <x v="2"/>
    <x v="0"/>
    <x v="6"/>
    <n v="150000"/>
    <n v="1312621"/>
    <d v="2001-05-30T11:27:59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17"/>
    <s v="MATTGRAVEL"/>
    <s v="KHOLST"/>
    <s v="FT-West"/>
    <x v="6"/>
    <x v="4"/>
    <s v="VD0202.1"/>
    <d v="2001-09-01T21:00:00"/>
  </r>
  <r>
    <x v="1"/>
    <x v="2"/>
    <x v="0"/>
    <x v="6"/>
    <n v="30000"/>
    <n v="1312622"/>
    <d v="2001-05-30T11:28:00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35"/>
    <s v="PATTILLO"/>
    <s v="KHOLST"/>
    <s v="FT-West"/>
    <x v="6"/>
    <x v="4"/>
    <s v="VD0203.1"/>
    <d v="2001-09-01T21:00:00"/>
  </r>
  <r>
    <x v="1"/>
    <x v="1"/>
    <x v="1"/>
    <x v="6"/>
    <n v="1500"/>
    <n v="1312623"/>
    <d v="2001-05-30T11:28:09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STEPHENA"/>
    <s v="CDORLAN"/>
    <s v="ST-ECAR"/>
    <x v="7"/>
    <x v="6"/>
    <n v="626362.1"/>
    <d v="2001-06-01T17:11:00"/>
  </r>
  <r>
    <x v="1"/>
    <x v="3"/>
    <x v="0"/>
    <x v="0"/>
    <n v="50000"/>
    <n v="1312624"/>
    <d v="2001-05-30T11:28:11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34"/>
    <d v="2001-07-01T00:00:00"/>
  </r>
  <r>
    <x v="1"/>
    <x v="2"/>
    <x v="0"/>
    <x v="23"/>
    <n v="1070000"/>
    <n v="1312625"/>
    <d v="2001-05-30T11:28:12"/>
    <s v="Calpine Energy Services, L.P."/>
    <x v="0"/>
    <x v="0"/>
    <x v="0"/>
    <x v="2"/>
    <s v="US Gas Fin BasisSwap"/>
    <s v="US Gas Basis     NGI SoCal               Apr-Oct02       USD/MM"/>
    <n v="5000"/>
    <m/>
    <x v="0"/>
    <x v="10"/>
    <x v="0"/>
    <n v="1.1000000000000001"/>
    <s v="CAMTHOR02"/>
    <s v="KHOLST"/>
    <s v="FT-West"/>
    <x v="6"/>
    <x v="4"/>
    <s v="VD0205.1"/>
    <d v="2002-04-01T00:00:00"/>
  </r>
  <r>
    <x v="1"/>
    <x v="2"/>
    <x v="0"/>
    <x v="10"/>
    <n v="77500"/>
    <n v="1312626"/>
    <d v="2001-05-30T11:28:29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jwhitnah"/>
    <s v="JARNOLD"/>
    <s v="NG-Price"/>
    <x v="6"/>
    <x v="4"/>
    <s v="VD0208.1"/>
    <d v="2001-07-01T21:00:00"/>
  </r>
  <r>
    <x v="1"/>
    <x v="2"/>
    <x v="0"/>
    <x v="7"/>
    <n v="450000"/>
    <n v="1312627"/>
    <d v="2001-05-30T11:28:29"/>
    <s v="Aquila Risk Management Corporation"/>
    <x v="0"/>
    <x v="0"/>
    <x v="0"/>
    <x v="2"/>
    <s v="US Gas Fin BasisSwap"/>
    <s v="US Gas Basis     NGI SoCal               Jan-Mar02       USD/MM"/>
    <n v="5000"/>
    <m/>
    <x v="0"/>
    <x v="10"/>
    <x v="0"/>
    <n v="2.44"/>
    <s v="AQUILA1001"/>
    <s v="KHOLST"/>
    <s v="FT-West"/>
    <x v="6"/>
    <x v="4"/>
    <s v="VD0207.1"/>
    <d v="2002-01-01T00:00:00"/>
  </r>
  <r>
    <x v="1"/>
    <x v="3"/>
    <x v="0"/>
    <x v="0"/>
    <n v="50000"/>
    <n v="1312629"/>
    <d v="2001-05-30T11:28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735"/>
    <d v="2001-07-01T00:00:00"/>
  </r>
  <r>
    <x v="1"/>
    <x v="1"/>
    <x v="1"/>
    <x v="2"/>
    <n v="250"/>
    <n v="1312631"/>
    <d v="2001-05-30T11:28:48"/>
    <s v="American Electric Power Service Corporation"/>
    <x v="0"/>
    <x v="0"/>
    <x v="0"/>
    <x v="1"/>
    <s v="US East Power Phy Fwd Firm"/>
    <s v="US Pwr Phy Firm  PJM-W Peak              04-08Jun01      USD/MWh"/>
    <n v="50"/>
    <m/>
    <x v="0"/>
    <x v="1"/>
    <x v="0"/>
    <n v="40.75"/>
    <s v="aepsvc128"/>
    <s v="JQUENET"/>
    <s v="ST-PJM"/>
    <x v="7"/>
    <x v="6"/>
    <n v="626364.1"/>
    <d v="2001-06-04T21:00:00"/>
  </r>
  <r>
    <x v="1"/>
    <x v="2"/>
    <x v="0"/>
    <x v="19"/>
    <n v="305000"/>
    <n v="1312637"/>
    <d v="2001-05-30T11:29:08"/>
    <s v="J. Aron &amp; Company"/>
    <x v="0"/>
    <x v="0"/>
    <x v="0"/>
    <x v="2"/>
    <s v="US Gas Fin BasisSwap"/>
    <s v="US Gas Basis     NGI SoCal               Nov-Dec01       USD/MM"/>
    <m/>
    <n v="5000"/>
    <x v="0"/>
    <x v="10"/>
    <x v="0"/>
    <n v="3.2"/>
    <s v="ritanagle"/>
    <s v="KHOLST"/>
    <s v="FT-West"/>
    <x v="6"/>
    <x v="4"/>
    <s v="VD0216.1"/>
    <d v="2001-11-01T00:00:00"/>
  </r>
  <r>
    <x v="1"/>
    <x v="2"/>
    <x v="0"/>
    <x v="6"/>
    <n v="120000"/>
    <n v="1312638"/>
    <d v="2001-05-30T11:29:17"/>
    <s v="El Paso Merchant Energy, L.P."/>
    <x v="0"/>
    <x v="0"/>
    <x v="0"/>
    <x v="2"/>
    <s v="US Gas Fin BasisSwap"/>
    <s v="US Gas Basis     NGI SoCal               Sep01           USD/MM"/>
    <m/>
    <n v="4000"/>
    <x v="0"/>
    <x v="10"/>
    <x v="0"/>
    <n v="5.17"/>
    <s v="EPMELPbag"/>
    <s v="KHOLST"/>
    <s v="FT-West"/>
    <x v="6"/>
    <x v="4"/>
    <s v="VD0217.1"/>
    <d v="2001-09-01T21:00:00"/>
  </r>
  <r>
    <x v="1"/>
    <x v="1"/>
    <x v="0"/>
    <x v="0"/>
    <n v="50"/>
    <n v="1312639"/>
    <d v="2001-05-30T11:29:23"/>
    <s v="Sempra Energy Trading Corp."/>
    <x v="0"/>
    <x v="0"/>
    <x v="0"/>
    <x v="1"/>
    <s v="US East Power Fin Swap"/>
    <s v="US Pwr Fin Swap  PJM W IntC Peak         01Jun01         USD/MWh"/>
    <n v="50"/>
    <m/>
    <x v="0"/>
    <x v="1"/>
    <x v="0"/>
    <n v="24.7"/>
    <s v="robgola1"/>
    <s v="JQUENET"/>
    <s v="ST-PJM"/>
    <x v="7"/>
    <x v="4"/>
    <n v="626365.1"/>
    <d v="2001-06-01T21:00:00"/>
  </r>
  <r>
    <x v="1"/>
    <x v="2"/>
    <x v="0"/>
    <x v="10"/>
    <n v="155000"/>
    <n v="1312640"/>
    <d v="2001-05-30T11:29:31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32"/>
    <s v="AQUILA1001"/>
    <s v="KHOLST"/>
    <s v="FT-West"/>
    <x v="6"/>
    <x v="4"/>
    <s v="VD0218.1"/>
    <d v="2001-10-01T00:00:00"/>
  </r>
  <r>
    <x v="1"/>
    <x v="2"/>
    <x v="0"/>
    <x v="10"/>
    <n v="155000"/>
    <n v="1312641"/>
    <d v="2001-05-30T11:29:32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ROWE01"/>
    <s v="JARNOLD"/>
    <s v="NG-Price"/>
    <x v="6"/>
    <x v="4"/>
    <s v="VD0220.1"/>
    <d v="2001-07-01T21:00:00"/>
  </r>
  <r>
    <x v="1"/>
    <x v="2"/>
    <x v="0"/>
    <x v="14"/>
    <n v="365000"/>
    <n v="1312642"/>
    <d v="2001-05-30T11:29:33"/>
    <s v="EnergyUSA-TPC Corp."/>
    <x v="0"/>
    <x v="0"/>
    <x v="0"/>
    <x v="2"/>
    <s v="US Gas Fin Swap"/>
    <s v="US Gas Swap      Nymex                   Jan-Dec02       USD/MM"/>
    <m/>
    <n v="1000"/>
    <x v="0"/>
    <x v="10"/>
    <x v="0"/>
    <n v="3.895"/>
    <s v="gregoryn"/>
    <s v="JARNOLD"/>
    <s v="NG-Price"/>
    <x v="6"/>
    <x v="4"/>
    <s v="VD0219.1"/>
    <d v="2002-01-01T21:00:00"/>
  </r>
  <r>
    <x v="1"/>
    <x v="2"/>
    <x v="0"/>
    <x v="6"/>
    <n v="300000"/>
    <n v="1312643"/>
    <d v="2001-05-30T11:29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STEPHENSJE"/>
    <s v="PKEAVEY"/>
    <s v="G-DAILY-EST"/>
    <x v="6"/>
    <x v="4"/>
    <s v="VD0221.1"/>
    <d v="2001-06-01T21:00:00"/>
  </r>
  <r>
    <x v="1"/>
    <x v="2"/>
    <x v="1"/>
    <x v="6"/>
    <n v="300000"/>
    <n v="1312644"/>
    <d v="2001-05-30T11:29:54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750000000000002"/>
    <s v="TIMMYSMALL"/>
    <s v="EBASS"/>
    <s v="ENA-IM WAHA"/>
    <x v="8"/>
    <x v="4"/>
    <n v="818942"/>
    <d v="2001-06-01T09:47:00"/>
  </r>
  <r>
    <x v="1"/>
    <x v="2"/>
    <x v="0"/>
    <x v="20"/>
    <n v="755000"/>
    <n v="1312646"/>
    <d v="2001-05-30T11:30:05"/>
    <s v="Axia Energy, LP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mtherrell"/>
    <s v="JARNOLD"/>
    <s v="NG-Price"/>
    <x v="6"/>
    <x v="4"/>
    <s v="VD0223.1"/>
    <d v="2001-11-01T00:00:00"/>
  </r>
  <r>
    <x v="1"/>
    <x v="1"/>
    <x v="1"/>
    <x v="6"/>
    <n v="1500"/>
    <n v="1312647"/>
    <d v="2001-05-30T11:30:09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366.1"/>
    <d v="2001-06-01T14:16:00"/>
  </r>
  <r>
    <x v="1"/>
    <x v="1"/>
    <x v="1"/>
    <x v="2"/>
    <n v="250"/>
    <n v="1312648"/>
    <d v="2001-05-30T11:30:13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9.5"/>
    <s v="BRETJONES"/>
    <s v="CDORLAN"/>
    <s v="ST-ECAR"/>
    <x v="7"/>
    <x v="6"/>
    <n v="626367.1"/>
    <d v="2001-06-04T21:00:00"/>
  </r>
  <r>
    <x v="1"/>
    <x v="2"/>
    <x v="1"/>
    <x v="6"/>
    <n v="450000"/>
    <n v="1312650"/>
    <d v="2001-05-30T11:30:34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"/>
    <s v="TIMMYSMALL"/>
    <s v="EBASS"/>
    <s v="ENA-IM WAHA"/>
    <x v="8"/>
    <x v="4"/>
    <n v="818944"/>
    <d v="2001-06-01T09:47:00"/>
  </r>
  <r>
    <x v="1"/>
    <x v="1"/>
    <x v="1"/>
    <x v="6"/>
    <n v="1500"/>
    <n v="1312651"/>
    <d v="2001-05-30T11:30:49"/>
    <s v="Williams Energy Marketing &amp; Trading Company"/>
    <x v="0"/>
    <x v="0"/>
    <x v="0"/>
    <x v="1"/>
    <s v="US East Power Phy Fwd Firm"/>
    <s v="US Pwr Phy Firm  TVA Peak                Jun01           USD/MWh"/>
    <m/>
    <n v="50"/>
    <x v="0"/>
    <x v="1"/>
    <x v="0"/>
    <n v="47.75"/>
    <s v="jheinecke1"/>
    <s v="JKING6"/>
    <s v="LT-SERC"/>
    <x v="7"/>
    <x v="6"/>
    <n v="626368.1"/>
    <d v="2001-06-01T14:25:00"/>
  </r>
  <r>
    <x v="1"/>
    <x v="2"/>
    <x v="0"/>
    <x v="6"/>
    <n v="150000"/>
    <n v="1312652"/>
    <d v="2001-05-30T11:31:00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12"/>
    <s v="EPMELPbag"/>
    <s v="KHOLST"/>
    <s v="FT-West"/>
    <x v="6"/>
    <x v="4"/>
    <s v="VD0225.1"/>
    <d v="2001-09-01T21:00:00"/>
  </r>
  <r>
    <x v="0"/>
    <x v="2"/>
    <x v="0"/>
    <x v="20"/>
    <n v="377500"/>
    <n v="1312654"/>
    <d v="2001-05-30T11:31:27"/>
    <s v="BNP Paribas"/>
    <x v="0"/>
    <x v="0"/>
    <x v="0"/>
    <x v="2"/>
    <s v="CAN Gas Fin BasSwap"/>
    <s v="CAN Gas Basis    AECO                    Nov01-Mar02     USD/MM"/>
    <n v="2500"/>
    <m/>
    <x v="0"/>
    <x v="10"/>
    <x v="0"/>
    <n v="-0.34"/>
    <s v="SUNGDORA"/>
    <s v="JMCKAY"/>
    <s v="FT-CAND-EGSC"/>
    <x v="6"/>
    <x v="7"/>
    <s v="VD0227.1"/>
    <d v="2001-11-01T00:00:00"/>
  </r>
  <r>
    <x v="1"/>
    <x v="1"/>
    <x v="1"/>
    <x v="6"/>
    <n v="1500"/>
    <n v="1312655"/>
    <d v="2001-05-30T11:31:32"/>
    <s v="Axia Energy, LP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millerbi"/>
    <s v="JQUENET"/>
    <s v="LT-PJM"/>
    <x v="7"/>
    <x v="6"/>
    <n v="626369.1"/>
    <d v="2001-06-01T14:12:00"/>
  </r>
  <r>
    <x v="1"/>
    <x v="3"/>
    <x v="0"/>
    <x v="0"/>
    <n v="50000"/>
    <n v="1312656"/>
    <d v="2001-05-30T11:31:5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736"/>
    <d v="2001-07-01T00:00:00"/>
  </r>
  <r>
    <x v="1"/>
    <x v="1"/>
    <x v="1"/>
    <x v="2"/>
    <n v="250"/>
    <n v="1312657"/>
    <d v="2001-05-30T11:31:51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briangrant"/>
    <s v="JQUENET"/>
    <s v="ST-PJM"/>
    <x v="7"/>
    <x v="6"/>
    <n v="626370.1"/>
    <d v="2001-06-04T21:00:00"/>
  </r>
  <r>
    <x v="1"/>
    <x v="2"/>
    <x v="0"/>
    <x v="10"/>
    <n v="155000"/>
    <n v="1312659"/>
    <d v="2001-05-30T11:32:0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bag"/>
    <s v="KHOLST"/>
    <s v="FT-West"/>
    <x v="6"/>
    <x v="4"/>
    <s v="VD0230.1"/>
    <d v="2001-08-01T21:00:00"/>
  </r>
  <r>
    <x v="1"/>
    <x v="2"/>
    <x v="0"/>
    <x v="14"/>
    <n v="1825000"/>
    <n v="1312660"/>
    <d v="2001-05-30T11:32:11"/>
    <s v="Conectiv Energy Supply, Inc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steven12"/>
    <s v="JARNOLD"/>
    <s v="NG-Price"/>
    <x v="6"/>
    <x v="4"/>
    <s v="VD0231.1"/>
    <d v="2002-01-01T21:00:00"/>
  </r>
  <r>
    <x v="1"/>
    <x v="2"/>
    <x v="0"/>
    <x v="10"/>
    <n v="155000"/>
    <n v="1312662"/>
    <d v="2001-05-30T11:32:2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2"/>
    <s v="WHALENMIKE"/>
    <s v="KHOLST"/>
    <s v="FT-West"/>
    <x v="6"/>
    <x v="4"/>
    <s v="VD0232.1"/>
    <d v="2001-07-01T21:00:00"/>
  </r>
  <r>
    <x v="1"/>
    <x v="2"/>
    <x v="1"/>
    <x v="6"/>
    <n v="1470"/>
    <n v="1312664"/>
    <d v="2001-05-30T11:32:43"/>
    <s v="TXU Energy Trading Company"/>
    <x v="0"/>
    <x v="0"/>
    <x v="0"/>
    <x v="2"/>
    <s v="US Gas Phy Fwd Firm non-TX &lt; or = 1Mo "/>
    <s v="US Gas Phy       COL Onshore             Jun01           USD/MM"/>
    <m/>
    <n v="49"/>
    <x v="0"/>
    <x v="10"/>
    <x v="0"/>
    <n v="3.6274999999999999"/>
    <s v="txuetcje"/>
    <s v="SPEREIR"/>
    <s v="ENA-IM NE GULF2"/>
    <x v="8"/>
    <x v="4"/>
    <n v="818948"/>
    <d v="2001-06-01T21:00:00"/>
  </r>
  <r>
    <x v="1"/>
    <x v="3"/>
    <x v="0"/>
    <x v="0"/>
    <n v="50000"/>
    <n v="1312665"/>
    <d v="2001-05-30T11:32:50"/>
    <s v="ConAgra Energy Services, Inc."/>
    <x v="0"/>
    <x v="0"/>
    <x v="0"/>
    <x v="3"/>
    <s v="US Crude WTI Fin Swap "/>
    <s v="US WTI Swap      Nymex LD                Jul01           USD/bl/m"/>
    <n v="50000"/>
    <m/>
    <x v="0"/>
    <x v="5"/>
    <x v="0"/>
    <n v="28.59"/>
    <s v="JALTILIO"/>
    <s v="GWHALLE"/>
    <s v="WTI-GW-NXC1"/>
    <x v="5"/>
    <x v="4"/>
    <n v="109738"/>
    <d v="2001-07-01T00:00:00"/>
  </r>
  <r>
    <x v="1"/>
    <x v="2"/>
    <x v="1"/>
    <x v="6"/>
    <n v="150000"/>
    <n v="1312666"/>
    <d v="2001-05-30T11:32:52"/>
    <s v="Anadarko Energy Services Company"/>
    <x v="0"/>
    <x v="0"/>
    <x v="0"/>
    <x v="2"/>
    <s v="US Gas Phy Fwd Firm non-TX &lt; or = 1Mo "/>
    <s v="US Gas Phy       TENN Z-0                Jun01           USD/MM"/>
    <m/>
    <n v="5000"/>
    <x v="0"/>
    <x v="10"/>
    <x v="0"/>
    <n v="3.5249999999999999"/>
    <s v="ADM26674"/>
    <s v="SNEAL"/>
    <s v="ENA-IM NE GULF3"/>
    <x v="8"/>
    <x v="4"/>
    <n v="818949"/>
    <d v="2001-06-01T21:00:00"/>
  </r>
  <r>
    <x v="1"/>
    <x v="3"/>
    <x v="0"/>
    <x v="0"/>
    <n v="50000"/>
    <n v="1312668"/>
    <d v="2001-05-30T11:32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739"/>
    <d v="2001-07-01T00:00:00"/>
  </r>
  <r>
    <x v="1"/>
    <x v="1"/>
    <x v="1"/>
    <x v="6"/>
    <n v="1500"/>
    <n v="1312669"/>
    <d v="2001-05-30T11:32:58"/>
    <s v="Allegheny Energy Supply Company, LLC"/>
    <x v="1"/>
    <x v="1"/>
    <x v="0"/>
    <x v="1"/>
    <s v="US East Power Phy Fwd Firm"/>
    <s v="US Pwr Phy Firm  TVA Peak                Jun01           USD/MWh"/>
    <n v="50"/>
    <m/>
    <x v="0"/>
    <x v="1"/>
    <x v="0"/>
    <n v="47.5"/>
    <s v="CHRISB008"/>
    <s v="JKING6"/>
    <s v="LT-SERC"/>
    <x v="7"/>
    <x v="6"/>
    <n v="626371.1"/>
    <d v="2001-06-01T14:25:00"/>
  </r>
  <r>
    <x v="0"/>
    <x v="0"/>
    <x v="0"/>
    <x v="0"/>
    <n v="20"/>
    <n v="1312670"/>
    <d v="2001-05-30T11:3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pornstar"/>
    <s v="BMARCHAN"/>
    <s v="Enron Metals Trading System"/>
    <x v="0"/>
    <x v="0"/>
    <n v="2159232"/>
    <m/>
  </r>
  <r>
    <x v="1"/>
    <x v="1"/>
    <x v="1"/>
    <x v="6"/>
    <n v="1500"/>
    <n v="1312671"/>
    <d v="2001-05-30T11:33:1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"/>
    <s v="PATRICKH"/>
    <s v="CDORLAN"/>
    <s v="ST-ECAR"/>
    <x v="7"/>
    <x v="6"/>
    <n v="626372.1"/>
    <d v="2001-06-01T17:11:00"/>
  </r>
  <r>
    <x v="0"/>
    <x v="0"/>
    <x v="0"/>
    <x v="0"/>
    <n v="10"/>
    <n v="1312672"/>
    <d v="2001-05-30T11:33:13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48157"/>
    <s v="BMARCHAN"/>
    <s v="Enron Metals Trading System"/>
    <x v="0"/>
    <x v="0"/>
    <n v="2159230"/>
    <m/>
  </r>
  <r>
    <x v="0"/>
    <x v="0"/>
    <x v="0"/>
    <x v="0"/>
    <n v="20"/>
    <n v="1312674"/>
    <d v="2001-05-30T11:33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59226"/>
    <m/>
  </r>
  <r>
    <x v="1"/>
    <x v="2"/>
    <x v="0"/>
    <x v="6"/>
    <n v="300000"/>
    <n v="1312675"/>
    <d v="2001-05-30T11:33:26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5"/>
    <s v="Bakerrob"/>
    <s v="PKEAVEY"/>
    <s v="G-DAILY-EST"/>
    <x v="6"/>
    <x v="4"/>
    <s v="VD0238.1"/>
    <d v="2001-06-01T21:00:00"/>
  </r>
  <r>
    <x v="0"/>
    <x v="2"/>
    <x v="1"/>
    <x v="6"/>
    <n v="181470"/>
    <n v="1312676"/>
    <d v="2001-05-30T11:33:33"/>
    <s v="PanCanadian Petroleum Limited"/>
    <x v="0"/>
    <x v="0"/>
    <x v="0"/>
    <x v="2"/>
    <s v="CAN Gas Phy Fwd Firm East &lt; or = 1Mo"/>
    <s v="CAN Gas Phy      Dawn                    Jun01           USD/MM"/>
    <n v="6049"/>
    <m/>
    <x v="0"/>
    <x v="10"/>
    <x v="0"/>
    <n v="3.84"/>
    <s v="e0006612"/>
    <s v="MCUILLA"/>
    <s v="ENA - IM Ontario"/>
    <x v="8"/>
    <x v="4"/>
    <n v="818950"/>
    <d v="2001-06-01T21:00:00"/>
  </r>
  <r>
    <x v="1"/>
    <x v="3"/>
    <x v="0"/>
    <x v="0"/>
    <n v="50000"/>
    <n v="1312677"/>
    <d v="2001-05-30T11:33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rsrsrsrs"/>
    <s v="GWHALLE"/>
    <s v="WTI-GW-NXC2"/>
    <x v="5"/>
    <x v="4"/>
    <n v="109742"/>
    <d v="2001-07-01T00:00:00"/>
  </r>
  <r>
    <x v="0"/>
    <x v="0"/>
    <x v="0"/>
    <x v="0"/>
    <n v="12"/>
    <n v="1312678"/>
    <d v="2001-05-30T11:33:46"/>
    <s v="ADM Investor Services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99"/>
    <s v="ALANHUDSON"/>
    <s v="BMARCHAN"/>
    <s v="Enron Metals Trading System"/>
    <x v="0"/>
    <x v="0"/>
    <n v="2159224"/>
    <m/>
  </r>
  <r>
    <x v="1"/>
    <x v="2"/>
    <x v="0"/>
    <x v="10"/>
    <n v="620"/>
    <n v="1312680"/>
    <d v="2001-05-30T11:33:54"/>
    <s v="Empire District Electric Company"/>
    <x v="0"/>
    <x v="0"/>
    <x v="0"/>
    <x v="2"/>
    <s v="US Gas Fin Opt Put"/>
    <s v="US Gas Fin Opt   NYMEX        EP3.5      Aug01           USD/MM-L"/>
    <n v="20"/>
    <m/>
    <x v="0"/>
    <x v="11"/>
    <x v="0"/>
    <n v="0.19750000000000001"/>
    <s v="ADM05523"/>
    <s v="MMAGGI"/>
    <s v="NG EXOTIC"/>
    <x v="6"/>
    <x v="4"/>
    <s v="VD0245.1"/>
    <d v="2001-08-01T00:00:00"/>
  </r>
  <r>
    <x v="1"/>
    <x v="3"/>
    <x v="0"/>
    <x v="0"/>
    <n v="50000"/>
    <n v="1312683"/>
    <d v="2001-05-30T11:33:58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45"/>
    <d v="2001-07-01T00:00:00"/>
  </r>
  <r>
    <x v="0"/>
    <x v="0"/>
    <x v="0"/>
    <x v="0"/>
    <n v="9"/>
    <n v="1312684"/>
    <d v="2001-05-30T11:34:01"/>
    <s v="Birch Metals Company"/>
    <x v="0"/>
    <x v="0"/>
    <x v="0"/>
    <x v="0"/>
    <s v="Copper LME Registered Contract"/>
    <s v="Cu LME Reg.      Contract                3 Month         USD/mt-L"/>
    <n v="9"/>
    <m/>
    <x v="0"/>
    <x v="0"/>
    <x v="0"/>
    <n v="1698"/>
    <s v="ADM42262"/>
    <s v="BMARCHAN"/>
    <s v="Enron Metals Trading System"/>
    <x v="0"/>
    <x v="0"/>
    <n v="2159222"/>
    <m/>
  </r>
  <r>
    <x v="1"/>
    <x v="3"/>
    <x v="0"/>
    <x v="0"/>
    <n v="50000"/>
    <n v="1312685"/>
    <d v="2001-05-30T11:34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747"/>
    <d v="2001-07-01T00:00:00"/>
  </r>
  <r>
    <x v="0"/>
    <x v="0"/>
    <x v="0"/>
    <x v="0"/>
    <n v="1"/>
    <n v="1312686"/>
    <d v="2001-05-30T11:34:10"/>
    <s v="Koch Metals Trading Limited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pornstar"/>
    <s v="BMARCHAN"/>
    <s v="Enron Metals Trading System"/>
    <x v="0"/>
    <x v="0"/>
    <n v="2159220"/>
    <m/>
  </r>
  <r>
    <x v="1"/>
    <x v="1"/>
    <x v="1"/>
    <x v="2"/>
    <n v="250"/>
    <n v="1312687"/>
    <d v="2001-05-30T11:34:25"/>
    <s v="Cargill-Alliant, LLC"/>
    <x v="0"/>
    <x v="0"/>
    <x v="0"/>
    <x v="1"/>
    <s v="US East Power Phy Fwd Firm"/>
    <s v="US Pwr Phy Firm  Entergy Peak            04-08Jun01      USD/MWh"/>
    <n v="50"/>
    <m/>
    <x v="0"/>
    <x v="1"/>
    <x v="0"/>
    <n v="49.25"/>
    <s v="TOOLEDAV"/>
    <s v="MCARSON2"/>
    <s v="ST-SPP"/>
    <x v="7"/>
    <x v="6"/>
    <n v="626373.1"/>
    <d v="2001-06-04T21:00:00"/>
  </r>
  <r>
    <x v="1"/>
    <x v="1"/>
    <x v="1"/>
    <x v="8"/>
    <n v="2300"/>
    <n v="1312688"/>
    <d v="2001-05-30T11:34:2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33"/>
    <s v="WRUSSELL"/>
    <s v="RBADEER"/>
    <s v="LT-CA"/>
    <x v="7"/>
    <x v="6"/>
    <n v="626374.1"/>
    <d v="2002-07-01T00:00:00"/>
  </r>
  <r>
    <x v="0"/>
    <x v="0"/>
    <x v="0"/>
    <x v="0"/>
    <n v="10"/>
    <n v="1312689"/>
    <d v="2001-05-30T11:34:29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HART1201"/>
    <s v="BMARCHAN"/>
    <s v="Enron Metals Trading System"/>
    <x v="0"/>
    <x v="0"/>
    <n v="2159218"/>
    <m/>
  </r>
  <r>
    <x v="1"/>
    <x v="1"/>
    <x v="1"/>
    <x v="8"/>
    <n v="2300"/>
    <n v="1312690"/>
    <d v="2001-05-30T11:34:31"/>
    <s v="Calpine Energy Services, L.P.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WRUSSELL"/>
    <s v="RBADEER"/>
    <s v="LT-CA"/>
    <x v="7"/>
    <x v="6"/>
    <n v="626375.1"/>
    <d v="2001-10-01T00:00:00"/>
  </r>
  <r>
    <x v="1"/>
    <x v="1"/>
    <x v="1"/>
    <x v="8"/>
    <n v="2300"/>
    <n v="1312691"/>
    <d v="2001-05-30T11:34:34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20"/>
    <s v="WRUSSELL"/>
    <s v="RBADEER"/>
    <s v="LT-CA"/>
    <x v="7"/>
    <x v="6"/>
    <n v="626376.1"/>
    <d v="2002-07-01T00:00:00"/>
  </r>
  <r>
    <x v="1"/>
    <x v="1"/>
    <x v="1"/>
    <x v="8"/>
    <n v="2300"/>
    <n v="1312694"/>
    <d v="2001-05-30T11:34:4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8"/>
    <s v="WRUSSELL"/>
    <s v="RBADEER"/>
    <s v="LT-CA"/>
    <x v="7"/>
    <x v="6"/>
    <n v="626377.1"/>
    <d v="2002-07-01T00:00:00"/>
  </r>
  <r>
    <x v="1"/>
    <x v="1"/>
    <x v="1"/>
    <x v="6"/>
    <n v="1500"/>
    <n v="1312695"/>
    <d v="2001-05-30T11:35:0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7.799999999999997"/>
    <s v="JOELWOOD"/>
    <s v="JKING6"/>
    <s v="LT-SERC"/>
    <x v="7"/>
    <x v="6"/>
    <n v="626378.1"/>
    <d v="2001-09-01T14:25:00"/>
  </r>
  <r>
    <x v="1"/>
    <x v="1"/>
    <x v="1"/>
    <x v="6"/>
    <n v="1500"/>
    <n v="1312696"/>
    <d v="2001-05-30T11:35:13"/>
    <s v="Dynegy Power Marketing, Inc."/>
    <x v="0"/>
    <x v="0"/>
    <x v="0"/>
    <x v="1"/>
    <s v="US East Power Phy Fwd Firm"/>
    <s v="US Pwr Phy Firm  TVA Peak                Jun01           USD/MWh"/>
    <n v="50"/>
    <m/>
    <x v="0"/>
    <x v="1"/>
    <x v="0"/>
    <n v="47"/>
    <s v="ADM12984"/>
    <s v="JKING6"/>
    <s v="LT-SERC"/>
    <x v="7"/>
    <x v="6"/>
    <n v="626379.1"/>
    <d v="2001-06-01T14:25:00"/>
  </r>
  <r>
    <x v="1"/>
    <x v="2"/>
    <x v="0"/>
    <x v="6"/>
    <n v="150000"/>
    <n v="1312697"/>
    <d v="2001-05-30T11:35:15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27"/>
    <s v="EPMELPkac"/>
    <s v="KHOLST"/>
    <s v="FT-West"/>
    <x v="6"/>
    <x v="4"/>
    <s v="VD0254.1"/>
    <d v="2001-09-01T21:00:00"/>
  </r>
  <r>
    <x v="1"/>
    <x v="1"/>
    <x v="1"/>
    <x v="6"/>
    <n v="1500"/>
    <n v="1312698"/>
    <d v="2001-05-30T11:35:35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5.75"/>
    <s v="DANMURPHY"/>
    <s v="CDORLAN"/>
    <s v="ST-ECAR"/>
    <x v="7"/>
    <x v="6"/>
    <n v="626380.1"/>
    <d v="2001-06-01T17:11:00"/>
  </r>
  <r>
    <x v="1"/>
    <x v="2"/>
    <x v="0"/>
    <x v="19"/>
    <n v="61000"/>
    <n v="1312699"/>
    <d v="2001-05-30T11:35:3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4"/>
    <s v="PATTILLO"/>
    <s v="KHOLST"/>
    <s v="FT-West"/>
    <x v="6"/>
    <x v="4"/>
    <s v="VD0255.1"/>
    <d v="2001-11-01T00:00:00"/>
  </r>
  <r>
    <x v="0"/>
    <x v="0"/>
    <x v="0"/>
    <x v="0"/>
    <n v="20"/>
    <n v="1312700"/>
    <d v="2001-05-30T11:35:48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14"/>
    <m/>
  </r>
  <r>
    <x v="1"/>
    <x v="3"/>
    <x v="0"/>
    <x v="0"/>
    <n v="50000"/>
    <n v="1312701"/>
    <d v="2001-05-30T11:35:5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751"/>
    <d v="2001-07-01T00:00:00"/>
  </r>
  <r>
    <x v="0"/>
    <x v="0"/>
    <x v="0"/>
    <x v="0"/>
    <n v="20"/>
    <n v="1312702"/>
    <d v="2001-05-30T11:35:55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LANHUDSON"/>
    <s v="BMARCHAN"/>
    <s v="Enron Metals Trading System"/>
    <x v="0"/>
    <x v="0"/>
    <n v="2159212"/>
    <m/>
  </r>
  <r>
    <x v="1"/>
    <x v="1"/>
    <x v="1"/>
    <x v="6"/>
    <n v="1500"/>
    <n v="1312703"/>
    <d v="2001-05-30T11:36:3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55.75"/>
    <s v="jheinecke1"/>
    <s v="KPRESTO"/>
    <s v="LT-SERC"/>
    <x v="7"/>
    <x v="6"/>
    <n v="626381.1"/>
    <d v="2001-06-01T21:00:00"/>
  </r>
  <r>
    <x v="0"/>
    <x v="0"/>
    <x v="0"/>
    <x v="0"/>
    <n v="8"/>
    <n v="1312705"/>
    <d v="2001-05-30T11:37:16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LANHUDSON"/>
    <s v="BMARCHAN"/>
    <s v="Enron Metals Trading System"/>
    <x v="0"/>
    <x v="0"/>
    <n v="2159210"/>
    <m/>
  </r>
  <r>
    <x v="1"/>
    <x v="2"/>
    <x v="0"/>
    <x v="6"/>
    <n v="150000"/>
    <n v="1312706"/>
    <d v="2001-05-30T11:37:22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49999999999998"/>
    <s v="bbrent01"/>
    <s v="SSOUTH"/>
    <s v="West-NW"/>
    <x v="6"/>
    <x v="4"/>
    <s v="VD0258.1"/>
    <d v="2001-06-01T21:00:00"/>
  </r>
  <r>
    <x v="1"/>
    <x v="1"/>
    <x v="1"/>
    <x v="2"/>
    <n v="250"/>
    <n v="1312707"/>
    <d v="2001-05-30T11:37:23"/>
    <s v="BP Energy Company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Kellybry"/>
    <s v="MCARSON2"/>
    <s v="ST-SPP"/>
    <x v="7"/>
    <x v="6"/>
    <n v="626383.1"/>
    <d v="2001-06-04T21:00:00"/>
  </r>
  <r>
    <x v="1"/>
    <x v="2"/>
    <x v="0"/>
    <x v="10"/>
    <n v="155000"/>
    <n v="1312709"/>
    <d v="2001-05-30T11:37:46"/>
    <s v="Tractebel Energy Marketing, Inc."/>
    <x v="0"/>
    <x v="0"/>
    <x v="0"/>
    <x v="2"/>
    <s v="US Gas Fin BasisSwap"/>
    <s v="US Gas Basis     NGI Malin               Jul01           USD/MM"/>
    <m/>
    <n v="5000"/>
    <x v="0"/>
    <x v="10"/>
    <x v="0"/>
    <n v="1.95"/>
    <s v="KEVMASEK"/>
    <s v="FERMIS"/>
    <s v="FT - North West"/>
    <x v="6"/>
    <x v="4"/>
    <s v="VD0260.1"/>
    <d v="2001-07-01T21:00:00"/>
  </r>
  <r>
    <x v="1"/>
    <x v="1"/>
    <x v="1"/>
    <x v="8"/>
    <n v="4600"/>
    <n v="1312710"/>
    <d v="2001-05-30T11:37:47"/>
    <s v="Duke Energy Trading and Marketing, L.L.C."/>
    <x v="0"/>
    <x v="0"/>
    <x v="0"/>
    <x v="1"/>
    <s v="US East Power Phy Fwd Firm"/>
    <s v="US Pwr Phy Firm  NEPOOL Peak             Oct-Dec02       USD/MWh"/>
    <n v="50"/>
    <m/>
    <x v="0"/>
    <x v="1"/>
    <x v="0"/>
    <n v="44.5"/>
    <s v="TIMLOHRENZ"/>
    <s v="DDAVIS"/>
    <s v="LT-New England"/>
    <x v="7"/>
    <x v="6"/>
    <n v="626385.1"/>
    <d v="2002-10-01T17:11:00"/>
  </r>
  <r>
    <x v="1"/>
    <x v="3"/>
    <x v="0"/>
    <x v="0"/>
    <n v="50000"/>
    <n v="1312711"/>
    <d v="2001-05-30T11:37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DOMESTIC"/>
    <s v="GWHALLE"/>
    <s v="WTI-GW-NXC2"/>
    <x v="5"/>
    <x v="4"/>
    <n v="109754"/>
    <d v="2001-07-01T00:00:00"/>
  </r>
  <r>
    <x v="1"/>
    <x v="2"/>
    <x v="0"/>
    <x v="10"/>
    <n v="155000"/>
    <n v="1312712"/>
    <d v="2001-05-30T11:38:02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7"/>
    <s v="Quekchin"/>
    <s v="KHOLST"/>
    <s v="FT-West"/>
    <x v="6"/>
    <x v="4"/>
    <s v="VD0262.1"/>
    <d v="2001-10-01T00:00:00"/>
  </r>
  <r>
    <x v="1"/>
    <x v="2"/>
    <x v="0"/>
    <x v="6"/>
    <n v="105000"/>
    <n v="1312716"/>
    <d v="2001-05-30T11:38:08"/>
    <s v="PanCanadian Energy Services Inc."/>
    <x v="0"/>
    <x v="0"/>
    <x v="0"/>
    <x v="2"/>
    <s v="US Gas Fin BasisSwap"/>
    <s v="US Gas Basis     NGI SoCal               Sep01           USD/MM"/>
    <m/>
    <n v="3500"/>
    <x v="0"/>
    <x v="10"/>
    <x v="0"/>
    <n v="5.42"/>
    <s v="pces5095"/>
    <s v="KHOLST"/>
    <s v="FT-West"/>
    <x v="6"/>
    <x v="4"/>
    <s v="VD0266.1"/>
    <d v="2001-09-01T21:00:00"/>
  </r>
  <r>
    <x v="1"/>
    <x v="1"/>
    <x v="1"/>
    <x v="2"/>
    <n v="250"/>
    <n v="1312717"/>
    <d v="2001-05-30T11:38:08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8.75"/>
    <s v="BRETJONES"/>
    <s v="CDORLAN"/>
    <s v="ST-ECAR"/>
    <x v="7"/>
    <x v="6"/>
    <n v="626386.1"/>
    <d v="2001-06-04T21:00:00"/>
  </r>
  <r>
    <x v="1"/>
    <x v="1"/>
    <x v="1"/>
    <x v="2"/>
    <n v="250"/>
    <n v="1312718"/>
    <d v="2001-05-30T11:38:15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.75"/>
    <s v="EPowerML"/>
    <s v="JQUENET"/>
    <s v="ST-PJM"/>
    <x v="7"/>
    <x v="6"/>
    <n v="626387.1"/>
    <d v="2001-06-04T21:00:00"/>
  </r>
  <r>
    <x v="1"/>
    <x v="2"/>
    <x v="0"/>
    <x v="10"/>
    <n v="155000"/>
    <n v="1312719"/>
    <d v="2001-05-30T11:38:20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72"/>
    <s v="aepes211"/>
    <s v="KHOLST"/>
    <s v="FT-West"/>
    <x v="6"/>
    <x v="4"/>
    <s v="VD0268.1"/>
    <d v="2001-10-01T00:00:00"/>
  </r>
  <r>
    <x v="1"/>
    <x v="1"/>
    <x v="1"/>
    <x v="2"/>
    <n v="250"/>
    <n v="1312722"/>
    <d v="2001-05-30T11:38:37"/>
    <s v="BP Energy Company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oxclay1"/>
    <s v="JQUENET"/>
    <s v="ST-PJM"/>
    <x v="7"/>
    <x v="6"/>
    <n v="626388.1"/>
    <d v="2001-06-04T21:00:00"/>
  </r>
  <r>
    <x v="1"/>
    <x v="1"/>
    <x v="1"/>
    <x v="8"/>
    <n v="2300"/>
    <n v="1312723"/>
    <d v="2001-05-30T11:38:42"/>
    <s v="PG&amp;E Energy Trading - Power, L.P."/>
    <x v="0"/>
    <x v="0"/>
    <x v="0"/>
    <x v="1"/>
    <s v="US West Power Phy Fwd Firm"/>
    <s v="US Pwr Phy Firm  PALVE Peak              Oct-Dec01       USD/MWh"/>
    <n v="25"/>
    <m/>
    <x v="0"/>
    <x v="1"/>
    <x v="0"/>
    <n v="115"/>
    <s v="georgerada"/>
    <s v="MMOTLEY"/>
    <s v="ST-SW"/>
    <x v="7"/>
    <x v="6"/>
    <n v="626389.1"/>
    <d v="2001-10-01T13:33:00"/>
  </r>
  <r>
    <x v="1"/>
    <x v="1"/>
    <x v="1"/>
    <x v="2"/>
    <n v="250"/>
    <n v="1312724"/>
    <d v="2001-05-30T11:39:1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"/>
    <s v="EPowerML"/>
    <s v="JQUENET"/>
    <s v="ST-PJM"/>
    <x v="7"/>
    <x v="6"/>
    <n v="626390.1"/>
    <d v="2001-06-04T21:00:00"/>
  </r>
  <r>
    <x v="0"/>
    <x v="0"/>
    <x v="0"/>
    <x v="0"/>
    <n v="10"/>
    <n v="1312726"/>
    <d v="2001-05-30T11:39:41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ADM42262"/>
    <s v="BMARCHAN"/>
    <s v="Enron Metals Trading System"/>
    <x v="0"/>
    <x v="0"/>
    <n v="2159204"/>
    <m/>
  </r>
  <r>
    <x v="0"/>
    <x v="2"/>
    <x v="1"/>
    <x v="6"/>
    <n v="60000"/>
    <n v="1312727"/>
    <d v="2001-05-30T11:39:46"/>
    <s v="Texaco Canada Petroleum  Inc."/>
    <x v="0"/>
    <x v="0"/>
    <x v="0"/>
    <x v="2"/>
    <s v="CAN Gas Phy Fwd Firm West &lt; or = 1Mo"/>
    <s v="CAN Gas Phy      NIT                     Jun01           CAD/GJ"/>
    <n v="2000"/>
    <m/>
    <x v="0"/>
    <x v="14"/>
    <x v="4"/>
    <n v="4.835"/>
    <s v="SANTUCCI1"/>
    <s v="MCOWAN"/>
    <s v="EC-IM Canada West"/>
    <x v="8"/>
    <x v="7"/>
    <n v="818955"/>
    <d v="2001-06-01T21:00:00"/>
  </r>
  <r>
    <x v="1"/>
    <x v="1"/>
    <x v="1"/>
    <x v="6"/>
    <n v="1500"/>
    <n v="1312728"/>
    <d v="2001-05-30T11:39:49"/>
    <s v="Conectiv Energy Supply, Inc.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jimmchugh1"/>
    <s v="RBENSON"/>
    <s v="LT-PJM"/>
    <x v="7"/>
    <x v="6"/>
    <n v="626392.1"/>
    <d v="2002-06-01T14:12:00"/>
  </r>
  <r>
    <x v="0"/>
    <x v="0"/>
    <x v="0"/>
    <x v="0"/>
    <n v="10"/>
    <n v="1312729"/>
    <d v="2001-05-30T11:39:5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ornstar"/>
    <s v="BMARCHAN"/>
    <s v="Enron Metals Trading System"/>
    <x v="0"/>
    <x v="0"/>
    <n v="2159202"/>
    <m/>
  </r>
  <r>
    <x v="0"/>
    <x v="0"/>
    <x v="0"/>
    <x v="0"/>
    <n v="20"/>
    <n v="1312731"/>
    <d v="2001-05-30T11:40:04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00"/>
    <m/>
  </r>
  <r>
    <x v="0"/>
    <x v="2"/>
    <x v="1"/>
    <x v="6"/>
    <n v="150000"/>
    <n v="1312733"/>
    <d v="2001-05-30T11:40:2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49999999999998"/>
    <s v="williamw"/>
    <s v="MCOWAN"/>
    <s v="EC-IM Canada West"/>
    <x v="8"/>
    <x v="7"/>
    <n v="818957"/>
    <d v="2001-06-01T21:00:00"/>
  </r>
  <r>
    <x v="1"/>
    <x v="1"/>
    <x v="1"/>
    <x v="6"/>
    <n v="1500"/>
    <n v="1312734"/>
    <d v="2001-05-30T11:40:47"/>
    <s v="NRG Power Marketing Inc."/>
    <x v="0"/>
    <x v="0"/>
    <x v="0"/>
    <x v="1"/>
    <s v="US East Power Phy Fwd Firm"/>
    <s v="US Pwr Phy Firm  PJM-W Peak              Jun01           USD/MWh"/>
    <n v="50"/>
    <m/>
    <x v="0"/>
    <x v="1"/>
    <x v="0"/>
    <n v="45.5"/>
    <s v="rush1234"/>
    <s v="JQUENET"/>
    <s v="LT-PJM"/>
    <x v="7"/>
    <x v="6"/>
    <n v="626394.1"/>
    <d v="2001-06-01T14:12:00"/>
  </r>
  <r>
    <x v="1"/>
    <x v="1"/>
    <x v="1"/>
    <x v="2"/>
    <n v="250"/>
    <n v="1312736"/>
    <d v="2001-05-30T11:41:0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rush1234"/>
    <s v="JQUENET"/>
    <s v="ST-PJM"/>
    <x v="7"/>
    <x v="6"/>
    <n v="626395.1"/>
    <d v="2001-06-11T21:00:00"/>
  </r>
  <r>
    <x v="0"/>
    <x v="0"/>
    <x v="0"/>
    <x v="0"/>
    <n v="7"/>
    <n v="1312737"/>
    <d v="2001-05-30T11:41:15"/>
    <s v="Triland Metals Limited"/>
    <x v="0"/>
    <x v="0"/>
    <x v="0"/>
    <x v="0"/>
    <s v="Copper LME Registered Contract"/>
    <s v="Cu LME Reg.      Contract                3 Month         USD/mt-L"/>
    <m/>
    <n v="7"/>
    <x v="0"/>
    <x v="0"/>
    <x v="0"/>
    <n v="1696"/>
    <s v="ADM06610"/>
    <s v="BMARCHAN"/>
    <s v="Enron Metals Trading System"/>
    <x v="0"/>
    <x v="0"/>
    <n v="2159196"/>
    <m/>
  </r>
  <r>
    <x v="1"/>
    <x v="2"/>
    <x v="0"/>
    <x v="6"/>
    <n v="300000"/>
    <n v="1312739"/>
    <d v="2001-05-30T11:41:31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249999999999999"/>
    <s v="sstewart01"/>
    <s v="ALEWIS"/>
    <s v="GD-CENTRAL"/>
    <x v="6"/>
    <x v="4"/>
    <s v="VD0276.1"/>
    <d v="2001-06-01T21:00:00"/>
  </r>
  <r>
    <x v="1"/>
    <x v="3"/>
    <x v="0"/>
    <x v="0"/>
    <n v="50000"/>
    <n v="1312740"/>
    <d v="2001-05-30T11:41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3"/>
    <s v="SPENCERV"/>
    <s v="GWHALLE"/>
    <s v="WTI-GW-NXC1"/>
    <x v="5"/>
    <x v="4"/>
    <n v="109758"/>
    <d v="2001-07-01T00:00:00"/>
  </r>
  <r>
    <x v="0"/>
    <x v="0"/>
    <x v="0"/>
    <x v="0"/>
    <n v="20"/>
    <n v="1312741"/>
    <d v="2001-05-30T11:4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92"/>
    <m/>
  </r>
  <r>
    <x v="0"/>
    <x v="0"/>
    <x v="0"/>
    <x v="0"/>
    <n v="10"/>
    <n v="1312742"/>
    <d v="2001-05-30T11:41:4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LANHUDSON"/>
    <s v="BMARCHAN"/>
    <s v="Enron Metals Trading System"/>
    <x v="0"/>
    <x v="0"/>
    <n v="2159190"/>
    <m/>
  </r>
  <r>
    <x v="1"/>
    <x v="1"/>
    <x v="1"/>
    <x v="6"/>
    <n v="1500"/>
    <n v="1312743"/>
    <d v="2001-05-30T11:41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5"/>
    <s v="Kellybry"/>
    <s v="FSTURM"/>
    <s v="LT-ECAR"/>
    <x v="7"/>
    <x v="6"/>
    <n v="626396.1"/>
    <d v="2002-06-01T17:11:00"/>
  </r>
  <r>
    <x v="1"/>
    <x v="3"/>
    <x v="0"/>
    <x v="0"/>
    <n v="50000"/>
    <n v="1312744"/>
    <d v="2001-05-30T11:41:4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59"/>
    <d v="2001-07-01T00:00:00"/>
  </r>
  <r>
    <x v="0"/>
    <x v="0"/>
    <x v="0"/>
    <x v="0"/>
    <n v="10"/>
    <n v="1312745"/>
    <d v="2001-05-30T11:41:59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ALANHUDSON"/>
    <s v="BMARCHAN"/>
    <s v="Enron Metals Trading System"/>
    <x v="0"/>
    <x v="0"/>
    <n v="2159188"/>
    <m/>
  </r>
  <r>
    <x v="0"/>
    <x v="0"/>
    <x v="0"/>
    <x v="0"/>
    <n v="20"/>
    <n v="1312747"/>
    <d v="2001-05-30T11:42:1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84"/>
    <m/>
  </r>
  <r>
    <x v="1"/>
    <x v="2"/>
    <x v="0"/>
    <x v="6"/>
    <n v="150000"/>
    <n v="1312748"/>
    <d v="2001-05-30T11:42:13"/>
    <s v="Coral Energy Holding L.P."/>
    <x v="0"/>
    <x v="0"/>
    <x v="0"/>
    <x v="2"/>
    <s v="US Gas Fin Swap"/>
    <s v="US Gas Swap      Nymex                   Sep01           USD/MM"/>
    <m/>
    <n v="5000"/>
    <x v="0"/>
    <x v="10"/>
    <x v="0"/>
    <n v="3.8450000000000002"/>
    <s v="jwhitnah"/>
    <s v="JARNOLD"/>
    <s v="NG-Price"/>
    <x v="6"/>
    <x v="4"/>
    <s v="VD0280.1"/>
    <d v="2001-09-01T21:00:00"/>
  </r>
  <r>
    <x v="0"/>
    <x v="0"/>
    <x v="0"/>
    <x v="0"/>
    <n v="20"/>
    <n v="1312751"/>
    <d v="2001-05-30T11:42:1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DANP1202"/>
    <s v="BMARCHAN"/>
    <s v="Enron Metals Trading System"/>
    <x v="0"/>
    <x v="0"/>
    <n v="2159182"/>
    <m/>
  </r>
  <r>
    <x v="1"/>
    <x v="10"/>
    <x v="0"/>
    <x v="2"/>
    <n v="15"/>
    <n v="1312752"/>
    <d v="2001-05-30T11:42:18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13"/>
    <s v="EPMELPrci"/>
    <s v="RSAHA"/>
    <s v="ECTWEADES"/>
    <x v="10"/>
    <x v="4"/>
    <n v="1312752"/>
    <d v="2001-06-04T20:59:00"/>
  </r>
  <r>
    <x v="1"/>
    <x v="2"/>
    <x v="0"/>
    <x v="6"/>
    <n v="45000"/>
    <n v="1312753"/>
    <d v="2001-05-30T11:42:28"/>
    <s v="El Paso Merchant Energy, L.P."/>
    <x v="0"/>
    <x v="0"/>
    <x v="0"/>
    <x v="2"/>
    <s v="US Gas Fin BasisSwap"/>
    <s v="US Gas Basis     NGI SoCal               Sep01           USD/MM"/>
    <m/>
    <n v="1500"/>
    <x v="0"/>
    <x v="10"/>
    <x v="0"/>
    <n v="5.47"/>
    <s v="EPMELPkac"/>
    <s v="KHOLST"/>
    <s v="FT-West"/>
    <x v="6"/>
    <x v="4"/>
    <s v="VD0281.1"/>
    <d v="2001-09-01T21:00:00"/>
  </r>
  <r>
    <x v="1"/>
    <x v="2"/>
    <x v="0"/>
    <x v="6"/>
    <n v="150000"/>
    <n v="1312755"/>
    <d v="2001-05-30T11:42:49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283.1"/>
    <d v="2001-06-01T21:00:00"/>
  </r>
  <r>
    <x v="1"/>
    <x v="1"/>
    <x v="1"/>
    <x v="19"/>
    <n v="3050"/>
    <n v="1312757"/>
    <d v="2001-05-30T11:42:57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25"/>
    <s v="JOELWOOD"/>
    <s v="DDAVIS"/>
    <s v="LT-New England"/>
    <x v="7"/>
    <x v="6"/>
    <n v="626398.1"/>
    <d v="2002-03-01T17:11:00"/>
  </r>
  <r>
    <x v="1"/>
    <x v="1"/>
    <x v="1"/>
    <x v="9"/>
    <n v="2275"/>
    <n v="1312759"/>
    <d v="2001-05-30T11:43:36"/>
    <s v="El Paso Merchant Energy, L.P."/>
    <x v="0"/>
    <x v="0"/>
    <x v="0"/>
    <x v="1"/>
    <s v="US West Power Phy Fwd CAISO"/>
    <s v="US Pwr Phy CAISO NP15 Peak               Apr-Jun02       USD/MWh"/>
    <n v="25"/>
    <m/>
    <x v="0"/>
    <x v="1"/>
    <x v="0"/>
    <n v="61"/>
    <s v="PowerMAS"/>
    <s v="RBADEER"/>
    <s v="LT-CA"/>
    <x v="7"/>
    <x v="6"/>
    <n v="626401.1"/>
    <d v="2002-04-01T00:00:00"/>
  </r>
  <r>
    <x v="1"/>
    <x v="1"/>
    <x v="1"/>
    <x v="0"/>
    <n v="50"/>
    <n v="1312760"/>
    <d v="2001-05-30T11:43:58"/>
    <s v="NRG Power Marketing Inc.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rush1234"/>
    <s v="JQUENET"/>
    <s v="ST-PJM"/>
    <x v="7"/>
    <x v="6"/>
    <n v="626402.1"/>
    <d v="2001-06-01T21:00:00"/>
  </r>
  <r>
    <x v="1"/>
    <x v="1"/>
    <x v="1"/>
    <x v="2"/>
    <n v="250"/>
    <n v="1312761"/>
    <d v="2001-05-30T11:44:04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1.75"/>
    <s v="cmcnally"/>
    <s v="JQUENET"/>
    <s v="ST-PJM"/>
    <x v="7"/>
    <x v="6"/>
    <n v="626403.1"/>
    <d v="2001-06-11T21:00:00"/>
  </r>
  <r>
    <x v="0"/>
    <x v="2"/>
    <x v="0"/>
    <x v="23"/>
    <n v="1070000"/>
    <n v="1312762"/>
    <d v="2001-05-30T11:44:23"/>
    <s v="Nexen Marketing"/>
    <x v="0"/>
    <x v="0"/>
    <x v="0"/>
    <x v="2"/>
    <s v="CAN Gas Fin BasSwap"/>
    <s v="CAN Gas Basis    AECO                    Apr-Oct02       USD/MM"/>
    <n v="5000"/>
    <m/>
    <x v="0"/>
    <x v="10"/>
    <x v="0"/>
    <n v="-0.38500000000000001"/>
    <s v="wenarchukj"/>
    <s v="JMCKAY"/>
    <s v="FT-CAND-EGSC"/>
    <x v="6"/>
    <x v="7"/>
    <s v="VD0285.1"/>
    <d v="2002-04-01T00:00:00"/>
  </r>
  <r>
    <x v="1"/>
    <x v="2"/>
    <x v="0"/>
    <x v="14"/>
    <n v="1825000"/>
    <n v="1312763"/>
    <d v="2001-05-30T11:44:26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9"/>
    <s v="mhorowitz"/>
    <s v="JARNOLD"/>
    <s v="NG-Price"/>
    <x v="6"/>
    <x v="4"/>
    <s v="VD0286.1"/>
    <d v="2002-01-01T21:00:00"/>
  </r>
  <r>
    <x v="1"/>
    <x v="1"/>
    <x v="1"/>
    <x v="2"/>
    <n v="250"/>
    <n v="1312764"/>
    <d v="2001-05-30T11:44:46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VEPCOJOE"/>
    <s v="JQUENET"/>
    <s v="ST-PJM"/>
    <x v="7"/>
    <x v="6"/>
    <n v="626404.1"/>
    <d v="2001-06-04T21:00:00"/>
  </r>
  <r>
    <x v="0"/>
    <x v="2"/>
    <x v="1"/>
    <x v="0"/>
    <n v="10000"/>
    <n v="1312766"/>
    <d v="2001-05-30T11:44:54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SANTUCCI1"/>
    <s v="RWATT"/>
    <s v="EC-IM Canada West"/>
    <x v="8"/>
    <x v="7"/>
    <n v="818959"/>
    <d v="2001-05-30T21:00:00"/>
  </r>
  <r>
    <x v="1"/>
    <x v="3"/>
    <x v="0"/>
    <x v="0"/>
    <n v="50000"/>
    <n v="1312767"/>
    <d v="2001-05-30T11:45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760"/>
    <d v="2001-07-01T00:00:00"/>
  </r>
  <r>
    <x v="1"/>
    <x v="1"/>
    <x v="1"/>
    <x v="8"/>
    <n v="6900"/>
    <n v="1312768"/>
    <d v="2001-05-30T11:45:26"/>
    <s v="Duke Energy Trading and Marketing, L.L.C."/>
    <x v="0"/>
    <x v="0"/>
    <x v="0"/>
    <x v="1"/>
    <s v="US East Power Phy Fwd Firm"/>
    <s v="US Pwr Phy Firm  NEPOOL Peak             Oct-Dec02       USD/MWh"/>
    <n v="75"/>
    <m/>
    <x v="0"/>
    <x v="1"/>
    <x v="0"/>
    <n v="44.25"/>
    <s v="TIMLOHRENZ"/>
    <s v="DDAVIS"/>
    <s v="LT-New England"/>
    <x v="7"/>
    <x v="6"/>
    <n v="626405.1"/>
    <d v="2002-10-01T17:11:00"/>
  </r>
  <r>
    <x v="0"/>
    <x v="0"/>
    <x v="0"/>
    <x v="0"/>
    <n v="20"/>
    <n v="1312769"/>
    <d v="2001-05-30T11:45:3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79905"/>
    <s v="BMARCHAN"/>
    <s v="Enron Metals Trading System"/>
    <x v="0"/>
    <x v="0"/>
    <n v="2159178"/>
    <m/>
  </r>
  <r>
    <x v="1"/>
    <x v="2"/>
    <x v="0"/>
    <x v="6"/>
    <n v="300000"/>
    <n v="1312770"/>
    <d v="2001-05-30T11:45:34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"/>
    <s v="STEVEBUT"/>
    <s v="PKEAVEY"/>
    <s v="G-DAILY-EST"/>
    <x v="6"/>
    <x v="4"/>
    <s v="VD0288.1"/>
    <d v="2001-06-01T21:00:00"/>
  </r>
  <r>
    <x v="1"/>
    <x v="3"/>
    <x v="0"/>
    <x v="0"/>
    <n v="50000"/>
    <n v="1312771"/>
    <d v="2001-05-30T11:45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1"/>
    <d v="2001-07-01T00:00:00"/>
  </r>
  <r>
    <x v="1"/>
    <x v="3"/>
    <x v="0"/>
    <x v="0"/>
    <n v="50000"/>
    <n v="1312772"/>
    <d v="2001-05-30T11:45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N587JK00"/>
    <s v="GWHALLE"/>
    <s v="WTI-GW-NXC2"/>
    <x v="5"/>
    <x v="4"/>
    <n v="109762"/>
    <d v="2001-07-01T00:00:00"/>
  </r>
  <r>
    <x v="0"/>
    <x v="0"/>
    <x v="0"/>
    <x v="0"/>
    <n v="10"/>
    <n v="1312773"/>
    <d v="2001-05-30T11:46:09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40"/>
    <s v="VANDESBO"/>
    <s v="ATURNER"/>
    <s v="Enron Metals Trading System"/>
    <x v="0"/>
    <x v="0"/>
    <n v="2159176"/>
    <m/>
  </r>
  <r>
    <x v="0"/>
    <x v="0"/>
    <x v="0"/>
    <x v="0"/>
    <n v="10"/>
    <n v="1312774"/>
    <d v="2001-05-30T11:46:17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42262"/>
    <s v="BMARCHAN"/>
    <s v="Enron Metals Trading System"/>
    <x v="0"/>
    <x v="0"/>
    <n v="2159174"/>
    <m/>
  </r>
  <r>
    <x v="0"/>
    <x v="0"/>
    <x v="0"/>
    <x v="0"/>
    <n v="10"/>
    <n v="1312775"/>
    <d v="2001-05-30T11:46:26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52993"/>
    <s v="BMARCHAN"/>
    <s v="Enron Metals Trading System"/>
    <x v="0"/>
    <x v="0"/>
    <n v="2159172"/>
    <m/>
  </r>
  <r>
    <x v="0"/>
    <x v="0"/>
    <x v="0"/>
    <x v="0"/>
    <n v="10"/>
    <n v="1312776"/>
    <d v="2001-05-30T11:46:4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SCOTCOFF"/>
    <s v="BMARCHAN"/>
    <s v="Enron Metals Trading System"/>
    <x v="0"/>
    <x v="0"/>
    <n v="2159170"/>
    <m/>
  </r>
  <r>
    <x v="0"/>
    <x v="0"/>
    <x v="0"/>
    <x v="0"/>
    <n v="10"/>
    <n v="1312777"/>
    <d v="2001-05-30T11:46:51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ADM06610"/>
    <s v="BMARCHAN"/>
    <s v="Enron Metals Trading System"/>
    <x v="0"/>
    <x v="0"/>
    <n v="2159168"/>
    <m/>
  </r>
  <r>
    <x v="0"/>
    <x v="0"/>
    <x v="0"/>
    <x v="0"/>
    <n v="1"/>
    <n v="1312778"/>
    <d v="2001-05-30T11:46:5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90.5"/>
    <s v="ALANZIEPE"/>
    <s v="BMARCHAN"/>
    <s v="Enron Metals Trading System"/>
    <x v="0"/>
    <x v="0"/>
    <n v="2159166"/>
    <m/>
  </r>
  <r>
    <x v="0"/>
    <x v="0"/>
    <x v="0"/>
    <x v="0"/>
    <n v="19"/>
    <n v="1312779"/>
    <d v="2001-05-30T11:46:56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.5"/>
    <s v="johngrosso"/>
    <s v="BMARCHAN"/>
    <s v="Enron Metals Trading System"/>
    <x v="0"/>
    <x v="0"/>
    <n v="2159164"/>
    <m/>
  </r>
  <r>
    <x v="0"/>
    <x v="2"/>
    <x v="1"/>
    <x v="0"/>
    <n v="10000"/>
    <n v="1312780"/>
    <d v="2001-05-30T11:47:06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SANTUCCI1"/>
    <s v="RWATT"/>
    <s v="EC-IM Canada West"/>
    <x v="8"/>
    <x v="7"/>
    <n v="818963"/>
    <d v="2001-05-30T21:00:00"/>
  </r>
  <r>
    <x v="1"/>
    <x v="2"/>
    <x v="0"/>
    <x v="20"/>
    <n v="755000"/>
    <n v="1312783"/>
    <d v="2001-05-30T11:47:3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CAMTHOR02"/>
    <s v="FERMIS"/>
    <s v="FT - North West"/>
    <x v="6"/>
    <x v="4"/>
    <s v="VD0294.1"/>
    <d v="2001-11-01T00:00:00"/>
  </r>
  <r>
    <x v="1"/>
    <x v="2"/>
    <x v="0"/>
    <x v="14"/>
    <n v="1825000"/>
    <n v="1312784"/>
    <d v="2001-05-30T11:47:40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horowitz"/>
    <s v="JARNOLD"/>
    <s v="NG-Price"/>
    <x v="6"/>
    <x v="4"/>
    <s v="VD0295.1"/>
    <d v="2002-01-01T21:00:00"/>
  </r>
  <r>
    <x v="1"/>
    <x v="2"/>
    <x v="0"/>
    <x v="10"/>
    <n v="155000"/>
    <n v="1312785"/>
    <d v="2001-05-30T11:47:40"/>
    <s v="Dynegy Marketing and Trade"/>
    <x v="0"/>
    <x v="0"/>
    <x v="0"/>
    <x v="2"/>
    <s v="US Gas Fin BasisSwap"/>
    <s v="US Gas Basis     NGI SoCal               Oct01           USD/MM"/>
    <m/>
    <n v="5000"/>
    <x v="0"/>
    <x v="10"/>
    <x v="0"/>
    <n v="3.97"/>
    <s v="LESLIE01"/>
    <s v="KHOLST"/>
    <s v="FT-West"/>
    <x v="6"/>
    <x v="4"/>
    <s v="VD0296.1"/>
    <d v="2001-10-01T00:00:00"/>
  </r>
  <r>
    <x v="0"/>
    <x v="0"/>
    <x v="0"/>
    <x v="0"/>
    <n v="1"/>
    <n v="1312786"/>
    <d v="2001-05-30T11:47:42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9"/>
    <s v="johngrosso"/>
    <s v="BMARCHAN"/>
    <s v="Enron Metals Trading System"/>
    <x v="0"/>
    <x v="0"/>
    <n v="2159162"/>
    <m/>
  </r>
  <r>
    <x v="0"/>
    <x v="0"/>
    <x v="0"/>
    <x v="0"/>
    <n v="20"/>
    <n v="1312788"/>
    <d v="2001-05-30T11:47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ADM83160"/>
    <s v="BMARCHAN"/>
    <s v="Enron Metals Trading System"/>
    <x v="0"/>
    <x v="0"/>
    <n v="2159160"/>
    <m/>
  </r>
  <r>
    <x v="1"/>
    <x v="2"/>
    <x v="0"/>
    <x v="6"/>
    <n v="300000"/>
    <n v="1312789"/>
    <d v="2001-05-30T11:47:58"/>
    <s v="Allegheny Energy Supply Company, LLC"/>
    <x v="0"/>
    <x v="0"/>
    <x v="0"/>
    <x v="2"/>
    <s v="US Gas Fin Swap"/>
    <s v="US Gas Daily     ANR LA                  Jun01           USD/MM"/>
    <n v="10000"/>
    <m/>
    <x v="0"/>
    <x v="10"/>
    <x v="0"/>
    <n v="3.585"/>
    <s v="rkaes123"/>
    <s v="KRUSCIT"/>
    <s v="Firm Trading Central"/>
    <x v="6"/>
    <x v="4"/>
    <s v="VD0297.1"/>
    <d v="2001-06-01T21:00:00"/>
  </r>
  <r>
    <x v="1"/>
    <x v="2"/>
    <x v="0"/>
    <x v="6"/>
    <n v="150000"/>
    <n v="1312790"/>
    <d v="2001-05-30T11:48:01"/>
    <s v="Allegheny Energy Supply Company, LLC"/>
    <x v="0"/>
    <x v="0"/>
    <x v="0"/>
    <x v="2"/>
    <s v="US Gas Fin Swap"/>
    <s v="US Gas Daily     Chicago                 Jun01           USD/MM"/>
    <n v="5000"/>
    <m/>
    <x v="0"/>
    <x v="10"/>
    <x v="0"/>
    <n v="3.72"/>
    <s v="djaes321"/>
    <s v="GSTOREY"/>
    <s v="FT-ONTARIO"/>
    <x v="6"/>
    <x v="4"/>
    <s v="VD0299.1"/>
    <d v="2001-06-01T21:00:00"/>
  </r>
  <r>
    <x v="0"/>
    <x v="0"/>
    <x v="0"/>
    <x v="0"/>
    <n v="19"/>
    <n v="1312792"/>
    <d v="2001-05-30T11:48:05"/>
    <s v="AIG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"/>
    <s v="DANP1202"/>
    <s v="BMARCHAN"/>
    <s v="Enron Metals Trading System"/>
    <x v="0"/>
    <x v="0"/>
    <n v="2159158"/>
    <m/>
  </r>
  <r>
    <x v="1"/>
    <x v="1"/>
    <x v="1"/>
    <x v="21"/>
    <n v="2950"/>
    <n v="1312793"/>
    <d v="2001-05-30T11:48:08"/>
    <s v="Select Energy, Inc."/>
    <x v="0"/>
    <x v="0"/>
    <x v="0"/>
    <x v="1"/>
    <s v="US East Power Phy Fwd Firm"/>
    <s v="US Pwr Phy Firm  NEPOOL Peak             Jan-Feb02       USD/MWh"/>
    <n v="50"/>
    <m/>
    <x v="0"/>
    <x v="1"/>
    <x v="0"/>
    <n v="59.25"/>
    <s v="ADM97800"/>
    <s v="DDAVIS"/>
    <s v="LT-New England"/>
    <x v="7"/>
    <x v="6"/>
    <n v="626407.1"/>
    <d v="2002-01-01T17:11:00"/>
  </r>
  <r>
    <x v="1"/>
    <x v="2"/>
    <x v="0"/>
    <x v="6"/>
    <n v="75000"/>
    <n v="1312794"/>
    <d v="2001-05-30T11:48:10"/>
    <s v="BP Corporation North America Inc."/>
    <x v="0"/>
    <x v="0"/>
    <x v="0"/>
    <x v="2"/>
    <s v="US Gas Fin Swap"/>
    <s v="US Gas Daily     PEPL                    Jun01           USD/MM"/>
    <n v="2500"/>
    <m/>
    <x v="0"/>
    <x v="10"/>
    <x v="0"/>
    <n v="3.54"/>
    <s v="Cozartta"/>
    <s v="ALEWIS"/>
    <s v="GD-CENTRAL"/>
    <x v="6"/>
    <x v="4"/>
    <s v="VD0301.1"/>
    <d v="2001-06-01T21:00:00"/>
  </r>
  <r>
    <x v="1"/>
    <x v="2"/>
    <x v="0"/>
    <x v="10"/>
    <n v="620000"/>
    <n v="1312797"/>
    <d v="2001-05-30T11:48:28"/>
    <s v="Bank of America, National Association"/>
    <x v="0"/>
    <x v="0"/>
    <x v="0"/>
    <x v="2"/>
    <s v="US Gas Fin Swap"/>
    <s v="US Gas Swap      Nymex                   Jul01           USD/MM"/>
    <n v="20000"/>
    <m/>
    <x v="0"/>
    <x v="10"/>
    <x v="0"/>
    <n v="3.7250000000000001"/>
    <s v="ADM35416"/>
    <s v="JARNOLD"/>
    <s v="NG-Price"/>
    <x v="6"/>
    <x v="4"/>
    <s v="VD0302.1"/>
    <d v="2001-07-01T21:00:00"/>
  </r>
  <r>
    <x v="0"/>
    <x v="0"/>
    <x v="0"/>
    <x v="0"/>
    <n v="20"/>
    <n v="1312798"/>
    <d v="2001-05-30T11:48:3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GLOVERJOHN"/>
    <s v="BMARCHAN"/>
    <s v="Enron Metals Trading System"/>
    <x v="0"/>
    <x v="0"/>
    <n v="2159154"/>
    <m/>
  </r>
  <r>
    <x v="0"/>
    <x v="2"/>
    <x v="1"/>
    <x v="0"/>
    <n v="10000"/>
    <n v="1312799"/>
    <d v="2001-05-30T11:48:31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25"/>
    <s v="SANTUCCI1"/>
    <s v="RWATT"/>
    <s v="EC-IM Canada West"/>
    <x v="8"/>
    <x v="7"/>
    <n v="818965"/>
    <d v="2001-05-30T21:00:00"/>
  </r>
  <r>
    <x v="1"/>
    <x v="2"/>
    <x v="0"/>
    <x v="22"/>
    <n v="615000"/>
    <n v="1312800"/>
    <d v="2001-05-30T11:48:34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3.82"/>
    <s v="davidlake"/>
    <s v="JARNOLD"/>
    <s v="NG-Price"/>
    <x v="6"/>
    <x v="4"/>
    <s v="VD0303.1"/>
    <d v="2001-07-01T00:00:00"/>
  </r>
  <r>
    <x v="1"/>
    <x v="2"/>
    <x v="0"/>
    <x v="6"/>
    <n v="55890"/>
    <n v="1312801"/>
    <d v="2001-05-30T11:48:41"/>
    <s v="Mirant Americas Energy Marketing, L.P."/>
    <x v="0"/>
    <x v="0"/>
    <x v="0"/>
    <x v="2"/>
    <s v="US Gas Fin Swap"/>
    <s v="US Gas Daily     HHub                    Jun01           USD/MM"/>
    <n v="1863"/>
    <m/>
    <x v="0"/>
    <x v="10"/>
    <x v="0"/>
    <n v="3.66"/>
    <s v="jkippels01"/>
    <s v="PKEAVEY"/>
    <s v="G-DAILY-EST"/>
    <x v="6"/>
    <x v="4"/>
    <s v="VD0304.1"/>
    <d v="2001-06-01T21:00:00"/>
  </r>
  <r>
    <x v="0"/>
    <x v="2"/>
    <x v="1"/>
    <x v="20"/>
    <n v="453000"/>
    <n v="1312802"/>
    <d v="2001-05-30T11:48:52"/>
    <s v="PG&amp;E Energy Trading, Canada Corporation"/>
    <x v="0"/>
    <x v="0"/>
    <x v="0"/>
    <x v="2"/>
    <s v="CAN Gas Phy Basis Firm East &gt;1Mo&lt;1Yr"/>
    <s v="CAN Gas PhyBasis Dawn                    Nov01-Mar02     USD/MM"/>
    <m/>
    <n v="3000"/>
    <x v="0"/>
    <x v="10"/>
    <x v="0"/>
    <n v="0.25"/>
    <s v="POWELLCO"/>
    <s v="GSTOREY"/>
    <s v="ENA - IM Ontario"/>
    <x v="8"/>
    <x v="4"/>
    <s v="VD0305.1 / 818966"/>
    <d v="2001-11-01T00:00:00"/>
  </r>
  <r>
    <x v="0"/>
    <x v="2"/>
    <x v="1"/>
    <x v="0"/>
    <n v="10000"/>
    <n v="1312803"/>
    <d v="2001-05-30T11:49:0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25"/>
    <s v="tsamaska"/>
    <s v="RWATT"/>
    <s v="EC-IM Canada West"/>
    <x v="8"/>
    <x v="7"/>
    <n v="818968"/>
    <d v="2001-05-30T21:00:00"/>
  </r>
  <r>
    <x v="0"/>
    <x v="0"/>
    <x v="0"/>
    <x v="0"/>
    <n v="20"/>
    <n v="1312805"/>
    <d v="2001-05-30T11:49:0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johnmanfld"/>
    <s v="BMARCHAN"/>
    <s v="Enron Metals Trading System"/>
    <x v="0"/>
    <x v="0"/>
    <n v="2159152"/>
    <m/>
  </r>
  <r>
    <x v="0"/>
    <x v="2"/>
    <x v="1"/>
    <x v="0"/>
    <n v="10000"/>
    <n v="1312806"/>
    <d v="2001-05-30T11:49:10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tsamaska"/>
    <s v="RWATT"/>
    <s v="EC-IM Canada West"/>
    <x v="8"/>
    <x v="7"/>
    <n v="818969"/>
    <d v="2001-05-30T21:00:00"/>
  </r>
  <r>
    <x v="1"/>
    <x v="2"/>
    <x v="0"/>
    <x v="10"/>
    <n v="310000"/>
    <n v="1312807"/>
    <d v="2001-05-30T11:49:1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2"/>
    <s v="mgbrooks"/>
    <s v="JARNOLD"/>
    <s v="NG-Price"/>
    <x v="6"/>
    <x v="4"/>
    <s v="VD0307.1"/>
    <d v="2001-07-01T21:00:00"/>
  </r>
  <r>
    <x v="1"/>
    <x v="3"/>
    <x v="0"/>
    <x v="0"/>
    <n v="50000"/>
    <n v="1312808"/>
    <d v="2001-05-30T11:49:2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4"/>
    <d v="2001-07-01T00:00:00"/>
  </r>
  <r>
    <x v="1"/>
    <x v="2"/>
    <x v="0"/>
    <x v="10"/>
    <n v="155000"/>
    <n v="1312811"/>
    <d v="2001-05-30T11:49:58"/>
    <s v="Cinergy Marketing &amp; Trading, LLC"/>
    <x v="0"/>
    <x v="0"/>
    <x v="0"/>
    <x v="2"/>
    <s v="US Gas Fin BasisSwap"/>
    <s v="US Gas Basis     NWPL RkyMtn             Jul01           USD/MM"/>
    <n v="5000"/>
    <m/>
    <x v="0"/>
    <x v="10"/>
    <x v="0"/>
    <n v="-1.2849999999999999"/>
    <s v="RANSLEMDV"/>
    <s v="FERMIS"/>
    <s v="FT - North West"/>
    <x v="6"/>
    <x v="4"/>
    <s v="VD0310.1"/>
    <d v="2001-07-01T21:00:00"/>
  </r>
  <r>
    <x v="1"/>
    <x v="2"/>
    <x v="0"/>
    <x v="20"/>
    <n v="755000"/>
    <n v="1312812"/>
    <d v="2001-05-30T11:50:01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11.1"/>
    <d v="2001-11-01T00:00:00"/>
  </r>
  <r>
    <x v="1"/>
    <x v="2"/>
    <x v="0"/>
    <x v="10"/>
    <n v="155000"/>
    <n v="1312816"/>
    <d v="2001-05-30T11:50:21"/>
    <s v="Texaco Natural Gas Inc."/>
    <x v="0"/>
    <x v="0"/>
    <x v="0"/>
    <x v="2"/>
    <s v="US Gas Fin BasisSwap"/>
    <s v="US Gas Basis     NWPL RkyMtn             Oct01           USD/MM"/>
    <n v="5000"/>
    <m/>
    <x v="0"/>
    <x v="10"/>
    <x v="0"/>
    <n v="-0.89500000000000002"/>
    <s v="PATTILLO"/>
    <s v="FERMIS"/>
    <s v="FT - North West"/>
    <x v="6"/>
    <x v="4"/>
    <s v="VD0314.1"/>
    <d v="2001-10-01T21:59:00"/>
  </r>
  <r>
    <x v="1"/>
    <x v="1"/>
    <x v="1"/>
    <x v="0"/>
    <n v="50"/>
    <n v="1312818"/>
    <d v="2001-05-30T11:50:33"/>
    <s v="Conectiv Energy Supply, Inc."/>
    <x v="0"/>
    <x v="0"/>
    <x v="0"/>
    <x v="1"/>
    <s v="US East Power Phy Fwd Firm"/>
    <s v="US Pwr Phy Firm  NEPOOL Peak             01Jun01         USD/MWh"/>
    <m/>
    <n v="50"/>
    <x v="0"/>
    <x v="1"/>
    <x v="0"/>
    <n v="38"/>
    <s v="willswartz"/>
    <s v="GGUPTA"/>
    <s v="ST-New England"/>
    <x v="7"/>
    <x v="6"/>
    <n v="626410.1"/>
    <d v="2001-06-01T21:00:00"/>
  </r>
  <r>
    <x v="1"/>
    <x v="3"/>
    <x v="0"/>
    <x v="0"/>
    <n v="50000"/>
    <n v="1312819"/>
    <d v="2001-05-30T11:50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6"/>
    <d v="2001-07-01T00:00:00"/>
  </r>
  <r>
    <x v="0"/>
    <x v="0"/>
    <x v="0"/>
    <x v="0"/>
    <n v="20"/>
    <n v="1312821"/>
    <d v="2001-05-30T11:51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DANP1202"/>
    <s v="BMARCHAN"/>
    <s v="Enron Metals Trading System"/>
    <x v="0"/>
    <x v="0"/>
    <n v="2159150"/>
    <m/>
  </r>
  <r>
    <x v="1"/>
    <x v="3"/>
    <x v="0"/>
    <x v="0"/>
    <n v="50000"/>
    <n v="1312820"/>
    <d v="2001-05-30T11:51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rsrsrsrs"/>
    <s v="GWHALLE"/>
    <s v="WTI-GW-NXC2"/>
    <x v="5"/>
    <x v="4"/>
    <n v="109767"/>
    <d v="2001-07-01T00:00:00"/>
  </r>
  <r>
    <x v="0"/>
    <x v="2"/>
    <x v="1"/>
    <x v="23"/>
    <n v="1070000"/>
    <n v="1312825"/>
    <d v="2001-05-30T11:51:41"/>
    <s v="PG&amp;E Energy Trading, Canada Corporation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POWELLCO"/>
    <s v="GSTOREY"/>
    <s v="ENA - IM Ontario"/>
    <x v="8"/>
    <x v="4"/>
    <s v="VD0321.1 / 818970"/>
    <d v="2002-04-01T00:00:00"/>
  </r>
  <r>
    <x v="1"/>
    <x v="1"/>
    <x v="0"/>
    <x v="0"/>
    <n v="50"/>
    <n v="1312826"/>
    <d v="2001-05-30T11:52:47"/>
    <s v="PSEG Energy Resources &amp; Trade LLC"/>
    <x v="0"/>
    <x v="0"/>
    <x v="0"/>
    <x v="1"/>
    <s v="US East Power Fin Swap"/>
    <s v="US Pwr Fin Swap  ISO NY Z-A Peak         01Jun01         USD/MWh"/>
    <m/>
    <n v="50"/>
    <x v="0"/>
    <x v="1"/>
    <x v="0"/>
    <n v="33"/>
    <s v="depillo1"/>
    <s v="GGUPTA"/>
    <s v="ST-New England"/>
    <x v="7"/>
    <x v="4"/>
    <n v="626415.1"/>
    <d v="2001-06-01T21:00:00"/>
  </r>
  <r>
    <x v="0"/>
    <x v="2"/>
    <x v="1"/>
    <x v="0"/>
    <n v="10000"/>
    <n v="1312827"/>
    <d v="2001-05-30T11:52:51"/>
    <s v="Texaco Canada Petroleum 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75000000000001"/>
    <s v="SANTUCCI1"/>
    <s v="RWATT"/>
    <s v="EC-IM Canada West"/>
    <x v="8"/>
    <x v="7"/>
    <n v="818972"/>
    <d v="2001-05-30T21:00:00"/>
  </r>
  <r>
    <x v="1"/>
    <x v="3"/>
    <x v="0"/>
    <x v="0"/>
    <n v="50000"/>
    <n v="1312828"/>
    <d v="2001-05-30T11:52:5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8"/>
    <d v="2001-07-01T00:00:00"/>
  </r>
  <r>
    <x v="0"/>
    <x v="2"/>
    <x v="1"/>
    <x v="0"/>
    <n v="10000"/>
    <n v="1312831"/>
    <d v="2001-05-30T11:54:1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rbrowne1"/>
    <s v="RWATT"/>
    <s v="EC-IM Canada West"/>
    <x v="8"/>
    <x v="7"/>
    <n v="818973"/>
    <d v="2001-05-30T21:00:00"/>
  </r>
  <r>
    <x v="0"/>
    <x v="0"/>
    <x v="0"/>
    <x v="0"/>
    <n v="10"/>
    <n v="1312834"/>
    <d v="2001-05-30T11:54:1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67150"/>
    <s v="BMARCHAN"/>
    <s v="Enron Metals Trading System"/>
    <x v="0"/>
    <x v="0"/>
    <n v="2159146"/>
    <m/>
  </r>
  <r>
    <x v="1"/>
    <x v="2"/>
    <x v="0"/>
    <x v="10"/>
    <n v="155000"/>
    <n v="1312835"/>
    <d v="2001-05-30T11:54:40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55"/>
    <s v="AQUILA1001"/>
    <s v="KHOLST"/>
    <s v="FT-West"/>
    <x v="6"/>
    <x v="4"/>
    <s v="VD0327.1"/>
    <d v="2001-10-01T00:00:00"/>
  </r>
  <r>
    <x v="1"/>
    <x v="11"/>
    <x v="1"/>
    <x v="10"/>
    <n v="1240"/>
    <n v="1312836"/>
    <d v="2001-05-30T11:54:42"/>
    <s v="Gerald Metals Inc."/>
    <x v="0"/>
    <x v="0"/>
    <x v="0"/>
    <x v="11"/>
    <s v="US Copper Phy High-Grade In-Warehouse"/>
    <s v="US Cu Phy        Hi-Grd Whse             Jul01           c/lb-L"/>
    <n v="40"/>
    <m/>
    <x v="0"/>
    <x v="22"/>
    <x v="5"/>
    <n v="76.523399999999995"/>
    <s v="GLOVERJOHN"/>
    <s v="DLILLEY"/>
    <s v="Enron Metals Trading System"/>
    <x v="0"/>
    <x v="11"/>
    <s v="Physical metal"/>
    <d v="2001-07-01T00:00:00"/>
  </r>
  <r>
    <x v="1"/>
    <x v="2"/>
    <x v="1"/>
    <x v="6"/>
    <n v="180000"/>
    <n v="1312837"/>
    <d v="2001-05-30T11:54:45"/>
    <s v="Mirant Americas Energy Marketing, L.P."/>
    <x v="0"/>
    <x v="0"/>
    <x v="0"/>
    <x v="2"/>
    <s v="US Gas Phy Fwd Firm non-TX &lt; or = 1Mo "/>
    <s v="US Gas Phy       HeHub                   Jun01           USD/MM"/>
    <m/>
    <n v="6000"/>
    <x v="0"/>
    <x v="10"/>
    <x v="0"/>
    <n v="3.6549999999999998"/>
    <s v="dnixon01"/>
    <s v="ARING"/>
    <s v="ENA-IM NE GULF1"/>
    <x v="8"/>
    <x v="4"/>
    <n v="818974"/>
    <d v="2001-06-01T21:00:00"/>
  </r>
  <r>
    <x v="1"/>
    <x v="3"/>
    <x v="0"/>
    <x v="0"/>
    <n v="50000"/>
    <n v="1312840"/>
    <d v="2001-05-30T11:54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770"/>
    <d v="2001-07-01T00:00:00"/>
  </r>
  <r>
    <x v="1"/>
    <x v="1"/>
    <x v="1"/>
    <x v="6"/>
    <n v="1500"/>
    <n v="1312841"/>
    <d v="2001-05-30T11:54:55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75"/>
    <s v="bmason0001"/>
    <s v="MCARSON2"/>
    <s v="LT-SPP"/>
    <x v="7"/>
    <x v="6"/>
    <n v="626417.1"/>
    <d v="2001-06-01T14:16:00"/>
  </r>
  <r>
    <x v="1"/>
    <x v="1"/>
    <x v="1"/>
    <x v="0"/>
    <n v="50"/>
    <n v="1312842"/>
    <d v="2001-05-30T11:54:58"/>
    <s v="Conectiv Energy Supply, Inc."/>
    <x v="0"/>
    <x v="0"/>
    <x v="0"/>
    <x v="1"/>
    <s v="US East Power Phy Fwd Firm"/>
    <s v="US Pwr Phy Firm  NEPOOL Peak             01Jun01         USD/MWh"/>
    <n v="50"/>
    <m/>
    <x v="0"/>
    <x v="1"/>
    <x v="0"/>
    <n v="37.75"/>
    <s v="willswartz"/>
    <s v="GGUPTA"/>
    <s v="ST-New England"/>
    <x v="7"/>
    <x v="6"/>
    <n v="626418.1"/>
    <d v="2001-06-01T21:00:00"/>
  </r>
  <r>
    <x v="0"/>
    <x v="0"/>
    <x v="0"/>
    <x v="0"/>
    <n v="10"/>
    <n v="1312843"/>
    <d v="2001-05-30T11:55:0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nilshah"/>
    <s v="BMARCHAN"/>
    <s v="Enron Metals Trading System"/>
    <x v="0"/>
    <x v="0"/>
    <n v="2159144"/>
    <m/>
  </r>
  <r>
    <x v="0"/>
    <x v="0"/>
    <x v="0"/>
    <x v="0"/>
    <n v="10"/>
    <n v="1312845"/>
    <d v="2001-05-30T11:55:18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DM52993"/>
    <s v="BMARCHAN"/>
    <s v="Enron Metals Trading System"/>
    <x v="0"/>
    <x v="0"/>
    <n v="2159140"/>
    <m/>
  </r>
  <r>
    <x v="1"/>
    <x v="2"/>
    <x v="0"/>
    <x v="6"/>
    <n v="150000"/>
    <n v="1312846"/>
    <d v="2001-05-30T11:55:25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4950000000000001"/>
    <s v="wwarburton"/>
    <s v="ALEWIS"/>
    <s v="GD-CENTRAL"/>
    <x v="6"/>
    <x v="4"/>
    <s v="VD0331.1"/>
    <d v="2001-06-01T21:00:00"/>
  </r>
  <r>
    <x v="1"/>
    <x v="2"/>
    <x v="0"/>
    <x v="10"/>
    <n v="310000"/>
    <n v="1312848"/>
    <d v="2001-05-30T11:55:30"/>
    <s v="Bankers Trust Company"/>
    <x v="0"/>
    <x v="0"/>
    <x v="0"/>
    <x v="2"/>
    <s v="US Gas Fin Swap"/>
    <s v="US Gas Swap      Nymex                   Jul01           USD/MM"/>
    <m/>
    <n v="10000"/>
    <x v="0"/>
    <x v="10"/>
    <x v="0"/>
    <n v="3.73"/>
    <s v="nigpatter"/>
    <s v="JARNOLD"/>
    <s v="NG-Price"/>
    <x v="6"/>
    <x v="4"/>
    <s v="VD0334.1"/>
    <d v="2001-07-01T21:00:00"/>
  </r>
  <r>
    <x v="0"/>
    <x v="0"/>
    <x v="0"/>
    <x v="0"/>
    <n v="9"/>
    <n v="1312850"/>
    <d v="2001-05-30T11:55:34"/>
    <s v="GNI Limited"/>
    <x v="0"/>
    <x v="0"/>
    <x v="0"/>
    <x v="0"/>
    <s v="Copper LME Registered Contract"/>
    <s v="Cu LME Reg.      Contract                3 Month         USD/mt-L"/>
    <m/>
    <n v="9"/>
    <x v="0"/>
    <x v="0"/>
    <x v="0"/>
    <n v="1691"/>
    <s v="ADM59084"/>
    <s v="BMARCHAN"/>
    <s v="Enron Metals Trading System"/>
    <x v="0"/>
    <x v="0"/>
    <n v="2159138"/>
    <m/>
  </r>
  <r>
    <x v="1"/>
    <x v="2"/>
    <x v="0"/>
    <x v="6"/>
    <n v="300000"/>
    <n v="1312852"/>
    <d v="2001-05-30T11:55:58"/>
    <s v="Aquila Risk Management Corporation"/>
    <x v="0"/>
    <x v="0"/>
    <x v="0"/>
    <x v="2"/>
    <s v="US Gas Fin Swap"/>
    <s v="US Gas Daily     KatyPltTailgate         Jun01           USD/MM"/>
    <n v="10000"/>
    <m/>
    <x v="0"/>
    <x v="10"/>
    <x v="0"/>
    <n v="3.645"/>
    <s v="AQUILA1015"/>
    <s v="JPARKS"/>
    <s v="FT-KATY"/>
    <x v="6"/>
    <x v="4"/>
    <s v="VD0335.1"/>
    <d v="2001-06-01T21:00:00"/>
  </r>
  <r>
    <x v="0"/>
    <x v="0"/>
    <x v="0"/>
    <x v="0"/>
    <n v="11"/>
    <n v="1312853"/>
    <d v="2001-05-30T11:56:07"/>
    <s v="Amalgamated Metal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90"/>
    <s v="dogturds"/>
    <s v="BMARCHAN"/>
    <s v="Enron Metals Trading System"/>
    <x v="0"/>
    <x v="0"/>
    <n v="2159136"/>
    <m/>
  </r>
  <r>
    <x v="0"/>
    <x v="0"/>
    <x v="0"/>
    <x v="0"/>
    <n v="10"/>
    <n v="1312854"/>
    <d v="2001-05-30T11:56:25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TRD11005"/>
    <s v="BMARCHAN"/>
    <s v="Enron Metals Trading System"/>
    <x v="0"/>
    <x v="0"/>
    <n v="2159134"/>
    <m/>
  </r>
  <r>
    <x v="0"/>
    <x v="2"/>
    <x v="1"/>
    <x v="6"/>
    <n v="150000"/>
    <n v="1312855"/>
    <d v="2001-05-30T11:56:5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976"/>
    <d v="2001-06-01T21:00:00"/>
  </r>
  <r>
    <x v="1"/>
    <x v="1"/>
    <x v="1"/>
    <x v="2"/>
    <n v="250"/>
    <n v="1312856"/>
    <d v="2001-05-30T11:56:57"/>
    <s v="BP Energy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Coxclay1"/>
    <s v="JQUENET"/>
    <s v="ST-PJM"/>
    <x v="7"/>
    <x v="6"/>
    <n v="626419.1"/>
    <d v="2001-06-04T21:00:00"/>
  </r>
  <r>
    <x v="1"/>
    <x v="2"/>
    <x v="0"/>
    <x v="22"/>
    <n v="615000"/>
    <n v="1312857"/>
    <d v="2001-05-30T11:56:58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D0337.1"/>
    <d v="2001-07-01T00:00:00"/>
  </r>
  <r>
    <x v="1"/>
    <x v="2"/>
    <x v="0"/>
    <x v="10"/>
    <n v="155000"/>
    <n v="1312858"/>
    <d v="2001-05-30T11:57:00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D0338.1"/>
    <d v="2001-07-01T21:00:00"/>
  </r>
  <r>
    <x v="1"/>
    <x v="2"/>
    <x v="0"/>
    <x v="6"/>
    <n v="52920"/>
    <n v="1312859"/>
    <d v="2001-05-30T11:57:06"/>
    <s v="EnergyUSA-TPC Corp."/>
    <x v="0"/>
    <x v="0"/>
    <x v="0"/>
    <x v="2"/>
    <s v="US Gas Fin Swap"/>
    <s v="US Gas Daily     Chicago                 Jun01           USD/MM"/>
    <m/>
    <n v="1764"/>
    <x v="0"/>
    <x v="10"/>
    <x v="0"/>
    <n v="3.7250000000000001"/>
    <s v="trevorh1"/>
    <s v="GSTOREY"/>
    <s v="FT-ONTARIO"/>
    <x v="6"/>
    <x v="4"/>
    <s v="VD0339.1"/>
    <d v="2001-06-01T21:00:00"/>
  </r>
  <r>
    <x v="1"/>
    <x v="2"/>
    <x v="0"/>
    <x v="10"/>
    <n v="155000"/>
    <n v="1312861"/>
    <d v="2001-05-30T11:57:32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5500000000000002"/>
    <s v="jbroyles"/>
    <s v="BMCKAY"/>
    <s v="FT-NY"/>
    <x v="6"/>
    <x v="4"/>
    <s v="VD0341.1"/>
    <d v="2001-10-01T00:00:00"/>
  </r>
  <r>
    <x v="0"/>
    <x v="0"/>
    <x v="0"/>
    <x v="0"/>
    <n v="10"/>
    <n v="1312864"/>
    <d v="2001-05-30T11:57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HART1201"/>
    <s v="BMARCHAN"/>
    <s v="Enron Metals Trading System"/>
    <x v="0"/>
    <x v="0"/>
    <n v="2159132"/>
    <m/>
  </r>
  <r>
    <x v="0"/>
    <x v="0"/>
    <x v="0"/>
    <x v="0"/>
    <n v="10"/>
    <n v="1312866"/>
    <d v="2001-05-30T11:57:44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pornstar"/>
    <s v="BMARCHAN"/>
    <s v="Enron Metals Trading System"/>
    <x v="0"/>
    <x v="0"/>
    <n v="2159128"/>
    <m/>
  </r>
  <r>
    <x v="1"/>
    <x v="2"/>
    <x v="1"/>
    <x v="6"/>
    <n v="150000"/>
    <n v="1312869"/>
    <d v="2001-05-30T11:58:14"/>
    <s v="AEP Energy Services, Inc."/>
    <x v="0"/>
    <x v="0"/>
    <x v="0"/>
    <x v="2"/>
    <s v="US Gas Phy Index Firm non-TX &lt; or = 1Mo"/>
    <s v="US Gas Phy Index GD/D TrnscoZ6NY         Jun01           USD/MM"/>
    <n v="5000"/>
    <m/>
    <x v="0"/>
    <x v="10"/>
    <x v="0"/>
    <n v="5.0000000000000001E-3"/>
    <s v="aepes224"/>
    <s v="VPIMENOV"/>
    <s v="ENA-IM ME NEW YORK"/>
    <x v="8"/>
    <x v="4"/>
    <n v="818977"/>
    <d v="2001-06-01T21:00:00"/>
  </r>
  <r>
    <x v="0"/>
    <x v="0"/>
    <x v="0"/>
    <x v="0"/>
    <n v="20"/>
    <n v="1312871"/>
    <d v="2001-05-30T11:58:2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jackmanp"/>
    <s v="BMARCHAN"/>
    <s v="Enron Metals Trading System"/>
    <x v="0"/>
    <x v="0"/>
    <n v="2159124"/>
    <m/>
  </r>
  <r>
    <x v="1"/>
    <x v="1"/>
    <x v="1"/>
    <x v="0"/>
    <n v="50"/>
    <n v="1312872"/>
    <d v="2001-05-30T11:58:2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421.1"/>
    <d v="2001-06-01T21:00:00"/>
  </r>
  <r>
    <x v="1"/>
    <x v="1"/>
    <x v="1"/>
    <x v="6"/>
    <n v="1500"/>
    <n v="1312873"/>
    <d v="2001-05-30T11:58:27"/>
    <s v="Dynegy Power Marketing, Inc."/>
    <x v="2"/>
    <x v="1"/>
    <x v="0"/>
    <x v="1"/>
    <s v="US East Power Phy Fwd Firm"/>
    <s v="US Pwr Phy Firm  TVA Peak                Jun01           USD/MWh"/>
    <m/>
    <n v="50"/>
    <x v="0"/>
    <x v="1"/>
    <x v="0"/>
    <n v="46.75"/>
    <s v="LRAT1234"/>
    <s v="JKING6"/>
    <s v="LT-SERC"/>
    <x v="7"/>
    <x v="6"/>
    <n v="626422.1"/>
    <d v="2001-06-01T14:25:00"/>
  </r>
  <r>
    <x v="0"/>
    <x v="0"/>
    <x v="0"/>
    <x v="0"/>
    <n v="20"/>
    <n v="1312874"/>
    <d v="2001-05-30T11:58:29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FISHBOYS"/>
    <s v="BMARCHAN"/>
    <s v="Enron Metals Trading System"/>
    <x v="0"/>
    <x v="0"/>
    <n v="2159122"/>
    <m/>
  </r>
  <r>
    <x v="1"/>
    <x v="3"/>
    <x v="0"/>
    <x v="0"/>
    <n v="50000"/>
    <n v="1312876"/>
    <d v="2001-05-30T11:58:41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tlavin3242"/>
    <s v="GWHALLE"/>
    <s v="WTI-GW-NXC2"/>
    <x v="5"/>
    <x v="4"/>
    <n v="109771"/>
    <d v="2001-07-01T00:00:00"/>
  </r>
  <r>
    <x v="1"/>
    <x v="2"/>
    <x v="0"/>
    <x v="10"/>
    <n v="155000"/>
    <n v="1312877"/>
    <d v="2001-05-30T11:59:08"/>
    <s v="Reliant Energy Services, Inc."/>
    <x v="0"/>
    <x v="0"/>
    <x v="0"/>
    <x v="2"/>
    <s v="US Gas Fin Swap"/>
    <s v="US Gas Swap      Nymex                   Aug01           USD/MM"/>
    <n v="5000"/>
    <m/>
    <x v="0"/>
    <x v="10"/>
    <x v="0"/>
    <n v="3.81"/>
    <s v="stevemcgin"/>
    <s v="JARNOLD"/>
    <s v="NG-Price"/>
    <x v="6"/>
    <x v="4"/>
    <s v="VD0348.1"/>
    <d v="2001-08-01T21:00:00"/>
  </r>
  <r>
    <x v="1"/>
    <x v="2"/>
    <x v="0"/>
    <x v="10"/>
    <n v="155000"/>
    <n v="1312879"/>
    <d v="2001-05-30T11:59:1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"/>
    <s v="petverma"/>
    <s v="JARNOLD"/>
    <s v="NG-Price"/>
    <x v="6"/>
    <x v="4"/>
    <s v="VD0349.1"/>
    <d v="2001-07-01T21:00:00"/>
  </r>
  <r>
    <x v="0"/>
    <x v="2"/>
    <x v="1"/>
    <x v="6"/>
    <n v="300000"/>
    <n v="1312880"/>
    <d v="2001-05-30T11:59:19"/>
    <s v="Dynegy Canada Inc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84"/>
    <s v="HACKSTER"/>
    <s v="MCUILLA"/>
    <s v="ENA - IM Ontario"/>
    <x v="8"/>
    <x v="4"/>
    <n v="818978"/>
    <d v="2001-06-01T21:00:00"/>
  </r>
  <r>
    <x v="1"/>
    <x v="1"/>
    <x v="1"/>
    <x v="2"/>
    <n v="250"/>
    <n v="1312881"/>
    <d v="2001-05-30T11:59:24"/>
    <s v="Dynegy Power Marketing, Inc."/>
    <x v="0"/>
    <x v="0"/>
    <x v="0"/>
    <x v="1"/>
    <s v="US East Power Phy Fwd Firm Unplan B"/>
    <s v="US Pwr Phy Unp B ERCOT Peak              04-08Jun01      USD/MWh"/>
    <m/>
    <n v="50"/>
    <x v="0"/>
    <x v="1"/>
    <x v="0"/>
    <n v="41.25"/>
    <s v="mstegall"/>
    <s v="RBALLATO"/>
    <s v="LT-ERCOT"/>
    <x v="7"/>
    <x v="6"/>
    <n v="626423.1"/>
    <d v="2001-06-04T00:00:00"/>
  </r>
  <r>
    <x v="1"/>
    <x v="2"/>
    <x v="0"/>
    <x v="10"/>
    <n v="155000"/>
    <n v="1312882"/>
    <d v="2001-05-30T11:59:27"/>
    <s v="Bank of America, National Association"/>
    <x v="0"/>
    <x v="0"/>
    <x v="0"/>
    <x v="2"/>
    <s v="US Gas Fin Swap"/>
    <s v="US Gas Swap      Nymex                   Jul01           USD/MM"/>
    <n v="5000"/>
    <m/>
    <x v="0"/>
    <x v="10"/>
    <x v="0"/>
    <n v="3.73"/>
    <s v="ADM35416"/>
    <s v="JARNOLD"/>
    <s v="NG-Price"/>
    <x v="6"/>
    <x v="4"/>
    <s v="VD0350.1"/>
    <d v="2001-07-01T21:00:00"/>
  </r>
  <r>
    <x v="1"/>
    <x v="2"/>
    <x v="0"/>
    <x v="10"/>
    <n v="620000"/>
    <n v="1312883"/>
    <d v="2001-05-30T11:59:46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Lamoreal"/>
    <s v="JARNOLD"/>
    <s v="NG-Price"/>
    <x v="6"/>
    <x v="4"/>
    <s v="VD0351.1"/>
    <d v="2001-07-01T21:00:00"/>
  </r>
  <r>
    <x v="0"/>
    <x v="0"/>
    <x v="0"/>
    <x v="0"/>
    <n v="13"/>
    <n v="1312885"/>
    <d v="2001-05-30T12:00:39"/>
    <s v="Sogemin Metals Ltd."/>
    <x v="0"/>
    <x v="0"/>
    <x v="0"/>
    <x v="0"/>
    <s v="Zinc LME Registered Contract"/>
    <s v="Zinc LME Reg.    Contract                3 Month         USD/mt-L"/>
    <m/>
    <n v="13"/>
    <x v="0"/>
    <x v="0"/>
    <x v="0"/>
    <n v="941"/>
    <s v="TRD01018"/>
    <s v="ATURNER"/>
    <s v="Enron Metals Trading System"/>
    <x v="0"/>
    <x v="0"/>
    <n v="2159120"/>
    <m/>
  </r>
  <r>
    <x v="0"/>
    <x v="0"/>
    <x v="0"/>
    <x v="0"/>
    <n v="20"/>
    <n v="1312886"/>
    <d v="2001-05-30T12:0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8"/>
    <m/>
  </r>
  <r>
    <x v="1"/>
    <x v="2"/>
    <x v="0"/>
    <x v="10"/>
    <n v="310000"/>
    <n v="1312887"/>
    <d v="2001-05-30T12:00:49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bhofman99"/>
    <s v="JARNOLD"/>
    <s v="NG-Price"/>
    <x v="6"/>
    <x v="4"/>
    <s v="VD0353.1"/>
    <d v="2001-07-01T21:00:00"/>
  </r>
  <r>
    <x v="1"/>
    <x v="2"/>
    <x v="0"/>
    <x v="22"/>
    <n v="615000"/>
    <n v="1312888"/>
    <d v="2001-05-30T12:01:00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SUNGDORA"/>
    <s v="JARNOLD"/>
    <s v="NG-Price"/>
    <x v="6"/>
    <x v="4"/>
    <s v="VD0354.1"/>
    <d v="2001-07-01T00:00:00"/>
  </r>
  <r>
    <x v="0"/>
    <x v="0"/>
    <x v="0"/>
    <x v="0"/>
    <n v="20"/>
    <n v="1312889"/>
    <d v="2001-05-30T12:01:1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ADM67150"/>
    <s v="BMARCHAN"/>
    <s v="Enron Metals Trading System"/>
    <x v="0"/>
    <x v="0"/>
    <n v="2159116"/>
    <m/>
  </r>
  <r>
    <x v="0"/>
    <x v="0"/>
    <x v="0"/>
    <x v="0"/>
    <n v="20"/>
    <n v="1312890"/>
    <d v="2001-05-30T12:01:2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67150"/>
    <s v="BMARCHAN"/>
    <s v="Enron Metals Trading System"/>
    <x v="0"/>
    <x v="0"/>
    <n v="2159114"/>
    <m/>
  </r>
  <r>
    <x v="0"/>
    <x v="0"/>
    <x v="0"/>
    <x v="0"/>
    <n v="20"/>
    <n v="1312891"/>
    <d v="2001-05-30T12:01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2"/>
    <m/>
  </r>
  <r>
    <x v="0"/>
    <x v="2"/>
    <x v="1"/>
    <x v="0"/>
    <n v="10000"/>
    <n v="1312893"/>
    <d v="2001-05-30T12:01:38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rbrowne1"/>
    <s v="RWATT"/>
    <s v="EC-IM Canada West"/>
    <x v="8"/>
    <x v="7"/>
    <n v="818980"/>
    <d v="2001-05-30T21:00:00"/>
  </r>
  <r>
    <x v="0"/>
    <x v="2"/>
    <x v="1"/>
    <x v="6"/>
    <n v="150000"/>
    <n v="1312895"/>
    <d v="2001-05-30T12:02:0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bkamel00"/>
    <s v="MCOWAN"/>
    <s v="EC-IM Canada West"/>
    <x v="8"/>
    <x v="7"/>
    <n v="818981"/>
    <d v="2001-06-01T21:00:00"/>
  </r>
  <r>
    <x v="1"/>
    <x v="2"/>
    <x v="0"/>
    <x v="6"/>
    <n v="300000"/>
    <n v="1312898"/>
    <d v="2001-05-30T12:02:1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SANDBERG"/>
    <s v="PKEAVEY"/>
    <s v="G-DAILY-EST"/>
    <x v="6"/>
    <x v="4"/>
    <s v="VD0358.1"/>
    <d v="2001-06-01T21:00:00"/>
  </r>
  <r>
    <x v="1"/>
    <x v="2"/>
    <x v="0"/>
    <x v="10"/>
    <n v="155000"/>
    <n v="1312900"/>
    <d v="2001-05-30T12:02:39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"/>
    <s v="EPMELPkac"/>
    <s v="KHOLST"/>
    <s v="FT-West"/>
    <x v="6"/>
    <x v="4"/>
    <s v="VD0360.1"/>
    <d v="2001-07-01T21:00:00"/>
  </r>
  <r>
    <x v="1"/>
    <x v="3"/>
    <x v="0"/>
    <x v="0"/>
    <n v="50000"/>
    <n v="1312903"/>
    <d v="2001-05-30T12:03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775"/>
    <d v="2001-07-01T00:00:00"/>
  </r>
  <r>
    <x v="1"/>
    <x v="2"/>
    <x v="0"/>
    <x v="14"/>
    <n v="1825000"/>
    <n v="1312904"/>
    <d v="2001-05-30T12:03:17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"/>
    <s v="mhorowitz"/>
    <s v="JARNOLD"/>
    <s v="NG-Price"/>
    <x v="6"/>
    <x v="4"/>
    <s v="VD0362.1"/>
    <d v="2002-01-01T21:00:00"/>
  </r>
  <r>
    <x v="0"/>
    <x v="0"/>
    <x v="0"/>
    <x v="0"/>
    <n v="20"/>
    <n v="1312905"/>
    <d v="2001-05-30T12:03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pornstar"/>
    <s v="BMARCHAN"/>
    <s v="Enron Metals Trading System"/>
    <x v="0"/>
    <x v="0"/>
    <n v="2159110"/>
    <m/>
  </r>
  <r>
    <x v="1"/>
    <x v="2"/>
    <x v="0"/>
    <x v="22"/>
    <n v="615000"/>
    <n v="1312906"/>
    <d v="2001-05-30T12:04:05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D0366.1"/>
    <d v="2001-07-01T00:00:00"/>
  </r>
  <r>
    <x v="1"/>
    <x v="2"/>
    <x v="0"/>
    <x v="7"/>
    <n v="450000"/>
    <n v="1312911"/>
    <d v="2001-05-30T12:04:47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5499999999999998"/>
    <s v="MATTGRAVEL"/>
    <s v="KHOLST"/>
    <s v="FT-West"/>
    <x v="6"/>
    <x v="4"/>
    <s v="VD0369.1"/>
    <d v="2002-01-01T00:00:00"/>
  </r>
  <r>
    <x v="0"/>
    <x v="0"/>
    <x v="0"/>
    <x v="0"/>
    <n v="20"/>
    <n v="1312912"/>
    <d v="2001-05-30T12:04:5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FISHBOYS"/>
    <s v="BMARCHAN"/>
    <s v="Enron Metals Trading System"/>
    <x v="0"/>
    <x v="0"/>
    <n v="2159108"/>
    <m/>
  </r>
  <r>
    <x v="1"/>
    <x v="2"/>
    <x v="0"/>
    <x v="10"/>
    <n v="155000"/>
    <n v="1312913"/>
    <d v="2001-05-30T12:05:01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5"/>
    <s v="Quekchin"/>
    <s v="KHOLST"/>
    <s v="FT-West"/>
    <x v="6"/>
    <x v="4"/>
    <s v="VD0371.1"/>
    <d v="2001-10-01T00:00:00"/>
  </r>
  <r>
    <x v="1"/>
    <x v="1"/>
    <x v="1"/>
    <x v="2"/>
    <n v="250"/>
    <n v="1312914"/>
    <d v="2001-05-30T12:05:10"/>
    <s v="Axia Energy, LP"/>
    <x v="0"/>
    <x v="0"/>
    <x v="0"/>
    <x v="1"/>
    <s v="US East Power Phy Fwd Firm"/>
    <s v="US Pwr Phy Firm  TVA Peak                04-08Jun01      USD/MWh"/>
    <n v="50"/>
    <m/>
    <x v="0"/>
    <x v="1"/>
    <x v="0"/>
    <n v="39.5"/>
    <s v="beckettmel"/>
    <s v="JKING6"/>
    <s v="ST-SERC"/>
    <x v="7"/>
    <x v="6"/>
    <n v="626433.1"/>
    <d v="2001-06-04T21:00:00"/>
  </r>
  <r>
    <x v="1"/>
    <x v="2"/>
    <x v="0"/>
    <x v="10"/>
    <n v="155000"/>
    <n v="1312916"/>
    <d v="2001-05-30T12:05:16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65"/>
    <s v="aepes211"/>
    <s v="KHOLST"/>
    <s v="FT-West"/>
    <x v="6"/>
    <x v="4"/>
    <s v="VD0373.1"/>
    <d v="2001-10-01T00:00:00"/>
  </r>
  <r>
    <x v="1"/>
    <x v="2"/>
    <x v="0"/>
    <x v="19"/>
    <n v="305000"/>
    <n v="1312917"/>
    <d v="2001-05-30T12:05:16"/>
    <s v="ConAgra Energy Services, Inc."/>
    <x v="0"/>
    <x v="0"/>
    <x v="0"/>
    <x v="2"/>
    <s v="US Gas Fin BasisSwap"/>
    <s v="US Gas Basis     NGI SoCal               Nov-Dec01       USD/MM"/>
    <m/>
    <n v="5000"/>
    <x v="0"/>
    <x v="10"/>
    <x v="0"/>
    <n v="3.4"/>
    <s v="MATTGRAVEL"/>
    <s v="KHOLST"/>
    <s v="FT-West"/>
    <x v="6"/>
    <x v="4"/>
    <s v="VD0374.1"/>
    <d v="2001-11-01T00:00:00"/>
  </r>
  <r>
    <x v="1"/>
    <x v="2"/>
    <x v="0"/>
    <x v="20"/>
    <n v="755000"/>
    <n v="1312918"/>
    <d v="2001-05-30T12:05:20"/>
    <s v="Calpine Energy Services, L.P."/>
    <x v="0"/>
    <x v="0"/>
    <x v="0"/>
    <x v="2"/>
    <s v="US Gas Fin BasisSwap"/>
    <s v="US Gas Basis     NGI Malin               Nov01-Mar02     USD/MM"/>
    <m/>
    <n v="5000"/>
    <x v="0"/>
    <x v="10"/>
    <x v="0"/>
    <n v="2.1"/>
    <s v="CAMTHOR02"/>
    <s v="FERMIS"/>
    <s v="FT - North West"/>
    <x v="6"/>
    <x v="4"/>
    <s v="VD0375.1"/>
    <d v="2001-11-01T00:00:00"/>
  </r>
  <r>
    <x v="1"/>
    <x v="2"/>
    <x v="0"/>
    <x v="20"/>
    <n v="755000"/>
    <n v="1312920"/>
    <d v="2001-05-30T12:05:27"/>
    <s v="Sempra Energy Trading Corp."/>
    <x v="0"/>
    <x v="0"/>
    <x v="0"/>
    <x v="2"/>
    <s v="US Gas Fin BasisSwap"/>
    <s v="US Gas Basis     Transco Z6 NY           Nov01-Mar02     USD/MM"/>
    <m/>
    <n v="5000"/>
    <x v="0"/>
    <x v="10"/>
    <x v="0"/>
    <n v="1.3825000000000001"/>
    <s v="JLIPMAN1"/>
    <s v="BMCKAY"/>
    <s v="FT-NY"/>
    <x v="6"/>
    <x v="4"/>
    <s v="VD0377.1"/>
    <d v="2001-11-01T00:00:00"/>
  </r>
  <r>
    <x v="1"/>
    <x v="3"/>
    <x v="0"/>
    <x v="0"/>
    <n v="50000"/>
    <n v="1312923"/>
    <d v="2001-05-30T12:05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76"/>
    <d v="2001-07-01T00:00:00"/>
  </r>
  <r>
    <x v="1"/>
    <x v="3"/>
    <x v="0"/>
    <x v="0"/>
    <n v="50000"/>
    <n v="1312925"/>
    <d v="2001-05-30T12:06:0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SPENCERV"/>
    <s v="GWHALLE"/>
    <s v="WTI-GW-NXC1"/>
    <x v="5"/>
    <x v="4"/>
    <n v="109777"/>
    <d v="2001-07-01T00:00:00"/>
  </r>
  <r>
    <x v="1"/>
    <x v="1"/>
    <x v="1"/>
    <x v="2"/>
    <n v="250"/>
    <n v="1312926"/>
    <d v="2001-05-30T12:06:18"/>
    <s v="Northern Indiana Public Service Company"/>
    <x v="0"/>
    <x v="0"/>
    <x v="0"/>
    <x v="1"/>
    <s v="US East Power Phy Fwd Firm"/>
    <s v="US Pwr Phy Firm  COMED Peak              04-08Jun01      USD/MWh"/>
    <n v="50"/>
    <m/>
    <x v="0"/>
    <x v="1"/>
    <x v="0"/>
    <n v="36.25"/>
    <s v="williamson"/>
    <s v="MLORENZ"/>
    <s v="ST-Main"/>
    <x v="7"/>
    <x v="6"/>
    <n v="626434.1"/>
    <d v="2001-06-04T21:00:00"/>
  </r>
  <r>
    <x v="0"/>
    <x v="2"/>
    <x v="0"/>
    <x v="23"/>
    <n v="749000"/>
    <n v="1312927"/>
    <d v="2001-05-30T12:06:45"/>
    <s v="Canadian Imperial Bank of Commerce"/>
    <x v="0"/>
    <x v="0"/>
    <x v="0"/>
    <x v="2"/>
    <s v="CAN Gas Fin BasSwap"/>
    <s v="CAN Gas Basis    AECO                    Apr-Oct02       USD/MM"/>
    <m/>
    <n v="3500"/>
    <x v="0"/>
    <x v="10"/>
    <x v="0"/>
    <n v="-0.38"/>
    <s v="ADM61910"/>
    <s v="JMCKAY"/>
    <s v="FT-CAND-EGSC"/>
    <x v="6"/>
    <x v="7"/>
    <s v="VD0384.1"/>
    <d v="2002-04-01T00:00:00"/>
  </r>
  <r>
    <x v="1"/>
    <x v="1"/>
    <x v="0"/>
    <x v="0"/>
    <n v="50"/>
    <n v="1312928"/>
    <d v="2001-05-30T12:07:03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35.1"/>
    <d v="2001-05-30T21:00:00"/>
  </r>
  <r>
    <x v="0"/>
    <x v="0"/>
    <x v="0"/>
    <x v="0"/>
    <n v="6"/>
    <n v="1312930"/>
    <d v="2001-05-30T12:07:17"/>
    <s v="The Bank of Nova Scotia"/>
    <x v="0"/>
    <x v="0"/>
    <x v="0"/>
    <x v="0"/>
    <s v="Copper LME Registered Contract"/>
    <s v="Cu LME Reg.      Contract                3 Month         USD/mt-L"/>
    <m/>
    <n v="6"/>
    <x v="0"/>
    <x v="0"/>
    <x v="0"/>
    <n v="1693"/>
    <s v="FISHBOYS"/>
    <s v="BMARCHAN"/>
    <s v="Enron Metals Trading System"/>
    <x v="0"/>
    <x v="0"/>
    <n v="2159106"/>
    <m/>
  </r>
  <r>
    <x v="0"/>
    <x v="0"/>
    <x v="0"/>
    <x v="0"/>
    <n v="20"/>
    <n v="1312932"/>
    <d v="2001-05-30T12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VANDESBO"/>
    <s v="BMARCHAN"/>
    <s v="Enron Metals Trading System"/>
    <x v="0"/>
    <x v="0"/>
    <n v="2159102"/>
    <m/>
  </r>
  <r>
    <x v="1"/>
    <x v="1"/>
    <x v="1"/>
    <x v="2"/>
    <n v="250"/>
    <n v="1312934"/>
    <d v="2001-05-30T12:07:40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38.75"/>
    <s v="ERICYAO2"/>
    <s v="JQUENET"/>
    <s v="ST-PJM"/>
    <x v="7"/>
    <x v="6"/>
    <n v="626437.1"/>
    <d v="2001-06-04T21:00:00"/>
  </r>
  <r>
    <x v="0"/>
    <x v="2"/>
    <x v="1"/>
    <x v="10"/>
    <n v="310000"/>
    <n v="1312933"/>
    <d v="2001-05-30T12:07:40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5"/>
    <s v="HACKSTER"/>
    <s v="GSTOREY"/>
    <s v="ENA - IM Ontario"/>
    <x v="8"/>
    <x v="4"/>
    <s v="VD0386.1 / 818986"/>
    <d v="2001-07-01T21:00:00"/>
  </r>
  <r>
    <x v="1"/>
    <x v="2"/>
    <x v="0"/>
    <x v="20"/>
    <n v="755000"/>
    <n v="1312935"/>
    <d v="2001-05-30T12:07:47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87.1"/>
    <d v="2001-11-01T00:00:00"/>
  </r>
  <r>
    <x v="1"/>
    <x v="1"/>
    <x v="1"/>
    <x v="6"/>
    <n v="1500"/>
    <n v="1312936"/>
    <d v="2001-05-30T12:08:06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4.75"/>
    <s v="georgiou"/>
    <s v="CDORLAN"/>
    <s v="ST-ECAR"/>
    <x v="7"/>
    <x v="6"/>
    <n v="626438.1"/>
    <d v="2001-06-01T17:11:00"/>
  </r>
  <r>
    <x v="1"/>
    <x v="2"/>
    <x v="0"/>
    <x v="6"/>
    <n v="300000"/>
    <n v="1312938"/>
    <d v="2001-05-30T12:08:2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5"/>
    <s v="ADM84149"/>
    <s v="PKEAVEY"/>
    <s v="G-DAILY-EST"/>
    <x v="6"/>
    <x v="4"/>
    <s v="VD0388.1"/>
    <d v="2001-06-01T21:00:00"/>
  </r>
  <r>
    <x v="0"/>
    <x v="2"/>
    <x v="1"/>
    <x v="0"/>
    <n v="10000"/>
    <n v="1312939"/>
    <d v="2001-05-30T12:08:35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rbrowne1"/>
    <s v="RWATT"/>
    <s v="EC-IM Canada West"/>
    <x v="8"/>
    <x v="7"/>
    <n v="818989"/>
    <d v="2001-05-30T21:00:00"/>
  </r>
  <r>
    <x v="1"/>
    <x v="2"/>
    <x v="0"/>
    <x v="6"/>
    <n v="300000"/>
    <n v="1312940"/>
    <d v="2001-05-30T12:08:55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ADM13739"/>
    <s v="PKEAVEY"/>
    <s v="G-DAILY-EST"/>
    <x v="6"/>
    <x v="4"/>
    <s v="VD0390.1"/>
    <d v="2001-06-01T21:00:00"/>
  </r>
  <r>
    <x v="1"/>
    <x v="1"/>
    <x v="1"/>
    <x v="6"/>
    <n v="1500"/>
    <n v="1312941"/>
    <d v="2001-05-30T12:09:11"/>
    <s v="Duke Energy Trading and Marketing, L.L.C."/>
    <x v="1"/>
    <x v="1"/>
    <x v="0"/>
    <x v="1"/>
    <s v="US East Power Phy Fwd Firm"/>
    <s v="US Pwr Phy Firm  PJM-W Peak              Jun01           USD/MWh"/>
    <n v="50"/>
    <m/>
    <x v="0"/>
    <x v="1"/>
    <x v="0"/>
    <n v="45.25"/>
    <s v="ZACHA007"/>
    <s v="JQUENET"/>
    <s v="LT-PJM"/>
    <x v="7"/>
    <x v="6"/>
    <n v="626440.1"/>
    <d v="2001-06-01T14:12:00"/>
  </r>
  <r>
    <x v="1"/>
    <x v="1"/>
    <x v="1"/>
    <x v="10"/>
    <n v="1550"/>
    <n v="1312942"/>
    <d v="2001-05-30T12:09:17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5"/>
    <s v="aepsvc128"/>
    <s v="RBENSON"/>
    <s v="LT-PJM"/>
    <x v="7"/>
    <x v="6"/>
    <n v="626441.1"/>
    <d v="2002-05-01T14:12:00"/>
  </r>
  <r>
    <x v="1"/>
    <x v="2"/>
    <x v="0"/>
    <x v="6"/>
    <n v="150000"/>
    <n v="1312944"/>
    <d v="2001-05-30T12:09:26"/>
    <s v="Tenaska Marketing Ventures"/>
    <x v="0"/>
    <x v="0"/>
    <x v="0"/>
    <x v="2"/>
    <s v="US Gas Fin Swap"/>
    <s v="US Gas Daily     NGPL TXOK East          Jun01           USD/MM"/>
    <m/>
    <n v="5000"/>
    <x v="0"/>
    <x v="10"/>
    <x v="0"/>
    <n v="3.5724999999999998"/>
    <s v="TMVJDG01"/>
    <s v="KRUSCIT"/>
    <s v="Firm Trading Central"/>
    <x v="6"/>
    <x v="4"/>
    <s v="VD0392.1"/>
    <d v="2001-06-01T21:00:00"/>
  </r>
  <r>
    <x v="0"/>
    <x v="0"/>
    <x v="0"/>
    <x v="0"/>
    <n v="20"/>
    <n v="1312945"/>
    <d v="2001-05-30T12:09:2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LMEDESK1"/>
    <s v="BMARCHAN"/>
    <s v="Enron Metals Trading System"/>
    <x v="0"/>
    <x v="0"/>
    <n v="2159100"/>
    <m/>
  </r>
  <r>
    <x v="1"/>
    <x v="2"/>
    <x v="0"/>
    <x v="10"/>
    <n v="465000"/>
    <n v="1312947"/>
    <d v="2001-05-30T12:09:36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250000000000001"/>
    <s v="CARASPICER"/>
    <s v="JARNOLD"/>
    <s v="NG-Price"/>
    <x v="6"/>
    <x v="4"/>
    <s v="VD0394.1"/>
    <d v="2001-07-01T21:00:00"/>
  </r>
  <r>
    <x v="1"/>
    <x v="1"/>
    <x v="1"/>
    <x v="6"/>
    <n v="1500"/>
    <n v="1312949"/>
    <d v="2001-05-30T12:09:42"/>
    <s v="Tractebel Energy Marketing, Inc."/>
    <x v="4"/>
    <x v="1"/>
    <x v="0"/>
    <x v="1"/>
    <s v="US East Power Phy Fwd Firm"/>
    <s v="US Pwr Phy Firm  PJM-W Peak              Jun01           USD/MWh"/>
    <m/>
    <n v="50"/>
    <x v="0"/>
    <x v="1"/>
    <x v="0"/>
    <n v="45.5"/>
    <s v="PJMPower"/>
    <s v="JQUENET"/>
    <s v="LT-PJM"/>
    <x v="7"/>
    <x v="6"/>
    <n v="626442.1"/>
    <d v="2001-06-01T14:12:00"/>
  </r>
  <r>
    <x v="1"/>
    <x v="2"/>
    <x v="0"/>
    <x v="10"/>
    <n v="310000"/>
    <n v="1312950"/>
    <d v="2001-05-30T12:10:03"/>
    <s v="Nexen Marketing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DILLABOUGH"/>
    <s v="JARNOLD"/>
    <s v="NG-Price"/>
    <x v="6"/>
    <x v="4"/>
    <s v="VD0396.1"/>
    <d v="2001-07-01T21:00:00"/>
  </r>
  <r>
    <x v="1"/>
    <x v="1"/>
    <x v="1"/>
    <x v="2"/>
    <n v="250"/>
    <n v="1312951"/>
    <d v="2001-05-30T12:10:12"/>
    <s v="Conectiv Energy Supply, Inc."/>
    <x v="0"/>
    <x v="0"/>
    <x v="0"/>
    <x v="1"/>
    <s v="US East Power Phy Fwd Firm"/>
    <s v="US Pwr Phy Firm  NEPOOL Peak             04-08Jun01      USD/MWh"/>
    <m/>
    <n v="50"/>
    <x v="0"/>
    <x v="1"/>
    <x v="0"/>
    <n v="43.25"/>
    <s v="willswartz"/>
    <s v="GGUPTA"/>
    <s v="ST-New England"/>
    <x v="7"/>
    <x v="6"/>
    <n v="626443.1"/>
    <d v="2001-06-04T21:00:00"/>
  </r>
  <r>
    <x v="1"/>
    <x v="2"/>
    <x v="0"/>
    <x v="6"/>
    <n v="150000"/>
    <n v="1312952"/>
    <d v="2001-05-30T12:10:4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64"/>
    <s v="CARMSTRO"/>
    <s v="PKEAVEY"/>
    <s v="G-DAILY-EST"/>
    <x v="6"/>
    <x v="4"/>
    <s v="VD0397.1"/>
    <d v="2001-06-01T21:00:00"/>
  </r>
  <r>
    <x v="1"/>
    <x v="1"/>
    <x v="0"/>
    <x v="0"/>
    <n v="50"/>
    <n v="1312954"/>
    <d v="2001-05-30T12:11:08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45.1"/>
    <d v="2001-05-30T21:00:00"/>
  </r>
  <r>
    <x v="1"/>
    <x v="1"/>
    <x v="0"/>
    <x v="2"/>
    <n v="250"/>
    <n v="1312955"/>
    <d v="2001-05-30T12:11:36"/>
    <s v="Sempra Energy Trading Corp."/>
    <x v="0"/>
    <x v="0"/>
    <x v="0"/>
    <x v="1"/>
    <s v="US East Power Fin Swap"/>
    <s v="US Pwr Fin Swap  PJM W IntC Peak         11-15Jun01      USD/MWh"/>
    <n v="50"/>
    <m/>
    <x v="0"/>
    <x v="1"/>
    <x v="0"/>
    <n v="40.5"/>
    <s v="robgola1"/>
    <s v="JQUENET"/>
    <s v="ST-PJM"/>
    <x v="7"/>
    <x v="4"/>
    <n v="626446.1"/>
    <d v="2001-06-11T21:00:00"/>
  </r>
  <r>
    <x v="1"/>
    <x v="1"/>
    <x v="0"/>
    <x v="0"/>
    <n v="50"/>
    <n v="1312956"/>
    <d v="2001-05-30T12:11:44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20"/>
    <s v="pplhourly1"/>
    <s v="JSTEPENO"/>
    <s v="EPMI-HRLY-NE"/>
    <x v="7"/>
    <x v="4"/>
    <n v="626447.1"/>
    <d v="2001-05-30T21:00:00"/>
  </r>
  <r>
    <x v="1"/>
    <x v="2"/>
    <x v="0"/>
    <x v="10"/>
    <n v="310000"/>
    <n v="1312957"/>
    <d v="2001-05-30T12:11:48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2"/>
    <s v="shawnmaz"/>
    <s v="JARNOLD"/>
    <s v="NG-Price"/>
    <x v="6"/>
    <x v="4"/>
    <s v="VD0400.1"/>
    <d v="2001-07-01T21:00:00"/>
  </r>
  <r>
    <x v="1"/>
    <x v="2"/>
    <x v="0"/>
    <x v="20"/>
    <n v="755000"/>
    <n v="1312958"/>
    <d v="2001-05-30T12:11:56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mhorowitz"/>
    <s v="JARNOLD"/>
    <s v="NG-Price"/>
    <x v="6"/>
    <x v="4"/>
    <s v="VD0401.1"/>
    <d v="2001-11-01T00:00:00"/>
  </r>
  <r>
    <x v="1"/>
    <x v="2"/>
    <x v="0"/>
    <x v="22"/>
    <n v="615000"/>
    <n v="1312959"/>
    <d v="2001-05-30T12:12:07"/>
    <s v="Axia Energy, LP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mtherrell"/>
    <s v="JARNOLD"/>
    <s v="NG-Price"/>
    <x v="6"/>
    <x v="4"/>
    <s v="VD0402.1"/>
    <d v="2001-07-01T00:00:00"/>
  </r>
  <r>
    <x v="1"/>
    <x v="2"/>
    <x v="0"/>
    <x v="14"/>
    <n v="1825000"/>
    <n v="1312960"/>
    <d v="2001-05-30T12:12:17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875"/>
    <s v="Schlenkerc"/>
    <s v="JARNOLD"/>
    <s v="NG-Price"/>
    <x v="6"/>
    <x v="4"/>
    <s v="VD0403.1"/>
    <d v="2002-01-01T21:00:00"/>
  </r>
  <r>
    <x v="0"/>
    <x v="2"/>
    <x v="1"/>
    <x v="0"/>
    <n v="5000"/>
    <n v="1312961"/>
    <d v="2001-05-30T12:12:3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tsamaska"/>
    <s v="RWATT"/>
    <s v="EC-IM Canada West"/>
    <x v="8"/>
    <x v="7"/>
    <n v="818996"/>
    <d v="2001-05-31T21:00:00"/>
  </r>
  <r>
    <x v="0"/>
    <x v="2"/>
    <x v="1"/>
    <x v="0"/>
    <n v="10000"/>
    <n v="1312964"/>
    <d v="2001-05-30T12:12:4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tsamaska"/>
    <s v="RWATT"/>
    <s v="EC-IM Canada West"/>
    <x v="8"/>
    <x v="7"/>
    <n v="818997"/>
    <d v="2001-05-30T21:00:00"/>
  </r>
  <r>
    <x v="1"/>
    <x v="2"/>
    <x v="0"/>
    <x v="10"/>
    <n v="155000"/>
    <n v="1312965"/>
    <d v="2001-05-30T12:12:43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3.65"/>
    <s v="Quekchin"/>
    <s v="KHOLST"/>
    <s v="FT-West"/>
    <x v="6"/>
    <x v="4"/>
    <s v="VD0406.1"/>
    <d v="2001-10-01T00:00:00"/>
  </r>
  <r>
    <x v="0"/>
    <x v="2"/>
    <x v="1"/>
    <x v="0"/>
    <n v="10000"/>
    <n v="1312966"/>
    <d v="2001-05-30T12:12:48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25000000000004"/>
    <s v="tsamaska"/>
    <s v="RWATT"/>
    <s v="EC-IM Canada West"/>
    <x v="8"/>
    <x v="7"/>
    <n v="818998"/>
    <d v="2001-05-30T21:00:00"/>
  </r>
  <r>
    <x v="1"/>
    <x v="2"/>
    <x v="0"/>
    <x v="6"/>
    <n v="150000"/>
    <n v="1312967"/>
    <d v="2001-05-30T12:12:5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"/>
    <s v="dkt00001"/>
    <s v="GSTOREY"/>
    <s v="FT-ONTARIO"/>
    <x v="6"/>
    <x v="4"/>
    <s v="VD0407.1"/>
    <d v="2001-06-01T21:00:00"/>
  </r>
  <r>
    <x v="1"/>
    <x v="2"/>
    <x v="0"/>
    <x v="20"/>
    <n v="377500"/>
    <n v="1312970"/>
    <d v="2001-05-30T12:13:24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500000000000004"/>
    <s v="Schlenkerc"/>
    <s v="JARNOLD"/>
    <s v="NG-Price"/>
    <x v="6"/>
    <x v="4"/>
    <s v="VD0410.1"/>
    <d v="2001-11-01T00:00:00"/>
  </r>
  <r>
    <x v="1"/>
    <x v="1"/>
    <x v="1"/>
    <x v="4"/>
    <n v="50"/>
    <n v="1312972"/>
    <d v="2001-05-30T12:13:33"/>
    <s v="Axia Energy, LP"/>
    <x v="0"/>
    <x v="0"/>
    <x v="0"/>
    <x v="1"/>
    <s v="US West Power Phy Fwd Firm"/>
    <s v="US Pwr Phy Firm  PALVE Peak              01-02Jun01      USD/MWh"/>
    <n v="25"/>
    <m/>
    <x v="0"/>
    <x v="1"/>
    <x v="0"/>
    <n v="175"/>
    <s v="mdehaven"/>
    <s v="HSALISBU"/>
    <s v="ST-SW"/>
    <x v="7"/>
    <x v="6"/>
    <n v="626450.1"/>
    <d v="2001-06-01T21:00:00"/>
  </r>
  <r>
    <x v="1"/>
    <x v="1"/>
    <x v="1"/>
    <x v="8"/>
    <n v="2300"/>
    <n v="1312973"/>
    <d v="2001-05-30T12:13:46"/>
    <s v="BP Energy Company"/>
    <x v="0"/>
    <x v="0"/>
    <x v="0"/>
    <x v="1"/>
    <s v="US West Power Phy Fwd Firm"/>
    <s v="US Pwr Phy Firm  PALVE Peak              Oct-Dec01       USD/MWh"/>
    <n v="25"/>
    <m/>
    <x v="0"/>
    <x v="1"/>
    <x v="0"/>
    <n v="111"/>
    <s v="Biggsbyron"/>
    <s v="MMOTLEY"/>
    <s v="ST-SW"/>
    <x v="7"/>
    <x v="6"/>
    <n v="626451.1"/>
    <d v="2001-10-01T13:33:00"/>
  </r>
  <r>
    <x v="1"/>
    <x v="1"/>
    <x v="1"/>
    <x v="6"/>
    <n v="1500"/>
    <n v="1312975"/>
    <d v="2001-05-30T12:13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Kellybry"/>
    <s v="FSTURM"/>
    <s v="LT-ECAR"/>
    <x v="7"/>
    <x v="6"/>
    <n v="626453.1"/>
    <d v="2002-06-01T17:11:00"/>
  </r>
  <r>
    <x v="0"/>
    <x v="0"/>
    <x v="0"/>
    <x v="0"/>
    <n v="20"/>
    <n v="1312976"/>
    <d v="2001-05-30T12:14:2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GLOVERJOHN"/>
    <s v="BMARCHAN"/>
    <s v="Enron Metals Trading System"/>
    <x v="0"/>
    <x v="0"/>
    <n v="2159098"/>
    <m/>
  </r>
  <r>
    <x v="1"/>
    <x v="1"/>
    <x v="1"/>
    <x v="2"/>
    <n v="250"/>
    <n v="1312978"/>
    <d v="2001-05-30T12:15:16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5.25"/>
    <s v="krnelson"/>
    <s v="MLORENZ"/>
    <s v="ST-Main"/>
    <x v="7"/>
    <x v="6"/>
    <n v="626455.1"/>
    <d v="2001-06-04T21:00:00"/>
  </r>
  <r>
    <x v="1"/>
    <x v="2"/>
    <x v="0"/>
    <x v="10"/>
    <n v="155000"/>
    <n v="1312981"/>
    <d v="2001-05-30T12:16:08"/>
    <s v="Cinergy Marketing &amp; Trading, LLC"/>
    <x v="0"/>
    <x v="0"/>
    <x v="0"/>
    <x v="2"/>
    <s v="US Gas Fin BasisSwap"/>
    <s v="US Gas Basis     NGI SoCal               Oct01           USD/MM"/>
    <m/>
    <n v="5000"/>
    <x v="0"/>
    <x v="10"/>
    <x v="0"/>
    <n v="3.5"/>
    <s v="WHALENMIKE"/>
    <s v="KHOLST"/>
    <s v="FT-West"/>
    <x v="6"/>
    <x v="4"/>
    <s v="VD0417.1"/>
    <d v="2001-10-01T00:00:00"/>
  </r>
  <r>
    <x v="0"/>
    <x v="2"/>
    <x v="1"/>
    <x v="0"/>
    <n v="7000"/>
    <n v="1312982"/>
    <d v="2001-05-30T12:16:09"/>
    <s v="Aquila Canada Corp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5"/>
    <s v="tsamaska"/>
    <s v="RWATT"/>
    <s v="EC-IM Canada West"/>
    <x v="8"/>
    <x v="7"/>
    <n v="819002"/>
    <d v="2001-05-30T21:00:00"/>
  </r>
  <r>
    <x v="0"/>
    <x v="2"/>
    <x v="1"/>
    <x v="0"/>
    <n v="5000"/>
    <n v="1312983"/>
    <d v="2001-05-30T12:16:14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99999999999996"/>
    <s v="tsamaska"/>
    <s v="RWATT"/>
    <s v="EC-IM Canada West"/>
    <x v="8"/>
    <x v="7"/>
    <n v="819003"/>
    <d v="2001-05-31T21:00:00"/>
  </r>
  <r>
    <x v="0"/>
    <x v="2"/>
    <x v="1"/>
    <x v="0"/>
    <n v="5000"/>
    <n v="1312985"/>
    <d v="2001-05-30T12:16:1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04"/>
    <d v="2001-05-31T21:00:00"/>
  </r>
  <r>
    <x v="1"/>
    <x v="1"/>
    <x v="1"/>
    <x v="14"/>
    <n v="9125"/>
    <n v="1312987"/>
    <d v="2001-05-30T12:16:32"/>
    <s v="El Paso Merchant Energy, L.P."/>
    <x v="0"/>
    <x v="0"/>
    <x v="0"/>
    <x v="1"/>
    <s v="US West Power Phy Fwd CAISO"/>
    <s v="US Pwr Phy CAISO SP15 Peak               Jan-Dec03       USD/MWh"/>
    <n v="25"/>
    <m/>
    <x v="0"/>
    <x v="1"/>
    <x v="0"/>
    <n v="46.5"/>
    <s v="PowerMAS"/>
    <s v="MSWERZB"/>
    <s v="LT-CA"/>
    <x v="7"/>
    <x v="6"/>
    <n v="626496.1"/>
    <d v="2003-01-01T00:00:00"/>
  </r>
  <r>
    <x v="0"/>
    <x v="0"/>
    <x v="0"/>
    <x v="0"/>
    <n v="5"/>
    <n v="1312988"/>
    <d v="2001-05-30T12:16:42"/>
    <s v="Sucden (UK) Ltd."/>
    <x v="0"/>
    <x v="0"/>
    <x v="0"/>
    <x v="0"/>
    <s v="Aluminum LME Registered Contract"/>
    <s v="Al LME Reg.      Contract                3 Month         USD/mt-L"/>
    <n v="5"/>
    <m/>
    <x v="0"/>
    <x v="0"/>
    <x v="0"/>
    <n v="1524"/>
    <s v="SARNSBY1"/>
    <s v="BMARCHAN"/>
    <s v="Enron Metals Trading System"/>
    <x v="0"/>
    <x v="0"/>
    <n v="2159096"/>
    <m/>
  </r>
  <r>
    <x v="1"/>
    <x v="1"/>
    <x v="1"/>
    <x v="2"/>
    <n v="250"/>
    <n v="1312989"/>
    <d v="2001-05-30T12:16:52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"/>
    <s v="DANMURPHY"/>
    <s v="MCARSON2"/>
    <s v="ST-SPP"/>
    <x v="7"/>
    <x v="6"/>
    <n v="626458.1"/>
    <d v="2001-06-04T21:00:00"/>
  </r>
  <r>
    <x v="1"/>
    <x v="2"/>
    <x v="0"/>
    <x v="6"/>
    <n v="300000"/>
    <n v="1312990"/>
    <d v="2001-05-30T12:16:59"/>
    <s v="Cargill Energy, a division of Cargill, Incorpora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ADM90884"/>
    <s v="PKEAVEY"/>
    <s v="G-DAILY-EST"/>
    <x v="6"/>
    <x v="4"/>
    <s v="VD0419.1"/>
    <d v="2001-06-01T21:00:00"/>
  </r>
  <r>
    <x v="1"/>
    <x v="2"/>
    <x v="0"/>
    <x v="10"/>
    <n v="155000"/>
    <n v="1312991"/>
    <d v="2001-05-30T12:17:02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HUNTER"/>
    <s v="JARNOLD"/>
    <s v="NG-Price"/>
    <x v="6"/>
    <x v="4"/>
    <s v="VD0420.1"/>
    <d v="2001-07-01T21:00:00"/>
  </r>
  <r>
    <x v="1"/>
    <x v="2"/>
    <x v="0"/>
    <x v="6"/>
    <n v="300000"/>
    <n v="1312992"/>
    <d v="2001-05-30T12:17:16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2"/>
    <s v="ADM90884"/>
    <s v="ALEWIS"/>
    <s v="GD-CENTRAL"/>
    <x v="6"/>
    <x v="4"/>
    <s v="VD0422.1"/>
    <d v="2001-06-01T21:00:00"/>
  </r>
  <r>
    <x v="1"/>
    <x v="2"/>
    <x v="1"/>
    <x v="6"/>
    <n v="150000"/>
    <n v="1312996"/>
    <d v="2001-05-30T12:17:24"/>
    <s v="Anadarko Energy Services Company"/>
    <x v="0"/>
    <x v="0"/>
    <x v="0"/>
    <x v="2"/>
    <s v="US Gas Phy Fwd Firm non-TX &lt; or = 1Mo "/>
    <s v="US Gas Phy       TETCO STX               Jun01           USD/MM"/>
    <m/>
    <n v="5000"/>
    <x v="0"/>
    <x v="10"/>
    <x v="0"/>
    <n v="3.53"/>
    <s v="ADM26674"/>
    <s v="SPEREIR"/>
    <s v="ENA-IM NE GULF3"/>
    <x v="8"/>
    <x v="4"/>
    <n v="819008"/>
    <d v="2001-06-01T21:00:00"/>
  </r>
  <r>
    <x v="0"/>
    <x v="2"/>
    <x v="1"/>
    <x v="0"/>
    <n v="5000"/>
    <n v="1312999"/>
    <d v="2001-05-30T12:17:31"/>
    <s v="Coast Energy Canada, Inc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649999999999997"/>
    <s v="ADM74235"/>
    <s v="RWATT"/>
    <s v="EC-IM Canada West"/>
    <x v="8"/>
    <x v="7"/>
    <n v="819009"/>
    <d v="2001-05-31T21:00:00"/>
  </r>
  <r>
    <x v="1"/>
    <x v="1"/>
    <x v="1"/>
    <x v="4"/>
    <n v="50"/>
    <n v="1313000"/>
    <d v="2001-05-30T12:17:45"/>
    <s v="American Electric Power Service Corporation"/>
    <x v="0"/>
    <x v="0"/>
    <x v="0"/>
    <x v="1"/>
    <s v="US West Power Phy Fwd Firm"/>
    <s v="US Pwr Phy Firm  PALVE Peak              01-02Jun01      USD/MWh"/>
    <n v="25"/>
    <m/>
    <x v="0"/>
    <x v="1"/>
    <x v="0"/>
    <n v="165"/>
    <s v="aepsvc134"/>
    <s v="HSALISBU"/>
    <s v="ST-SW"/>
    <x v="7"/>
    <x v="6"/>
    <n v="626461.1"/>
    <d v="2001-06-01T21:00:00"/>
  </r>
  <r>
    <x v="1"/>
    <x v="1"/>
    <x v="1"/>
    <x v="8"/>
    <n v="2300"/>
    <n v="1313001"/>
    <d v="2001-05-30T12:17:47"/>
    <s v="PG&amp;E Energy Trading - Power, L.P."/>
    <x v="0"/>
    <x v="0"/>
    <x v="0"/>
    <x v="1"/>
    <s v="US West Power Phy Fwd Firm"/>
    <s v="US Pwr Phy Firm  PALVE Peak              Oct-Dec01       USD/MWh"/>
    <m/>
    <n v="25"/>
    <x v="0"/>
    <x v="1"/>
    <x v="0"/>
    <n v="113"/>
    <s v="georgerada"/>
    <s v="MMOTLEY"/>
    <s v="ST-SW"/>
    <x v="7"/>
    <x v="6"/>
    <n v="626462.1"/>
    <d v="2001-10-01T13:33:00"/>
  </r>
  <r>
    <x v="1"/>
    <x v="1"/>
    <x v="1"/>
    <x v="6"/>
    <n v="1500"/>
    <n v="1313003"/>
    <d v="2001-05-30T12:18:35"/>
    <s v="Aquila Energy Marketing Corporation"/>
    <x v="0"/>
    <x v="0"/>
    <x v="0"/>
    <x v="1"/>
    <s v="US East Power Phy Fwd Firm"/>
    <s v="US Pwr Phy Firm  PJM-W Peak              Sep01           USD/MWh"/>
    <m/>
    <n v="50"/>
    <x v="0"/>
    <x v="1"/>
    <x v="0"/>
    <n v="39.25"/>
    <s v="CHRYARROW"/>
    <s v="RBENSON"/>
    <s v="LT-PJM"/>
    <x v="7"/>
    <x v="6"/>
    <n v="626464.1"/>
    <d v="2001-09-01T14:12:00"/>
  </r>
  <r>
    <x v="1"/>
    <x v="1"/>
    <x v="1"/>
    <x v="6"/>
    <n v="1500"/>
    <n v="1313004"/>
    <d v="2001-05-30T12:19:06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4.75"/>
    <s v="Coxclay1"/>
    <s v="CDORLAN"/>
    <s v="ST-ECAR"/>
    <x v="7"/>
    <x v="6"/>
    <n v="626466.1"/>
    <d v="2001-06-01T17:11:00"/>
  </r>
  <r>
    <x v="1"/>
    <x v="2"/>
    <x v="0"/>
    <x v="10"/>
    <n v="465000"/>
    <n v="1313005"/>
    <d v="2001-05-30T12:19:51"/>
    <s v="Idacorp Energy Solutions, L.P."/>
    <x v="0"/>
    <x v="0"/>
    <x v="0"/>
    <x v="2"/>
    <s v="US Gas Fin Swap"/>
    <s v="US Gas Swap      Nymex                   Jul01           USD/MM"/>
    <n v="15000"/>
    <m/>
    <x v="0"/>
    <x v="10"/>
    <x v="0"/>
    <n v="3.7149999999999999"/>
    <s v="basspro1"/>
    <s v="JARNOLD"/>
    <s v="NG-Price"/>
    <x v="6"/>
    <x v="4"/>
    <s v="VD0429.1"/>
    <d v="2001-07-01T21:00:00"/>
  </r>
  <r>
    <x v="1"/>
    <x v="1"/>
    <x v="1"/>
    <x v="19"/>
    <n v="3050"/>
    <n v="1313006"/>
    <d v="2001-05-30T12:20:02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timpowers"/>
    <s v="RBENSON"/>
    <s v="LT-PJM"/>
    <x v="7"/>
    <x v="6"/>
    <n v="626467.1"/>
    <d v="2002-03-01T14:12:00"/>
  </r>
  <r>
    <x v="1"/>
    <x v="2"/>
    <x v="0"/>
    <x v="22"/>
    <n v="307500"/>
    <n v="1313008"/>
    <d v="2001-05-30T12:20:20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3.8"/>
    <s v="AQUILA1081"/>
    <s v="JARNOLD"/>
    <s v="NG-Price"/>
    <x v="6"/>
    <x v="4"/>
    <s v="VD0433.1"/>
    <d v="2001-07-01T00:00:00"/>
  </r>
  <r>
    <x v="1"/>
    <x v="2"/>
    <x v="0"/>
    <x v="20"/>
    <n v="377500"/>
    <n v="1313009"/>
    <d v="2001-05-30T12:20:31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1399999999999997"/>
    <s v="gturnbul"/>
    <s v="JARNOLD"/>
    <s v="NG-Price"/>
    <x v="6"/>
    <x v="4"/>
    <s v="VD0434.1"/>
    <d v="2001-11-01T00:00:00"/>
  </r>
  <r>
    <x v="0"/>
    <x v="0"/>
    <x v="0"/>
    <x v="0"/>
    <n v="20"/>
    <n v="1313010"/>
    <d v="2001-05-30T12:21:06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52993"/>
    <s v="BMARCHAN"/>
    <s v="Enron Metals Trading System"/>
    <x v="0"/>
    <x v="0"/>
    <n v="2159094"/>
    <m/>
  </r>
  <r>
    <x v="0"/>
    <x v="2"/>
    <x v="1"/>
    <x v="0"/>
    <n v="10000"/>
    <n v="1313011"/>
    <d v="2001-05-30T12:21:0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549999999999999"/>
    <s v="CUPCAKE1"/>
    <s v="RWATT"/>
    <s v="EC-IM Canada West"/>
    <x v="8"/>
    <x v="7"/>
    <n v="819015"/>
    <d v="2001-05-30T21:00:00"/>
  </r>
  <r>
    <x v="1"/>
    <x v="1"/>
    <x v="0"/>
    <x v="0"/>
    <n v="50"/>
    <n v="1313017"/>
    <d v="2001-05-30T12:22:31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469.1"/>
    <d v="2001-06-01T21:00:00"/>
  </r>
  <r>
    <x v="1"/>
    <x v="1"/>
    <x v="1"/>
    <x v="8"/>
    <n v="4600"/>
    <n v="1313018"/>
    <d v="2001-05-30T12:22:32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4"/>
    <s v="DANMURPHY"/>
    <s v="FSTURM"/>
    <s v="LT-ECAR"/>
    <x v="7"/>
    <x v="6"/>
    <n v="626470.1"/>
    <d v="2001-10-01T17:11:00"/>
  </r>
  <r>
    <x v="1"/>
    <x v="2"/>
    <x v="0"/>
    <x v="6"/>
    <n v="300000"/>
    <n v="1313019"/>
    <d v="2001-05-30T12:22:33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1"/>
    <s v="sstewart01"/>
    <s v="ALEWIS"/>
    <s v="GD-CENTRAL"/>
    <x v="6"/>
    <x v="4"/>
    <s v="VD0443.1"/>
    <d v="2001-06-01T21:00:00"/>
  </r>
  <r>
    <x v="1"/>
    <x v="2"/>
    <x v="0"/>
    <x v="10"/>
    <n v="232500"/>
    <n v="1313021"/>
    <d v="2001-05-30T12:23:03"/>
    <s v="Alberta Energy Company Ltd."/>
    <x v="0"/>
    <x v="0"/>
    <x v="0"/>
    <x v="2"/>
    <s v="US Gas Fin Swap"/>
    <s v="US Gas Swap      Nymex                   Jul01           USD/MM"/>
    <n v="7500"/>
    <m/>
    <x v="0"/>
    <x v="10"/>
    <x v="0"/>
    <n v="3.71"/>
    <s v="daberleaec"/>
    <s v="JARNOLD"/>
    <s v="NG-Price"/>
    <x v="6"/>
    <x v="4"/>
    <s v="VD0445.1"/>
    <d v="2001-07-01T21:00:00"/>
  </r>
  <r>
    <x v="1"/>
    <x v="1"/>
    <x v="1"/>
    <x v="21"/>
    <n v="2950"/>
    <n v="1313024"/>
    <d v="2001-05-30T12:23:46"/>
    <s v="American Electric Power Service Corporation"/>
    <x v="0"/>
    <x v="0"/>
    <x v="0"/>
    <x v="1"/>
    <s v="US East Power Phy Fwd Firm"/>
    <s v="US Pwr Phy Firm  PJM-W Peak              Jan-Feb02       USD/MWh"/>
    <n v="50"/>
    <m/>
    <x v="0"/>
    <x v="1"/>
    <x v="0"/>
    <n v="41.6"/>
    <s v="aepsvc128"/>
    <s v="RBENSON"/>
    <s v="LT-PJM"/>
    <x v="7"/>
    <x v="6"/>
    <n v="626471.1"/>
    <d v="2002-01-01T14:12:00"/>
  </r>
  <r>
    <x v="1"/>
    <x v="2"/>
    <x v="0"/>
    <x v="10"/>
    <n v="310000"/>
    <n v="1313025"/>
    <d v="2001-05-30T12:23:4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1"/>
    <s v="mgbrooks"/>
    <s v="JARNOLD"/>
    <s v="NG-Price"/>
    <x v="6"/>
    <x v="4"/>
    <s v="VD0449.1"/>
    <d v="2001-07-01T21:00:00"/>
  </r>
  <r>
    <x v="1"/>
    <x v="2"/>
    <x v="0"/>
    <x v="6"/>
    <n v="150000"/>
    <n v="1313026"/>
    <d v="2001-05-30T12:23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32"/>
    <s v="EPMELPkac"/>
    <s v="KHOLST"/>
    <s v="FT-West"/>
    <x v="6"/>
    <x v="4"/>
    <s v="VD0450.1"/>
    <d v="2001-09-01T21:00:00"/>
  </r>
  <r>
    <x v="1"/>
    <x v="3"/>
    <x v="0"/>
    <x v="0"/>
    <n v="50000"/>
    <n v="1313027"/>
    <d v="2001-05-30T12:23:59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01"/>
    <d v="2001-07-01T00:00:00"/>
  </r>
  <r>
    <x v="1"/>
    <x v="1"/>
    <x v="1"/>
    <x v="14"/>
    <n v="18250"/>
    <n v="1313028"/>
    <d v="2001-05-30T12:24:04"/>
    <s v="Constellation Power Source, Inc."/>
    <x v="0"/>
    <x v="0"/>
    <x v="0"/>
    <x v="1"/>
    <s v="US East Power Phy Fwd Firm"/>
    <s v="US Pwr Phy Firm  NEPOOL Off-Peak         Jan-Dec02       USD/MWh"/>
    <n v="50"/>
    <m/>
    <x v="0"/>
    <x v="1"/>
    <x v="0"/>
    <n v="36.4"/>
    <s v="cdplante"/>
    <s v="DDAVIS"/>
    <s v="LT-New England"/>
    <x v="7"/>
    <x v="6"/>
    <n v="626472.1"/>
    <d v="2002-01-01T17:11:00"/>
  </r>
  <r>
    <x v="0"/>
    <x v="2"/>
    <x v="1"/>
    <x v="0"/>
    <n v="5000"/>
    <n v="1313029"/>
    <d v="2001-05-30T12:24:25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19"/>
    <d v="2001-05-31T21:00:00"/>
  </r>
  <r>
    <x v="1"/>
    <x v="2"/>
    <x v="0"/>
    <x v="6"/>
    <n v="300000"/>
    <n v="1313030"/>
    <d v="2001-05-30T12:24:31"/>
    <s v="Bankers Trust Company"/>
    <x v="0"/>
    <x v="0"/>
    <x v="0"/>
    <x v="2"/>
    <s v="US Gas Fin Swap"/>
    <s v="US Gas Swap      Nymex                   Sep01           USD/MM"/>
    <n v="10000"/>
    <m/>
    <x v="0"/>
    <x v="10"/>
    <x v="0"/>
    <n v="3.8250000000000002"/>
    <s v="BRHUNTER"/>
    <s v="JARNOLD"/>
    <s v="NG-Price"/>
    <x v="6"/>
    <x v="4"/>
    <s v="VD0452.1"/>
    <d v="2001-09-01T21:00:00"/>
  </r>
  <r>
    <x v="1"/>
    <x v="2"/>
    <x v="0"/>
    <x v="10"/>
    <n v="310000"/>
    <n v="1313033"/>
    <d v="2001-05-30T12:24:4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050000000000001"/>
    <s v="JPASTORE"/>
    <s v="JARNOLD"/>
    <s v="NG-Price"/>
    <x v="6"/>
    <x v="4"/>
    <s v="VD0453.1"/>
    <d v="2001-07-01T21:00:00"/>
  </r>
  <r>
    <x v="1"/>
    <x v="3"/>
    <x v="0"/>
    <x v="0"/>
    <n v="50000"/>
    <n v="1313034"/>
    <d v="2001-05-30T12:24:4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1"/>
    <s v="SPENCERV"/>
    <s v="GWHALLE"/>
    <s v="WTI-GW-NXC1"/>
    <x v="5"/>
    <x v="4"/>
    <n v="109802"/>
    <d v="2001-07-01T00:00:00"/>
  </r>
  <r>
    <x v="1"/>
    <x v="1"/>
    <x v="1"/>
    <x v="6"/>
    <n v="1500"/>
    <n v="1313035"/>
    <d v="2001-05-30T12:24:54"/>
    <s v="Aquila Energy Marketing Corporation"/>
    <x v="0"/>
    <x v="0"/>
    <x v="0"/>
    <x v="1"/>
    <s v="US East Power Phy Fwd Firm Unplan B"/>
    <s v="US Pwr Phy Unp B ERCOT Peak              Sep02           USD/MWh"/>
    <n v="50"/>
    <m/>
    <x v="0"/>
    <x v="1"/>
    <x v="0"/>
    <n v="36"/>
    <s v="JOELWOOD"/>
    <s v="DSMITH3"/>
    <s v="LT-ERCOT"/>
    <x v="7"/>
    <x v="6"/>
    <n v="626476.1"/>
    <d v="2002-09-01T00:00:00"/>
  </r>
  <r>
    <x v="1"/>
    <x v="1"/>
    <x v="1"/>
    <x v="6"/>
    <n v="1500"/>
    <n v="1313036"/>
    <d v="2001-05-30T12:24:5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5.25"/>
    <s v="BARHAMCPS"/>
    <s v="JQUENET"/>
    <s v="LT-PJM"/>
    <x v="7"/>
    <x v="6"/>
    <n v="626477.1"/>
    <d v="2001-06-01T14:12:00"/>
  </r>
  <r>
    <x v="1"/>
    <x v="2"/>
    <x v="0"/>
    <x v="6"/>
    <n v="267390"/>
    <n v="1313037"/>
    <d v="2001-05-30T12:24:56"/>
    <s v="Enterprise Products Operating L.P."/>
    <x v="0"/>
    <x v="0"/>
    <x v="0"/>
    <x v="2"/>
    <s v="US Gas Fin Swap"/>
    <s v="US Gas Daily     HHub                    Jun01           USD/MM"/>
    <n v="8913"/>
    <m/>
    <x v="0"/>
    <x v="10"/>
    <x v="0"/>
    <n v="3.63"/>
    <s v="ADM13739"/>
    <s v="PKEAVEY"/>
    <s v="G-DAILY-EST"/>
    <x v="6"/>
    <x v="4"/>
    <s v="VD0457.1"/>
    <d v="2001-06-01T21:00:00"/>
  </r>
  <r>
    <x v="1"/>
    <x v="2"/>
    <x v="0"/>
    <x v="22"/>
    <n v="615000"/>
    <n v="1313038"/>
    <d v="2001-05-30T12:24:58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9"/>
    <s v="HEVREGAS1"/>
    <s v="JARNOLD"/>
    <s v="NG-Price"/>
    <x v="6"/>
    <x v="4"/>
    <s v="VD0456.1"/>
    <d v="2001-07-01T00:00:00"/>
  </r>
  <r>
    <x v="0"/>
    <x v="2"/>
    <x v="1"/>
    <x v="0"/>
    <n v="10000"/>
    <n v="1313040"/>
    <d v="2001-05-30T12:25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9021"/>
    <d v="2001-05-30T21:00:00"/>
  </r>
  <r>
    <x v="1"/>
    <x v="2"/>
    <x v="0"/>
    <x v="10"/>
    <n v="155000"/>
    <n v="1313041"/>
    <d v="2001-05-30T12:25:1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kac"/>
    <s v="KHOLST"/>
    <s v="FT-West"/>
    <x v="6"/>
    <x v="4"/>
    <s v="VD0460.1"/>
    <d v="2001-08-01T21:00:00"/>
  </r>
  <r>
    <x v="1"/>
    <x v="3"/>
    <x v="0"/>
    <x v="0"/>
    <n v="50000"/>
    <n v="1313042"/>
    <d v="2001-05-30T12:25:2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803"/>
    <d v="2001-07-01T00:00:00"/>
  </r>
  <r>
    <x v="1"/>
    <x v="2"/>
    <x v="0"/>
    <x v="6"/>
    <n v="165000"/>
    <n v="1313043"/>
    <d v="2001-05-30T12:25:25"/>
    <s v="Williams Energy Marketing &amp; Trading Company"/>
    <x v="0"/>
    <x v="0"/>
    <x v="0"/>
    <x v="2"/>
    <s v="US Gas Fin Swap"/>
    <s v="US Gas Daily     HHub                    Jun01           USD/MM"/>
    <m/>
    <n v="5500"/>
    <x v="0"/>
    <x v="10"/>
    <x v="0"/>
    <n v="3.63"/>
    <s v="duanelaw"/>
    <s v="PKEAVEY"/>
    <s v="G-DAILY-EST"/>
    <x v="6"/>
    <x v="4"/>
    <s v="VD0463.1"/>
    <d v="2001-06-01T21:00:00"/>
  </r>
  <r>
    <x v="1"/>
    <x v="2"/>
    <x v="0"/>
    <x v="10"/>
    <n v="620000"/>
    <n v="1313045"/>
    <d v="2001-05-30T12:25:58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7"/>
    <s v="JPASTORE"/>
    <s v="JARNOLD"/>
    <s v="NG-Price"/>
    <x v="6"/>
    <x v="4"/>
    <s v="VD0464.1"/>
    <d v="2001-07-01T21:00:00"/>
  </r>
  <r>
    <x v="1"/>
    <x v="2"/>
    <x v="0"/>
    <x v="20"/>
    <n v="755000"/>
    <n v="1313047"/>
    <d v="2001-05-30T12:26:01"/>
    <s v="Reliant Energy Services, Inc."/>
    <x v="0"/>
    <x v="0"/>
    <x v="0"/>
    <x v="2"/>
    <s v="US Gas Fin Swap"/>
    <s v="US Gas Swap      Nymex                   Nov01-Mar02     USD/MM"/>
    <n v="5000"/>
    <m/>
    <x v="0"/>
    <x v="10"/>
    <x v="0"/>
    <n v="4.125"/>
    <s v="pstrange"/>
    <s v="JARNOLD"/>
    <s v="NG-Price"/>
    <x v="6"/>
    <x v="4"/>
    <s v="VD0465.1"/>
    <d v="2001-11-01T00:00:00"/>
  </r>
  <r>
    <x v="1"/>
    <x v="2"/>
    <x v="0"/>
    <x v="6"/>
    <n v="150000"/>
    <n v="1313046"/>
    <d v="2001-05-30T12:2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D0466.1"/>
    <d v="2001-06-01T21:00:00"/>
  </r>
  <r>
    <x v="1"/>
    <x v="2"/>
    <x v="0"/>
    <x v="6"/>
    <n v="60000"/>
    <n v="1313048"/>
    <d v="2001-05-30T12:26:15"/>
    <s v="Tenaska Marketing Ventures"/>
    <x v="0"/>
    <x v="0"/>
    <x v="0"/>
    <x v="2"/>
    <s v="US Gas Fin Swap"/>
    <s v="US Gas Daily     HSC                     Jun01           USD/MM"/>
    <m/>
    <n v="2000"/>
    <x v="0"/>
    <x v="10"/>
    <x v="0"/>
    <n v="3.665"/>
    <s v="TMVDNS01"/>
    <s v="EBASS"/>
    <s v="FT-Texas"/>
    <x v="6"/>
    <x v="4"/>
    <s v="VD0467.1"/>
    <d v="2001-06-01T21:00:00"/>
  </r>
  <r>
    <x v="1"/>
    <x v="2"/>
    <x v="0"/>
    <x v="6"/>
    <n v="300000"/>
    <n v="1313049"/>
    <d v="2001-05-30T12:26:16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468.1"/>
    <d v="2001-06-01T21:00:00"/>
  </r>
  <r>
    <x v="1"/>
    <x v="2"/>
    <x v="1"/>
    <x v="6"/>
    <n v="150000"/>
    <n v="1313050"/>
    <d v="2001-05-30T12:26:30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4"/>
    <s v="REAVISMAN"/>
    <s v="JPARKS"/>
    <s v="ENA - IM Katy"/>
    <x v="8"/>
    <x v="4"/>
    <n v="819025"/>
    <d v="2001-06-01T00:00:00"/>
  </r>
  <r>
    <x v="1"/>
    <x v="2"/>
    <x v="0"/>
    <x v="6"/>
    <n v="150000"/>
    <n v="1313051"/>
    <d v="2001-05-30T12:26:3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25"/>
    <s v="duanelaw"/>
    <s v="PKEAVEY"/>
    <s v="G-DAILY-EST"/>
    <x v="6"/>
    <x v="4"/>
    <s v="VD0470.1"/>
    <d v="2001-06-01T21:00:00"/>
  </r>
  <r>
    <x v="0"/>
    <x v="2"/>
    <x v="1"/>
    <x v="0"/>
    <n v="10000"/>
    <n v="1313052"/>
    <d v="2001-05-30T12:26:41"/>
    <s v="Canadian Hunter Exploration Ltd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ADM63703"/>
    <s v="RWATT"/>
    <s v="EC-IM Canada West"/>
    <x v="8"/>
    <x v="7"/>
    <n v="819026"/>
    <d v="2001-05-30T21:00:00"/>
  </r>
  <r>
    <x v="1"/>
    <x v="2"/>
    <x v="0"/>
    <x v="6"/>
    <n v="300000"/>
    <n v="1313057"/>
    <d v="2001-05-30T12:27:04"/>
    <s v="Constellation Power Source, Inc."/>
    <x v="0"/>
    <x v="0"/>
    <x v="0"/>
    <x v="2"/>
    <s v="US Gas Fin Swap"/>
    <s v="US Gas Daily     TCO Pool                Jun01           USD/MM"/>
    <m/>
    <n v="10000"/>
    <x v="0"/>
    <x v="10"/>
    <x v="0"/>
    <n v="3.8374999999999999"/>
    <s v="cprovenzan"/>
    <s v="JHODGE2"/>
    <s v="East-MKTEAST"/>
    <x v="6"/>
    <x v="4"/>
    <s v="VD0474.1"/>
    <d v="2001-06-01T21:00:00"/>
  </r>
  <r>
    <x v="1"/>
    <x v="2"/>
    <x v="0"/>
    <x v="10"/>
    <n v="155000"/>
    <n v="1313060"/>
    <d v="2001-05-30T12:27:13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erginpat2"/>
    <s v="JARNOLD"/>
    <s v="NG-Price"/>
    <x v="6"/>
    <x v="4"/>
    <s v="VD0478.1"/>
    <d v="2001-07-01T21:00:00"/>
  </r>
  <r>
    <x v="1"/>
    <x v="3"/>
    <x v="0"/>
    <x v="0"/>
    <n v="50000"/>
    <n v="1313061"/>
    <d v="2001-05-30T12:27:1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5"/>
    <d v="2001-07-01T00:00:00"/>
  </r>
  <r>
    <x v="1"/>
    <x v="2"/>
    <x v="0"/>
    <x v="10"/>
    <n v="465000"/>
    <n v="1313062"/>
    <d v="2001-05-30T12:27:25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D0480.1"/>
    <d v="2001-07-01T21:00:00"/>
  </r>
  <r>
    <x v="1"/>
    <x v="3"/>
    <x v="0"/>
    <x v="0"/>
    <n v="50000"/>
    <n v="1313063"/>
    <d v="2001-05-30T12:27:3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6"/>
    <d v="2001-07-01T00:00:00"/>
  </r>
  <r>
    <x v="1"/>
    <x v="2"/>
    <x v="1"/>
    <x v="6"/>
    <n v="300000"/>
    <n v="1313065"/>
    <d v="2001-05-30T12:28:14"/>
    <s v="AEP Energy Services, Inc."/>
    <x v="0"/>
    <x v="0"/>
    <x v="0"/>
    <x v="2"/>
    <s v="US Gas Phy Fwd Firm non-TX &lt; or = 1Mo "/>
    <s v="US Gas Phy       Waha                    Jun01           USD/MM"/>
    <m/>
    <n v="10000"/>
    <x v="0"/>
    <x v="10"/>
    <x v="0"/>
    <n v="3.5649999999999999"/>
    <s v="aepes225"/>
    <s v="EBASS"/>
    <s v="ENA-IM WAHA"/>
    <x v="8"/>
    <x v="4"/>
    <n v="819029"/>
    <d v="2001-06-01T09:47:00"/>
  </r>
  <r>
    <x v="1"/>
    <x v="2"/>
    <x v="1"/>
    <x v="6"/>
    <n v="150000"/>
    <n v="1313066"/>
    <d v="2001-05-30T12:28:22"/>
    <s v="FirstEnergy Services Corp."/>
    <x v="0"/>
    <x v="0"/>
    <x v="0"/>
    <x v="2"/>
    <s v="US Gas Phy Fwd Firm non-TX &lt; or = 1Mo "/>
    <s v="US Gas Phy       TCO Pool                Jun01           USD/MM"/>
    <m/>
    <n v="5000"/>
    <x v="0"/>
    <x v="10"/>
    <x v="0"/>
    <n v="3.835"/>
    <s v="DAVIDFRE"/>
    <s v="JHODGE2"/>
    <s v="ENA-IM ME TCO"/>
    <x v="8"/>
    <x v="4"/>
    <n v="819031"/>
    <d v="2001-06-01T21:00:00"/>
  </r>
  <r>
    <x v="1"/>
    <x v="3"/>
    <x v="0"/>
    <x v="0"/>
    <n v="50000"/>
    <n v="1313068"/>
    <d v="2001-05-30T12:28:2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7"/>
    <d v="2001-07-01T00:00:00"/>
  </r>
  <r>
    <x v="1"/>
    <x v="2"/>
    <x v="0"/>
    <x v="10"/>
    <n v="155000"/>
    <n v="1313070"/>
    <d v="2001-05-30T12:28:47"/>
    <s v="Idacorp Energy Solution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asspro1"/>
    <s v="JARNOLD"/>
    <s v="NG-Price"/>
    <x v="6"/>
    <x v="4"/>
    <s v="VD0487.1"/>
    <d v="2001-07-01T21:00:00"/>
  </r>
  <r>
    <x v="1"/>
    <x v="2"/>
    <x v="0"/>
    <x v="14"/>
    <n v="1825000"/>
    <n v="1313074"/>
    <d v="2001-05-30T12:29:08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3.8650000000000002"/>
    <s v="damian41"/>
    <s v="JARNOLD"/>
    <s v="NG-Price"/>
    <x v="6"/>
    <x v="4"/>
    <s v="VD0489.1"/>
    <d v="2002-01-01T21:00:00"/>
  </r>
  <r>
    <x v="1"/>
    <x v="2"/>
    <x v="0"/>
    <x v="20"/>
    <n v="755000"/>
    <n v="1313075"/>
    <d v="2001-05-30T12:29:1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0.1"/>
    <d v="2001-11-01T00:00:00"/>
  </r>
  <r>
    <x v="0"/>
    <x v="2"/>
    <x v="1"/>
    <x v="23"/>
    <n v="1070000"/>
    <n v="1313076"/>
    <d v="2001-05-30T12:29:27"/>
    <s v="Nexen Marketing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schmittm"/>
    <s v="GSTOREY"/>
    <s v="ENA - IM Ontario"/>
    <x v="8"/>
    <x v="4"/>
    <s v="VD0491.1 / 819034"/>
    <d v="2002-04-01T00:00:00"/>
  </r>
  <r>
    <x v="1"/>
    <x v="1"/>
    <x v="1"/>
    <x v="21"/>
    <n v="2950"/>
    <n v="1313077"/>
    <d v="2001-05-30T12:29:31"/>
    <s v="Aquila Energy Marketing Corporation"/>
    <x v="1"/>
    <x v="1"/>
    <x v="0"/>
    <x v="1"/>
    <s v="US East Power Phy Fwd Firm"/>
    <s v="US Pwr Phy Firm  Entergy Peak            Jan-Feb02       USD/MWh"/>
    <n v="50"/>
    <m/>
    <x v="0"/>
    <x v="1"/>
    <x v="0"/>
    <n v="37.75"/>
    <s v="GOZBOB12"/>
    <s v="MCARSON2"/>
    <s v="ST-SPP"/>
    <x v="7"/>
    <x v="6"/>
    <n v="626479.1"/>
    <d v="2002-01-01T14:16:00"/>
  </r>
  <r>
    <x v="0"/>
    <x v="0"/>
    <x v="0"/>
    <x v="0"/>
    <n v="15"/>
    <n v="1313078"/>
    <d v="2001-05-30T12:29:55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4"/>
    <s v="JWALSH02"/>
    <s v="BMARCHAN"/>
    <s v="Enron Metals Trading System"/>
    <x v="0"/>
    <x v="0"/>
    <n v="2159092"/>
    <m/>
  </r>
  <r>
    <x v="1"/>
    <x v="2"/>
    <x v="0"/>
    <x v="10"/>
    <n v="310000"/>
    <n v="1313079"/>
    <d v="2001-05-30T12:30:2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1"/>
    <s v="gilleanb"/>
    <s v="JARNOLD"/>
    <s v="NG-Price"/>
    <x v="6"/>
    <x v="4"/>
    <s v="VD0493.1"/>
    <d v="2001-07-01T21:00:00"/>
  </r>
  <r>
    <x v="1"/>
    <x v="3"/>
    <x v="0"/>
    <x v="0"/>
    <n v="50000"/>
    <n v="1313081"/>
    <d v="2001-05-30T12:30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8"/>
    <d v="2001-07-01T00:00:00"/>
  </r>
  <r>
    <x v="1"/>
    <x v="2"/>
    <x v="0"/>
    <x v="20"/>
    <n v="755000"/>
    <n v="1313082"/>
    <d v="2001-05-30T12:30:58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5.1"/>
    <d v="2001-11-01T00:00:00"/>
  </r>
  <r>
    <x v="0"/>
    <x v="0"/>
    <x v="0"/>
    <x v="0"/>
    <n v="20"/>
    <n v="1313084"/>
    <d v="2001-05-30T12:31:2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8.5"/>
    <s v="ADM83161"/>
    <s v="BMARCHAN"/>
    <s v="Enron Metals Trading System"/>
    <x v="0"/>
    <x v="0"/>
    <n v="2159090"/>
    <m/>
  </r>
  <r>
    <x v="0"/>
    <x v="0"/>
    <x v="0"/>
    <x v="0"/>
    <n v="1"/>
    <n v="1313085"/>
    <d v="2001-05-30T12:31:42"/>
    <s v="GNI Limited"/>
    <x v="0"/>
    <x v="0"/>
    <x v="0"/>
    <x v="0"/>
    <s v="Copper LME Registered Contract"/>
    <s v="Cu LME Reg.      Contract                3 Month         USD/mt-L"/>
    <m/>
    <n v="1"/>
    <x v="0"/>
    <x v="0"/>
    <x v="0"/>
    <n v="1689.5"/>
    <s v="ADM59084"/>
    <s v="BMARCHAN"/>
    <s v="Enron Metals Trading System"/>
    <x v="0"/>
    <x v="0"/>
    <n v="2159088"/>
    <m/>
  </r>
  <r>
    <x v="1"/>
    <x v="1"/>
    <x v="1"/>
    <x v="0"/>
    <n v="50"/>
    <n v="1313087"/>
    <d v="2001-05-30T12:31:4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tbeggans"/>
    <s v="JQUENET"/>
    <s v="ST-PJM"/>
    <x v="7"/>
    <x v="6"/>
    <n v="626482.1"/>
    <d v="2001-06-01T21:00:00"/>
  </r>
  <r>
    <x v="1"/>
    <x v="2"/>
    <x v="0"/>
    <x v="6"/>
    <n v="150000"/>
    <n v="1313088"/>
    <d v="2001-05-30T12:31:5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sstewart01"/>
    <s v="ALEWIS"/>
    <s v="GD-CENTRAL"/>
    <x v="6"/>
    <x v="4"/>
    <s v="VD0500.1"/>
    <d v="2001-06-01T21:00:00"/>
  </r>
  <r>
    <x v="1"/>
    <x v="2"/>
    <x v="0"/>
    <x v="6"/>
    <n v="270000"/>
    <n v="1313090"/>
    <d v="2001-05-30T12:32:16"/>
    <s v="BP Corporation North America Inc."/>
    <x v="0"/>
    <x v="0"/>
    <x v="0"/>
    <x v="2"/>
    <s v="US Gas Fin Swap"/>
    <s v="US Gas Daily     HHub                    Jun01           USD/MM"/>
    <m/>
    <n v="9000"/>
    <x v="0"/>
    <x v="10"/>
    <x v="0"/>
    <n v="3.6349999999999998"/>
    <s v="Bakerrob"/>
    <s v="PKEAVEY"/>
    <s v="G-DAILY-EST"/>
    <x v="6"/>
    <x v="4"/>
    <s v="VD0504.1"/>
    <d v="2001-06-01T21:00:00"/>
  </r>
  <r>
    <x v="0"/>
    <x v="0"/>
    <x v="0"/>
    <x v="0"/>
    <n v="20"/>
    <n v="1313091"/>
    <d v="2001-05-30T12:32:1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pornstar"/>
    <s v="BMARCHAN"/>
    <s v="Enron Metals Trading System"/>
    <x v="0"/>
    <x v="0"/>
    <n v="2159086"/>
    <m/>
  </r>
  <r>
    <x v="0"/>
    <x v="0"/>
    <x v="0"/>
    <x v="0"/>
    <n v="9"/>
    <n v="1313092"/>
    <d v="2001-05-30T12:32:34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8"/>
    <s v="MACDONAJ"/>
    <s v="BMARCHAN"/>
    <s v="Enron Metals Trading System"/>
    <x v="0"/>
    <x v="0"/>
    <n v="2159084"/>
    <m/>
  </r>
  <r>
    <x v="0"/>
    <x v="2"/>
    <x v="1"/>
    <x v="6"/>
    <n v="150000"/>
    <n v="1313093"/>
    <d v="2001-05-30T12:3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williamw"/>
    <s v="MCOWAN"/>
    <s v="EC-IM Canada West"/>
    <x v="8"/>
    <x v="7"/>
    <n v="819041"/>
    <d v="2001-06-01T21:00:00"/>
  </r>
  <r>
    <x v="1"/>
    <x v="2"/>
    <x v="0"/>
    <x v="10"/>
    <n v="620000"/>
    <n v="1313094"/>
    <d v="2001-05-30T12:33:13"/>
    <s v="Glencore Ltd."/>
    <x v="0"/>
    <x v="0"/>
    <x v="0"/>
    <x v="2"/>
    <s v="US Gas Fin Swap"/>
    <s v="US Gas Swap      Nymex                   Jul01           USD/MM"/>
    <n v="20000"/>
    <m/>
    <x v="0"/>
    <x v="10"/>
    <x v="0"/>
    <n v="3.7"/>
    <s v="ADM48210"/>
    <s v="JARNOLD"/>
    <s v="NG-Price"/>
    <x v="6"/>
    <x v="4"/>
    <s v="VD0505.1"/>
    <d v="2001-07-01T21:00:00"/>
  </r>
  <r>
    <x v="1"/>
    <x v="3"/>
    <x v="0"/>
    <x v="0"/>
    <n v="50000"/>
    <n v="1313095"/>
    <d v="2001-05-30T12:3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809"/>
    <d v="2001-07-01T00:00:00"/>
  </r>
  <r>
    <x v="1"/>
    <x v="3"/>
    <x v="0"/>
    <x v="0"/>
    <n v="50000"/>
    <n v="1313098"/>
    <d v="2001-05-30T12:34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10"/>
    <d v="2001-07-01T00:00:00"/>
  </r>
  <r>
    <x v="1"/>
    <x v="3"/>
    <x v="0"/>
    <x v="0"/>
    <n v="50000"/>
    <n v="1313099"/>
    <d v="2001-05-30T12:34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11"/>
    <d v="2001-07-01T00:00:00"/>
  </r>
  <r>
    <x v="1"/>
    <x v="1"/>
    <x v="1"/>
    <x v="2"/>
    <n v="250"/>
    <n v="1313100"/>
    <d v="2001-05-30T12:34:2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5.25"/>
    <s v="williamson"/>
    <s v="MLORENZ"/>
    <s v="ST-Main"/>
    <x v="7"/>
    <x v="6"/>
    <n v="626492.1"/>
    <d v="2001-06-04T21:00:00"/>
  </r>
  <r>
    <x v="1"/>
    <x v="2"/>
    <x v="0"/>
    <x v="10"/>
    <n v="310000"/>
    <n v="1313101"/>
    <d v="2001-05-30T12:34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513.1"/>
    <d v="2001-07-01T21:00:00"/>
  </r>
  <r>
    <x v="1"/>
    <x v="2"/>
    <x v="0"/>
    <x v="10"/>
    <n v="620000"/>
    <n v="1313103"/>
    <d v="2001-05-30T12:34:54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"/>
    <s v="mjkimner"/>
    <s v="JARNOLD"/>
    <s v="NG-Price"/>
    <x v="6"/>
    <x v="4"/>
    <s v="VD0516.1"/>
    <d v="2001-07-01T21:00:00"/>
  </r>
  <r>
    <x v="1"/>
    <x v="2"/>
    <x v="1"/>
    <x v="6"/>
    <n v="75000"/>
    <n v="1313106"/>
    <d v="2001-05-30T12:35:31"/>
    <s v="TXU Energy Trading Company"/>
    <x v="0"/>
    <x v="0"/>
    <x v="0"/>
    <x v="2"/>
    <s v="US Gas Phy Fwd Firm non-TX &lt; or = 1Mo "/>
    <s v="US Gas Phy       Iroquois Z2             Jun01           USD/MM"/>
    <m/>
    <n v="2500"/>
    <x v="0"/>
    <x v="10"/>
    <x v="0"/>
    <n v="3.89"/>
    <s v="txuetclj"/>
    <s v="SHENDRI"/>
    <s v="ENA-IM ME NEW ENGLAND"/>
    <x v="8"/>
    <x v="4"/>
    <n v="819044"/>
    <d v="2001-06-01T21:00:00"/>
  </r>
  <r>
    <x v="1"/>
    <x v="2"/>
    <x v="1"/>
    <x v="6"/>
    <n v="150000"/>
    <n v="1313108"/>
    <d v="2001-05-30T12:35:45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5"/>
    <s v="REAVISMAN"/>
    <s v="JPARKS"/>
    <s v="ENA - IM Katy"/>
    <x v="8"/>
    <x v="4"/>
    <n v="819046"/>
    <d v="2001-06-01T00:00:00"/>
  </r>
  <r>
    <x v="0"/>
    <x v="0"/>
    <x v="0"/>
    <x v="0"/>
    <n v="10"/>
    <n v="1313109"/>
    <d v="2001-05-30T12:35:51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LMEDESK1"/>
    <s v="BMARCHAN"/>
    <s v="Enron Metals Trading System"/>
    <x v="0"/>
    <x v="0"/>
    <n v="2159082"/>
    <m/>
  </r>
  <r>
    <x v="1"/>
    <x v="2"/>
    <x v="0"/>
    <x v="10"/>
    <n v="310000"/>
    <n v="1313111"/>
    <d v="2001-05-30T12:36:11"/>
    <s v="Cargill Energy, a division of Cargill, Incorporated"/>
    <x v="0"/>
    <x v="0"/>
    <x v="0"/>
    <x v="2"/>
    <s v="US Gas Fin BasisSwap"/>
    <s v="US Gas Basis     NGI Chicago             Jul01           USD/MM"/>
    <n v="10000"/>
    <m/>
    <x v="0"/>
    <x v="10"/>
    <x v="0"/>
    <n v="6.5000000000000002E-2"/>
    <s v="ADM90884"/>
    <s v="GSTOREY"/>
    <s v="FT-ONTARIO"/>
    <x v="6"/>
    <x v="4"/>
    <s v="VD0521.1"/>
    <d v="2001-07-01T21:00:00"/>
  </r>
  <r>
    <x v="1"/>
    <x v="3"/>
    <x v="0"/>
    <x v="0"/>
    <n v="50000"/>
    <n v="1313112"/>
    <d v="2001-05-30T12:36:1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amitgupta"/>
    <s v="GWHALLE"/>
    <s v="WTI-GW-NXC2"/>
    <x v="5"/>
    <x v="4"/>
    <n v="109812"/>
    <d v="2001-07-01T00:00:00"/>
  </r>
  <r>
    <x v="0"/>
    <x v="0"/>
    <x v="0"/>
    <x v="0"/>
    <n v="8"/>
    <n v="1313113"/>
    <d v="2001-05-30T12:36:14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baileyap"/>
    <s v="BMARCHAN"/>
    <s v="Enron Metals Trading System"/>
    <x v="0"/>
    <x v="0"/>
    <n v="2159080"/>
    <m/>
  </r>
  <r>
    <x v="1"/>
    <x v="1"/>
    <x v="0"/>
    <x v="2"/>
    <n v="250"/>
    <n v="1313115"/>
    <d v="2001-05-30T12:36:31"/>
    <s v="Coral Energy Holding L.P."/>
    <x v="0"/>
    <x v="0"/>
    <x v="0"/>
    <x v="1"/>
    <s v="US East Power Fin Swap"/>
    <s v="US Pwr Fin Swap  ISO NY Z-A Peak         04-08Jun01      USD/MWh"/>
    <n v="50"/>
    <m/>
    <x v="0"/>
    <x v="1"/>
    <x v="0"/>
    <n v="38"/>
    <s v="jamesgtine"/>
    <s v="GGUPTA"/>
    <s v="ST-New England"/>
    <x v="7"/>
    <x v="4"/>
    <n v="626497.1"/>
    <d v="2001-06-04T21:00:00"/>
  </r>
  <r>
    <x v="1"/>
    <x v="2"/>
    <x v="0"/>
    <x v="20"/>
    <n v="755000"/>
    <n v="1313116"/>
    <d v="2001-05-30T12:36:3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26.1"/>
    <d v="2001-11-01T00:00:00"/>
  </r>
  <r>
    <x v="1"/>
    <x v="2"/>
    <x v="0"/>
    <x v="20"/>
    <n v="755000"/>
    <n v="1313117"/>
    <d v="2001-05-30T12:36:54"/>
    <s v="El Paso Merchant Energy, L.P."/>
    <x v="0"/>
    <x v="0"/>
    <x v="0"/>
    <x v="2"/>
    <s v="US Gas Fin Swap"/>
    <s v="US Gas Swap      Nymex                   Nov01-Mar02     USD/MM"/>
    <m/>
    <n v="5000"/>
    <x v="0"/>
    <x v="10"/>
    <x v="0"/>
    <n v="4.13"/>
    <s v="EPMELPfjs"/>
    <s v="JARNOLD"/>
    <s v="NG-Price"/>
    <x v="6"/>
    <x v="4"/>
    <s v="VD0527.1"/>
    <d v="2001-11-01T00:00:00"/>
  </r>
  <r>
    <x v="1"/>
    <x v="2"/>
    <x v="1"/>
    <x v="6"/>
    <n v="150000"/>
    <n v="1313118"/>
    <d v="2001-05-30T12:37:01"/>
    <s v="e prime, inc.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6"/>
    <s v="EPRIME26"/>
    <s v="JPARKS"/>
    <s v="ENA - IM Katy"/>
    <x v="8"/>
    <x v="4"/>
    <n v="819048"/>
    <d v="2001-06-01T00:00:00"/>
  </r>
  <r>
    <x v="1"/>
    <x v="2"/>
    <x v="0"/>
    <x v="20"/>
    <n v="377500"/>
    <n v="1313119"/>
    <d v="2001-05-30T12:37:0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528.1"/>
    <d v="2001-11-01T00:00:00"/>
  </r>
  <r>
    <x v="1"/>
    <x v="1"/>
    <x v="0"/>
    <x v="0"/>
    <n v="50"/>
    <n v="1313120"/>
    <d v="2001-05-30T12:37:10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19.5"/>
    <s v="pplhourly1"/>
    <s v="JSTEPENO"/>
    <s v="EPMI-HRLY-NE"/>
    <x v="7"/>
    <x v="4"/>
    <n v="626498.1"/>
    <d v="2001-05-30T21:00:00"/>
  </r>
  <r>
    <x v="1"/>
    <x v="2"/>
    <x v="0"/>
    <x v="14"/>
    <n v="182500"/>
    <n v="1313122"/>
    <d v="2001-05-30T12:37:1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530.1"/>
    <d v="2002-01-01T21:00:00"/>
  </r>
  <r>
    <x v="1"/>
    <x v="2"/>
    <x v="0"/>
    <x v="6"/>
    <n v="150000"/>
    <n v="1313121"/>
    <d v="2001-05-30T12:37:19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bbrent01"/>
    <s v="SSOUTH"/>
    <s v="West-NW"/>
    <x v="6"/>
    <x v="4"/>
    <s v="VD0529.1"/>
    <d v="2001-06-01T21:00:00"/>
  </r>
  <r>
    <x v="1"/>
    <x v="2"/>
    <x v="0"/>
    <x v="10"/>
    <n v="155000"/>
    <n v="1313125"/>
    <d v="2001-05-30T12:37:41"/>
    <s v="Bank of America, National Association"/>
    <x v="0"/>
    <x v="0"/>
    <x v="0"/>
    <x v="2"/>
    <s v="US Gas Fin Swap"/>
    <s v="US Gas Swap      Nymex                   Jul01           USD/MM"/>
    <m/>
    <n v="5000"/>
    <x v="0"/>
    <x v="10"/>
    <x v="0"/>
    <n v="3.71"/>
    <s v="VINNYSCALI"/>
    <s v="JARNOLD"/>
    <s v="NG-Price"/>
    <x v="6"/>
    <x v="4"/>
    <s v="VD0532.1"/>
    <d v="2001-07-01T21:00:00"/>
  </r>
  <r>
    <x v="1"/>
    <x v="1"/>
    <x v="1"/>
    <x v="4"/>
    <n v="50"/>
    <n v="1313126"/>
    <d v="2001-05-30T12:37:51"/>
    <s v="Aquila Energy Marketing Corporation"/>
    <x v="0"/>
    <x v="0"/>
    <x v="0"/>
    <x v="1"/>
    <s v="US West Power Phy Fwd Firm"/>
    <s v="US Pwr Phy Firm  PALVE Peak              01-02Jun01      USD/MWh"/>
    <n v="25"/>
    <m/>
    <x v="0"/>
    <x v="1"/>
    <x v="0"/>
    <n v="160"/>
    <s v="WESTPOWER"/>
    <s v="HSALISBU"/>
    <s v="ST-SW"/>
    <x v="7"/>
    <x v="6"/>
    <n v="626499.1"/>
    <d v="2001-06-01T21:00:00"/>
  </r>
  <r>
    <x v="1"/>
    <x v="1"/>
    <x v="0"/>
    <x v="2"/>
    <n v="250"/>
    <n v="1313128"/>
    <d v="2001-05-30T12:38:52"/>
    <s v="Williams Energy Marketing &amp; Trading Company"/>
    <x v="0"/>
    <x v="0"/>
    <x v="0"/>
    <x v="1"/>
    <s v="US East Power Fin Swap"/>
    <s v="US Pwr Fin Swap  ISO NY Z-A Peak         04-08Jun01      USD/MWh"/>
    <m/>
    <n v="50"/>
    <x v="0"/>
    <x v="1"/>
    <x v="0"/>
    <n v="39"/>
    <s v="brianagre"/>
    <s v="GGUPTA"/>
    <s v="ST-New England"/>
    <x v="7"/>
    <x v="4"/>
    <n v="626501.1"/>
    <d v="2001-06-04T21:00:00"/>
  </r>
  <r>
    <x v="1"/>
    <x v="2"/>
    <x v="0"/>
    <x v="6"/>
    <n v="300000"/>
    <n v="1313129"/>
    <d v="2001-05-30T12:38:54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049999999999999"/>
    <s v="ADM90884"/>
    <s v="ALEWIS"/>
    <s v="GD-CENTRAL"/>
    <x v="6"/>
    <x v="4"/>
    <s v="VD0536.1"/>
    <d v="2001-06-01T21:00:00"/>
  </r>
  <r>
    <x v="1"/>
    <x v="2"/>
    <x v="0"/>
    <x v="10"/>
    <n v="310000"/>
    <n v="1313130"/>
    <d v="2001-05-30T12:38:57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6974999999999998"/>
    <s v="mikepowers"/>
    <s v="JARNOLD"/>
    <s v="NG-Price"/>
    <x v="6"/>
    <x v="4"/>
    <s v="VD0537.1"/>
    <d v="2001-07-01T21:59:00"/>
  </r>
  <r>
    <x v="1"/>
    <x v="2"/>
    <x v="0"/>
    <x v="10"/>
    <n v="465000"/>
    <n v="1313131"/>
    <d v="2001-05-30T12:39:01"/>
    <s v="Citibank, N.A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dbecker1"/>
    <s v="JARNOLD"/>
    <s v="NG-Price"/>
    <x v="6"/>
    <x v="4"/>
    <s v="VD0538.1"/>
    <d v="2001-07-01T21:00:00"/>
  </r>
  <r>
    <x v="1"/>
    <x v="2"/>
    <x v="1"/>
    <x v="6"/>
    <n v="150000"/>
    <n v="1313132"/>
    <d v="2001-05-30T12:39:05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8650000000000002"/>
    <s v="jtaylor1"/>
    <s v="SHENDRI"/>
    <s v="ENA-IM ME CNG"/>
    <x v="8"/>
    <x v="4"/>
    <n v="819050"/>
    <d v="2001-06-01T21:00:00"/>
  </r>
  <r>
    <x v="0"/>
    <x v="2"/>
    <x v="1"/>
    <x v="6"/>
    <n v="150000"/>
    <n v="1313134"/>
    <d v="2001-05-30T12:39:1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9051"/>
    <d v="2001-06-01T21:00:00"/>
  </r>
  <r>
    <x v="0"/>
    <x v="2"/>
    <x v="1"/>
    <x v="0"/>
    <n v="10000"/>
    <n v="1313135"/>
    <d v="2001-05-30T12:39:1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rbrowne1"/>
    <s v="RWATT"/>
    <s v="EC-IM Canada West"/>
    <x v="8"/>
    <x v="7"/>
    <n v="819052"/>
    <d v="2001-05-30T21:00:00"/>
  </r>
  <r>
    <x v="1"/>
    <x v="3"/>
    <x v="0"/>
    <x v="0"/>
    <n v="50000"/>
    <n v="1313136"/>
    <d v="2001-05-30T12:39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4"/>
    <d v="2001-07-01T00:00:00"/>
  </r>
  <r>
    <x v="1"/>
    <x v="2"/>
    <x v="0"/>
    <x v="10"/>
    <n v="620000"/>
    <n v="1313137"/>
    <d v="2001-05-30T12:39:28"/>
    <s v="Coral Energy Holding L.P."/>
    <x v="0"/>
    <x v="0"/>
    <x v="0"/>
    <x v="2"/>
    <s v="US Gas Fin Swap"/>
    <s v="US Gas Swap      Nymex                   Aug01           USD/MM"/>
    <n v="20000"/>
    <m/>
    <x v="0"/>
    <x v="10"/>
    <x v="0"/>
    <n v="3.78"/>
    <s v="kwgeiger"/>
    <s v="JARNOLD"/>
    <s v="NG-Price"/>
    <x v="6"/>
    <x v="4"/>
    <s v="VD0542.1"/>
    <d v="2001-08-01T21:00:00"/>
  </r>
  <r>
    <x v="1"/>
    <x v="2"/>
    <x v="0"/>
    <x v="20"/>
    <n v="377500"/>
    <n v="1313139"/>
    <d v="2001-05-30T12:39:29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25"/>
    <s v="AQUILA1004"/>
    <s v="JARNOLD"/>
    <s v="NG-Price"/>
    <x v="6"/>
    <x v="4"/>
    <s v="VD0540.1"/>
    <d v="2001-11-01T00:00:00"/>
  </r>
  <r>
    <x v="1"/>
    <x v="2"/>
    <x v="0"/>
    <x v="6"/>
    <n v="300000"/>
    <n v="1313142"/>
    <d v="2001-05-30T12:40:19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563.1"/>
    <d v="2001-06-01T21:00:00"/>
  </r>
  <r>
    <x v="0"/>
    <x v="2"/>
    <x v="1"/>
    <x v="10"/>
    <n v="310000"/>
    <n v="1313144"/>
    <d v="2001-05-30T12:40:40"/>
    <s v="Sempra Energy Trading Corp."/>
    <x v="0"/>
    <x v="0"/>
    <x v="0"/>
    <x v="2"/>
    <s v="CAN Gas Phy Index Firm West &lt; or = 1Mo"/>
    <s v="CAN Gas PhyIndex NIT Monthly             Jul01           CAD/GJ"/>
    <n v="10000"/>
    <m/>
    <x v="0"/>
    <x v="14"/>
    <x v="4"/>
    <n v="2.5000000000000001E-3"/>
    <s v="gturnbul"/>
    <s v="MCOWAN"/>
    <s v="EC-IM Canada West"/>
    <x v="8"/>
    <x v="7"/>
    <s v="VD0570.1 / 819055"/>
    <d v="2001-07-01T21:00:00"/>
  </r>
  <r>
    <x v="1"/>
    <x v="2"/>
    <x v="0"/>
    <x v="10"/>
    <n v="310000"/>
    <n v="1313146"/>
    <d v="2001-05-30T12:40:52"/>
    <s v="CMS Field Services, Inc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CMSTCT4940"/>
    <s v="JARNOLD"/>
    <s v="NG-Price"/>
    <x v="6"/>
    <x v="4"/>
    <s v="VD0579.1"/>
    <d v="2001-07-01T21:00:00"/>
  </r>
  <r>
    <x v="1"/>
    <x v="3"/>
    <x v="0"/>
    <x v="0"/>
    <n v="50000"/>
    <n v="1313148"/>
    <d v="2001-05-30T12:40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6"/>
    <d v="2001-07-01T00:00:00"/>
  </r>
  <r>
    <x v="1"/>
    <x v="2"/>
    <x v="0"/>
    <x v="10"/>
    <n v="310000"/>
    <n v="1313149"/>
    <d v="2001-05-30T12:41:00"/>
    <s v="Mirant Americas Energy Marketing, L.P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det00001"/>
    <s v="JARNOLD"/>
    <s v="NG-Price"/>
    <x v="6"/>
    <x v="4"/>
    <s v="VD0586.1"/>
    <d v="2001-07-01T21:00:00"/>
  </r>
  <r>
    <x v="1"/>
    <x v="2"/>
    <x v="0"/>
    <x v="20"/>
    <n v="755000"/>
    <n v="1313153"/>
    <d v="2001-05-30T12:41:2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98.1"/>
    <d v="2001-11-01T00:00:00"/>
  </r>
  <r>
    <x v="1"/>
    <x v="2"/>
    <x v="0"/>
    <x v="10"/>
    <n v="310000"/>
    <n v="1313156"/>
    <d v="2001-05-30T12:41:28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7"/>
    <s v="STEVEBUT"/>
    <s v="JARNOLD"/>
    <s v="NG-Price"/>
    <x v="6"/>
    <x v="4"/>
    <s v="VD0606.1"/>
    <d v="2001-07-01T21:00:00"/>
  </r>
  <r>
    <x v="1"/>
    <x v="2"/>
    <x v="1"/>
    <x v="6"/>
    <n v="30000"/>
    <n v="1313158"/>
    <d v="2001-05-30T12:41:46"/>
    <s v="Interstate Power Company"/>
    <x v="0"/>
    <x v="0"/>
    <x v="0"/>
    <x v="2"/>
    <s v="US Gas Phy Fwd Firm non-TX &lt; or = 1Mo "/>
    <s v="US Gas Phy       NNG Demarc              Jun01           USD/MM"/>
    <m/>
    <n v="1000"/>
    <x v="0"/>
    <x v="10"/>
    <x v="0"/>
    <n v="3.5249999999999999"/>
    <s v="ipca08239"/>
    <s v="KSTEVEN"/>
    <s v="ENA-IM Mid Central South"/>
    <x v="8"/>
    <x v="4"/>
    <n v="819057"/>
    <d v="2001-06-01T21:00:00"/>
  </r>
  <r>
    <x v="1"/>
    <x v="2"/>
    <x v="0"/>
    <x v="6"/>
    <n v="32610"/>
    <n v="1313159"/>
    <d v="2001-05-30T12:42:10"/>
    <s v="Enterprise Products Operating L.P."/>
    <x v="0"/>
    <x v="0"/>
    <x v="0"/>
    <x v="2"/>
    <s v="US Gas Fin Swap"/>
    <s v="US Gas Daily     HHub                    Jun01           USD/MM"/>
    <n v="1087"/>
    <m/>
    <x v="0"/>
    <x v="10"/>
    <x v="0"/>
    <n v="3.62"/>
    <s v="ADM13739"/>
    <s v="PKEAVEY"/>
    <s v="G-DAILY-EST"/>
    <x v="6"/>
    <x v="4"/>
    <s v="VD0611.1"/>
    <d v="2001-06-01T21:00:00"/>
  </r>
  <r>
    <x v="1"/>
    <x v="2"/>
    <x v="0"/>
    <x v="6"/>
    <n v="75000"/>
    <n v="1313162"/>
    <d v="2001-05-30T12:42:22"/>
    <s v="BP Corporation North America Inc."/>
    <x v="0"/>
    <x v="0"/>
    <x v="0"/>
    <x v="2"/>
    <s v="US Gas Fin Swap"/>
    <s v="US Gas Swap      Nymex                   Sep01           USD/MM"/>
    <n v="2500"/>
    <m/>
    <x v="0"/>
    <x v="10"/>
    <x v="0"/>
    <n v="3.82"/>
    <s v="Bakerrob"/>
    <s v="JARNOLD"/>
    <s v="NG-Price"/>
    <x v="6"/>
    <x v="4"/>
    <s v="VD0614.1"/>
    <d v="2001-09-01T21:00:00"/>
  </r>
  <r>
    <x v="1"/>
    <x v="2"/>
    <x v="0"/>
    <x v="10"/>
    <n v="542500"/>
    <n v="1313166"/>
    <d v="2001-05-30T12:42:28"/>
    <s v="Mirant Americas Energy Marketing, L.P."/>
    <x v="0"/>
    <x v="0"/>
    <x v="0"/>
    <x v="2"/>
    <s v="US Gas Fin Swap"/>
    <s v="US Gas Swap      Nymex                   Jul01           USD/MM"/>
    <n v="17500"/>
    <m/>
    <x v="0"/>
    <x v="10"/>
    <x v="0"/>
    <n v="3.7"/>
    <s v="det00001"/>
    <s v="JARNOLD"/>
    <s v="NG-Price"/>
    <x v="6"/>
    <x v="4"/>
    <s v="VD0616.1"/>
    <d v="2001-07-01T21:00:00"/>
  </r>
  <r>
    <x v="1"/>
    <x v="2"/>
    <x v="0"/>
    <x v="22"/>
    <n v="615000"/>
    <n v="1313165"/>
    <d v="2001-05-30T12:42:28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petverma"/>
    <s v="JARNOLD"/>
    <s v="NG-Price"/>
    <x v="6"/>
    <x v="4"/>
    <s v="VD0615.1"/>
    <d v="2001-07-01T00:00:00"/>
  </r>
  <r>
    <x v="0"/>
    <x v="0"/>
    <x v="0"/>
    <x v="0"/>
    <n v="10"/>
    <n v="1313167"/>
    <d v="2001-05-30T12:42:36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frankie1"/>
    <s v="BMARCHAN"/>
    <s v="Enron Metals Trading System"/>
    <x v="0"/>
    <x v="0"/>
    <n v="2159076"/>
    <m/>
  </r>
  <r>
    <x v="1"/>
    <x v="2"/>
    <x v="1"/>
    <x v="6"/>
    <n v="450000"/>
    <n v="1313168"/>
    <d v="2001-05-30T12:42:3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6"/>
    <s v="TIMMYSMALL"/>
    <s v="EBASS"/>
    <s v="ENA-IM WAHA"/>
    <x v="8"/>
    <x v="4"/>
    <n v="819058"/>
    <d v="2001-06-01T09:47:00"/>
  </r>
  <r>
    <x v="0"/>
    <x v="0"/>
    <x v="0"/>
    <x v="0"/>
    <n v="10"/>
    <n v="1313169"/>
    <d v="2001-05-30T12:42:46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pornstar"/>
    <s v="BMARCHAN"/>
    <s v="Enron Metals Trading System"/>
    <x v="0"/>
    <x v="0"/>
    <n v="2159074"/>
    <m/>
  </r>
  <r>
    <x v="1"/>
    <x v="1"/>
    <x v="1"/>
    <x v="2"/>
    <n v="250"/>
    <n v="1313170"/>
    <d v="2001-05-30T12:43:20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50"/>
    <s v="ADM12984"/>
    <s v="KPRESTO"/>
    <s v="LT-SERC"/>
    <x v="7"/>
    <x v="6"/>
    <n v="626505.1"/>
    <d v="2001-06-04T21:00:00"/>
  </r>
  <r>
    <x v="1"/>
    <x v="2"/>
    <x v="0"/>
    <x v="10"/>
    <n v="155000"/>
    <n v="1313174"/>
    <d v="2001-05-30T12:43:38"/>
    <s v="Conectiv Energy Supply, Inc."/>
    <x v="0"/>
    <x v="0"/>
    <x v="0"/>
    <x v="2"/>
    <s v="US Gas Fin BasisSwap"/>
    <s v="US Gas Basis     TETCO M3                Oct01           USD/MM"/>
    <n v="5000"/>
    <m/>
    <x v="0"/>
    <x v="10"/>
    <x v="0"/>
    <n v="0.36"/>
    <s v="avgallo51"/>
    <s v="BMCKAY"/>
    <s v="FT-NY"/>
    <x v="6"/>
    <x v="4"/>
    <s v="VD0621.1"/>
    <d v="2001-10-01T00:00:00"/>
  </r>
  <r>
    <x v="1"/>
    <x v="2"/>
    <x v="0"/>
    <x v="6"/>
    <n v="300000"/>
    <n v="1313176"/>
    <d v="2001-05-30T12:43:50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6"/>
    <s v="Hallbrianf"/>
    <s v="EBASS"/>
    <s v="FT-Texas"/>
    <x v="6"/>
    <x v="4"/>
    <s v="VD0623.1"/>
    <d v="2001-06-01T21:00:00"/>
  </r>
  <r>
    <x v="1"/>
    <x v="2"/>
    <x v="0"/>
    <x v="20"/>
    <n v="377500"/>
    <n v="1313179"/>
    <d v="2001-05-30T12:43:5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626.1"/>
    <d v="2001-11-01T00:00:00"/>
  </r>
  <r>
    <x v="1"/>
    <x v="2"/>
    <x v="0"/>
    <x v="20"/>
    <n v="755000"/>
    <n v="1313181"/>
    <d v="2001-05-30T12:44:25"/>
    <s v="BNP Paribas"/>
    <x v="0"/>
    <x v="0"/>
    <x v="0"/>
    <x v="2"/>
    <s v="US Gas Fin Swap"/>
    <s v="US Gas Swap      Nymex                   Nov01-Mar02     USD/MM"/>
    <n v="5000"/>
    <m/>
    <x v="0"/>
    <x v="10"/>
    <x v="0"/>
    <n v="4.125"/>
    <s v="HEVREGAS1"/>
    <s v="JARNOLD"/>
    <s v="NG-Price"/>
    <x v="6"/>
    <x v="4"/>
    <s v="VD0630.1"/>
    <d v="2001-11-01T00:00:00"/>
  </r>
  <r>
    <x v="1"/>
    <x v="2"/>
    <x v="0"/>
    <x v="20"/>
    <n v="755000"/>
    <n v="1313183"/>
    <d v="2001-05-30T12:44:4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632.1"/>
    <d v="2001-11-01T00:00:00"/>
  </r>
  <r>
    <x v="1"/>
    <x v="2"/>
    <x v="0"/>
    <x v="22"/>
    <n v="615000"/>
    <n v="1313188"/>
    <d v="2001-05-30T12:45:10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"/>
    <s v="petverma"/>
    <s v="JARNOLD"/>
    <s v="NG-Price"/>
    <x v="6"/>
    <x v="4"/>
    <s v="VD0637.1"/>
    <d v="2001-07-01T00:00:00"/>
  </r>
  <r>
    <x v="1"/>
    <x v="3"/>
    <x v="0"/>
    <x v="0"/>
    <n v="50000"/>
    <n v="1313187"/>
    <d v="2001-05-30T12:4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20"/>
    <d v="2001-07-01T00:00:00"/>
  </r>
  <r>
    <x v="1"/>
    <x v="1"/>
    <x v="1"/>
    <x v="2"/>
    <n v="250"/>
    <n v="1313193"/>
    <d v="2001-05-30T12:45:44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4.75"/>
    <s v="krnelson"/>
    <s v="MLORENZ"/>
    <s v="ST-Main"/>
    <x v="7"/>
    <x v="6"/>
    <n v="626506.1"/>
    <d v="2001-06-04T21:00:00"/>
  </r>
  <r>
    <x v="1"/>
    <x v="2"/>
    <x v="0"/>
    <x v="20"/>
    <n v="755000"/>
    <n v="1313194"/>
    <d v="2001-05-30T12:45:46"/>
    <s v="Duke Energy Trading and Marketing, L.L.C."/>
    <x v="0"/>
    <x v="0"/>
    <x v="0"/>
    <x v="2"/>
    <s v="US Gas Fin BasisSwap"/>
    <s v="US Gas Basis     Transco Z6 NY           Nov01-Mar02     USD/MM"/>
    <n v="5000"/>
    <m/>
    <x v="0"/>
    <x v="10"/>
    <x v="0"/>
    <n v="1.355"/>
    <s v="EDRIETZE"/>
    <s v="BMCKAY"/>
    <s v="FT-NY"/>
    <x v="6"/>
    <x v="4"/>
    <s v="VD0643.1"/>
    <d v="2001-11-01T00:00:00"/>
  </r>
  <r>
    <x v="1"/>
    <x v="2"/>
    <x v="0"/>
    <x v="10"/>
    <n v="155000"/>
    <n v="1313195"/>
    <d v="2001-05-30T12:45:57"/>
    <s v="Enron Energy Services, Inc."/>
    <x v="0"/>
    <x v="0"/>
    <x v="0"/>
    <x v="2"/>
    <s v="US Gas Fin Swap"/>
    <s v="US Gas Swap      Nymex                   Jul01           USD/MM"/>
    <n v="5000"/>
    <m/>
    <x v="0"/>
    <x v="10"/>
    <x v="0"/>
    <n v="3.6949999999999998"/>
    <s v="ANDYMIGS"/>
    <s v="JARNOLD"/>
    <s v="NG-Price"/>
    <x v="6"/>
    <x v="4"/>
    <s v="VD0644.1"/>
    <d v="2001-07-01T21:00:00"/>
  </r>
  <r>
    <x v="1"/>
    <x v="3"/>
    <x v="0"/>
    <x v="0"/>
    <n v="50000"/>
    <n v="1313196"/>
    <d v="2001-05-30T12:45:5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22"/>
    <d v="2001-07-01T00:00:00"/>
  </r>
  <r>
    <x v="1"/>
    <x v="2"/>
    <x v="0"/>
    <x v="10"/>
    <n v="155000"/>
    <n v="1313199"/>
    <d v="2001-05-30T12:46:06"/>
    <s v="Alberta Energy Company Ltd."/>
    <x v="0"/>
    <x v="0"/>
    <x v="0"/>
    <x v="2"/>
    <s v="US Gas Fin Swap"/>
    <s v="US Gas Swap      Nymex                   Jul01           USD/MM"/>
    <n v="5000"/>
    <m/>
    <x v="0"/>
    <x v="10"/>
    <x v="0"/>
    <n v="3.7"/>
    <s v="daberleaec"/>
    <s v="JARNOLD"/>
    <s v="NG-Price"/>
    <x v="6"/>
    <x v="4"/>
    <s v="VD0647.1"/>
    <d v="2001-07-01T21:00:00"/>
  </r>
  <r>
    <x v="1"/>
    <x v="1"/>
    <x v="0"/>
    <x v="0"/>
    <n v="50"/>
    <n v="1313200"/>
    <d v="2001-05-30T12:46:08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507.1"/>
    <d v="2001-06-01T21:00:00"/>
  </r>
  <r>
    <x v="1"/>
    <x v="2"/>
    <x v="0"/>
    <x v="10"/>
    <n v="310000"/>
    <n v="1313202"/>
    <d v="2001-05-30T12:46:22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gilleanb"/>
    <s v="JARNOLD"/>
    <s v="NG-Price"/>
    <x v="6"/>
    <x v="4"/>
    <s v="VD0649.1"/>
    <d v="2001-07-01T21:00:00"/>
  </r>
  <r>
    <x v="1"/>
    <x v="2"/>
    <x v="0"/>
    <x v="6"/>
    <n v="300000"/>
    <n v="1313203"/>
    <d v="2001-05-30T12:46:24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3"/>
    <s v="ADM13739"/>
    <s v="PKEAVEY"/>
    <s v="G-DAILY-EST"/>
    <x v="6"/>
    <x v="4"/>
    <s v="VD0650.1"/>
    <d v="2001-06-01T21:00:00"/>
  </r>
  <r>
    <x v="0"/>
    <x v="0"/>
    <x v="0"/>
    <x v="0"/>
    <n v="5"/>
    <n v="1313204"/>
    <d v="2001-05-30T12:46:30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90"/>
    <s v="mdoconnor"/>
    <s v="BMARCHAN"/>
    <s v="Enron Metals Trading System"/>
    <x v="0"/>
    <x v="0"/>
    <n v="2159072"/>
    <m/>
  </r>
  <r>
    <x v="1"/>
    <x v="2"/>
    <x v="0"/>
    <x v="10"/>
    <n v="310000"/>
    <n v="1313205"/>
    <d v="2001-05-30T12:46:37"/>
    <s v="Constellation Power Source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cprovenzan"/>
    <s v="JARNOLD"/>
    <s v="NG-Price"/>
    <x v="6"/>
    <x v="4"/>
    <s v="VD0651.1"/>
    <d v="2001-07-01T21:00:00"/>
  </r>
  <r>
    <x v="1"/>
    <x v="1"/>
    <x v="1"/>
    <x v="2"/>
    <n v="250"/>
    <n v="1313207"/>
    <d v="2001-05-30T12:46:43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34.25"/>
    <s v="JAYMUNSIE"/>
    <s v="MLORENZ"/>
    <s v="ST-Main"/>
    <x v="7"/>
    <x v="6"/>
    <n v="626508.1"/>
    <d v="2001-06-04T21:00:00"/>
  </r>
  <r>
    <x v="1"/>
    <x v="2"/>
    <x v="0"/>
    <x v="6"/>
    <n v="150000"/>
    <n v="1313208"/>
    <d v="2001-05-30T12:46:50"/>
    <s v="Enron Energy Services, Inc."/>
    <x v="0"/>
    <x v="0"/>
    <x v="0"/>
    <x v="2"/>
    <s v="US Gas Fin Swap"/>
    <s v="US Gas Swap      Nymex                   Sep01           USD/MM"/>
    <n v="5000"/>
    <m/>
    <x v="0"/>
    <x v="10"/>
    <x v="0"/>
    <n v="3.82"/>
    <s v="ANDYMIGS"/>
    <s v="JARNOLD"/>
    <s v="NG-Price"/>
    <x v="6"/>
    <x v="4"/>
    <s v="VD0654.1"/>
    <d v="2001-09-01T21:00:00"/>
  </r>
  <r>
    <x v="1"/>
    <x v="2"/>
    <x v="0"/>
    <x v="10"/>
    <n v="155000"/>
    <n v="1313211"/>
    <d v="2001-05-30T12:46:56"/>
    <s v="Bankers Trust Company"/>
    <x v="0"/>
    <x v="0"/>
    <x v="0"/>
    <x v="2"/>
    <s v="US Gas Fin Swap"/>
    <s v="US Gas Swap      Nymex                   Aug01           USD/MM"/>
    <n v="5000"/>
    <m/>
    <x v="0"/>
    <x v="10"/>
    <x v="0"/>
    <n v="3.78"/>
    <s v="BRHUNTER"/>
    <s v="JARNOLD"/>
    <s v="NG-Price"/>
    <x v="6"/>
    <x v="4"/>
    <s v="VD0655.1"/>
    <d v="2001-08-01T21:00:00"/>
  </r>
  <r>
    <x v="1"/>
    <x v="1"/>
    <x v="1"/>
    <x v="6"/>
    <n v="1500"/>
    <n v="1313215"/>
    <d v="2001-05-30T12:47:41"/>
    <s v="Cargill-Alliant, LLC"/>
    <x v="0"/>
    <x v="0"/>
    <x v="0"/>
    <x v="1"/>
    <s v="US East Power Phy Fwd Firm Unplan B"/>
    <s v="US Pwr Phy Unp B ERCOT Peak              Sep01           USD/MWh"/>
    <n v="50"/>
    <m/>
    <x v="0"/>
    <x v="1"/>
    <x v="0"/>
    <n v="42.75"/>
    <s v="DANSOCCER"/>
    <s v="DSMITH3"/>
    <s v="LT-ERCOT"/>
    <x v="7"/>
    <x v="6"/>
    <n v="626509.1"/>
    <d v="2001-09-01T00:00:00"/>
  </r>
  <r>
    <x v="1"/>
    <x v="2"/>
    <x v="0"/>
    <x v="6"/>
    <n v="300000"/>
    <n v="1313217"/>
    <d v="2001-05-30T12:47:49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"/>
    <s v="bradkibbe"/>
    <s v="PKEAVEY"/>
    <s v="G-DAILY-EST"/>
    <x v="6"/>
    <x v="4"/>
    <s v="VD0660.1"/>
    <d v="2001-06-01T21:00:00"/>
  </r>
  <r>
    <x v="1"/>
    <x v="2"/>
    <x v="0"/>
    <x v="10"/>
    <n v="155000"/>
    <n v="1313219"/>
    <d v="2001-05-30T12:48:04"/>
    <s v="Calpine Energy Service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JEFFFOX1"/>
    <s v="JARNOLD"/>
    <s v="NG-Price"/>
    <x v="6"/>
    <x v="4"/>
    <s v="VD0662.1"/>
    <d v="2001-07-01T21:00:00"/>
  </r>
  <r>
    <x v="1"/>
    <x v="2"/>
    <x v="0"/>
    <x v="10"/>
    <n v="77500"/>
    <n v="1313220"/>
    <d v="2001-05-30T12:48:13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shawnmaz"/>
    <s v="JARNOLD"/>
    <s v="NG-Price"/>
    <x v="6"/>
    <x v="4"/>
    <s v="VD0664.1"/>
    <d v="2001-07-01T21:00:00"/>
  </r>
  <r>
    <x v="1"/>
    <x v="2"/>
    <x v="0"/>
    <x v="10"/>
    <n v="155000"/>
    <n v="1313221"/>
    <d v="2001-05-30T12:48:13"/>
    <s v="Williams Energy Marketing &amp; Trading Company"/>
    <x v="0"/>
    <x v="0"/>
    <x v="0"/>
    <x v="2"/>
    <s v="US Gas Fin BasisSwap"/>
    <s v="US Gas Basis     Transco Z6 NY           Jul01           USD/MM"/>
    <n v="5000"/>
    <m/>
    <x v="0"/>
    <x v="10"/>
    <x v="0"/>
    <n v="0.47499999999999998"/>
    <s v="mckennas"/>
    <s v="BMCKAY"/>
    <s v="FT-NY"/>
    <x v="6"/>
    <x v="4"/>
    <s v="VD0663.1"/>
    <d v="2001-07-01T21:00:00"/>
  </r>
  <r>
    <x v="1"/>
    <x v="3"/>
    <x v="0"/>
    <x v="0"/>
    <n v="50000"/>
    <n v="1313222"/>
    <d v="2001-05-30T12:48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26"/>
    <d v="2001-07-01T00:00:00"/>
  </r>
  <r>
    <x v="1"/>
    <x v="2"/>
    <x v="0"/>
    <x v="10"/>
    <n v="310000"/>
    <n v="1313226"/>
    <d v="2001-05-30T12:48:54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"/>
    <s v="ADM48210"/>
    <s v="JARNOLD"/>
    <s v="NG-Price"/>
    <x v="6"/>
    <x v="4"/>
    <s v="VD0670.1"/>
    <d v="2001-07-01T21:00:00"/>
  </r>
  <r>
    <x v="1"/>
    <x v="2"/>
    <x v="0"/>
    <x v="14"/>
    <n v="1825000"/>
    <n v="1313227"/>
    <d v="2001-05-30T12:48:56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855"/>
    <s v="CSPRINGER"/>
    <s v="JARNOLD"/>
    <s v="NG-Price"/>
    <x v="6"/>
    <x v="4"/>
    <s v="VD0669.1"/>
    <d v="2002-01-01T21:00:00"/>
  </r>
  <r>
    <x v="1"/>
    <x v="2"/>
    <x v="0"/>
    <x v="10"/>
    <n v="155000"/>
    <n v="1313228"/>
    <d v="2001-05-30T12:48:57"/>
    <s v="El Paso Merchant Energy, L.P."/>
    <x v="0"/>
    <x v="0"/>
    <x v="0"/>
    <x v="2"/>
    <s v="US Gas Fin BasisSwap"/>
    <s v="US Gas Basis     TETCO M3                Jul01           USD/MM"/>
    <n v="5000"/>
    <m/>
    <x v="0"/>
    <x v="10"/>
    <x v="0"/>
    <n v="0.35749999999999998"/>
    <s v="EPMELPmwf"/>
    <s v="BMCKAY"/>
    <s v="FT-NY"/>
    <x v="6"/>
    <x v="4"/>
    <s v="VD0671.1"/>
    <d v="2001-07-01T21:00:00"/>
  </r>
  <r>
    <x v="1"/>
    <x v="2"/>
    <x v="0"/>
    <x v="10"/>
    <n v="310000"/>
    <n v="1313229"/>
    <d v="2001-05-30T12:49:01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78"/>
    <s v="kwgeiger"/>
    <s v="JARNOLD"/>
    <s v="NG-Price"/>
    <x v="6"/>
    <x v="4"/>
    <s v="VD0673.1"/>
    <d v="2001-08-01T21:00:00"/>
  </r>
  <r>
    <x v="1"/>
    <x v="2"/>
    <x v="0"/>
    <x v="10"/>
    <n v="310000"/>
    <n v="1313232"/>
    <d v="2001-05-30T12:49:1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676.1"/>
    <d v="2001-07-01T21:00:00"/>
  </r>
  <r>
    <x v="1"/>
    <x v="1"/>
    <x v="1"/>
    <x v="6"/>
    <n v="1500"/>
    <n v="1313233"/>
    <d v="2001-05-30T12:49:33"/>
    <s v="Duke Energy Trading and Marketing, L.L.C."/>
    <x v="0"/>
    <x v="0"/>
    <x v="0"/>
    <x v="1"/>
    <s v="US East Power Phy Fwd Firm"/>
    <s v="US Pwr Phy Firm  COMED Peak              Jun01           USD/MWh"/>
    <m/>
    <n v="50"/>
    <x v="0"/>
    <x v="1"/>
    <x v="0"/>
    <n v="41.5"/>
    <s v="RSTROBEL"/>
    <s v="MLORENZ"/>
    <s v="LT-ECAR"/>
    <x v="7"/>
    <x v="6"/>
    <n v="626510.1"/>
    <d v="2001-06-01T17:03:00"/>
  </r>
  <r>
    <x v="0"/>
    <x v="0"/>
    <x v="0"/>
    <x v="0"/>
    <n v="4"/>
    <n v="1313236"/>
    <d v="2001-05-30T12:50:19"/>
    <s v="Cargill Investor Services Ltd"/>
    <x v="0"/>
    <x v="0"/>
    <x v="0"/>
    <x v="0"/>
    <s v="Copper LME Registered Contract"/>
    <s v="Cu LME Reg.      Contract                3 Month         USD/mt-L"/>
    <m/>
    <n v="4"/>
    <x v="0"/>
    <x v="0"/>
    <x v="0"/>
    <n v="1690"/>
    <s v="baileyap"/>
    <s v="BMARCHAN"/>
    <s v="Enron Metals Trading System"/>
    <x v="0"/>
    <x v="0"/>
    <n v="2159070"/>
    <m/>
  </r>
  <r>
    <x v="1"/>
    <x v="2"/>
    <x v="0"/>
    <x v="10"/>
    <n v="310000"/>
    <n v="1313237"/>
    <d v="2001-05-30T12:50:43"/>
    <s v="FPL Energy Power Marketing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RAJLALL1"/>
    <s v="JARNOLD"/>
    <s v="NG-Price"/>
    <x v="6"/>
    <x v="4"/>
    <s v="VD0679.1"/>
    <d v="2001-07-01T21:00:00"/>
  </r>
  <r>
    <x v="1"/>
    <x v="2"/>
    <x v="0"/>
    <x v="10"/>
    <n v="310000"/>
    <n v="1313240"/>
    <d v="2001-05-30T12:51:0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JLIPMAN1"/>
    <s v="JARNOLD"/>
    <s v="NG-Price"/>
    <x v="6"/>
    <x v="4"/>
    <s v="VD0682.1"/>
    <d v="2001-07-01T21:00:00"/>
  </r>
  <r>
    <x v="0"/>
    <x v="0"/>
    <x v="0"/>
    <x v="0"/>
    <n v="12"/>
    <n v="1313241"/>
    <d v="2001-05-30T12:51:14"/>
    <s v="Amalgamated Metal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88"/>
    <s v="dogturds"/>
    <s v="BMARCHAN"/>
    <s v="Enron Metals Trading System"/>
    <x v="0"/>
    <x v="0"/>
    <n v="2159064"/>
    <m/>
  </r>
  <r>
    <x v="1"/>
    <x v="1"/>
    <x v="1"/>
    <x v="6"/>
    <n v="1500"/>
    <n v="1313243"/>
    <d v="2001-05-30T12:51:19"/>
    <s v="Coral Power, L.L.C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REDRAIDER"/>
    <s v="MCARSON2"/>
    <s v="LT-SPP"/>
    <x v="7"/>
    <x v="6"/>
    <n v="626513.1"/>
    <d v="2001-06-01T14:16:00"/>
  </r>
  <r>
    <x v="1"/>
    <x v="2"/>
    <x v="0"/>
    <x v="20"/>
    <n v="755000"/>
    <n v="1313244"/>
    <d v="2001-05-30T12:51:2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3"/>
    <s v="CSPRINGER"/>
    <s v="JARNOLD"/>
    <s v="NG-Price"/>
    <x v="6"/>
    <x v="4"/>
    <s v="VD0684.1"/>
    <d v="2001-11-01T00:00:00"/>
  </r>
  <r>
    <x v="1"/>
    <x v="2"/>
    <x v="0"/>
    <x v="10"/>
    <n v="620000"/>
    <n v="1313245"/>
    <d v="2001-05-30T12:51:26"/>
    <s v="OGE Energy Resources, Inc."/>
    <x v="0"/>
    <x v="0"/>
    <x v="0"/>
    <x v="2"/>
    <s v="US Gas Fin Swap"/>
    <s v="US Gas Swap      Nymex                   Aug01           USD/MM"/>
    <n v="20000"/>
    <m/>
    <x v="0"/>
    <x v="10"/>
    <x v="0"/>
    <n v="3.78"/>
    <s v="mustang1"/>
    <s v="JARNOLD"/>
    <s v="NG-Price"/>
    <x v="6"/>
    <x v="4"/>
    <s v="VD0685.1"/>
    <d v="2001-08-01T21:00:00"/>
  </r>
  <r>
    <x v="1"/>
    <x v="3"/>
    <x v="0"/>
    <x v="0"/>
    <n v="25000"/>
    <n v="1313251"/>
    <d v="2001-05-30T12:51:49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59"/>
    <s v="DOMESTIC"/>
    <s v="GWHALLE"/>
    <s v="WTI-GW-NXC2"/>
    <x v="5"/>
    <x v="4"/>
    <n v="109834"/>
    <d v="2001-07-01T00:00:00"/>
  </r>
  <r>
    <x v="1"/>
    <x v="2"/>
    <x v="0"/>
    <x v="10"/>
    <n v="155000"/>
    <n v="1313252"/>
    <d v="2001-05-30T12:51:50"/>
    <s v="FPL Energy Power Marketing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RAJLALL1"/>
    <s v="JARNOLD"/>
    <s v="NG-Price"/>
    <x v="6"/>
    <x v="4"/>
    <s v="VD0689.1"/>
    <d v="2001-07-01T21:00:00"/>
  </r>
  <r>
    <x v="1"/>
    <x v="2"/>
    <x v="0"/>
    <x v="6"/>
    <n v="270000"/>
    <n v="1313253"/>
    <d v="2001-05-30T12:52:04"/>
    <s v="EnergyUSA-TPC Corp."/>
    <x v="0"/>
    <x v="0"/>
    <x v="0"/>
    <x v="2"/>
    <s v="US Gas Fin Swap"/>
    <s v="US Gas Daily     PEPL                    Jun01           USD/MM"/>
    <m/>
    <n v="9000"/>
    <x v="0"/>
    <x v="10"/>
    <x v="0"/>
    <n v="3.5150000000000001"/>
    <s v="trevorh1"/>
    <s v="ALEWIS"/>
    <s v="GD-CENTRAL"/>
    <x v="6"/>
    <x v="4"/>
    <s v="VD0693.1"/>
    <d v="2001-06-01T21:00:00"/>
  </r>
  <r>
    <x v="1"/>
    <x v="2"/>
    <x v="0"/>
    <x v="10"/>
    <n v="465000"/>
    <n v="1313254"/>
    <d v="2001-05-30T12:52:15"/>
    <s v="FPL Energy Power Marketing, Inc."/>
    <x v="0"/>
    <x v="0"/>
    <x v="0"/>
    <x v="2"/>
    <s v="US Gas Fin Swap"/>
    <s v="US Gas Swap      Nymex                   Aug01           USD/MM"/>
    <m/>
    <n v="15000"/>
    <x v="0"/>
    <x v="10"/>
    <x v="0"/>
    <n v="3.7850000000000001"/>
    <s v="RAJLALL1"/>
    <s v="JARNOLD"/>
    <s v="NG-Price"/>
    <x v="6"/>
    <x v="4"/>
    <s v="VD0694.1"/>
    <d v="2001-08-01T21:00:00"/>
  </r>
  <r>
    <x v="0"/>
    <x v="0"/>
    <x v="0"/>
    <x v="0"/>
    <n v="20"/>
    <n v="1313256"/>
    <d v="2001-05-30T12:52:17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62"/>
    <m/>
  </r>
  <r>
    <x v="1"/>
    <x v="2"/>
    <x v="0"/>
    <x v="6"/>
    <n v="300000"/>
    <n v="1313257"/>
    <d v="2001-05-30T12:52:21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5"/>
    <s v="ADM18276"/>
    <s v="PKEAVEY"/>
    <s v="G-DAILY-EST"/>
    <x v="6"/>
    <x v="4"/>
    <s v="VD0696.1"/>
    <d v="2001-06-01T21:00:00"/>
  </r>
  <r>
    <x v="1"/>
    <x v="1"/>
    <x v="1"/>
    <x v="18"/>
    <n v="3100"/>
    <n v="1313259"/>
    <d v="2001-05-30T12:52:24"/>
    <s v="Virginia Electric and Power Company"/>
    <x v="4"/>
    <x v="1"/>
    <x v="0"/>
    <x v="1"/>
    <s v="US East Power Phy Fwd Firm"/>
    <s v="US Pwr Phy Firm  PJM-W OffPk             Jul-Aug01       USD/MWh"/>
    <n v="50"/>
    <m/>
    <x v="0"/>
    <x v="1"/>
    <x v="0"/>
    <n v="25.75"/>
    <s v="PJMPower"/>
    <s v="RBENSON"/>
    <s v="LT-PJM"/>
    <x v="7"/>
    <x v="6"/>
    <n v="626514.1"/>
    <d v="2001-07-01T14:12:00"/>
  </r>
  <r>
    <x v="0"/>
    <x v="2"/>
    <x v="1"/>
    <x v="0"/>
    <n v="10000"/>
    <n v="1313260"/>
    <d v="2001-05-30T12:52:41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tsamaska"/>
    <s v="RWATT"/>
    <s v="EC-IM Canada West"/>
    <x v="8"/>
    <x v="7"/>
    <n v="819069"/>
    <d v="2001-05-30T21:00:00"/>
  </r>
  <r>
    <x v="1"/>
    <x v="2"/>
    <x v="0"/>
    <x v="10"/>
    <n v="155000"/>
    <n v="1313266"/>
    <d v="2001-05-30T12:5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7"/>
    <s v="mgbrooks"/>
    <s v="JARNOLD"/>
    <s v="NG-Price"/>
    <x v="6"/>
    <x v="4"/>
    <s v="VD0701.1"/>
    <d v="2001-07-01T21:00:00"/>
  </r>
  <r>
    <x v="1"/>
    <x v="2"/>
    <x v="0"/>
    <x v="14"/>
    <n v="1825000"/>
    <n v="1313267"/>
    <d v="2001-05-30T12:53:18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55"/>
    <s v="kwgeiger"/>
    <s v="JARNOLD"/>
    <s v="NG-Price"/>
    <x v="6"/>
    <x v="4"/>
    <s v="VD0702.1"/>
    <d v="2002-01-01T21:00:00"/>
  </r>
  <r>
    <x v="1"/>
    <x v="2"/>
    <x v="1"/>
    <x v="6"/>
    <n v="300000"/>
    <n v="1313268"/>
    <d v="2001-05-30T12:53:19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ADM31465"/>
    <s v="JHODGE2"/>
    <s v="ENA-IM ME TCO"/>
    <x v="8"/>
    <x v="4"/>
    <n v="819071"/>
    <d v="2001-06-01T21:00:00"/>
  </r>
  <r>
    <x v="1"/>
    <x v="2"/>
    <x v="0"/>
    <x v="10"/>
    <n v="155000"/>
    <n v="1313269"/>
    <d v="2001-05-30T12:53:20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"/>
    <s v="ADM45207"/>
    <s v="JARNOLD"/>
    <s v="NG-Price"/>
    <x v="6"/>
    <x v="4"/>
    <s v="VD0703.1"/>
    <d v="2001-07-01T21:00:00"/>
  </r>
  <r>
    <x v="1"/>
    <x v="1"/>
    <x v="1"/>
    <x v="10"/>
    <n v="1550"/>
    <n v="1313271"/>
    <d v="2001-05-30T12:53:21"/>
    <s v="DTE Energy Trading, Inc."/>
    <x v="0"/>
    <x v="0"/>
    <x v="0"/>
    <x v="1"/>
    <s v="US East Power Phy Fwd Firm"/>
    <s v="US Pwr Phy Firm  Cinergy Peak            May02           USD/MWh"/>
    <n v="50"/>
    <m/>
    <x v="0"/>
    <x v="1"/>
    <x v="0"/>
    <n v="38.5"/>
    <s v="wiselyan"/>
    <s v="FSTURM"/>
    <s v="EPMI-Midwest"/>
    <x v="7"/>
    <x v="6"/>
    <n v="626516.1"/>
    <d v="2002-05-01T17:11:00"/>
  </r>
  <r>
    <x v="1"/>
    <x v="2"/>
    <x v="0"/>
    <x v="6"/>
    <n v="111000"/>
    <n v="1313272"/>
    <d v="2001-05-30T12:53:27"/>
    <s v="EnergyUSA-TPC Corp."/>
    <x v="0"/>
    <x v="0"/>
    <x v="0"/>
    <x v="2"/>
    <s v="US Gas Fin Swap"/>
    <s v="US Gas Daily     PEPL                    Jun01           USD/MM"/>
    <m/>
    <n v="3700"/>
    <x v="0"/>
    <x v="10"/>
    <x v="0"/>
    <n v="3.52"/>
    <s v="trevorh1"/>
    <s v="ALEWIS"/>
    <s v="GD-CENTRAL"/>
    <x v="6"/>
    <x v="4"/>
    <s v="VD0705.1"/>
    <d v="2001-06-01T21:00:00"/>
  </r>
  <r>
    <x v="1"/>
    <x v="1"/>
    <x v="1"/>
    <x v="14"/>
    <n v="18250"/>
    <n v="1313274"/>
    <d v="2001-05-30T12:54:05"/>
    <s v="BP Energy Company"/>
    <x v="0"/>
    <x v="0"/>
    <x v="0"/>
    <x v="1"/>
    <s v="US East Power Phy Fwd Firm"/>
    <s v="US Pwr Phy Firm  TVA OffPk               Jan-Dec02       USD/MWh"/>
    <n v="50"/>
    <m/>
    <x v="0"/>
    <x v="1"/>
    <x v="0"/>
    <n v="22.25"/>
    <s v="Kellybry"/>
    <s v="JKING6"/>
    <s v="ST-SERC"/>
    <x v="7"/>
    <x v="6"/>
    <n v="626517.1"/>
    <d v="2002-01-01T21:00:00"/>
  </r>
  <r>
    <x v="1"/>
    <x v="2"/>
    <x v="0"/>
    <x v="10"/>
    <n v="155000"/>
    <n v="1313275"/>
    <d v="2001-05-30T12:54:16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mstimson"/>
    <s v="JARNOLD"/>
    <s v="NG-Price"/>
    <x v="6"/>
    <x v="4"/>
    <s v="VD0708.1"/>
    <d v="2001-07-01T21:00:00"/>
  </r>
  <r>
    <x v="0"/>
    <x v="0"/>
    <x v="0"/>
    <x v="0"/>
    <n v="11"/>
    <n v="1313276"/>
    <d v="2001-05-30T12:54:17"/>
    <s v="The Bank of Nova Scotia"/>
    <x v="0"/>
    <x v="0"/>
    <x v="0"/>
    <x v="0"/>
    <s v="Copper LME Registered Contract"/>
    <s v="Cu LME Reg.      Contract                3 Month         USD/mt-L"/>
    <m/>
    <n v="11"/>
    <x v="0"/>
    <x v="0"/>
    <x v="0"/>
    <n v="1688"/>
    <s v="FISHBOYS"/>
    <s v="BMARCHAN"/>
    <s v="Enron Metals Trading System"/>
    <x v="0"/>
    <x v="0"/>
    <n v="2159060"/>
    <m/>
  </r>
  <r>
    <x v="1"/>
    <x v="1"/>
    <x v="1"/>
    <x v="6"/>
    <n v="1500"/>
    <n v="1313277"/>
    <d v="2001-05-30T12:54:25"/>
    <s v="Constellation Power Source, Inc."/>
    <x v="0"/>
    <x v="0"/>
    <x v="0"/>
    <x v="1"/>
    <s v="US East Power Phy Fwd Firm"/>
    <s v="US Pwr Phy Firm  Cinergy Peak            Jun01           USD/MWh"/>
    <n v="50"/>
    <m/>
    <x v="0"/>
    <x v="1"/>
    <x v="0"/>
    <n v="44.25"/>
    <s v="BARHAMCPS"/>
    <s v="CDORLAN"/>
    <s v="ST-ECAR"/>
    <x v="7"/>
    <x v="6"/>
    <n v="626519.1"/>
    <d v="2001-06-01T17:11:00"/>
  </r>
  <r>
    <x v="1"/>
    <x v="2"/>
    <x v="1"/>
    <x v="6"/>
    <n v="150000"/>
    <n v="1313282"/>
    <d v="2001-05-30T12:54:48"/>
    <s v="BP Energy Company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55"/>
    <s v="Jamesjohn"/>
    <s v="SNEAL"/>
    <s v="ENA-IM NE GULF3"/>
    <x v="8"/>
    <x v="4"/>
    <n v="819075"/>
    <d v="2001-06-01T21:00:00"/>
  </r>
  <r>
    <x v="1"/>
    <x v="2"/>
    <x v="1"/>
    <x v="22"/>
    <n v="615000"/>
    <n v="1313284"/>
    <d v="2001-05-30T12:54:49"/>
    <s v="BP Energy Company"/>
    <x v="0"/>
    <x v="0"/>
    <x v="0"/>
    <x v="2"/>
    <s v="US Gas Phy Index Firm non-TX &gt;1Mo&lt;1Yr"/>
    <s v="US Gas Phy Index Consumers NL1           Jul-Oct01       USD/MM"/>
    <m/>
    <n v="5000"/>
    <x v="0"/>
    <x v="10"/>
    <x v="0"/>
    <n v="0.125"/>
    <s v="Lutzchris"/>
    <s v="GSTOREY"/>
    <s v="ENA - IM Mkt Central MICH"/>
    <x v="8"/>
    <x v="4"/>
    <s v="VD0712.1 / 819076"/>
    <d v="2001-07-01T00:00:00"/>
  </r>
  <r>
    <x v="0"/>
    <x v="0"/>
    <x v="0"/>
    <x v="0"/>
    <n v="20"/>
    <n v="1313285"/>
    <d v="2001-05-30T12:54:51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LMEDESK1"/>
    <s v="BMARCHAN"/>
    <s v="Enron Metals Trading System"/>
    <x v="0"/>
    <x v="0"/>
    <n v="2159058"/>
    <m/>
  </r>
  <r>
    <x v="0"/>
    <x v="0"/>
    <x v="0"/>
    <x v="0"/>
    <n v="1"/>
    <n v="1313286"/>
    <d v="2001-05-30T12:54:54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11.75"/>
    <s v="frawley1"/>
    <s v="BMARCHAN"/>
    <s v="Enron Metals Trading System"/>
    <x v="0"/>
    <x v="0"/>
    <n v="2159056"/>
    <d v="2001-06-20T00:00:00"/>
  </r>
  <r>
    <x v="0"/>
    <x v="0"/>
    <x v="0"/>
    <x v="0"/>
    <n v="2"/>
    <n v="1313290"/>
    <d v="2001-05-30T12:55:19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88"/>
    <s v="refmetal"/>
    <s v="BMARCHAN"/>
    <s v="Enron Metals Trading System"/>
    <x v="0"/>
    <x v="0"/>
    <n v="2159054"/>
    <m/>
  </r>
  <r>
    <x v="1"/>
    <x v="2"/>
    <x v="0"/>
    <x v="10"/>
    <n v="620000"/>
    <n v="1313291"/>
    <d v="2001-05-30T12:55:28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6949999999999998"/>
    <s v="schmittm"/>
    <s v="JARNOLD"/>
    <s v="NG-Price"/>
    <x v="6"/>
    <x v="4"/>
    <s v="VD0715.1"/>
    <d v="2001-07-01T21:00:00"/>
  </r>
  <r>
    <x v="0"/>
    <x v="0"/>
    <x v="0"/>
    <x v="0"/>
    <n v="2"/>
    <n v="1313292"/>
    <d v="2001-05-30T12:55:33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9052"/>
    <m/>
  </r>
  <r>
    <x v="1"/>
    <x v="1"/>
    <x v="0"/>
    <x v="0"/>
    <n v="50"/>
    <n v="1313293"/>
    <d v="2001-05-30T12:55:58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4"/>
    <s v="jjohnson"/>
    <s v="GGUPTA"/>
    <s v="ST-New England"/>
    <x v="7"/>
    <x v="4"/>
    <n v="626523.1"/>
    <d v="2001-06-01T21:00:00"/>
  </r>
  <r>
    <x v="1"/>
    <x v="1"/>
    <x v="1"/>
    <x v="6"/>
    <n v="1500"/>
    <n v="1313294"/>
    <d v="2001-05-30T12:56:05"/>
    <s v="BP Energy Company"/>
    <x v="4"/>
    <x v="1"/>
    <x v="0"/>
    <x v="1"/>
    <s v="US East Power Phy Fwd Firm"/>
    <s v="US Pwr Phy Firm  NEPOOL Peak             Jun01           USD/MWh"/>
    <n v="50"/>
    <m/>
    <x v="0"/>
    <x v="1"/>
    <x v="0"/>
    <n v="48.5"/>
    <s v="NepoolDesk"/>
    <s v="GGUPTA"/>
    <s v="LT-New England"/>
    <x v="7"/>
    <x v="6"/>
    <n v="626524.1"/>
    <d v="2001-06-01T17:11:00"/>
  </r>
  <r>
    <x v="1"/>
    <x v="2"/>
    <x v="0"/>
    <x v="10"/>
    <n v="310000"/>
    <n v="1313295"/>
    <d v="2001-05-30T12:56:06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69"/>
    <s v="PATGRIMES"/>
    <s v="JARNOLD"/>
    <s v="NG-Price"/>
    <x v="6"/>
    <x v="4"/>
    <s v="VD0718.1"/>
    <d v="2001-07-01T21:00:00"/>
  </r>
  <r>
    <x v="1"/>
    <x v="1"/>
    <x v="1"/>
    <x v="10"/>
    <n v="775"/>
    <n v="1313296"/>
    <d v="2001-05-30T12:56:12"/>
    <s v="Mirant Americas Energy Marketing, L.P."/>
    <x v="0"/>
    <x v="0"/>
    <x v="0"/>
    <x v="1"/>
    <s v="US West Power Phy Fwd Firm"/>
    <s v="US Pwr Phy Firm  PALVE Peak              Aug01           USD/MWh"/>
    <n v="25"/>
    <m/>
    <x v="0"/>
    <x v="1"/>
    <x v="0"/>
    <n v="352"/>
    <s v="ttw00001"/>
    <s v="MMOTLEY"/>
    <s v="ST-SW"/>
    <x v="7"/>
    <x v="6"/>
    <n v="626525.1"/>
    <d v="2001-08-01T21:00:00"/>
  </r>
  <r>
    <x v="0"/>
    <x v="0"/>
    <x v="0"/>
    <x v="0"/>
    <n v="20"/>
    <n v="1313297"/>
    <d v="2001-05-30T12:56:1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050"/>
    <m/>
  </r>
  <r>
    <x v="0"/>
    <x v="0"/>
    <x v="0"/>
    <x v="0"/>
    <n v="18"/>
    <n v="1313299"/>
    <d v="2001-05-30T12:56:29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87"/>
    <s v="pridielrp"/>
    <s v="BMARCHAN"/>
    <s v="Enron Metals Trading System"/>
    <x v="0"/>
    <x v="0"/>
    <n v="2159048"/>
    <m/>
  </r>
  <r>
    <x v="1"/>
    <x v="2"/>
    <x v="1"/>
    <x v="6"/>
    <n v="150000"/>
    <n v="1313298"/>
    <d v="2001-05-30T12:56:29"/>
    <s v="ProLiance Energy, LLC"/>
    <x v="0"/>
    <x v="0"/>
    <x v="0"/>
    <x v="2"/>
    <s v="US Gas Phy Fwd Firm non-TX &lt; or = 1Mo "/>
    <s v="US Gas Phy       TGT Z-SL                Jun01           USD/MM"/>
    <n v="5000"/>
    <m/>
    <x v="0"/>
    <x v="10"/>
    <x v="0"/>
    <n v="3.5924999999999998"/>
    <s v="ADM14794"/>
    <s v="SPEREIR"/>
    <s v="ENA-IM NE GULF2"/>
    <x v="8"/>
    <x v="4"/>
    <n v="819083"/>
    <d v="2001-06-01T21:00:00"/>
  </r>
  <r>
    <x v="1"/>
    <x v="3"/>
    <x v="0"/>
    <x v="0"/>
    <n v="50000"/>
    <n v="1313300"/>
    <d v="2001-05-30T12:56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837"/>
    <d v="2001-07-01T00:00:00"/>
  </r>
  <r>
    <x v="1"/>
    <x v="2"/>
    <x v="0"/>
    <x v="10"/>
    <n v="310000"/>
    <n v="1313301"/>
    <d v="2001-05-30T12:56:41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mgbrooks"/>
    <s v="JARNOLD"/>
    <s v="NG-Price"/>
    <x v="6"/>
    <x v="4"/>
    <s v="VD0719.1"/>
    <d v="2001-07-01T21:00:00"/>
  </r>
  <r>
    <x v="1"/>
    <x v="2"/>
    <x v="0"/>
    <x v="10"/>
    <n v="310000"/>
    <n v="1313306"/>
    <d v="2001-05-30T12:57:08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69"/>
    <s v="berginpat2"/>
    <s v="JARNOLD"/>
    <s v="NG-Price"/>
    <x v="6"/>
    <x v="4"/>
    <s v="VD0724.1"/>
    <d v="2001-07-01T21:00:00"/>
  </r>
  <r>
    <x v="1"/>
    <x v="3"/>
    <x v="0"/>
    <x v="0"/>
    <n v="50000"/>
    <n v="1313307"/>
    <d v="2001-05-30T12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838"/>
    <d v="2001-07-01T00:00:00"/>
  </r>
  <r>
    <x v="1"/>
    <x v="2"/>
    <x v="0"/>
    <x v="10"/>
    <n v="310000"/>
    <n v="1313308"/>
    <d v="2001-05-30T12:57:12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69"/>
    <s v="JEFFFOX1"/>
    <s v="JARNOLD"/>
    <s v="NG-Price"/>
    <x v="6"/>
    <x v="4"/>
    <s v="VD0725.1"/>
    <d v="2001-07-01T21:00:00"/>
  </r>
  <r>
    <x v="0"/>
    <x v="0"/>
    <x v="0"/>
    <x v="0"/>
    <n v="20"/>
    <n v="1313311"/>
    <d v="2001-05-30T12:57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4"/>
    <m/>
  </r>
  <r>
    <x v="1"/>
    <x v="2"/>
    <x v="0"/>
    <x v="6"/>
    <n v="75000"/>
    <n v="1313312"/>
    <d v="2001-05-30T12:57:34"/>
    <s v="Aquila Risk Management Corporation"/>
    <x v="0"/>
    <x v="0"/>
    <x v="0"/>
    <x v="2"/>
    <s v="US Gas Fin Swap"/>
    <s v="US Gas Swap      Nymex                   Sep01           USD/MM"/>
    <n v="2500"/>
    <m/>
    <x v="0"/>
    <x v="10"/>
    <x v="0"/>
    <n v="3.81"/>
    <s v="AQUILA1037"/>
    <s v="JARNOLD"/>
    <s v="NG-Price"/>
    <x v="6"/>
    <x v="4"/>
    <s v="VD0728.1"/>
    <d v="2001-09-01T21:00:00"/>
  </r>
  <r>
    <x v="1"/>
    <x v="2"/>
    <x v="0"/>
    <x v="14"/>
    <n v="182500"/>
    <n v="1313316"/>
    <d v="2001-05-30T12:58:1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729.1"/>
    <d v="2002-01-01T21:00:00"/>
  </r>
  <r>
    <x v="1"/>
    <x v="2"/>
    <x v="0"/>
    <x v="10"/>
    <n v="542500"/>
    <n v="1313317"/>
    <d v="2001-05-30T12:58:14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69"/>
    <s v="aepes211"/>
    <s v="JARNOLD"/>
    <s v="NG-Price"/>
    <x v="6"/>
    <x v="4"/>
    <s v="VD0730.1"/>
    <d v="2001-07-01T21:00:00"/>
  </r>
  <r>
    <x v="1"/>
    <x v="2"/>
    <x v="0"/>
    <x v="10"/>
    <n v="310000"/>
    <n v="1313319"/>
    <d v="2001-05-30T12:58:2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petverma"/>
    <s v="JARNOLD"/>
    <s v="NG-Price"/>
    <x v="6"/>
    <x v="4"/>
    <s v="VD0733.1"/>
    <d v="2001-07-01T21:00:00"/>
  </r>
  <r>
    <x v="1"/>
    <x v="2"/>
    <x v="0"/>
    <x v="20"/>
    <n v="377500"/>
    <n v="1313320"/>
    <d v="2001-05-30T12:58:33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125"/>
    <s v="ADM24744"/>
    <s v="JARNOLD"/>
    <s v="NG-Price"/>
    <x v="6"/>
    <x v="4"/>
    <s v="VD0734.1"/>
    <d v="2001-11-01T00:00:00"/>
  </r>
  <r>
    <x v="1"/>
    <x v="2"/>
    <x v="0"/>
    <x v="20"/>
    <n v="755000"/>
    <n v="1313326"/>
    <d v="2001-05-30T12:58:51"/>
    <s v="Engage Energy Canada L.P."/>
    <x v="0"/>
    <x v="0"/>
    <x v="0"/>
    <x v="2"/>
    <s v="US Gas Fin Swap"/>
    <s v="US Gas Swap      Nymex                   Nov01-Mar02     USD/MM"/>
    <n v="5000"/>
    <m/>
    <x v="0"/>
    <x v="10"/>
    <x v="0"/>
    <n v="4.125"/>
    <s v="ADM98493"/>
    <s v="JARNOLD"/>
    <s v="NG-Price"/>
    <x v="6"/>
    <x v="4"/>
    <s v="VD0738.1"/>
    <d v="2001-11-01T00:00:00"/>
  </r>
  <r>
    <x v="1"/>
    <x v="2"/>
    <x v="0"/>
    <x v="22"/>
    <n v="615000"/>
    <n v="1313327"/>
    <d v="2001-05-30T12:58:53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damian41"/>
    <s v="JARNOLD"/>
    <s v="NG-Price"/>
    <x v="6"/>
    <x v="4"/>
    <s v="VD0739.1"/>
    <d v="2001-07-01T00:00:00"/>
  </r>
  <r>
    <x v="1"/>
    <x v="2"/>
    <x v="0"/>
    <x v="10"/>
    <n v="465000"/>
    <n v="1313329"/>
    <d v="2001-05-30T12:58:57"/>
    <s v="BNP Paribas"/>
    <x v="0"/>
    <x v="0"/>
    <x v="0"/>
    <x v="2"/>
    <s v="US Gas Fin Swap"/>
    <s v="US Gas Swap      Nymex                   Jul01           USD/MM"/>
    <n v="15000"/>
    <m/>
    <x v="0"/>
    <x v="10"/>
    <x v="0"/>
    <n v="3.69"/>
    <s v="SUNGDORA"/>
    <s v="JARNOLD"/>
    <s v="NG-Price"/>
    <x v="6"/>
    <x v="4"/>
    <s v="VD0741.1"/>
    <d v="2001-07-01T21:00:00"/>
  </r>
  <r>
    <x v="0"/>
    <x v="0"/>
    <x v="0"/>
    <x v="0"/>
    <n v="20"/>
    <n v="1313330"/>
    <d v="2001-05-30T12:58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ADM83161"/>
    <s v="BMARCHAN"/>
    <s v="Enron Metals Trading System"/>
    <x v="0"/>
    <x v="0"/>
    <n v="2159042"/>
    <m/>
  </r>
  <r>
    <x v="0"/>
    <x v="0"/>
    <x v="0"/>
    <x v="0"/>
    <n v="20"/>
    <n v="1313331"/>
    <d v="2001-05-30T12:59:08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0"/>
    <m/>
  </r>
  <r>
    <x v="1"/>
    <x v="2"/>
    <x v="0"/>
    <x v="20"/>
    <n v="755000"/>
    <n v="1313332"/>
    <d v="2001-05-30T12:59:14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2"/>
    <s v="det00001"/>
    <s v="JARNOLD"/>
    <s v="NG-Price"/>
    <x v="6"/>
    <x v="4"/>
    <s v="VD0743.1"/>
    <d v="2001-11-01T00:00:00"/>
  </r>
  <r>
    <x v="0"/>
    <x v="0"/>
    <x v="0"/>
    <x v="0"/>
    <n v="20"/>
    <n v="1313333"/>
    <d v="2001-05-30T12:59:43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767"/>
    <m/>
  </r>
  <r>
    <x v="0"/>
    <x v="0"/>
    <x v="0"/>
    <x v="0"/>
    <n v="4"/>
    <n v="1313334"/>
    <d v="2001-05-30T12:59:47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JNAWNEDW"/>
    <s v="BMARCHAN"/>
    <s v="Enron Metals Trading System"/>
    <x v="0"/>
    <x v="0"/>
    <n v="2159038"/>
    <m/>
  </r>
  <r>
    <x v="0"/>
    <x v="0"/>
    <x v="0"/>
    <x v="0"/>
    <n v="16"/>
    <n v="1313335"/>
    <d v="2001-05-30T13:00:15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6.5"/>
    <s v="pridielrp"/>
    <s v="BMARCHAN"/>
    <s v="Enron Metals Trading System"/>
    <x v="0"/>
    <x v="0"/>
    <n v="2159036"/>
    <m/>
  </r>
  <r>
    <x v="1"/>
    <x v="1"/>
    <x v="1"/>
    <x v="6"/>
    <n v="1500"/>
    <n v="1313336"/>
    <d v="2001-05-30T13:00:18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bmason0001"/>
    <s v="MCARSON2"/>
    <s v="LT-SPP"/>
    <x v="7"/>
    <x v="6"/>
    <n v="626528.1"/>
    <d v="2001-06-01T14:16:00"/>
  </r>
  <r>
    <x v="1"/>
    <x v="1"/>
    <x v="1"/>
    <x v="6"/>
    <n v="1500"/>
    <n v="1313337"/>
    <d v="2001-05-30T13:00:27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5.75"/>
    <s v="smarland"/>
    <s v="FSTURM"/>
    <s v="ST-ECAR"/>
    <x v="7"/>
    <x v="6"/>
    <n v="626529.1"/>
    <d v="2001-09-01T17:11:00"/>
  </r>
  <r>
    <x v="1"/>
    <x v="1"/>
    <x v="1"/>
    <x v="8"/>
    <n v="4600"/>
    <n v="1313338"/>
    <d v="2001-05-30T13:00:28"/>
    <s v="Duke Energy Trading and Marketing, L.L.C."/>
    <x v="0"/>
    <x v="0"/>
    <x v="0"/>
    <x v="1"/>
    <s v="US East Power Phy Fwd Firm"/>
    <s v="US Pwr Phy Firm  PJM-W Peak              Oct-Dec01       USD/MWh"/>
    <m/>
    <n v="50"/>
    <x v="0"/>
    <x v="1"/>
    <x v="0"/>
    <n v="36"/>
    <s v="LHALGREN"/>
    <s v="RBENSON"/>
    <s v="LT-PJM"/>
    <x v="7"/>
    <x v="6"/>
    <n v="626530.1"/>
    <d v="2001-10-01T14:12:00"/>
  </r>
  <r>
    <x v="1"/>
    <x v="1"/>
    <x v="1"/>
    <x v="8"/>
    <n v="4600"/>
    <n v="1313339"/>
    <d v="2001-05-30T13:00:33"/>
    <s v="The New Power Company"/>
    <x v="0"/>
    <x v="0"/>
    <x v="0"/>
    <x v="1"/>
    <s v="US East Power Phy Fwd Firm"/>
    <s v="US Pwr Phy Firm  PJM-W Peak              Oct-Dec01       USD/MWh"/>
    <m/>
    <n v="50"/>
    <x v="0"/>
    <x v="1"/>
    <x v="0"/>
    <n v="36.5"/>
    <s v="SUNEETNPW"/>
    <s v="RBENSON"/>
    <s v="LT-PJM"/>
    <x v="7"/>
    <x v="6"/>
    <n v="626531.1"/>
    <d v="2001-10-01T14:12:00"/>
  </r>
  <r>
    <x v="1"/>
    <x v="1"/>
    <x v="1"/>
    <x v="6"/>
    <n v="1500"/>
    <n v="1313341"/>
    <d v="2001-05-30T13:00:36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6"/>
    <s v="DANSOCCER"/>
    <s v="FSTURM"/>
    <s v="ST-ECAR"/>
    <x v="7"/>
    <x v="6"/>
    <n v="626533.1"/>
    <d v="2001-09-01T17:11:00"/>
  </r>
  <r>
    <x v="1"/>
    <x v="1"/>
    <x v="0"/>
    <x v="2"/>
    <n v="250"/>
    <n v="1313340"/>
    <d v="2001-05-30T13:00:36"/>
    <s v="Mirant Americas Energy Marketing, L.P."/>
    <x v="0"/>
    <x v="0"/>
    <x v="0"/>
    <x v="1"/>
    <s v="US East Power Fin Swap"/>
    <s v="US Pwr Fin Swap  ISO NY Z-G Peak         04-08Jun01      USD/MWh"/>
    <m/>
    <n v="50"/>
    <x v="0"/>
    <x v="1"/>
    <x v="0"/>
    <n v="50"/>
    <s v="agillespie"/>
    <s v="GGUPTA"/>
    <s v="ST-New England"/>
    <x v="7"/>
    <x v="4"/>
    <n v="626532.1"/>
    <d v="2001-06-04T21:00:00"/>
  </r>
  <r>
    <x v="1"/>
    <x v="2"/>
    <x v="0"/>
    <x v="10"/>
    <n v="620000"/>
    <n v="1313344"/>
    <d v="2001-05-30T13:00:49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8149999999999999"/>
    <s v="EPMELPjrc"/>
    <s v="JARNOLD"/>
    <s v="NG-Price"/>
    <x v="6"/>
    <x v="4"/>
    <s v="VD0746.1"/>
    <d v="2001-07-01T21:00:00"/>
  </r>
  <r>
    <x v="1"/>
    <x v="1"/>
    <x v="1"/>
    <x v="10"/>
    <n v="775"/>
    <n v="1313345"/>
    <d v="2001-05-30T13:00:49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5"/>
    <s v="Biggsbyron"/>
    <s v="MMOTLEY"/>
    <s v="ST-SW"/>
    <x v="7"/>
    <x v="6"/>
    <n v="626534.1"/>
    <d v="2001-07-01T21:00:00"/>
  </r>
  <r>
    <x v="1"/>
    <x v="2"/>
    <x v="0"/>
    <x v="10"/>
    <n v="930000"/>
    <n v="1313347"/>
    <d v="2001-05-30T13:00:52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POSEJPALI2"/>
    <s v="JARNOLD"/>
    <s v="NG-Price"/>
    <x v="6"/>
    <x v="4"/>
    <s v="VD0748.1"/>
    <d v="2001-07-01T21:00:00"/>
  </r>
  <r>
    <x v="1"/>
    <x v="2"/>
    <x v="0"/>
    <x v="10"/>
    <n v="930000"/>
    <n v="1313350"/>
    <d v="2001-05-30T13:00:54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149999999999999"/>
    <s v="dlposton"/>
    <s v="JARNOLD"/>
    <s v="NG-Price"/>
    <x v="6"/>
    <x v="4"/>
    <s v="VD0750.1"/>
    <d v="2001-07-01T21:00:00"/>
  </r>
  <r>
    <x v="1"/>
    <x v="1"/>
    <x v="1"/>
    <x v="8"/>
    <n v="4600"/>
    <n v="1313349"/>
    <d v="2001-05-30T13:00:54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0.25"/>
    <s v="HERNDON1"/>
    <s v="DDAVIS"/>
    <s v="LT-New England"/>
    <x v="7"/>
    <x v="6"/>
    <n v="626535.1"/>
    <d v="2001-10-01T17:11:00"/>
  </r>
  <r>
    <x v="1"/>
    <x v="2"/>
    <x v="0"/>
    <x v="10"/>
    <n v="930000"/>
    <n v="1313351"/>
    <d v="2001-05-30T13:00:56"/>
    <s v="Firm Trading Bridgeline Gas Marketing"/>
    <x v="0"/>
    <x v="0"/>
    <x v="0"/>
    <x v="2"/>
    <s v="US Gas Fin Swap"/>
    <s v="US Gas Swap      Nymex                   Jul01           USD/MM"/>
    <m/>
    <n v="30000"/>
    <x v="0"/>
    <x v="10"/>
    <x v="0"/>
    <n v="3.83"/>
    <s v="ADM84149"/>
    <s v="JARNOLD"/>
    <s v="NG-Price"/>
    <x v="6"/>
    <x v="4"/>
    <s v="VD0751.1"/>
    <d v="2001-07-01T21:00:00"/>
  </r>
  <r>
    <x v="1"/>
    <x v="1"/>
    <x v="1"/>
    <x v="6"/>
    <n v="1500"/>
    <n v="1313355"/>
    <d v="2001-05-30T13:01:00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5"/>
    <s v="HERNDON1"/>
    <s v="DDAVIS"/>
    <s v="LT-New England"/>
    <x v="7"/>
    <x v="6"/>
    <n v="626536.1"/>
    <d v="2001-09-01T17:11:00"/>
  </r>
  <r>
    <x v="1"/>
    <x v="2"/>
    <x v="0"/>
    <x v="10"/>
    <n v="310000"/>
    <n v="1313356"/>
    <d v="2001-05-30T13:01:05"/>
    <s v="Duke Energy Trading and Marketing, L.L.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mjkimner"/>
    <s v="JARNOLD"/>
    <s v="NG-Price"/>
    <x v="6"/>
    <x v="4"/>
    <s v="VD0755.1"/>
    <d v="2001-07-01T21:00:00"/>
  </r>
  <r>
    <x v="1"/>
    <x v="2"/>
    <x v="0"/>
    <x v="10"/>
    <n v="930000"/>
    <n v="1313357"/>
    <d v="2001-05-30T13:01:06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EPMELPjrc"/>
    <s v="JARNOLD"/>
    <s v="NG-Price"/>
    <x v="6"/>
    <x v="4"/>
    <s v="VD0756.1"/>
    <d v="2001-07-01T21:00:00"/>
  </r>
  <r>
    <x v="1"/>
    <x v="2"/>
    <x v="0"/>
    <x v="10"/>
    <n v="930000"/>
    <n v="1313360"/>
    <d v="2001-05-30T13:01:09"/>
    <s v="Reliant Energy Services, Inc."/>
    <x v="0"/>
    <x v="0"/>
    <x v="0"/>
    <x v="2"/>
    <s v="US Gas Fin Swap"/>
    <s v="US Gas Swap      Nymex                   Jul01           USD/MM"/>
    <m/>
    <n v="30000"/>
    <x v="0"/>
    <x v="10"/>
    <x v="0"/>
    <n v="3.8450000000000002"/>
    <s v="robpitts"/>
    <s v="JARNOLD"/>
    <s v="NG-Price"/>
    <x v="6"/>
    <x v="4"/>
    <s v="VD0760.1"/>
    <d v="2001-07-01T21:00:00"/>
  </r>
  <r>
    <x v="1"/>
    <x v="2"/>
    <x v="0"/>
    <x v="10"/>
    <n v="465000"/>
    <n v="1313359"/>
    <d v="2001-05-30T13:01:09"/>
    <s v="Coral Energy Holding L.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jwhitnah"/>
    <s v="JARNOLD"/>
    <s v="NG-Price"/>
    <x v="6"/>
    <x v="4"/>
    <s v="VD0758.1"/>
    <d v="2001-07-01T21:00:00"/>
  </r>
  <r>
    <x v="1"/>
    <x v="2"/>
    <x v="0"/>
    <x v="10"/>
    <n v="465000"/>
    <n v="1313362"/>
    <d v="2001-05-30T13:01:11"/>
    <s v="Calpine Energy Services, L.P."/>
    <x v="0"/>
    <x v="0"/>
    <x v="0"/>
    <x v="2"/>
    <s v="US Gas Fin Swap"/>
    <s v="US Gas Swap      Nymex                   Jul01           USD/MM"/>
    <n v="15000"/>
    <m/>
    <x v="0"/>
    <x v="10"/>
    <x v="0"/>
    <n v="3.83"/>
    <s v="WRUSSELL"/>
    <s v="JARNOLD"/>
    <s v="NG-Price"/>
    <x v="6"/>
    <x v="4"/>
    <s v="VD0761.1"/>
    <d v="2001-07-01T21:00:00"/>
  </r>
  <r>
    <x v="1"/>
    <x v="1"/>
    <x v="0"/>
    <x v="18"/>
    <n v="3100"/>
    <n v="1313363"/>
    <d v="2001-05-30T13:01:12"/>
    <s v="Engage Energy Canada L.P."/>
    <x v="0"/>
    <x v="0"/>
    <x v="0"/>
    <x v="1"/>
    <s v="US East Power Fin Swap"/>
    <s v="US Pwr Fin Swap  Cin MWD Peak            Jul-Aug01       USD/MWh"/>
    <m/>
    <n v="50"/>
    <x v="0"/>
    <x v="1"/>
    <x v="0"/>
    <n v="78"/>
    <s v="kentpower"/>
    <s v="FSTURM"/>
    <s v="LT-ECAR"/>
    <x v="7"/>
    <x v="4"/>
    <n v="626537.1"/>
    <d v="2001-07-01T14:05:00"/>
  </r>
  <r>
    <x v="1"/>
    <x v="2"/>
    <x v="0"/>
    <x v="10"/>
    <n v="930000"/>
    <n v="1313364"/>
    <d v="2001-05-30T13:01:13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TMCANDREW1"/>
    <s v="JARNOLD"/>
    <s v="NG-Price"/>
    <x v="6"/>
    <x v="4"/>
    <s v="VD0762.1"/>
    <d v="2001-07-01T21:00:00"/>
  </r>
  <r>
    <x v="1"/>
    <x v="1"/>
    <x v="1"/>
    <x v="6"/>
    <n v="1500"/>
    <n v="1313365"/>
    <d v="2001-05-30T13:01:14"/>
    <s v="Tractebel Energy Marketing, Inc."/>
    <x v="0"/>
    <x v="0"/>
    <x v="0"/>
    <x v="1"/>
    <s v="US East Power Phy Fwd Firm"/>
    <s v="US Pwr Phy Firm  NEPOOL Peak             Jun01           USD/MWh"/>
    <m/>
    <n v="50"/>
    <x v="0"/>
    <x v="1"/>
    <x v="0"/>
    <n v="49.5"/>
    <s v="HERNDON1"/>
    <s v="GGUPTA"/>
    <s v="LT-New England"/>
    <x v="7"/>
    <x v="6"/>
    <n v="626538.1"/>
    <d v="2001-06-01T17:11:00"/>
  </r>
  <r>
    <x v="1"/>
    <x v="2"/>
    <x v="0"/>
    <x v="10"/>
    <n v="775000"/>
    <n v="1313370"/>
    <d v="2001-05-30T13:01:21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3"/>
    <s v="EPMELPjrc"/>
    <s v="JARNOLD"/>
    <s v="NG-Price"/>
    <x v="6"/>
    <x v="4"/>
    <s v="VD0766.1"/>
    <d v="2001-07-01T21:00:00"/>
  </r>
  <r>
    <x v="1"/>
    <x v="3"/>
    <x v="0"/>
    <x v="0"/>
    <n v="50000"/>
    <n v="1313371"/>
    <d v="2001-05-30T13:01:2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1"/>
    <s v="GWHALLE"/>
    <s v="WTI-GW-NXC2"/>
    <x v="5"/>
    <x v="4"/>
    <n v="109840"/>
    <d v="2001-07-01T00:00:00"/>
  </r>
  <r>
    <x v="1"/>
    <x v="2"/>
    <x v="0"/>
    <x v="10"/>
    <n v="930000"/>
    <n v="1313373"/>
    <d v="2001-05-30T13:01:25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TMCANDREW1"/>
    <s v="JARNOLD"/>
    <s v="NG-Price"/>
    <x v="6"/>
    <x v="4"/>
    <s v="VD0767.1"/>
    <d v="2001-07-01T21:00:00"/>
  </r>
  <r>
    <x v="1"/>
    <x v="3"/>
    <x v="0"/>
    <x v="0"/>
    <n v="50000"/>
    <n v="1313374"/>
    <d v="2001-05-30T13:01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1"/>
    <s v="GWHALLE"/>
    <s v="WTI-GW-NXC2"/>
    <x v="5"/>
    <x v="4"/>
    <n v="109841"/>
    <d v="2001-07-01T00:00:00"/>
  </r>
  <r>
    <x v="1"/>
    <x v="2"/>
    <x v="0"/>
    <x v="10"/>
    <n v="930000"/>
    <n v="1313376"/>
    <d v="2001-05-30T13:01:29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WRUSSELL"/>
    <s v="JARNOLD"/>
    <s v="NG-Price"/>
    <x v="6"/>
    <x v="4"/>
    <s v="VD0770.1"/>
    <d v="2001-07-01T21:00:00"/>
  </r>
  <r>
    <x v="1"/>
    <x v="1"/>
    <x v="1"/>
    <x v="6"/>
    <n v="1500"/>
    <n v="1313380"/>
    <d v="2001-05-30T13:01:36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75"/>
    <s v="HERNDON1"/>
    <s v="DDAVIS"/>
    <s v="LT-New England"/>
    <x v="7"/>
    <x v="6"/>
    <n v="626540.1"/>
    <d v="2001-09-01T17:11:00"/>
  </r>
  <r>
    <x v="1"/>
    <x v="3"/>
    <x v="0"/>
    <x v="0"/>
    <n v="50000"/>
    <n v="1313381"/>
    <d v="2001-05-30T13:01:3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N587JK00"/>
    <s v="GWHALLE"/>
    <s v="WTI-GW-NXC2"/>
    <x v="5"/>
    <x v="4"/>
    <n v="109842"/>
    <d v="2001-07-01T00:00:00"/>
  </r>
  <r>
    <x v="1"/>
    <x v="2"/>
    <x v="0"/>
    <x v="10"/>
    <n v="465000"/>
    <n v="1313383"/>
    <d v="2001-05-30T13:01:39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rsavocch"/>
    <s v="JARNOLD"/>
    <s v="NG-Price"/>
    <x v="6"/>
    <x v="4"/>
    <s v="VD0777.1"/>
    <d v="2001-07-01T21:00:00"/>
  </r>
  <r>
    <x v="1"/>
    <x v="2"/>
    <x v="0"/>
    <x v="10"/>
    <n v="465000"/>
    <n v="1313385"/>
    <d v="2001-05-30T13:01:43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83"/>
    <s v="EPMELPjrc"/>
    <s v="JARNOLD"/>
    <s v="NG-Price"/>
    <x v="6"/>
    <x v="4"/>
    <s v="VD0779.1"/>
    <d v="2001-07-01T21:00:00"/>
  </r>
  <r>
    <x v="1"/>
    <x v="2"/>
    <x v="0"/>
    <x v="10"/>
    <n v="155000"/>
    <n v="1313387"/>
    <d v="2001-05-30T13:01:4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149999999999999"/>
    <s v="johndarm"/>
    <s v="JARNOLD"/>
    <s v="NG-Price"/>
    <x v="6"/>
    <x v="4"/>
    <s v="VD0782.1"/>
    <d v="2001-07-01T21:00:00"/>
  </r>
  <r>
    <x v="1"/>
    <x v="2"/>
    <x v="0"/>
    <x v="10"/>
    <n v="775000"/>
    <n v="1313388"/>
    <d v="2001-05-30T13:01:50"/>
    <s v="Axia Energy, LP"/>
    <x v="0"/>
    <x v="0"/>
    <x v="0"/>
    <x v="2"/>
    <s v="US Gas Fin Swap"/>
    <s v="US Gas Swap      Nymex                   Jul01           USD/MM"/>
    <n v="25000"/>
    <m/>
    <x v="0"/>
    <x v="10"/>
    <x v="0"/>
    <n v="3.8149999999999999"/>
    <s v="mtherrell"/>
    <s v="JARNOLD"/>
    <s v="NG-Price"/>
    <x v="6"/>
    <x v="4"/>
    <s v="VD0784.1"/>
    <d v="2001-07-01T21:00:00"/>
  </r>
  <r>
    <x v="1"/>
    <x v="2"/>
    <x v="0"/>
    <x v="10"/>
    <n v="465000"/>
    <n v="1313391"/>
    <d v="2001-05-30T13:01:56"/>
    <s v="Dynegy Marketing and Trade"/>
    <x v="0"/>
    <x v="0"/>
    <x v="0"/>
    <x v="2"/>
    <s v="US Gas Fin Swap"/>
    <s v="US Gas Swap      Nymex                   Jul01           USD/MM"/>
    <n v="15000"/>
    <m/>
    <x v="0"/>
    <x v="10"/>
    <x v="0"/>
    <n v="3.83"/>
    <s v="RODRIGUEZ"/>
    <s v="JARNOLD"/>
    <s v="NG-Price"/>
    <x v="6"/>
    <x v="4"/>
    <s v="VD0786.1"/>
    <d v="2001-07-01T21:00:00"/>
  </r>
  <r>
    <x v="1"/>
    <x v="2"/>
    <x v="0"/>
    <x v="10"/>
    <n v="310000"/>
    <n v="1313393"/>
    <d v="2001-05-30T13:02:0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83"/>
    <s v="stevemcgin"/>
    <s v="JARNOLD"/>
    <s v="NG-Price"/>
    <x v="6"/>
    <x v="4"/>
    <s v="VD0789.1"/>
    <d v="2001-07-01T21:00:00"/>
  </r>
  <r>
    <x v="1"/>
    <x v="2"/>
    <x v="0"/>
    <x v="6"/>
    <n v="75000"/>
    <n v="1313394"/>
    <d v="2001-05-30T13:02:02"/>
    <s v="Mirant Americas Energy Marketing, L.P."/>
    <x v="0"/>
    <x v="0"/>
    <x v="0"/>
    <x v="2"/>
    <s v="US Gas Fin Swap"/>
    <s v="US Gas Swap      Nymex                   Sep01           USD/MM"/>
    <m/>
    <n v="2500"/>
    <x v="0"/>
    <x v="10"/>
    <x v="0"/>
    <n v="3.96"/>
    <s v="rkc00001"/>
    <s v="JARNOLD"/>
    <s v="NG-Price"/>
    <x v="6"/>
    <x v="4"/>
    <s v="VD0788.1"/>
    <d v="2001-09-01T21:00:00"/>
  </r>
  <r>
    <x v="1"/>
    <x v="2"/>
    <x v="0"/>
    <x v="10"/>
    <n v="232500"/>
    <n v="1313400"/>
    <d v="2001-05-30T13:02:10"/>
    <s v="Aquila Risk Management Corporation"/>
    <x v="0"/>
    <x v="0"/>
    <x v="0"/>
    <x v="2"/>
    <s v="US Gas Fin Swap"/>
    <s v="US Gas Swap      Nymex                   Jul01           USD/MM"/>
    <n v="7500"/>
    <m/>
    <x v="0"/>
    <x v="10"/>
    <x v="0"/>
    <n v="3.83"/>
    <s v="AQUILA1001"/>
    <s v="JARNOLD"/>
    <s v="NG-Price"/>
    <x v="6"/>
    <x v="4"/>
    <s v="VD0793.1"/>
    <d v="2001-07-01T21:00:00"/>
  </r>
  <r>
    <x v="1"/>
    <x v="2"/>
    <x v="0"/>
    <x v="10"/>
    <n v="387500"/>
    <n v="1313401"/>
    <d v="2001-05-30T13:02:15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3"/>
    <s v="aepes213"/>
    <s v="JARNOLD"/>
    <s v="NG-Price"/>
    <x v="6"/>
    <x v="4"/>
    <s v="VD0794.1"/>
    <d v="2001-07-01T21:00:00"/>
  </r>
  <r>
    <x v="1"/>
    <x v="2"/>
    <x v="0"/>
    <x v="10"/>
    <n v="387500"/>
    <n v="1313403"/>
    <d v="2001-05-30T13:02:21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83"/>
    <s v="gturnbul"/>
    <s v="JARNOLD"/>
    <s v="NG-Price"/>
    <x v="6"/>
    <x v="4"/>
    <s v="VD0797.1"/>
    <d v="2001-07-01T21:00:00"/>
  </r>
  <r>
    <x v="1"/>
    <x v="2"/>
    <x v="0"/>
    <x v="10"/>
    <n v="542500"/>
    <n v="1313404"/>
    <d v="2001-05-30T13:02:23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83"/>
    <s v="aepes213"/>
    <s v="JARNOLD"/>
    <s v="NG-Price"/>
    <x v="6"/>
    <x v="4"/>
    <s v="VD0798.1"/>
    <d v="2001-07-01T21:00:00"/>
  </r>
  <r>
    <x v="1"/>
    <x v="2"/>
    <x v="0"/>
    <x v="6"/>
    <n v="600000"/>
    <n v="1313405"/>
    <d v="2001-05-30T13:02:25"/>
    <s v="Bank of America, National Association"/>
    <x v="0"/>
    <x v="0"/>
    <x v="0"/>
    <x v="2"/>
    <s v="US Gas Fin Swap"/>
    <s v="US Gas Swap      Nymex                   Sep01           USD/MM"/>
    <m/>
    <n v="20000"/>
    <x v="0"/>
    <x v="10"/>
    <x v="0"/>
    <n v="3.96"/>
    <s v="MMETTERS"/>
    <s v="JARNOLD"/>
    <s v="NG-Price"/>
    <x v="6"/>
    <x v="4"/>
    <s v="VD0799.1"/>
    <d v="2001-09-01T21:00:00"/>
  </r>
  <r>
    <x v="1"/>
    <x v="3"/>
    <x v="0"/>
    <x v="0"/>
    <n v="50000"/>
    <n v="1313408"/>
    <d v="2001-05-30T13:02:2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44"/>
    <d v="2001-07-01T00:00:00"/>
  </r>
  <r>
    <x v="1"/>
    <x v="2"/>
    <x v="0"/>
    <x v="10"/>
    <n v="310000"/>
    <n v="1313409"/>
    <d v="2001-05-30T13:02:29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aepes211"/>
    <s v="JARNOLD"/>
    <s v="NG-Price"/>
    <x v="6"/>
    <x v="4"/>
    <s v="VD0800.1"/>
    <d v="2001-07-01T21:00:00"/>
  </r>
  <r>
    <x v="1"/>
    <x v="2"/>
    <x v="0"/>
    <x v="10"/>
    <n v="465000"/>
    <n v="1313411"/>
    <d v="2001-05-30T13:02:38"/>
    <s v="Louis Dreyfus Corporation"/>
    <x v="0"/>
    <x v="0"/>
    <x v="0"/>
    <x v="2"/>
    <s v="US Gas Fin Swap"/>
    <s v="US Gas Swap      Nymex                   Jul01           USD/MM"/>
    <n v="15000"/>
    <m/>
    <x v="0"/>
    <x v="10"/>
    <x v="0"/>
    <n v="3.8450000000000002"/>
    <s v="DEMETRIOS"/>
    <s v="JARNOLD"/>
    <s v="NG-Price"/>
    <x v="6"/>
    <x v="4"/>
    <s v="VD0803.1"/>
    <d v="2001-07-01T21:00:00"/>
  </r>
  <r>
    <x v="1"/>
    <x v="1"/>
    <x v="1"/>
    <x v="6"/>
    <n v="1500"/>
    <n v="1313412"/>
    <d v="2001-05-30T13:02:39"/>
    <s v="Duke Energy Trading and Marketing, L.L.C."/>
    <x v="0"/>
    <x v="0"/>
    <x v="0"/>
    <x v="1"/>
    <s v="US East Power Phy Fwd Firm"/>
    <s v="US Pwr Phy Firm  PJM-W Peak              Jun01           USD/MWh"/>
    <m/>
    <n v="50"/>
    <x v="0"/>
    <x v="1"/>
    <x v="0"/>
    <n v="45.75"/>
    <s v="PATRICKH"/>
    <s v="JQUENET"/>
    <s v="LT-PJM"/>
    <x v="7"/>
    <x v="6"/>
    <n v="626541.1"/>
    <d v="2001-06-01T14:12:00"/>
  </r>
  <r>
    <x v="1"/>
    <x v="2"/>
    <x v="0"/>
    <x v="10"/>
    <n v="155000"/>
    <n v="1313413"/>
    <d v="2001-05-30T13:02:40"/>
    <s v="Virginia Power Energy Marketing, Inc."/>
    <x v="0"/>
    <x v="0"/>
    <x v="0"/>
    <x v="2"/>
    <s v="US Gas Fin Swap"/>
    <s v="US Gas Swap      Nymex                   Jul01           USD/MM"/>
    <n v="5000"/>
    <m/>
    <x v="0"/>
    <x v="10"/>
    <x v="0"/>
    <n v="3.8450000000000002"/>
    <s v="JOHNNYMAC"/>
    <s v="JARNOLD"/>
    <s v="NG-Price"/>
    <x v="6"/>
    <x v="4"/>
    <s v="VD0804.1"/>
    <d v="2001-07-01T21:00:00"/>
  </r>
  <r>
    <x v="1"/>
    <x v="2"/>
    <x v="0"/>
    <x v="10"/>
    <n v="310000"/>
    <n v="1313415"/>
    <d v="2001-05-30T13:02:42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aepes213"/>
    <s v="JARNOLD"/>
    <s v="NG-Price"/>
    <x v="6"/>
    <x v="4"/>
    <s v="VD0805.1"/>
    <d v="2001-07-01T21:00:00"/>
  </r>
  <r>
    <x v="1"/>
    <x v="1"/>
    <x v="1"/>
    <x v="6"/>
    <n v="1500"/>
    <n v="1313414"/>
    <d v="2001-05-30T13:02:42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3.5"/>
    <s v="Amlingst"/>
    <s v="DSMITH3"/>
    <s v="LT-ERCOT"/>
    <x v="7"/>
    <x v="6"/>
    <n v="626542.1"/>
    <d v="2001-09-01T00:00:00"/>
  </r>
  <r>
    <x v="1"/>
    <x v="2"/>
    <x v="0"/>
    <x v="10"/>
    <n v="310000"/>
    <n v="1313417"/>
    <d v="2001-05-30T13:02:44"/>
    <s v="Reliant Energy Services, Inc."/>
    <x v="0"/>
    <x v="0"/>
    <x v="0"/>
    <x v="2"/>
    <s v="US Gas Fin BasisSwap"/>
    <s v="US Gas Basis     EP SanJuan              Jul01           USD/MM"/>
    <n v="10000"/>
    <m/>
    <x v="0"/>
    <x v="10"/>
    <x v="0"/>
    <n v="-0.67500000000000004"/>
    <s v="kgebhard"/>
    <s v="MSANCH2"/>
    <s v="GD-New-Jr"/>
    <x v="6"/>
    <x v="4"/>
    <s v="VD0806.1"/>
    <d v="2001-07-01T21:00:00"/>
  </r>
  <r>
    <x v="1"/>
    <x v="1"/>
    <x v="1"/>
    <x v="10"/>
    <n v="1550"/>
    <n v="1313416"/>
    <d v="2001-05-30T13:02:44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.75"/>
    <s v="cmharden"/>
    <s v="RBENSON"/>
    <s v="LT-PJM"/>
    <x v="7"/>
    <x v="6"/>
    <n v="626543.1"/>
    <d v="2002-05-01T14:12:00"/>
  </r>
  <r>
    <x v="1"/>
    <x v="2"/>
    <x v="0"/>
    <x v="10"/>
    <n v="930000"/>
    <n v="1313420"/>
    <d v="2001-05-30T13:02:54"/>
    <s v="Dynegy Marketing and Trade"/>
    <x v="0"/>
    <x v="0"/>
    <x v="0"/>
    <x v="2"/>
    <s v="US Gas Fin Swap"/>
    <s v="US Gas Swap      Nymex                   Jul01           USD/MM"/>
    <n v="30000"/>
    <m/>
    <x v="0"/>
    <x v="10"/>
    <x v="0"/>
    <n v="3.86"/>
    <s v="WHITEWATER"/>
    <s v="JARNOLD"/>
    <s v="NG-Price"/>
    <x v="6"/>
    <x v="4"/>
    <s v="VD0810.1"/>
    <d v="2001-07-01T21:00:00"/>
  </r>
  <r>
    <x v="1"/>
    <x v="2"/>
    <x v="0"/>
    <x v="10"/>
    <n v="775000"/>
    <n v="1313421"/>
    <d v="2001-05-30T13:02:56"/>
    <s v="Cinergy Marketing &amp; Trading, LLC"/>
    <x v="0"/>
    <x v="0"/>
    <x v="0"/>
    <x v="2"/>
    <s v="US Gas Fin Swap"/>
    <s v="US Gas Swap      Nymex                   Jul01           USD/MM"/>
    <n v="25000"/>
    <m/>
    <x v="0"/>
    <x v="10"/>
    <x v="0"/>
    <n v="3.8450000000000002"/>
    <s v="BERRYJOE1"/>
    <s v="JARNOLD"/>
    <s v="NG-Price"/>
    <x v="6"/>
    <x v="4"/>
    <s v="VD0811.1"/>
    <d v="2001-07-01T21:00:00"/>
  </r>
  <r>
    <x v="1"/>
    <x v="2"/>
    <x v="0"/>
    <x v="10"/>
    <n v="155000"/>
    <n v="1313424"/>
    <d v="2001-05-30T13:03:00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jwhitnah"/>
    <s v="JARNOLD"/>
    <s v="NG-Price"/>
    <x v="6"/>
    <x v="4"/>
    <s v="VD0813.1"/>
    <d v="2001-07-01T21:00:00"/>
  </r>
  <r>
    <x v="1"/>
    <x v="2"/>
    <x v="0"/>
    <x v="10"/>
    <n v="77500"/>
    <n v="1313425"/>
    <d v="2001-05-30T13:03:02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450000000000002"/>
    <s v="jpeace01"/>
    <s v="JARNOLD"/>
    <s v="NG-Price"/>
    <x v="6"/>
    <x v="4"/>
    <s v="VD0814.1"/>
    <d v="2001-07-01T21:00:00"/>
  </r>
  <r>
    <x v="1"/>
    <x v="2"/>
    <x v="0"/>
    <x v="10"/>
    <n v="155000"/>
    <n v="1313431"/>
    <d v="2001-05-30T13:0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86"/>
    <s v="mgbrooks"/>
    <s v="JARNOLD"/>
    <s v="NG-Price"/>
    <x v="6"/>
    <x v="4"/>
    <s v="VD0820.1"/>
    <d v="2001-07-01T21:00:00"/>
  </r>
  <r>
    <x v="1"/>
    <x v="2"/>
    <x v="0"/>
    <x v="10"/>
    <n v="387500"/>
    <n v="1313432"/>
    <d v="2001-05-30T13:03:13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6"/>
    <s v="aepes213"/>
    <s v="JARNOLD"/>
    <s v="NG-Price"/>
    <x v="6"/>
    <x v="4"/>
    <s v="VD0822.1"/>
    <d v="2001-07-01T21:00:00"/>
  </r>
  <r>
    <x v="1"/>
    <x v="1"/>
    <x v="1"/>
    <x v="6"/>
    <n v="1500"/>
    <n v="1313433"/>
    <d v="2001-05-30T13:03:13"/>
    <s v="PSEG Energy Resources &amp; Trade LLC"/>
    <x v="0"/>
    <x v="0"/>
    <x v="0"/>
    <x v="1"/>
    <s v="US East Power Phy Fwd Firm"/>
    <s v="US Pwr Phy Firm  PJM-W Peak              Jun01           USD/MWh"/>
    <m/>
    <n v="50"/>
    <x v="0"/>
    <x v="1"/>
    <x v="0"/>
    <n v="46"/>
    <s v="mdesousa1"/>
    <s v="JQUENET"/>
    <s v="LT-PJM"/>
    <x v="7"/>
    <x v="6"/>
    <n v="626545.1"/>
    <d v="2001-06-01T14:12:00"/>
  </r>
  <r>
    <x v="1"/>
    <x v="1"/>
    <x v="1"/>
    <x v="6"/>
    <n v="1500"/>
    <n v="1313438"/>
    <d v="2001-05-30T13:03:20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46.1"/>
    <d v="2001-06-01T17:11:00"/>
  </r>
  <r>
    <x v="1"/>
    <x v="1"/>
    <x v="0"/>
    <x v="2"/>
    <n v="250"/>
    <n v="1313440"/>
    <d v="2001-05-30T13:03:21"/>
    <s v="Coral Energy Holding L.P."/>
    <x v="0"/>
    <x v="0"/>
    <x v="0"/>
    <x v="1"/>
    <s v="US East Power Fin Swap"/>
    <s v="US Pwr Fin Swap  ISO NY Z-G Peak         04-08Jun01      USD/MWh"/>
    <m/>
    <n v="50"/>
    <x v="0"/>
    <x v="1"/>
    <x v="0"/>
    <n v="50.5"/>
    <s v="jamesgtine"/>
    <s v="GGUPTA"/>
    <s v="ST-New England"/>
    <x v="7"/>
    <x v="4"/>
    <n v="626548.1"/>
    <d v="2001-06-04T21:00:00"/>
  </r>
  <r>
    <x v="1"/>
    <x v="2"/>
    <x v="0"/>
    <x v="10"/>
    <n v="77500"/>
    <n v="1313444"/>
    <d v="2001-05-30T13:03:25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3.875"/>
    <s v="aepes213"/>
    <s v="JARNOLD"/>
    <s v="NG-Price"/>
    <x v="6"/>
    <x v="4"/>
    <s v="VD0829.1"/>
    <d v="2001-07-01T21:00:00"/>
  </r>
  <r>
    <x v="1"/>
    <x v="2"/>
    <x v="0"/>
    <x v="10"/>
    <n v="155000"/>
    <n v="1313445"/>
    <d v="2001-05-30T13:03:27"/>
    <s v="Texaco Natural Gas Inc."/>
    <x v="0"/>
    <x v="0"/>
    <x v="0"/>
    <x v="2"/>
    <s v="US Gas Fin Swap"/>
    <s v="US Gas Swap      Nymex                   Jul01           USD/MM"/>
    <n v="5000"/>
    <m/>
    <x v="0"/>
    <x v="10"/>
    <x v="0"/>
    <n v="3.86"/>
    <s v="artleyjim"/>
    <s v="JARNOLD"/>
    <s v="NG-Price"/>
    <x v="6"/>
    <x v="4"/>
    <s v="VD0832.1"/>
    <d v="2001-07-01T21:00:00"/>
  </r>
  <r>
    <x v="1"/>
    <x v="2"/>
    <x v="0"/>
    <x v="10"/>
    <n v="310000"/>
    <n v="1313446"/>
    <d v="2001-05-30T13:03:31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86"/>
    <s v="JEFFFOX1"/>
    <s v="JARNOLD"/>
    <s v="NG-Price"/>
    <x v="6"/>
    <x v="4"/>
    <s v="VD0831.1"/>
    <d v="2001-07-01T21:00:00"/>
  </r>
  <r>
    <x v="1"/>
    <x v="2"/>
    <x v="0"/>
    <x v="10"/>
    <n v="155000"/>
    <n v="1313447"/>
    <d v="2001-05-30T13:03:3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varghese"/>
    <s v="JARNOLD"/>
    <s v="NG-Price"/>
    <x v="6"/>
    <x v="4"/>
    <s v="VD0833.1"/>
    <d v="2001-07-01T21:00:00"/>
  </r>
  <r>
    <x v="1"/>
    <x v="2"/>
    <x v="0"/>
    <x v="10"/>
    <n v="232500"/>
    <n v="1313448"/>
    <d v="2001-05-30T13:03:35"/>
    <s v="Enterprise Products Operating L.P."/>
    <x v="0"/>
    <x v="0"/>
    <x v="0"/>
    <x v="2"/>
    <s v="US Gas Fin Swap"/>
    <s v="US Gas Swap      Nymex                   Jul01           USD/MM"/>
    <n v="7500"/>
    <m/>
    <x v="0"/>
    <x v="10"/>
    <x v="0"/>
    <n v="3.86"/>
    <s v="ADM13739"/>
    <s v="JARNOLD"/>
    <s v="NG-Price"/>
    <x v="6"/>
    <x v="4"/>
    <s v="VD0834.1"/>
    <d v="2001-07-01T21:00:00"/>
  </r>
  <r>
    <x v="1"/>
    <x v="1"/>
    <x v="1"/>
    <x v="6"/>
    <n v="1500"/>
    <n v="1313451"/>
    <d v="2001-05-30T13:03:37"/>
    <s v="Southern Company Services, Inc."/>
    <x v="2"/>
    <x v="1"/>
    <x v="0"/>
    <x v="1"/>
    <s v="US East Power Phy Fwd Firm"/>
    <s v="US Pwr Phy Firm  SOCO Peak               Jun01           USD/MWh"/>
    <m/>
    <n v="50"/>
    <x v="0"/>
    <x v="1"/>
    <x v="0"/>
    <n v="55.5"/>
    <s v="SDOB1234"/>
    <s v="KPRESTO"/>
    <s v="LT-SERC"/>
    <x v="7"/>
    <x v="6"/>
    <n v="626549.1"/>
    <d v="2001-06-01T21:00:00"/>
  </r>
  <r>
    <x v="1"/>
    <x v="2"/>
    <x v="0"/>
    <x v="10"/>
    <n v="930000"/>
    <n v="1313452"/>
    <d v="2001-05-30T13:03:39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9"/>
    <s v="dlposton"/>
    <s v="JARNOLD"/>
    <s v="NG-Price"/>
    <x v="6"/>
    <x v="4"/>
    <s v="VD0836.1"/>
    <d v="2001-07-01T21:00:00"/>
  </r>
  <r>
    <x v="1"/>
    <x v="1"/>
    <x v="1"/>
    <x v="6"/>
    <n v="1500"/>
    <n v="1313453"/>
    <d v="2001-05-30T13:03:40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bf162233"/>
    <s v="FSTURM"/>
    <s v="ST-ECAR"/>
    <x v="7"/>
    <x v="6"/>
    <n v="626550.1"/>
    <d v="2001-09-01T17:11:00"/>
  </r>
  <r>
    <x v="1"/>
    <x v="2"/>
    <x v="0"/>
    <x v="10"/>
    <n v="232500"/>
    <n v="1313454"/>
    <d v="2001-05-30T13:03:41"/>
    <s v="Dynegy Marketing and Trade"/>
    <x v="0"/>
    <x v="0"/>
    <x v="0"/>
    <x v="2"/>
    <s v="US Gas Fin Swap"/>
    <s v="US Gas Swap      Nymex                   Jul01           USD/MM"/>
    <n v="7500"/>
    <m/>
    <x v="0"/>
    <x v="10"/>
    <x v="0"/>
    <n v="3.875"/>
    <s v="JORDAN01"/>
    <s v="JARNOLD"/>
    <s v="NG-Price"/>
    <x v="6"/>
    <x v="4"/>
    <s v="VD0839.1"/>
    <d v="2001-07-01T21:00:00"/>
  </r>
  <r>
    <x v="1"/>
    <x v="2"/>
    <x v="0"/>
    <x v="22"/>
    <n v="615000"/>
    <n v="1313455"/>
    <d v="2001-05-30T13:03:42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7"/>
    <s v="johnwest"/>
    <s v="JARNOLD"/>
    <s v="NG-Price"/>
    <x v="6"/>
    <x v="4"/>
    <s v="VD0837.1"/>
    <d v="2001-07-01T00:00:00"/>
  </r>
  <r>
    <x v="1"/>
    <x v="3"/>
    <x v="0"/>
    <x v="0"/>
    <n v="50000"/>
    <n v="1313456"/>
    <d v="2001-05-30T13:0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846"/>
    <d v="2001-07-01T00:00:00"/>
  </r>
  <r>
    <x v="1"/>
    <x v="1"/>
    <x v="1"/>
    <x v="19"/>
    <n v="3050"/>
    <n v="1313457"/>
    <d v="2001-05-30T13:03:43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PowerGLW"/>
    <s v="MCARSON2"/>
    <s v="LT-SPP"/>
    <x v="7"/>
    <x v="6"/>
    <n v="626551.1"/>
    <d v="2002-03-01T17:04:00"/>
  </r>
  <r>
    <x v="1"/>
    <x v="2"/>
    <x v="0"/>
    <x v="10"/>
    <n v="310000"/>
    <n v="1313459"/>
    <d v="2001-05-30T13:03:5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bhofman99"/>
    <s v="JARNOLD"/>
    <s v="NG-Price"/>
    <x v="6"/>
    <x v="4"/>
    <s v="VD0841.1"/>
    <d v="2001-07-01T21:00:00"/>
  </r>
  <r>
    <x v="1"/>
    <x v="2"/>
    <x v="0"/>
    <x v="10"/>
    <n v="387500"/>
    <n v="1313460"/>
    <d v="2001-05-30T13:03:54"/>
    <s v="Enterprise Products Operating L.P."/>
    <x v="0"/>
    <x v="0"/>
    <x v="0"/>
    <x v="2"/>
    <s v="US Gas Fin Swap"/>
    <s v="US Gas Swap      Nymex                   Jul01           USD/MM"/>
    <n v="12500"/>
    <m/>
    <x v="0"/>
    <x v="10"/>
    <x v="0"/>
    <n v="3.89"/>
    <s v="ADM13739"/>
    <s v="JARNOLD"/>
    <s v="NG-Price"/>
    <x v="6"/>
    <x v="4"/>
    <s v="VD0844.1"/>
    <d v="2001-07-01T21:00:00"/>
  </r>
  <r>
    <x v="1"/>
    <x v="2"/>
    <x v="0"/>
    <x v="22"/>
    <n v="615000"/>
    <n v="1313462"/>
    <d v="2001-05-30T13:03:5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98"/>
    <s v="JOEGRAHAM"/>
    <s v="JARNOLD"/>
    <s v="NG-Price"/>
    <x v="6"/>
    <x v="4"/>
    <s v="VD0843.1"/>
    <d v="2001-07-01T00:00:00"/>
  </r>
  <r>
    <x v="1"/>
    <x v="1"/>
    <x v="1"/>
    <x v="8"/>
    <n v="4600"/>
    <n v="1313463"/>
    <d v="2001-05-30T13:03:55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36"/>
    <s v="jpellegrin"/>
    <s v="MCARSON2"/>
    <s v="LT-SPP"/>
    <x v="7"/>
    <x v="6"/>
    <n v="626552.1"/>
    <d v="2001-10-01T14:16:00"/>
  </r>
  <r>
    <x v="1"/>
    <x v="2"/>
    <x v="0"/>
    <x v="10"/>
    <n v="310000"/>
    <n v="1313465"/>
    <d v="2001-05-30T13:04:03"/>
    <s v="Dynegy Canada Inc."/>
    <x v="0"/>
    <x v="0"/>
    <x v="0"/>
    <x v="2"/>
    <s v="US Gas Fin Swap"/>
    <s v="US Gas Swap      Nymex                   Jul01           USD/MM"/>
    <n v="10000"/>
    <m/>
    <x v="0"/>
    <x v="10"/>
    <x v="0"/>
    <n v="3.89"/>
    <s v="NGC12345"/>
    <s v="JARNOLD"/>
    <s v="NG-Price"/>
    <x v="6"/>
    <x v="4"/>
    <s v="VD0848.1"/>
    <d v="2001-07-01T21:00:00"/>
  </r>
  <r>
    <x v="1"/>
    <x v="2"/>
    <x v="0"/>
    <x v="22"/>
    <n v="307500"/>
    <n v="1313466"/>
    <d v="2001-05-30T13:04:04"/>
    <s v="WPS Energy Services, Inc."/>
    <x v="0"/>
    <x v="0"/>
    <x v="0"/>
    <x v="2"/>
    <s v="US Gas Fin Swap"/>
    <s v="US Gas Swap      Nymex                   Jul-Oct01       USD/MM"/>
    <m/>
    <n v="2500"/>
    <x v="0"/>
    <x v="10"/>
    <x v="0"/>
    <n v="3.99"/>
    <s v="BISHOP00"/>
    <s v="JARNOLD"/>
    <s v="NG-Price"/>
    <x v="6"/>
    <x v="4"/>
    <s v="VD0847.1"/>
    <d v="2001-07-01T00:00:00"/>
  </r>
  <r>
    <x v="1"/>
    <x v="2"/>
    <x v="0"/>
    <x v="22"/>
    <n v="307500"/>
    <n v="1313469"/>
    <d v="2001-05-30T13:04:06"/>
    <s v="Duke Energy Marketing Limited Partnership"/>
    <x v="0"/>
    <x v="0"/>
    <x v="0"/>
    <x v="2"/>
    <s v="US Gas Fin Swap"/>
    <s v="US Gas Swap      Nymex                   Jul-Oct01       USD/MM"/>
    <m/>
    <n v="2500"/>
    <x v="0"/>
    <x v="10"/>
    <x v="0"/>
    <n v="3.99"/>
    <s v="SCISORCHAN"/>
    <s v="JARNOLD"/>
    <s v="NG-Price"/>
    <x v="6"/>
    <x v="4"/>
    <s v="VD0849.1"/>
    <d v="2001-07-01T00:00:00"/>
  </r>
  <r>
    <x v="1"/>
    <x v="1"/>
    <x v="1"/>
    <x v="8"/>
    <n v="4600"/>
    <n v="1313468"/>
    <d v="2001-05-30T13:04:0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25"/>
    <s v="smarland"/>
    <s v="FSTURM"/>
    <s v="LT-ECAR"/>
    <x v="7"/>
    <x v="6"/>
    <n v="626553.1"/>
    <d v="2001-10-01T17:11:00"/>
  </r>
  <r>
    <x v="1"/>
    <x v="2"/>
    <x v="0"/>
    <x v="10"/>
    <n v="930000"/>
    <n v="1313471"/>
    <d v="2001-05-30T13:04:08"/>
    <s v="Enterprise Products Operating L.P."/>
    <x v="0"/>
    <x v="0"/>
    <x v="0"/>
    <x v="2"/>
    <s v="US Gas Fin Swap"/>
    <s v="US Gas Swap      Nymex                   Jul01           USD/MM"/>
    <n v="30000"/>
    <m/>
    <x v="0"/>
    <x v="10"/>
    <x v="0"/>
    <n v="3.875"/>
    <s v="ADM13739"/>
    <s v="JARNOLD"/>
    <s v="NG-Price"/>
    <x v="6"/>
    <x v="4"/>
    <s v="VD0852.1"/>
    <d v="2001-07-01T21:00:00"/>
  </r>
  <r>
    <x v="1"/>
    <x v="5"/>
    <x v="0"/>
    <x v="16"/>
    <n v="150000"/>
    <n v="1313472"/>
    <d v="2001-05-30T13:04:09"/>
    <s v="Morgan Stanley Capital Group, Inc."/>
    <x v="0"/>
    <x v="0"/>
    <x v="0"/>
    <x v="5"/>
    <s v="US Jet Kero Fin Spread"/>
    <s v="US Jet Kero Swap GC vs NYMEX HO          Q1 2002         c/Gl-b"/>
    <n v="50000"/>
    <m/>
    <x v="0"/>
    <x v="13"/>
    <x v="0"/>
    <n v="2.75"/>
    <s v="richseto"/>
    <s v="DLOOSLEY"/>
    <s v="KERO"/>
    <x v="6"/>
    <x v="4"/>
    <s v="VD0851.1"/>
    <d v="2002-01-01T00:00:00"/>
  </r>
  <r>
    <x v="1"/>
    <x v="2"/>
    <x v="0"/>
    <x v="6"/>
    <n v="900000"/>
    <n v="1313473"/>
    <d v="2001-05-30T13:04:10"/>
    <s v="Bank of America, National Association"/>
    <x v="0"/>
    <x v="0"/>
    <x v="0"/>
    <x v="2"/>
    <s v="US Gas Fin Swap"/>
    <s v="US Gas Swap      Nymex                   Sep01           USD/MM"/>
    <m/>
    <n v="30000"/>
    <x v="0"/>
    <x v="10"/>
    <x v="0"/>
    <n v="4.0049999999999999"/>
    <s v="MMETTERS"/>
    <s v="JARNOLD"/>
    <s v="NG-Price"/>
    <x v="6"/>
    <x v="4"/>
    <s v="VD0854.1"/>
    <d v="2001-09-01T21:00:00"/>
  </r>
  <r>
    <x v="1"/>
    <x v="2"/>
    <x v="0"/>
    <x v="10"/>
    <n v="930000"/>
    <n v="1313477"/>
    <d v="2001-05-30T13:04:14"/>
    <s v="Bank of America, National Association"/>
    <x v="0"/>
    <x v="0"/>
    <x v="0"/>
    <x v="2"/>
    <s v="US Gas Fin Swap"/>
    <s v="US Gas Swap      Nymex                   Jul01           USD/MM"/>
    <n v="30000"/>
    <m/>
    <x v="0"/>
    <x v="10"/>
    <x v="0"/>
    <n v="3.89"/>
    <s v="ADM35416"/>
    <s v="JARNOLD"/>
    <s v="NG-Price"/>
    <x v="6"/>
    <x v="4"/>
    <s v="VD0856.1"/>
    <d v="2001-07-01T21:00:00"/>
  </r>
  <r>
    <x v="1"/>
    <x v="2"/>
    <x v="0"/>
    <x v="10"/>
    <n v="930000"/>
    <n v="1313478"/>
    <d v="2001-05-30T13:04:20"/>
    <s v="Axia Energy, LP"/>
    <x v="0"/>
    <x v="0"/>
    <x v="0"/>
    <x v="2"/>
    <s v="US Gas Fin Swap"/>
    <s v="US Gas Swap      Nymex                   Jul01           USD/MM"/>
    <n v="30000"/>
    <m/>
    <x v="0"/>
    <x v="10"/>
    <x v="0"/>
    <n v="3.875"/>
    <s v="mtherrell"/>
    <s v="JARNOLD"/>
    <s v="NG-Price"/>
    <x v="6"/>
    <x v="4"/>
    <s v="VD0859.1"/>
    <d v="2001-07-01T21:00:00"/>
  </r>
  <r>
    <x v="1"/>
    <x v="3"/>
    <x v="0"/>
    <x v="0"/>
    <n v="25000"/>
    <n v="1313481"/>
    <d v="2001-05-30T13:04:2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7"/>
    <s v="DOMESTIC"/>
    <s v="GWHALLE"/>
    <s v="WTI-GW-NXC2"/>
    <x v="5"/>
    <x v="4"/>
    <n v="109848"/>
    <d v="2001-07-01T00:00:00"/>
  </r>
  <r>
    <x v="1"/>
    <x v="2"/>
    <x v="0"/>
    <x v="20"/>
    <n v="377500"/>
    <n v="1313483"/>
    <d v="2001-05-30T13:04:24"/>
    <s v="Duke Energy Marketing Limited Partnership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ADM24744"/>
    <s v="JARNOLD"/>
    <s v="NG-Price"/>
    <x v="6"/>
    <x v="4"/>
    <s v="VD0861.1"/>
    <d v="2001-11-01T00:00:00"/>
  </r>
  <r>
    <x v="1"/>
    <x v="1"/>
    <x v="1"/>
    <x v="6"/>
    <n v="1500"/>
    <n v="1313484"/>
    <d v="2001-05-30T13:04:28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DANMURPHY"/>
    <s v="JKING6"/>
    <s v="LT-SERC"/>
    <x v="7"/>
    <x v="6"/>
    <n v="626554.1"/>
    <d v="2001-06-01T14:25:00"/>
  </r>
  <r>
    <x v="1"/>
    <x v="2"/>
    <x v="0"/>
    <x v="10"/>
    <n v="310000"/>
    <n v="1313487"/>
    <d v="2001-05-30T13:04:34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0864.1"/>
    <d v="2001-07-01T21:00:00"/>
  </r>
  <r>
    <x v="1"/>
    <x v="2"/>
    <x v="0"/>
    <x v="10"/>
    <n v="620000"/>
    <n v="1313488"/>
    <d v="2001-05-30T13:04:40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JRTHOMAS"/>
    <s v="JARNOLD"/>
    <s v="NG-Price"/>
    <x v="6"/>
    <x v="4"/>
    <s v="VD0866.1"/>
    <d v="2001-07-01T21:00:00"/>
  </r>
  <r>
    <x v="1"/>
    <x v="2"/>
    <x v="0"/>
    <x v="10"/>
    <n v="465000"/>
    <n v="1313489"/>
    <d v="2001-05-30T13:04:42"/>
    <s v="Enterprise Products Operating L.P."/>
    <x v="0"/>
    <x v="0"/>
    <x v="0"/>
    <x v="2"/>
    <s v="US Gas Fin Swap"/>
    <s v="US Gas Swap      Nymex                   Jul01           USD/MM"/>
    <n v="15000"/>
    <m/>
    <x v="0"/>
    <x v="10"/>
    <x v="0"/>
    <n v="3.875"/>
    <s v="ADM13739"/>
    <s v="JARNOLD"/>
    <s v="NG-Price"/>
    <x v="6"/>
    <x v="4"/>
    <s v="VD0867.1"/>
    <d v="2001-07-01T21:00:00"/>
  </r>
  <r>
    <x v="1"/>
    <x v="2"/>
    <x v="0"/>
    <x v="10"/>
    <n v="465000"/>
    <n v="1313490"/>
    <d v="2001-05-30T13:04:44"/>
    <s v="Constellation Power Source, Inc."/>
    <x v="0"/>
    <x v="0"/>
    <x v="0"/>
    <x v="2"/>
    <s v="US Gas Fin Swap"/>
    <s v="US Gas Swap      Nymex                   Aug01           USD/MM"/>
    <n v="15000"/>
    <m/>
    <x v="0"/>
    <x v="10"/>
    <x v="0"/>
    <n v="3.9525000000000001"/>
    <s v="terrenced"/>
    <s v="JARNOLD"/>
    <s v="NG-Price"/>
    <x v="6"/>
    <x v="4"/>
    <s v="VD0869.1"/>
    <d v="2001-08-01T21:00:00"/>
  </r>
  <r>
    <x v="1"/>
    <x v="2"/>
    <x v="0"/>
    <x v="22"/>
    <n v="615000"/>
    <n v="1313498"/>
    <d v="2001-05-30T13:04:5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6"/>
    <x v="4"/>
    <s v="VD0873.1"/>
    <d v="2001-07-01T00:00:00"/>
  </r>
  <r>
    <x v="1"/>
    <x v="2"/>
    <x v="0"/>
    <x v="10"/>
    <n v="620000"/>
    <n v="1313499"/>
    <d v="2001-05-30T13:04:59"/>
    <s v="Constellation Power Source, Inc."/>
    <x v="0"/>
    <x v="0"/>
    <x v="0"/>
    <x v="2"/>
    <s v="US Gas Fin Swap"/>
    <s v="US Gas Swap      Nymex                   Aug01           USD/MM"/>
    <n v="20000"/>
    <m/>
    <x v="0"/>
    <x v="10"/>
    <x v="0"/>
    <n v="3.9674999999999998"/>
    <s v="terrenced"/>
    <s v="JARNOLD"/>
    <s v="NG-Price"/>
    <x v="6"/>
    <x v="4"/>
    <s v="VD0875.1"/>
    <d v="2001-08-01T21:00:00"/>
  </r>
  <r>
    <x v="1"/>
    <x v="3"/>
    <x v="0"/>
    <x v="0"/>
    <n v="50000"/>
    <n v="1313501"/>
    <d v="2001-05-30T13:05:0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1"/>
    <s v="GWHALLE"/>
    <s v="WTI-GW-NXC2"/>
    <x v="5"/>
    <x v="4"/>
    <n v="109850"/>
    <d v="2001-07-01T00:00:00"/>
  </r>
  <r>
    <x v="1"/>
    <x v="2"/>
    <x v="0"/>
    <x v="6"/>
    <n v="75000"/>
    <n v="1313503"/>
    <d v="2001-05-30T13:05:09"/>
    <s v="CMS Marketing, Services and Trading Company"/>
    <x v="0"/>
    <x v="0"/>
    <x v="0"/>
    <x v="2"/>
    <s v="US Gas Fin Swap"/>
    <s v="US Gas Swap      Nymex                   Sep01           USD/MM"/>
    <m/>
    <n v="2500"/>
    <x v="0"/>
    <x v="10"/>
    <x v="0"/>
    <n v="4.0199999999999996"/>
    <s v="CRABTREE"/>
    <s v="JARNOLD"/>
    <s v="NG-Price"/>
    <x v="6"/>
    <x v="4"/>
    <s v="VD0877.1"/>
    <d v="2001-09-01T21:00:00"/>
  </r>
  <r>
    <x v="1"/>
    <x v="1"/>
    <x v="1"/>
    <x v="6"/>
    <n v="1500"/>
    <n v="1313502"/>
    <d v="2001-05-30T13:05:09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57.1"/>
    <d v="2001-06-01T17:11:00"/>
  </r>
  <r>
    <x v="1"/>
    <x v="2"/>
    <x v="0"/>
    <x v="10"/>
    <n v="155000"/>
    <n v="1313507"/>
    <d v="2001-05-30T13:05:13"/>
    <s v="The New Power Company"/>
    <x v="0"/>
    <x v="0"/>
    <x v="0"/>
    <x v="2"/>
    <s v="US Gas Fin Swap"/>
    <s v="US Gas Swap      Nymex                   Jul01           USD/MM"/>
    <m/>
    <n v="5000"/>
    <x v="0"/>
    <x v="10"/>
    <x v="0"/>
    <n v="3.9049999999999998"/>
    <s v="RPREVATT"/>
    <s v="JARNOLD"/>
    <s v="NG-Price"/>
    <x v="6"/>
    <x v="4"/>
    <s v="VD0879.1"/>
    <d v="2001-07-01T21:00:00"/>
  </r>
  <r>
    <x v="1"/>
    <x v="2"/>
    <x v="0"/>
    <x v="22"/>
    <n v="615000"/>
    <n v="1313508"/>
    <d v="2001-05-30T13:05:1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649999999999999"/>
    <s v="POSEJPALI2"/>
    <s v="JARNOLD"/>
    <s v="NG-Price"/>
    <x v="6"/>
    <x v="4"/>
    <s v="VD0880.1"/>
    <d v="2001-07-01T00:00:00"/>
  </r>
  <r>
    <x v="1"/>
    <x v="2"/>
    <x v="0"/>
    <x v="10"/>
    <n v="77500"/>
    <n v="1313509"/>
    <d v="2001-05-30T13:05:26"/>
    <s v="Noble Gas Marketing Inc."/>
    <x v="0"/>
    <x v="0"/>
    <x v="0"/>
    <x v="2"/>
    <s v="US Gas Fin Swap"/>
    <s v="US Gas Swap      Nymex                   Jul01           USD/MM"/>
    <n v="2500"/>
    <m/>
    <x v="0"/>
    <x v="10"/>
    <x v="0"/>
    <n v="3.875"/>
    <s v="ADM26578"/>
    <s v="JARNOLD"/>
    <s v="NG-Price"/>
    <x v="6"/>
    <x v="4"/>
    <s v="VD0882.1"/>
    <d v="2001-07-01T21:00:00"/>
  </r>
  <r>
    <x v="1"/>
    <x v="2"/>
    <x v="0"/>
    <x v="10"/>
    <n v="852500"/>
    <n v="1313510"/>
    <d v="2001-05-30T13:05:28"/>
    <s v="Constellation Power Source, Inc."/>
    <x v="0"/>
    <x v="0"/>
    <x v="0"/>
    <x v="2"/>
    <s v="US Gas Fin Swap"/>
    <s v="US Gas Swap      Nymex                   Aug01           USD/MM"/>
    <n v="27500"/>
    <m/>
    <x v="0"/>
    <x v="10"/>
    <x v="0"/>
    <n v="3.9525000000000001"/>
    <s v="terrenced"/>
    <s v="JARNOLD"/>
    <s v="NG-Price"/>
    <x v="6"/>
    <x v="4"/>
    <s v="VD0883.1"/>
    <d v="2001-08-01T21:00:00"/>
  </r>
  <r>
    <x v="1"/>
    <x v="2"/>
    <x v="0"/>
    <x v="10"/>
    <n v="310000"/>
    <n v="1313513"/>
    <d v="2001-05-30T13:05:42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JORDAN01"/>
    <s v="JARNOLD"/>
    <s v="NG-Price"/>
    <x v="6"/>
    <x v="4"/>
    <s v="VD0885.1"/>
    <d v="2001-07-01T21:00:00"/>
  </r>
  <r>
    <x v="1"/>
    <x v="2"/>
    <x v="0"/>
    <x v="20"/>
    <n v="755000"/>
    <n v="1313514"/>
    <d v="2001-05-30T13:05:43"/>
    <s v="ONEOK Energy Marketing and Trading Company, L.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ADM49438"/>
    <s v="JARNOLD"/>
    <s v="NG-Price"/>
    <x v="6"/>
    <x v="4"/>
    <s v="VD0886.1"/>
    <d v="2001-11-01T00:00:00"/>
  </r>
  <r>
    <x v="1"/>
    <x v="2"/>
    <x v="0"/>
    <x v="10"/>
    <n v="155000"/>
    <n v="1313516"/>
    <d v="2001-05-30T13:05:57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3.875"/>
    <s v="STEVEBUT"/>
    <s v="JARNOLD"/>
    <s v="NG-Price"/>
    <x v="6"/>
    <x v="4"/>
    <s v="VD0889.1"/>
    <d v="2001-07-01T21:00:00"/>
  </r>
  <r>
    <x v="1"/>
    <x v="2"/>
    <x v="0"/>
    <x v="22"/>
    <n v="615000"/>
    <n v="1313517"/>
    <d v="2001-05-30T13:05:5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6"/>
    <s v="SUNGDORA"/>
    <s v="JARNOLD"/>
    <s v="NG-Price"/>
    <x v="6"/>
    <x v="4"/>
    <s v="VD0888.1"/>
    <d v="2001-07-01T00:00:00"/>
  </r>
  <r>
    <x v="1"/>
    <x v="2"/>
    <x v="0"/>
    <x v="10"/>
    <n v="465000"/>
    <n v="1313518"/>
    <d v="2001-05-30T13:06:03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75"/>
    <s v="robpitts"/>
    <s v="JARNOLD"/>
    <s v="NG-Price"/>
    <x v="6"/>
    <x v="4"/>
    <s v="VD0890.1"/>
    <d v="2001-07-01T21:00:00"/>
  </r>
  <r>
    <x v="1"/>
    <x v="1"/>
    <x v="1"/>
    <x v="6"/>
    <n v="1500"/>
    <n v="1313520"/>
    <d v="2001-05-30T13:06:13"/>
    <s v="BP Energy Company"/>
    <x v="2"/>
    <x v="1"/>
    <x v="0"/>
    <x v="1"/>
    <s v="US East Power Phy Fwd Firm Unplan B"/>
    <s v="US Pwr Phy Unp B ERCOT Peak              Jun01           USD/MWh"/>
    <m/>
    <n v="50"/>
    <x v="0"/>
    <x v="1"/>
    <x v="0"/>
    <n v="42.25"/>
    <s v="MSMI1234"/>
    <s v="RBALLATO"/>
    <s v="LT-ERCOT"/>
    <x v="7"/>
    <x v="6"/>
    <n v="626558.1"/>
    <d v="2001-06-01T00:00:00"/>
  </r>
  <r>
    <x v="0"/>
    <x v="2"/>
    <x v="1"/>
    <x v="10"/>
    <n v="310000"/>
    <n v="1313522"/>
    <d v="2001-05-30T13:06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wenarchukj"/>
    <s v="MCOWAN"/>
    <s v="EC-IM Canada West"/>
    <x v="8"/>
    <x v="7"/>
    <s v="VD0893.1 / 819091"/>
    <d v="2001-07-01T21:00:00"/>
  </r>
  <r>
    <x v="1"/>
    <x v="2"/>
    <x v="0"/>
    <x v="10"/>
    <n v="310000"/>
    <n v="1313523"/>
    <d v="2001-05-30T13:06:18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RODRIGUEZ"/>
    <s v="JARNOLD"/>
    <s v="NG-Price"/>
    <x v="6"/>
    <x v="4"/>
    <s v="VD0894.1"/>
    <d v="2001-07-01T21:00:00"/>
  </r>
  <r>
    <x v="1"/>
    <x v="2"/>
    <x v="0"/>
    <x v="14"/>
    <n v="1825000"/>
    <n v="1313528"/>
    <d v="2001-05-30T13:06:35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"/>
    <s v="EPMELPfjs"/>
    <s v="JARNOLD"/>
    <s v="NG-Price"/>
    <x v="6"/>
    <x v="4"/>
    <s v="VD0900.1"/>
    <d v="2002-01-01T21:00:00"/>
  </r>
  <r>
    <x v="1"/>
    <x v="2"/>
    <x v="0"/>
    <x v="10"/>
    <n v="542500"/>
    <n v="1313529"/>
    <d v="2001-05-30T13:06:35"/>
    <s v="Firm Trade Bridgeline"/>
    <x v="0"/>
    <x v="0"/>
    <x v="0"/>
    <x v="2"/>
    <s v="US Gas Fin Swap"/>
    <s v="US Gas Swap      Nymex                   Jul01           USD/MM"/>
    <m/>
    <n v="17500"/>
    <x v="0"/>
    <x v="10"/>
    <x v="0"/>
    <n v="3.9049999999999998"/>
    <s v="ADM45207"/>
    <s v="JARNOLD"/>
    <s v="NG-Price"/>
    <x v="6"/>
    <x v="4"/>
    <s v="VD0901.1"/>
    <d v="2001-07-01T21:00:00"/>
  </r>
  <r>
    <x v="1"/>
    <x v="2"/>
    <x v="0"/>
    <x v="10"/>
    <n v="620000"/>
    <n v="1313531"/>
    <d v="2001-05-30T13:06:4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9"/>
    <s v="JORDAN01"/>
    <s v="JARNOLD"/>
    <s v="NG-Price"/>
    <x v="6"/>
    <x v="4"/>
    <s v="VD0903.1"/>
    <d v="2001-07-01T21:00:00"/>
  </r>
  <r>
    <x v="1"/>
    <x v="1"/>
    <x v="1"/>
    <x v="2"/>
    <n v="250"/>
    <n v="1313532"/>
    <d v="2001-05-30T13:06:42"/>
    <s v="Dynegy Power Marketing, Inc."/>
    <x v="0"/>
    <x v="0"/>
    <x v="0"/>
    <x v="1"/>
    <s v="US East Power Phy Fwd Firm"/>
    <s v="US Pwr Phy Firm  PJM-W Peak              11-15Jun01      USD/MWh"/>
    <m/>
    <n v="50"/>
    <x v="0"/>
    <x v="1"/>
    <x v="0"/>
    <n v="41.5"/>
    <s v="jmpepper"/>
    <s v="JQUENET"/>
    <s v="ST-PJM"/>
    <x v="7"/>
    <x v="6"/>
    <n v="626559.1"/>
    <d v="2001-06-11T21:00:00"/>
  </r>
  <r>
    <x v="1"/>
    <x v="2"/>
    <x v="0"/>
    <x v="14"/>
    <n v="1825000"/>
    <n v="1313534"/>
    <d v="2001-05-30T13:06:43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"/>
    <s v="EPMELPfjs"/>
    <s v="JARNOLD"/>
    <s v="NG-Price"/>
    <x v="6"/>
    <x v="4"/>
    <s v="VD0904.1"/>
    <d v="2002-01-01T21:00:00"/>
  </r>
  <r>
    <x v="1"/>
    <x v="1"/>
    <x v="1"/>
    <x v="8"/>
    <n v="4600"/>
    <n v="1313536"/>
    <d v="2001-05-30T13:06:47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36.25"/>
    <s v="patinjef"/>
    <s v="MCARSON2"/>
    <s v="LT-SPP"/>
    <x v="7"/>
    <x v="6"/>
    <n v="626560.1"/>
    <d v="2001-10-01T14:16:00"/>
  </r>
  <r>
    <x v="1"/>
    <x v="3"/>
    <x v="0"/>
    <x v="0"/>
    <n v="50000"/>
    <n v="1313537"/>
    <d v="2001-05-30T13:06:51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52"/>
    <d v="2001-07-01T00:00:00"/>
  </r>
  <r>
    <x v="1"/>
    <x v="2"/>
    <x v="0"/>
    <x v="22"/>
    <n v="615000"/>
    <n v="1313540"/>
    <d v="2001-05-30T13:07:00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99"/>
    <s v="robpitts"/>
    <s v="JARNOLD"/>
    <s v="NG-Price"/>
    <x v="6"/>
    <x v="4"/>
    <s v="VD0910.1"/>
    <d v="2001-07-01T00:00:00"/>
  </r>
  <r>
    <x v="1"/>
    <x v="1"/>
    <x v="1"/>
    <x v="6"/>
    <n v="1500"/>
    <n v="1313543"/>
    <d v="2001-05-30T13:07:0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Kellybry"/>
    <s v="FSTURM"/>
    <s v="ST-ECAR"/>
    <x v="7"/>
    <x v="6"/>
    <n v="626561.1"/>
    <d v="2001-09-01T17:11:00"/>
  </r>
  <r>
    <x v="1"/>
    <x v="2"/>
    <x v="0"/>
    <x v="6"/>
    <n v="900000"/>
    <n v="1313544"/>
    <d v="2001-05-30T13:07:06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4.0049999999999999"/>
    <s v="terrenced"/>
    <s v="JARNOLD"/>
    <s v="NG-Price"/>
    <x v="6"/>
    <x v="4"/>
    <s v="VD0913.1"/>
    <d v="2001-09-01T21:00:00"/>
  </r>
  <r>
    <x v="1"/>
    <x v="2"/>
    <x v="0"/>
    <x v="6"/>
    <n v="300000"/>
    <n v="1313549"/>
    <d v="2001-05-30T13:07:12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4"/>
    <s v="darylbrown"/>
    <s v="PKEAVEY"/>
    <s v="G-DAILY-EST"/>
    <x v="6"/>
    <x v="4"/>
    <s v="VD0919.1"/>
    <d v="2001-06-01T21:00:00"/>
  </r>
  <r>
    <x v="1"/>
    <x v="1"/>
    <x v="1"/>
    <x v="6"/>
    <n v="1500"/>
    <n v="1313550"/>
    <d v="2001-05-30T13:07:13"/>
    <s v="NRG Power Marketing Inc."/>
    <x v="0"/>
    <x v="0"/>
    <x v="0"/>
    <x v="1"/>
    <s v="US East Power Phy Fwd Firm"/>
    <s v="US Pwr Phy Firm  PJM-W Peak              Jun02           USD/MWh"/>
    <m/>
    <n v="50"/>
    <x v="0"/>
    <x v="1"/>
    <x v="0"/>
    <n v="51.25"/>
    <s v="rush1234"/>
    <s v="RBENSON"/>
    <s v="LT-PJM"/>
    <x v="7"/>
    <x v="6"/>
    <n v="626562.1"/>
    <d v="2002-06-01T14:12:00"/>
  </r>
  <r>
    <x v="1"/>
    <x v="2"/>
    <x v="0"/>
    <x v="14"/>
    <n v="1825000"/>
    <n v="1313552"/>
    <d v="2001-05-30T13:07:17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EPMELPjrc"/>
    <s v="JARNOLD"/>
    <s v="NG-Price"/>
    <x v="6"/>
    <x v="4"/>
    <s v="VD0918.1"/>
    <d v="2002-01-01T21:00:00"/>
  </r>
  <r>
    <x v="1"/>
    <x v="1"/>
    <x v="1"/>
    <x v="6"/>
    <n v="1500"/>
    <n v="1313553"/>
    <d v="2001-05-30T13:07:17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2.75"/>
    <s v="aepsvc137"/>
    <s v="MCARSON2"/>
    <s v="LT-SPP"/>
    <x v="7"/>
    <x v="6"/>
    <n v="626563.1"/>
    <d v="2001-09-01T14:16:00"/>
  </r>
  <r>
    <x v="1"/>
    <x v="2"/>
    <x v="0"/>
    <x v="20"/>
    <n v="755000"/>
    <n v="1313554"/>
    <d v="2001-05-30T13:07:18"/>
    <s v="WPS Energy Services, Inc."/>
    <x v="0"/>
    <x v="0"/>
    <x v="0"/>
    <x v="2"/>
    <s v="US Gas Fin Swap"/>
    <s v="US Gas Swap      Nymex                   Nov01-Mar02     USD/MM"/>
    <m/>
    <n v="5000"/>
    <x v="0"/>
    <x v="10"/>
    <x v="0"/>
    <n v="4.335"/>
    <s v="BISHOP00"/>
    <s v="JARNOLD"/>
    <s v="NG-Price"/>
    <x v="6"/>
    <x v="4"/>
    <s v="VD0920.1"/>
    <d v="2001-11-01T00:00:00"/>
  </r>
  <r>
    <x v="1"/>
    <x v="2"/>
    <x v="0"/>
    <x v="10"/>
    <n v="930000"/>
    <n v="1313555"/>
    <d v="2001-05-30T13:07:19"/>
    <s v="Hess Energy Trading Company LLC"/>
    <x v="0"/>
    <x v="0"/>
    <x v="0"/>
    <x v="2"/>
    <s v="US Gas Fin Swap"/>
    <s v="US Gas Swap      Nymex                   Jul01           USD/MM"/>
    <n v="30000"/>
    <m/>
    <x v="0"/>
    <x v="10"/>
    <x v="0"/>
    <n v="3.89"/>
    <s v="MICWHITE"/>
    <s v="JARNOLD"/>
    <s v="NG-Price"/>
    <x v="6"/>
    <x v="4"/>
    <s v="VD0921.1"/>
    <d v="2001-07-01T21:00:00"/>
  </r>
  <r>
    <x v="1"/>
    <x v="2"/>
    <x v="0"/>
    <x v="10"/>
    <n v="465000"/>
    <n v="1313557"/>
    <d v="2001-05-30T13:07:22"/>
    <s v="Calpine Energy Services, L.P."/>
    <x v="0"/>
    <x v="0"/>
    <x v="0"/>
    <x v="2"/>
    <s v="US Gas Fin Swap"/>
    <s v="US Gas Swap      Nymex                   Jul01           USD/MM"/>
    <m/>
    <n v="15000"/>
    <x v="0"/>
    <x v="10"/>
    <x v="0"/>
    <n v="3.9049999999999998"/>
    <s v="JEFFFOX1"/>
    <s v="JARNOLD"/>
    <s v="NG-Price"/>
    <x v="6"/>
    <x v="4"/>
    <s v="VD0923.1"/>
    <d v="2001-07-01T21:00:00"/>
  </r>
  <r>
    <x v="1"/>
    <x v="2"/>
    <x v="0"/>
    <x v="10"/>
    <n v="155000"/>
    <n v="1313558"/>
    <d v="2001-05-30T13:07:25"/>
    <s v="Cinergy Marketing &amp; Trading, LLC"/>
    <x v="0"/>
    <x v="0"/>
    <x v="0"/>
    <x v="2"/>
    <s v="US Gas Fin BasisSwap"/>
    <s v="US Gas Basis     NWPL RkyMtn             Jul01           USD/MM"/>
    <m/>
    <n v="5000"/>
    <x v="0"/>
    <x v="10"/>
    <x v="0"/>
    <n v="-1.3049999999999999"/>
    <s v="RANSLEMDV"/>
    <s v="FERMIS"/>
    <s v="FT - North West"/>
    <x v="6"/>
    <x v="4"/>
    <s v="VD0924.1"/>
    <d v="2001-07-01T21:00:00"/>
  </r>
  <r>
    <x v="1"/>
    <x v="2"/>
    <x v="0"/>
    <x v="6"/>
    <n v="300000"/>
    <n v="1313561"/>
    <d v="2001-05-30T13:07:28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8250000000000002"/>
    <s v="bradkibbe"/>
    <s v="PKEAVEY"/>
    <s v="G-DAILY-EST"/>
    <x v="6"/>
    <x v="4"/>
    <s v="VD0928.1"/>
    <d v="2001-06-01T21:00:00"/>
  </r>
  <r>
    <x v="1"/>
    <x v="2"/>
    <x v="0"/>
    <x v="10"/>
    <n v="77500"/>
    <n v="1313563"/>
    <d v="2001-05-30T13:07:39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jpeace01"/>
    <s v="JARNOLD"/>
    <s v="NG-Price"/>
    <x v="6"/>
    <x v="4"/>
    <s v="VD0930.1"/>
    <d v="2001-07-01T21:00:00"/>
  </r>
  <r>
    <x v="1"/>
    <x v="2"/>
    <x v="0"/>
    <x v="10"/>
    <n v="620000"/>
    <n v="1313564"/>
    <d v="2001-05-30T13:07:41"/>
    <s v="Mirant Americas Energy Marketing, L.P."/>
    <x v="0"/>
    <x v="0"/>
    <x v="0"/>
    <x v="2"/>
    <s v="US Gas Fin Swap"/>
    <s v="US Gas Swap      Nymex                   Jul01           USD/MM"/>
    <n v="20000"/>
    <m/>
    <x v="0"/>
    <x v="10"/>
    <x v="0"/>
    <n v="3.89"/>
    <s v="ctm00001"/>
    <s v="JARNOLD"/>
    <s v="NG-Price"/>
    <x v="6"/>
    <x v="4"/>
    <s v="VD0931.1"/>
    <d v="2001-07-01T21:00:00"/>
  </r>
  <r>
    <x v="1"/>
    <x v="2"/>
    <x v="0"/>
    <x v="22"/>
    <n v="615000"/>
    <n v="1313565"/>
    <d v="2001-05-30T13:07:4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750000000000001"/>
    <s v="POSEJPALI2"/>
    <s v="JARNOLD"/>
    <s v="NG-Price"/>
    <x v="6"/>
    <x v="4"/>
    <s v="VD0932.1"/>
    <d v="2001-07-01T00:00:00"/>
  </r>
  <r>
    <x v="1"/>
    <x v="2"/>
    <x v="0"/>
    <x v="6"/>
    <n v="225000"/>
    <n v="1313566"/>
    <d v="2001-05-30T13:07:45"/>
    <s v="Duke Energy Trading and Marketing, L.L.C."/>
    <x v="0"/>
    <x v="0"/>
    <x v="0"/>
    <x v="2"/>
    <s v="US Gas Fin Swap"/>
    <s v="US Gas Swap      Nymex                   Sep01           USD/MM"/>
    <n v="7500"/>
    <m/>
    <x v="0"/>
    <x v="10"/>
    <x v="0"/>
    <n v="4.0049999999999999"/>
    <s v="JOHNNELSON"/>
    <s v="JARNOLD"/>
    <s v="NG-Price"/>
    <x v="6"/>
    <x v="4"/>
    <s v="VD0933.1"/>
    <d v="2001-09-01T21:00:00"/>
  </r>
  <r>
    <x v="1"/>
    <x v="1"/>
    <x v="1"/>
    <x v="18"/>
    <n v="3100"/>
    <n v="1313569"/>
    <d v="2001-05-30T13:07:46"/>
    <s v="Constellation Power Source, Inc."/>
    <x v="0"/>
    <x v="0"/>
    <x v="0"/>
    <x v="1"/>
    <s v="US East Power Phy Fwd Firm"/>
    <s v="US Pwr Phy Firm  TVA Peak                Jul-Aug01       USD/MWh"/>
    <n v="50"/>
    <m/>
    <x v="0"/>
    <x v="1"/>
    <x v="0"/>
    <n v="82"/>
    <s v="michbritt"/>
    <s v="JKING6"/>
    <s v="LT-SERC"/>
    <x v="7"/>
    <x v="6"/>
    <n v="626564.1"/>
    <d v="2001-07-01T14:25:00"/>
  </r>
  <r>
    <x v="1"/>
    <x v="2"/>
    <x v="0"/>
    <x v="10"/>
    <n v="620000"/>
    <n v="1313570"/>
    <d v="2001-05-30T13:07:55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berginpat2"/>
    <s v="JARNOLD"/>
    <s v="NG-Price"/>
    <x v="6"/>
    <x v="4"/>
    <s v="VD0937.1"/>
    <d v="2001-07-01T21:00:00"/>
  </r>
  <r>
    <x v="1"/>
    <x v="2"/>
    <x v="0"/>
    <x v="6"/>
    <n v="300000"/>
    <n v="1313579"/>
    <d v="2001-05-30T13:08:13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3"/>
    <s v="WARNERTODD"/>
    <s v="PKEAVEY"/>
    <s v="G-DAILY-EST"/>
    <x v="6"/>
    <x v="4"/>
    <s v="VD0945.1"/>
    <d v="2001-06-01T21:00:00"/>
  </r>
  <r>
    <x v="1"/>
    <x v="2"/>
    <x v="0"/>
    <x v="10"/>
    <n v="310000"/>
    <n v="1313580"/>
    <d v="2001-05-30T13:08:18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jwhitnah"/>
    <s v="JARNOLD"/>
    <s v="NG-Price"/>
    <x v="6"/>
    <x v="4"/>
    <s v="VD0946.1"/>
    <d v="2001-07-01T21:00:00"/>
  </r>
  <r>
    <x v="1"/>
    <x v="2"/>
    <x v="0"/>
    <x v="10"/>
    <n v="465000"/>
    <n v="1313581"/>
    <d v="2001-05-30T13:08:20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9"/>
    <s v="robpitts"/>
    <s v="JARNOLD"/>
    <s v="NG-Price"/>
    <x v="6"/>
    <x v="4"/>
    <s v="VD0948.1"/>
    <d v="2001-07-01T21:00:00"/>
  </r>
  <r>
    <x v="1"/>
    <x v="2"/>
    <x v="0"/>
    <x v="14"/>
    <n v="182500"/>
    <n v="1313583"/>
    <d v="2001-05-30T13:08:21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0947.1"/>
    <d v="2002-01-01T21:00:00"/>
  </r>
  <r>
    <x v="1"/>
    <x v="3"/>
    <x v="0"/>
    <x v="0"/>
    <n v="50000"/>
    <n v="1313582"/>
    <d v="2001-05-30T13:08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rsrsrsrs"/>
    <s v="GWHALLE"/>
    <s v="WTI-GW-NXC2"/>
    <x v="5"/>
    <x v="4"/>
    <n v="109855"/>
    <d v="2001-07-01T00:00:00"/>
  </r>
  <r>
    <x v="1"/>
    <x v="2"/>
    <x v="0"/>
    <x v="6"/>
    <n v="150000"/>
    <n v="1313584"/>
    <d v="2001-05-30T13:08:24"/>
    <s v="Duke Energy Trading and Marketing, L.L.C."/>
    <x v="0"/>
    <x v="0"/>
    <x v="0"/>
    <x v="2"/>
    <s v="US Gas Fin Swap"/>
    <s v="US Gas Swap      Nymex                   Sep01           USD/MM"/>
    <n v="5000"/>
    <m/>
    <x v="0"/>
    <x v="10"/>
    <x v="0"/>
    <n v="4.0049999999999999"/>
    <s v="JOHNNELSON"/>
    <s v="JARNOLD"/>
    <s v="NG-Price"/>
    <x v="6"/>
    <x v="4"/>
    <s v="VD0950.1"/>
    <d v="2001-09-01T21:00:00"/>
  </r>
  <r>
    <x v="1"/>
    <x v="2"/>
    <x v="0"/>
    <x v="14"/>
    <n v="182500"/>
    <n v="1313587"/>
    <d v="2001-05-30T13:08:25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txuetckat"/>
    <s v="JARNOLD"/>
    <s v="NG-Price"/>
    <x v="6"/>
    <x v="4"/>
    <s v="VD0949.1"/>
    <d v="2002-01-01T21:00:00"/>
  </r>
  <r>
    <x v="1"/>
    <x v="2"/>
    <x v="0"/>
    <x v="6"/>
    <n v="150000"/>
    <n v="1313588"/>
    <d v="2001-05-30T13:08:26"/>
    <s v="Sprague Energy Corp."/>
    <x v="0"/>
    <x v="0"/>
    <x v="0"/>
    <x v="2"/>
    <s v="US Gas Fin Swap"/>
    <s v="US Gas Daily     HHub                    Jun01           USD/MM"/>
    <m/>
    <n v="5000"/>
    <x v="0"/>
    <x v="10"/>
    <x v="0"/>
    <n v="3.85"/>
    <s v="CARMSTRO"/>
    <s v="PKEAVEY"/>
    <s v="G-DAILY-EST"/>
    <x v="6"/>
    <x v="4"/>
    <s v="VD0955.1"/>
    <d v="2001-06-01T21:00:00"/>
  </r>
  <r>
    <x v="0"/>
    <x v="2"/>
    <x v="0"/>
    <x v="23"/>
    <n v="1070000"/>
    <n v="1313589"/>
    <d v="2001-05-30T13:08:26"/>
    <s v="El Paso Merchant Energy, L.P."/>
    <x v="0"/>
    <x v="0"/>
    <x v="0"/>
    <x v="2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6"/>
    <x v="7"/>
    <s v="VD0951.1"/>
    <d v="2002-04-01T00:00:00"/>
  </r>
  <r>
    <x v="1"/>
    <x v="2"/>
    <x v="0"/>
    <x v="20"/>
    <n v="755000"/>
    <n v="1313590"/>
    <d v="2001-05-30T13:08:29"/>
    <s v="Puget Sound Energy, Inc.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klambert"/>
    <s v="JARNOLD"/>
    <s v="NG-Price"/>
    <x v="6"/>
    <x v="4"/>
    <s v="VD0952.1"/>
    <d v="2001-11-01T00:00:00"/>
  </r>
  <r>
    <x v="0"/>
    <x v="2"/>
    <x v="0"/>
    <x v="22"/>
    <n v="615000"/>
    <n v="1313591"/>
    <d v="2001-05-30T13:08:29"/>
    <s v="El Paso Merchant Energy, L.P."/>
    <x v="0"/>
    <x v="0"/>
    <x v="0"/>
    <x v="2"/>
    <s v="CAN Gas Fin BasSwap"/>
    <s v="CAN Gas Basis    AECO                    Jul-Oct01       USD/MM"/>
    <m/>
    <n v="5000"/>
    <x v="0"/>
    <x v="10"/>
    <x v="0"/>
    <n v="-0.38500000000000001"/>
    <s v="EPMELPteg"/>
    <s v="JMCKAY"/>
    <s v="FT-CAND-EGSC"/>
    <x v="6"/>
    <x v="7"/>
    <s v="VD0953.1"/>
    <d v="2001-07-01T00:00:00"/>
  </r>
  <r>
    <x v="0"/>
    <x v="2"/>
    <x v="0"/>
    <x v="10"/>
    <n v="155000"/>
    <n v="1313593"/>
    <d v="2001-05-30T13:08:32"/>
    <s v="El Paso Merchant Energy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EPMELPteg"/>
    <s v="JMCKAY"/>
    <s v="FT-CAND-EGSC"/>
    <x v="6"/>
    <x v="7"/>
    <s v="VD0957.1"/>
    <d v="2001-07-01T21:00:00"/>
  </r>
  <r>
    <x v="1"/>
    <x v="2"/>
    <x v="0"/>
    <x v="10"/>
    <n v="930000"/>
    <n v="1313595"/>
    <d v="2001-05-30T13:08:36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9"/>
    <s v="KRBARBER"/>
    <s v="JARNOLD"/>
    <s v="NG-Price"/>
    <x v="6"/>
    <x v="4"/>
    <s v="VD0959.1"/>
    <d v="2001-07-01T21:00:00"/>
  </r>
  <r>
    <x v="1"/>
    <x v="2"/>
    <x v="0"/>
    <x v="6"/>
    <n v="150000"/>
    <n v="1313596"/>
    <d v="2001-05-30T13:08:38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62.1"/>
    <d v="2001-06-01T21:00:00"/>
  </r>
  <r>
    <x v="1"/>
    <x v="2"/>
    <x v="0"/>
    <x v="10"/>
    <n v="310000"/>
    <n v="1313600"/>
    <d v="2001-05-30T13:08:44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895"/>
    <s v="mustang1"/>
    <s v="JARNOLD"/>
    <s v="NG-Price"/>
    <x v="6"/>
    <x v="4"/>
    <s v="VD0963.1"/>
    <d v="2001-07-01T21:00:00"/>
  </r>
  <r>
    <x v="1"/>
    <x v="2"/>
    <x v="0"/>
    <x v="6"/>
    <n v="300000"/>
    <n v="1313599"/>
    <d v="2001-05-30T13:08:4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2"/>
    <s v="STEPHENSJE"/>
    <s v="PKEAVEY"/>
    <s v="G-DAILY-EST"/>
    <x v="6"/>
    <x v="4"/>
    <s v="VD0965.1"/>
    <d v="2001-06-01T21:00:00"/>
  </r>
  <r>
    <x v="1"/>
    <x v="2"/>
    <x v="0"/>
    <x v="6"/>
    <n v="300000"/>
    <n v="1313603"/>
    <d v="2001-05-30T13:08:50"/>
    <s v="Duke Energy Trading and Marketing, L.L.C."/>
    <x v="0"/>
    <x v="0"/>
    <x v="0"/>
    <x v="2"/>
    <s v="US Gas Fin Swap"/>
    <s v="US Gas Swap      Nymex                   Sep01           USD/MM"/>
    <n v="10000"/>
    <m/>
    <x v="0"/>
    <x v="10"/>
    <x v="0"/>
    <n v="4.0199999999999996"/>
    <s v="JOHNNELSON"/>
    <s v="JARNOLD"/>
    <s v="NG-Price"/>
    <x v="6"/>
    <x v="4"/>
    <s v="VD0967.1"/>
    <d v="2001-09-01T21:00:00"/>
  </r>
  <r>
    <x v="1"/>
    <x v="2"/>
    <x v="0"/>
    <x v="20"/>
    <n v="755000"/>
    <n v="1313608"/>
    <d v="2001-05-30T13:08:52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jimgoetz"/>
    <s v="JARNOLD"/>
    <s v="NG-Price"/>
    <x v="6"/>
    <x v="4"/>
    <s v="VD0971.1"/>
    <d v="2001-11-01T00:00:00"/>
  </r>
  <r>
    <x v="1"/>
    <x v="2"/>
    <x v="0"/>
    <x v="14"/>
    <n v="1825000"/>
    <n v="1313611"/>
    <d v="2001-05-30T13:08:56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0969.1"/>
    <d v="2002-01-01T21:00:00"/>
  </r>
  <r>
    <x v="1"/>
    <x v="2"/>
    <x v="0"/>
    <x v="6"/>
    <n v="150000"/>
    <n v="1313612"/>
    <d v="2001-05-30T13:08:59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76.1"/>
    <d v="2001-06-01T21:00:00"/>
  </r>
  <r>
    <x v="1"/>
    <x v="2"/>
    <x v="0"/>
    <x v="10"/>
    <n v="310000"/>
    <n v="1313613"/>
    <d v="2001-05-30T13:09:0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9"/>
    <s v="vincewes"/>
    <s v="JARNOLD"/>
    <s v="NG-Price"/>
    <x v="6"/>
    <x v="4"/>
    <s v="VD0977.1"/>
    <d v="2001-07-01T21:00:00"/>
  </r>
  <r>
    <x v="1"/>
    <x v="2"/>
    <x v="0"/>
    <x v="22"/>
    <n v="615000"/>
    <n v="1313614"/>
    <d v="2001-05-30T13:09:06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97"/>
    <s v="hotelmotel"/>
    <s v="JARNOLD"/>
    <s v="NG-Price"/>
    <x v="6"/>
    <x v="4"/>
    <s v="VD0975.1"/>
    <d v="2001-07-01T00:00:00"/>
  </r>
  <r>
    <x v="1"/>
    <x v="2"/>
    <x v="1"/>
    <x v="6"/>
    <n v="150000"/>
    <n v="1313615"/>
    <d v="2001-05-30T13:09:07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4.0549999999999997"/>
    <s v="jtaylor1"/>
    <s v="SHENDRI"/>
    <s v="ENA-IM ME CNG"/>
    <x v="8"/>
    <x v="4"/>
    <n v="819097"/>
    <d v="2001-06-01T21:00:00"/>
  </r>
  <r>
    <x v="1"/>
    <x v="1"/>
    <x v="1"/>
    <x v="6"/>
    <n v="750"/>
    <n v="1313617"/>
    <d v="2001-05-30T13:09:08"/>
    <s v="Sempra Energy Trading Corp."/>
    <x v="0"/>
    <x v="0"/>
    <x v="0"/>
    <x v="1"/>
    <s v="US West Power Phy Fwd CAISO"/>
    <s v="US Pwr Phy CAISO SP15 Peak               Jun01           USD/MWh"/>
    <m/>
    <n v="25"/>
    <x v="0"/>
    <x v="1"/>
    <x v="0"/>
    <n v="217"/>
    <s v="timnhanna"/>
    <s v="JRICHTE"/>
    <s v="ST-CA"/>
    <x v="7"/>
    <x v="6"/>
    <n v="626568.1"/>
    <d v="2001-06-01T21:00:00"/>
  </r>
  <r>
    <x v="1"/>
    <x v="2"/>
    <x v="0"/>
    <x v="20"/>
    <n v="755000"/>
    <n v="1313618"/>
    <d v="2001-05-30T13:09:09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34"/>
    <s v="johnswatek"/>
    <s v="JARNOLD"/>
    <s v="NG-Price"/>
    <x v="6"/>
    <x v="4"/>
    <s v="VD0979.1"/>
    <d v="2001-11-01T00:00:00"/>
  </r>
  <r>
    <x v="1"/>
    <x v="2"/>
    <x v="0"/>
    <x v="6"/>
    <n v="300000"/>
    <n v="1313619"/>
    <d v="2001-05-30T13:09:14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5"/>
    <s v="CHADDMOORE"/>
    <s v="PKEAVEY"/>
    <s v="G-DAILY-EST"/>
    <x v="6"/>
    <x v="4"/>
    <s v="VD0980.1"/>
    <d v="2001-06-01T21:00:00"/>
  </r>
  <r>
    <x v="1"/>
    <x v="2"/>
    <x v="0"/>
    <x v="6"/>
    <n v="300000"/>
    <n v="1313621"/>
    <d v="2001-05-30T13:09:27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5"/>
    <s v="pcesbobs"/>
    <s v="PKEAVEY"/>
    <s v="G-DAILY-EST"/>
    <x v="6"/>
    <x v="4"/>
    <s v="VD0983.1"/>
    <d v="2001-06-01T21:00:00"/>
  </r>
  <r>
    <x v="1"/>
    <x v="1"/>
    <x v="1"/>
    <x v="18"/>
    <n v="3100"/>
    <n v="1313623"/>
    <d v="2001-05-30T13:09:2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83"/>
    <s v="jheinecke1"/>
    <s v="JKING6"/>
    <s v="LT-SERC"/>
    <x v="7"/>
    <x v="6"/>
    <n v="626575.1"/>
    <d v="2001-07-01T14:25:00"/>
  </r>
  <r>
    <x v="1"/>
    <x v="1"/>
    <x v="1"/>
    <x v="18"/>
    <n v="3100"/>
    <n v="1313624"/>
    <d v="2001-05-30T13:09:31"/>
    <s v="Williams Energy Marketing &amp; Trading Company"/>
    <x v="0"/>
    <x v="0"/>
    <x v="0"/>
    <x v="1"/>
    <s v="US East Power Phy Fwd Firm"/>
    <s v="US Pwr Phy Firm  SOCO Peak               Jul-Aug01       USD/MWh"/>
    <n v="50"/>
    <m/>
    <x v="0"/>
    <x v="1"/>
    <x v="0"/>
    <n v="99.25"/>
    <s v="jheinecke1"/>
    <s v="KPRESTO"/>
    <s v="LT-SERC"/>
    <x v="7"/>
    <x v="6"/>
    <n v="626577.1"/>
    <d v="2001-07-01T21:00:00"/>
  </r>
  <r>
    <x v="1"/>
    <x v="2"/>
    <x v="0"/>
    <x v="6"/>
    <n v="150000"/>
    <n v="1313625"/>
    <d v="2001-05-30T13:09:33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35"/>
    <s v="WARNERTODD"/>
    <s v="PKEAVEY"/>
    <s v="G-DAILY-EST"/>
    <x v="6"/>
    <x v="4"/>
    <s v="VD0984.1"/>
    <d v="2001-06-01T21:00:00"/>
  </r>
  <r>
    <x v="1"/>
    <x v="2"/>
    <x v="0"/>
    <x v="6"/>
    <n v="150000"/>
    <n v="1313627"/>
    <d v="2001-05-30T13:09:45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35"/>
    <s v="AQUILA1008"/>
    <s v="PKEAVEY"/>
    <s v="G-DAILY-EST"/>
    <x v="6"/>
    <x v="4"/>
    <s v="VD0986.1"/>
    <d v="2001-06-01T21:00:00"/>
  </r>
  <r>
    <x v="1"/>
    <x v="2"/>
    <x v="0"/>
    <x v="20"/>
    <n v="377500"/>
    <n v="1313628"/>
    <d v="2001-05-30T13:09:57"/>
    <s v="Engage Energy Canada L.P.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davidwest"/>
    <s v="JARNOLD"/>
    <s v="NG-Price"/>
    <x v="6"/>
    <x v="4"/>
    <s v="VD0987.1"/>
    <d v="2001-11-01T00:00:00"/>
  </r>
  <r>
    <x v="1"/>
    <x v="2"/>
    <x v="0"/>
    <x v="20"/>
    <n v="377500"/>
    <n v="1313632"/>
    <d v="2001-05-30T13:09:59"/>
    <s v="Bankers Trust Company"/>
    <x v="0"/>
    <x v="0"/>
    <x v="0"/>
    <x v="2"/>
    <s v="US Gas Fin Swap"/>
    <s v="US Gas Swap      Nymex                   Nov01-Mar02     USD/MM"/>
    <n v="2500"/>
    <m/>
    <x v="0"/>
    <x v="10"/>
    <x v="0"/>
    <n v="4.3"/>
    <s v="nigpatter"/>
    <s v="JARNOLD"/>
    <s v="NG-Price"/>
    <x v="6"/>
    <x v="4"/>
    <s v="VD0989.1"/>
    <d v="2001-11-01T00:00:00"/>
  </r>
  <r>
    <x v="1"/>
    <x v="2"/>
    <x v="1"/>
    <x v="6"/>
    <n v="150000"/>
    <n v="1313629"/>
    <d v="2001-05-30T13:09:59"/>
    <s v="Williams Energy Marketing &amp; Trading Company"/>
    <x v="0"/>
    <x v="0"/>
    <x v="0"/>
    <x v="2"/>
    <s v="US Gas Phy Fwd Firm non-TX &lt; or = 1Mo "/>
    <s v="US Gas Phy       TETCO M3                Jun01           USD/MM"/>
    <m/>
    <n v="5000"/>
    <x v="0"/>
    <x v="10"/>
    <x v="0"/>
    <n v="4.2"/>
    <s v="blkwerner"/>
    <s v="VPIMENOV"/>
    <s v="ENA-IM ME NEW YORK"/>
    <x v="8"/>
    <x v="4"/>
    <n v="819098"/>
    <d v="2001-06-01T21:00:00"/>
  </r>
  <r>
    <x v="1"/>
    <x v="2"/>
    <x v="0"/>
    <x v="6"/>
    <n v="300000"/>
    <n v="1313633"/>
    <d v="2001-05-30T13:10:05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2"/>
    <s v="AQUILA1029"/>
    <s v="PKEAVEY"/>
    <s v="G-DAILY-EST"/>
    <x v="6"/>
    <x v="4"/>
    <s v="VD0994.1"/>
    <d v="2001-06-01T21:00:00"/>
  </r>
  <r>
    <x v="1"/>
    <x v="2"/>
    <x v="0"/>
    <x v="14"/>
    <n v="1825000"/>
    <n v="1313637"/>
    <d v="2001-05-30T13:10:1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849999999999999"/>
    <s v="JRTHOMAS"/>
    <s v="JARNOLD"/>
    <s v="NG-Price"/>
    <x v="6"/>
    <x v="4"/>
    <s v="VD0995.1"/>
    <d v="2002-01-01T21:00:00"/>
  </r>
  <r>
    <x v="1"/>
    <x v="2"/>
    <x v="0"/>
    <x v="6"/>
    <n v="150000"/>
    <n v="1313640"/>
    <d v="2001-05-30T13:10:14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1000.1"/>
    <d v="2001-06-01T21:00:00"/>
  </r>
  <r>
    <x v="1"/>
    <x v="1"/>
    <x v="1"/>
    <x v="2"/>
    <n v="250"/>
    <n v="1313639"/>
    <d v="2001-05-30T13:10:14"/>
    <s v="Williams Energy Marketing &amp; Trading Company"/>
    <x v="0"/>
    <x v="0"/>
    <x v="0"/>
    <x v="1"/>
    <s v="US East Power Phy Fwd Firm"/>
    <s v="US Pwr Phy Firm  SOCO Peak               04-08Jun01      USD/MWh"/>
    <n v="50"/>
    <m/>
    <x v="0"/>
    <x v="1"/>
    <x v="0"/>
    <n v="51"/>
    <s v="btidland"/>
    <s v="KPRESTO"/>
    <s v="LT-SERC"/>
    <x v="7"/>
    <x v="6"/>
    <n v="626582.1"/>
    <d v="2001-06-04T21:00:00"/>
  </r>
  <r>
    <x v="1"/>
    <x v="1"/>
    <x v="1"/>
    <x v="2"/>
    <n v="250"/>
    <n v="1313638"/>
    <d v="2001-05-30T13:10:14"/>
    <s v="Williams Energy Marketing &amp; Trading Company"/>
    <x v="0"/>
    <x v="0"/>
    <x v="0"/>
    <x v="1"/>
    <s v="US East Power Phy Fwd Firm"/>
    <s v="US Pwr Phy Firm  Entergy Peak            04-08Jun01      USD/MWh"/>
    <m/>
    <n v="50"/>
    <x v="0"/>
    <x v="1"/>
    <x v="0"/>
    <n v="47.75"/>
    <s v="jsampler"/>
    <s v="MCARSON2"/>
    <s v="ST-SPP"/>
    <x v="7"/>
    <x v="6"/>
    <n v="626581.1"/>
    <d v="2001-06-04T21:00:00"/>
  </r>
  <r>
    <x v="1"/>
    <x v="2"/>
    <x v="0"/>
    <x v="20"/>
    <n v="377500"/>
    <n v="1313641"/>
    <d v="2001-05-30T13:10:15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0998.1"/>
    <d v="2001-11-01T00:00:00"/>
  </r>
  <r>
    <x v="1"/>
    <x v="2"/>
    <x v="0"/>
    <x v="20"/>
    <n v="755000"/>
    <n v="1313645"/>
    <d v="2001-05-30T13:10:28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"/>
    <s v="EPMELPfjs"/>
    <s v="JARNOLD"/>
    <s v="NG-Price"/>
    <x v="6"/>
    <x v="4"/>
    <s v="VD1003.1"/>
    <d v="2001-11-01T00:00:00"/>
  </r>
  <r>
    <x v="1"/>
    <x v="2"/>
    <x v="0"/>
    <x v="10"/>
    <n v="930000"/>
    <n v="1313646"/>
    <d v="2001-05-30T13:10:30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6"/>
    <s v="JRTHOMAS"/>
    <s v="JARNOLD"/>
    <s v="NG-Price"/>
    <x v="6"/>
    <x v="4"/>
    <s v="VD1004.1"/>
    <d v="2001-07-01T21:00:00"/>
  </r>
  <r>
    <x v="1"/>
    <x v="2"/>
    <x v="0"/>
    <x v="6"/>
    <n v="300000"/>
    <n v="1313649"/>
    <d v="2001-05-30T13:10:3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3"/>
    <s v="darylbrown"/>
    <s v="PKEAVEY"/>
    <s v="G-DAILY-EST"/>
    <x v="6"/>
    <x v="4"/>
    <s v="VD1008.1"/>
    <d v="2001-06-01T21:00:00"/>
  </r>
  <r>
    <x v="1"/>
    <x v="1"/>
    <x v="1"/>
    <x v="6"/>
    <n v="1500"/>
    <n v="1313650"/>
    <d v="2001-05-30T13:10:37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6.25"/>
    <s v="DANMURPHY"/>
    <s v="JKING6"/>
    <s v="LT-SERC"/>
    <x v="7"/>
    <x v="6"/>
    <n v="626583.1"/>
    <d v="2001-06-01T14:25:00"/>
  </r>
  <r>
    <x v="1"/>
    <x v="2"/>
    <x v="0"/>
    <x v="10"/>
    <n v="155000"/>
    <n v="1313651"/>
    <d v="2001-05-30T13:10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6"/>
    <s v="DANIELCOWL"/>
    <s v="JARNOLD"/>
    <s v="NG-Price"/>
    <x v="6"/>
    <x v="4"/>
    <s v="VD1007.1"/>
    <d v="2001-07-01T21:00:00"/>
  </r>
  <r>
    <x v="1"/>
    <x v="1"/>
    <x v="1"/>
    <x v="8"/>
    <n v="4600"/>
    <n v="1313652"/>
    <d v="2001-05-30T13:10:38"/>
    <s v="Reliant Energy Services, Inc."/>
    <x v="0"/>
    <x v="0"/>
    <x v="0"/>
    <x v="1"/>
    <s v="US East Power Phy Fwd Firm"/>
    <s v="US Pwr Phy Firm  Cinergy Peak            Oct-Dec02       USD/MWh"/>
    <n v="50"/>
    <m/>
    <x v="0"/>
    <x v="1"/>
    <x v="0"/>
    <n v="32.5"/>
    <s v="smarland"/>
    <s v="FSTURM"/>
    <s v="EPMI-Midwest"/>
    <x v="7"/>
    <x v="6"/>
    <n v="626584.1"/>
    <d v="2002-10-01T17:11:00"/>
  </r>
  <r>
    <x v="1"/>
    <x v="2"/>
    <x v="0"/>
    <x v="6"/>
    <n v="300000"/>
    <n v="1313653"/>
    <d v="2001-05-30T13:10:44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850000000000001"/>
    <s v="pces5054"/>
    <s v="ALEWIS"/>
    <s v="GD-CENTRAL"/>
    <x v="6"/>
    <x v="4"/>
    <s v="VD1009.1"/>
    <d v="2001-06-01T21:00:00"/>
  </r>
  <r>
    <x v="1"/>
    <x v="2"/>
    <x v="0"/>
    <x v="10"/>
    <n v="775000"/>
    <n v="1313654"/>
    <d v="2001-05-30T13:10:45"/>
    <s v="Sempra Energy Trading Corp."/>
    <x v="0"/>
    <x v="0"/>
    <x v="0"/>
    <x v="2"/>
    <s v="US Gas Fin Swap"/>
    <s v="US Gas Swap      Nymex                   Jul01           USD/MM"/>
    <n v="25000"/>
    <m/>
    <x v="0"/>
    <x v="10"/>
    <x v="0"/>
    <n v="3.86"/>
    <s v="JLIPMAN1"/>
    <s v="JARNOLD"/>
    <s v="NG-Price"/>
    <x v="6"/>
    <x v="4"/>
    <s v="VD1010.1"/>
    <d v="2001-07-01T21:00:00"/>
  </r>
  <r>
    <x v="1"/>
    <x v="2"/>
    <x v="0"/>
    <x v="6"/>
    <n v="300000"/>
    <n v="1313655"/>
    <d v="2001-05-30T13:10:46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149999999999999"/>
    <s v="AQUILA1029"/>
    <s v="PKEAVEY"/>
    <s v="G-DAILY-EST"/>
    <x v="6"/>
    <x v="4"/>
    <s v="VD1011.1"/>
    <d v="2001-06-01T21:00:00"/>
  </r>
  <r>
    <x v="1"/>
    <x v="1"/>
    <x v="1"/>
    <x v="6"/>
    <n v="1500"/>
    <n v="1313656"/>
    <d v="2001-05-30T13:10:47"/>
    <s v="Morgan Stanley Capital Group, Inc."/>
    <x v="0"/>
    <x v="0"/>
    <x v="0"/>
    <x v="1"/>
    <s v="US East Power Phy Fwd Firm"/>
    <s v="US Pwr Phy Firm  Cinergy Peak            Jun01           USD/MWh"/>
    <n v="50"/>
    <m/>
    <x v="0"/>
    <x v="1"/>
    <x v="0"/>
    <n v="45"/>
    <s v="seanoneal"/>
    <s v="CDORLAN"/>
    <s v="ST-ECAR"/>
    <x v="7"/>
    <x v="6"/>
    <n v="626585.1"/>
    <d v="2001-06-01T17:11:00"/>
  </r>
  <r>
    <x v="1"/>
    <x v="2"/>
    <x v="0"/>
    <x v="20"/>
    <n v="755000"/>
    <n v="1313658"/>
    <d v="2001-05-30T13:10:56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davidlake"/>
    <s v="JARNOLD"/>
    <s v="NG-Price"/>
    <x v="6"/>
    <x v="4"/>
    <s v="VD1013.1"/>
    <d v="2001-11-01T00:00:00"/>
  </r>
  <r>
    <x v="1"/>
    <x v="2"/>
    <x v="0"/>
    <x v="6"/>
    <n v="75000"/>
    <n v="1313661"/>
    <d v="2001-05-30T13:11:02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82"/>
    <s v="MIKETRADES"/>
    <s v="PKEAVEY"/>
    <s v="G-DAILY-EST"/>
    <x v="6"/>
    <x v="4"/>
    <s v="VD1017.1"/>
    <d v="2001-06-01T21:00:00"/>
  </r>
  <r>
    <x v="1"/>
    <x v="1"/>
    <x v="1"/>
    <x v="6"/>
    <n v="1500"/>
    <n v="1313663"/>
    <d v="2001-05-30T13:11:07"/>
    <s v="Virginia Electric and Power Company"/>
    <x v="0"/>
    <x v="0"/>
    <x v="0"/>
    <x v="1"/>
    <s v="US East Power Phy Fwd Firm"/>
    <s v="US Pwr Phy Firm  TVA Peak                Sep01           USD/MWh"/>
    <m/>
    <n v="50"/>
    <x v="0"/>
    <x v="1"/>
    <x v="0"/>
    <n v="38"/>
    <s v="TROONEYT"/>
    <s v="JKING6"/>
    <s v="LT-SERC"/>
    <x v="7"/>
    <x v="6"/>
    <n v="626586.1"/>
    <d v="2001-09-01T14:25:00"/>
  </r>
  <r>
    <x v="1"/>
    <x v="2"/>
    <x v="0"/>
    <x v="6"/>
    <n v="300000"/>
    <n v="1313664"/>
    <d v="2001-05-30T13:11:09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5"/>
    <s v="pces5054"/>
    <s v="ALEWIS"/>
    <s v="GD-CENTRAL"/>
    <x v="6"/>
    <x v="4"/>
    <s v="VD1018.1"/>
    <d v="2001-06-01T21:00:00"/>
  </r>
  <r>
    <x v="1"/>
    <x v="2"/>
    <x v="0"/>
    <x v="6"/>
    <n v="300000"/>
    <n v="1313665"/>
    <d v="2001-05-30T13:11:12"/>
    <s v="Aquila Risk Management Corporation"/>
    <x v="0"/>
    <x v="0"/>
    <x v="0"/>
    <x v="2"/>
    <s v="US Gas Fin Swap"/>
    <s v="US Gas Daily     HSC                     Jun01           USD/MM"/>
    <n v="10000"/>
    <m/>
    <x v="0"/>
    <x v="10"/>
    <x v="0"/>
    <n v="3.84"/>
    <s v="AQUILA1015"/>
    <s v="EBASS"/>
    <s v="FT-Texas"/>
    <x v="6"/>
    <x v="4"/>
    <s v="VD1019.1"/>
    <d v="2001-06-01T21:00:00"/>
  </r>
  <r>
    <x v="1"/>
    <x v="2"/>
    <x v="0"/>
    <x v="6"/>
    <n v="300000"/>
    <n v="1313667"/>
    <d v="2001-05-30T13:11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79"/>
    <s v="AQUILA1029"/>
    <s v="PKEAVEY"/>
    <s v="G-DAILY-EST"/>
    <x v="6"/>
    <x v="4"/>
    <s v="VD1022.1"/>
    <d v="2001-06-01T21:00:00"/>
  </r>
  <r>
    <x v="1"/>
    <x v="1"/>
    <x v="1"/>
    <x v="19"/>
    <n v="3050"/>
    <n v="1313666"/>
    <d v="2001-05-30T13:11:13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4.5"/>
    <s v="PowerBCK"/>
    <s v="DSMITH3"/>
    <s v="LT-ERCOT"/>
    <x v="7"/>
    <x v="6"/>
    <n v="626587.1"/>
    <d v="2002-03-01T00:00:00"/>
  </r>
  <r>
    <x v="1"/>
    <x v="2"/>
    <x v="0"/>
    <x v="10"/>
    <n v="310000"/>
    <n v="1313668"/>
    <d v="2001-05-30T13:11:15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mustang1"/>
    <s v="JARNOLD"/>
    <s v="NG-Price"/>
    <x v="6"/>
    <x v="4"/>
    <s v="VD1020.1"/>
    <d v="2001-07-01T21:00:00"/>
  </r>
  <r>
    <x v="1"/>
    <x v="2"/>
    <x v="0"/>
    <x v="6"/>
    <n v="900000"/>
    <n v="1313669"/>
    <d v="2001-05-30T13:11:17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3.96"/>
    <s v="terrenced"/>
    <s v="JARNOLD"/>
    <s v="NG-Price"/>
    <x v="6"/>
    <x v="4"/>
    <s v="VD1021.1"/>
    <d v="2001-09-01T21:00:00"/>
  </r>
  <r>
    <x v="1"/>
    <x v="2"/>
    <x v="0"/>
    <x v="10"/>
    <n v="620000"/>
    <n v="1313672"/>
    <d v="2001-05-30T13:11:19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3.86"/>
    <s v="basspro1"/>
    <s v="JARNOLD"/>
    <s v="NG-Price"/>
    <x v="6"/>
    <x v="4"/>
    <s v="VD1023.1"/>
    <d v="2001-07-01T21:00:00"/>
  </r>
  <r>
    <x v="1"/>
    <x v="2"/>
    <x v="0"/>
    <x v="10"/>
    <n v="930000"/>
    <n v="1313674"/>
    <d v="2001-05-30T13:11:25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6"/>
    <s v="EPMELPjrc"/>
    <s v="JARNOLD"/>
    <s v="NG-Price"/>
    <x v="6"/>
    <x v="4"/>
    <s v="VD1025.1"/>
    <d v="2001-07-01T21:00:00"/>
  </r>
  <r>
    <x v="1"/>
    <x v="3"/>
    <x v="0"/>
    <x v="0"/>
    <n v="50000"/>
    <n v="1313675"/>
    <d v="2001-05-30T13:11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857"/>
    <d v="2001-07-01T00:00:00"/>
  </r>
  <r>
    <x v="1"/>
    <x v="2"/>
    <x v="0"/>
    <x v="6"/>
    <n v="225000"/>
    <n v="1313678"/>
    <d v="2001-05-30T13:11:33"/>
    <s v="Williams Energy Marketing &amp; Trading Company"/>
    <x v="0"/>
    <x v="0"/>
    <x v="0"/>
    <x v="2"/>
    <s v="US Gas Fin Swap"/>
    <s v="US Gas Daily     HHub                    Jun01           USD/MM"/>
    <m/>
    <n v="7500"/>
    <x v="0"/>
    <x v="10"/>
    <x v="0"/>
    <n v="3.7949999999999999"/>
    <s v="darylbrown"/>
    <s v="PKEAVEY"/>
    <s v="G-DAILY-EST"/>
    <x v="6"/>
    <x v="4"/>
    <s v="VD1029.1"/>
    <d v="2001-06-01T21:00:00"/>
  </r>
  <r>
    <x v="1"/>
    <x v="2"/>
    <x v="0"/>
    <x v="20"/>
    <n v="377500"/>
    <n v="1313679"/>
    <d v="2001-05-30T13:11:37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2850000000000001"/>
    <s v="berginpat2"/>
    <s v="JARNOLD"/>
    <s v="NG-Price"/>
    <x v="6"/>
    <x v="4"/>
    <s v="VD1028.1"/>
    <d v="2001-11-01T00:00:00"/>
  </r>
  <r>
    <x v="1"/>
    <x v="2"/>
    <x v="0"/>
    <x v="6"/>
    <n v="75000"/>
    <n v="1313680"/>
    <d v="2001-05-30T13:11:39"/>
    <s v="Cinergy Marketing &amp; Trading, LLC"/>
    <x v="0"/>
    <x v="0"/>
    <x v="0"/>
    <x v="2"/>
    <s v="US Gas Fin Swap"/>
    <s v="US Gas Daily     Chicago                 Jun01           USD/MM"/>
    <n v="2500"/>
    <m/>
    <x v="0"/>
    <x v="10"/>
    <x v="0"/>
    <n v="3.82"/>
    <s v="WAYNEPIVEC"/>
    <s v="GSTOREY"/>
    <s v="FT-ONTARIO"/>
    <x v="6"/>
    <x v="4"/>
    <s v="VD1033.1"/>
    <d v="2001-06-01T21:00:00"/>
  </r>
  <r>
    <x v="1"/>
    <x v="2"/>
    <x v="0"/>
    <x v="10"/>
    <n v="155000"/>
    <n v="1313682"/>
    <d v="2001-05-30T13:11:42"/>
    <s v="J. Aron &amp; Company"/>
    <x v="0"/>
    <x v="0"/>
    <x v="0"/>
    <x v="2"/>
    <s v="US Gas Fin Swap"/>
    <s v="US Gas Swap      Nymex                   Jul01           USD/MM"/>
    <m/>
    <n v="5000"/>
    <x v="0"/>
    <x v="10"/>
    <x v="0"/>
    <n v="3.86"/>
    <s v="owenwest"/>
    <s v="JARNOLD"/>
    <s v="NG-Price"/>
    <x v="6"/>
    <x v="4"/>
    <s v="VD1032.1"/>
    <d v="2001-07-01T21:00:00"/>
  </r>
  <r>
    <x v="1"/>
    <x v="2"/>
    <x v="1"/>
    <x v="6"/>
    <n v="150000"/>
    <n v="1313683"/>
    <d v="2001-05-30T13:11:46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9"/>
    <s v="jtaylor1"/>
    <s v="SHENDRI"/>
    <s v="ENA-IM ME CNG"/>
    <x v="8"/>
    <x v="4"/>
    <n v="819101"/>
    <d v="2001-06-01T21:00:00"/>
  </r>
  <r>
    <x v="1"/>
    <x v="2"/>
    <x v="0"/>
    <x v="10"/>
    <n v="310000"/>
    <n v="1313685"/>
    <d v="2001-05-30T13:11:48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9075000000000002"/>
    <s v="lafrance"/>
    <s v="JARNOLD"/>
    <s v="NG-Price"/>
    <x v="6"/>
    <x v="4"/>
    <s v="VD1035.1"/>
    <d v="2001-08-01T21:00:00"/>
  </r>
  <r>
    <x v="1"/>
    <x v="2"/>
    <x v="0"/>
    <x v="10"/>
    <n v="775000"/>
    <n v="1313687"/>
    <d v="2001-05-30T13:11:50"/>
    <s v="Louis Dreyfus Corporation"/>
    <x v="0"/>
    <x v="0"/>
    <x v="0"/>
    <x v="2"/>
    <s v="US Gas Fin Swap"/>
    <s v="US Gas Swap      Nymex                   Jul01           USD/MM"/>
    <m/>
    <n v="25000"/>
    <x v="0"/>
    <x v="10"/>
    <x v="0"/>
    <n v="3.86"/>
    <s v="DEMETRIOS"/>
    <s v="JARNOLD"/>
    <s v="NG-Price"/>
    <x v="6"/>
    <x v="4"/>
    <s v="VD1037.1"/>
    <d v="2001-07-01T21:00:00"/>
  </r>
  <r>
    <x v="1"/>
    <x v="2"/>
    <x v="0"/>
    <x v="6"/>
    <n v="75000"/>
    <n v="1313688"/>
    <d v="2001-05-30T13:11:52"/>
    <s v="Williams Energy Marketing &amp; Trading Company"/>
    <x v="0"/>
    <x v="0"/>
    <x v="0"/>
    <x v="2"/>
    <s v="US Gas Fin Swap"/>
    <s v="US Gas Daily     HHub                    Jun01           USD/MM"/>
    <m/>
    <n v="2500"/>
    <x v="0"/>
    <x v="10"/>
    <x v="0"/>
    <n v="3.7949999999999999"/>
    <s v="darylbrown"/>
    <s v="PKEAVEY"/>
    <s v="G-DAILY-EST"/>
    <x v="6"/>
    <x v="4"/>
    <s v="VD1039.1"/>
    <d v="2001-06-01T21:00:00"/>
  </r>
  <r>
    <x v="1"/>
    <x v="3"/>
    <x v="0"/>
    <x v="0"/>
    <n v="50000"/>
    <n v="1313689"/>
    <d v="2001-05-30T13:11:5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58"/>
    <d v="2001-07-01T00:00:00"/>
  </r>
  <r>
    <x v="1"/>
    <x v="2"/>
    <x v="0"/>
    <x v="20"/>
    <n v="377500"/>
    <n v="1313690"/>
    <d v="2001-05-30T13:11:56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28"/>
    <s v="ADM24744"/>
    <s v="JARNOLD"/>
    <s v="NG-Price"/>
    <x v="6"/>
    <x v="4"/>
    <s v="VD1038.1"/>
    <d v="2001-11-01T00:00:00"/>
  </r>
  <r>
    <x v="1"/>
    <x v="2"/>
    <x v="0"/>
    <x v="20"/>
    <n v="377500"/>
    <n v="1313691"/>
    <d v="2001-05-30T13:11:58"/>
    <s v="Phibro Inc."/>
    <x v="0"/>
    <x v="0"/>
    <x v="0"/>
    <x v="2"/>
    <s v="US Gas Fin Swap"/>
    <s v="US Gas Swap      Nymex                   Nov01-Mar02     USD/MM"/>
    <n v="2500"/>
    <m/>
    <x v="0"/>
    <x v="10"/>
    <x v="0"/>
    <n v="4.28"/>
    <s v="HOGANMAT"/>
    <s v="JARNOLD"/>
    <s v="NG-Price"/>
    <x v="6"/>
    <x v="4"/>
    <s v="VD1040.1"/>
    <d v="2001-11-01T00:00:00"/>
  </r>
  <r>
    <x v="0"/>
    <x v="0"/>
    <x v="0"/>
    <x v="0"/>
    <n v="20"/>
    <n v="1313692"/>
    <d v="2001-05-30T13:1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VANDESBO"/>
    <s v="KGWOZDZ"/>
    <s v="Enron Metals Trading System"/>
    <x v="0"/>
    <x v="0"/>
    <n v="2159034"/>
    <m/>
  </r>
  <r>
    <x v="1"/>
    <x v="3"/>
    <x v="0"/>
    <x v="0"/>
    <n v="50000"/>
    <n v="1313693"/>
    <d v="2001-05-30T13:12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59"/>
    <d v="2001-07-01T00:00:00"/>
  </r>
  <r>
    <x v="1"/>
    <x v="1"/>
    <x v="1"/>
    <x v="6"/>
    <n v="1500"/>
    <n v="1313694"/>
    <d v="2001-05-30T13:12:02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ROSENBERG"/>
    <s v="FSTURM"/>
    <s v="ST-ECAR"/>
    <x v="7"/>
    <x v="6"/>
    <n v="626588.1"/>
    <d v="2001-09-01T17:11:00"/>
  </r>
  <r>
    <x v="1"/>
    <x v="2"/>
    <x v="0"/>
    <x v="6"/>
    <n v="300000"/>
    <n v="1313695"/>
    <d v="2001-05-30T13:12:04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9"/>
    <s v="Hallbrianf"/>
    <s v="EBASS"/>
    <s v="FT-Texas"/>
    <x v="6"/>
    <x v="4"/>
    <s v="VD1042.1"/>
    <d v="2001-06-01T21:00:00"/>
  </r>
  <r>
    <x v="1"/>
    <x v="2"/>
    <x v="0"/>
    <x v="6"/>
    <n v="300000"/>
    <n v="1313696"/>
    <d v="2001-05-30T13:12:05"/>
    <s v="El Paso Merchant Energy, L.P."/>
    <x v="0"/>
    <x v="0"/>
    <x v="0"/>
    <x v="2"/>
    <s v="US Gas Fin Swap"/>
    <s v="US Gas Daily     EP Permian              Jun01           USD/MM"/>
    <n v="10000"/>
    <m/>
    <x v="0"/>
    <x v="10"/>
    <x v="0"/>
    <n v="3.66"/>
    <s v="EPMELPgs"/>
    <s v="RGAY"/>
    <s v="West-Keystone"/>
    <x v="6"/>
    <x v="4"/>
    <s v="VD1043.1"/>
    <d v="2001-06-01T21:00:00"/>
  </r>
  <r>
    <x v="1"/>
    <x v="2"/>
    <x v="0"/>
    <x v="6"/>
    <n v="300000"/>
    <n v="1313697"/>
    <d v="2001-05-30T13:12:12"/>
    <s v="Reliant Energy Services, Inc."/>
    <x v="0"/>
    <x v="0"/>
    <x v="0"/>
    <x v="2"/>
    <s v="US Gas Fin Swap"/>
    <s v="US Gas Daily     PEPL                    Jun01           USD/MM"/>
    <n v="10000"/>
    <m/>
    <x v="0"/>
    <x v="10"/>
    <x v="0"/>
    <n v="3.66"/>
    <s v="robpitts"/>
    <s v="ALEWIS"/>
    <s v="GD-CENTRAL"/>
    <x v="6"/>
    <x v="4"/>
    <s v="VD1044.1"/>
    <d v="2001-06-01T21:00:00"/>
  </r>
  <r>
    <x v="1"/>
    <x v="2"/>
    <x v="0"/>
    <x v="10"/>
    <n v="310000"/>
    <n v="1313701"/>
    <d v="2001-05-30T13:12:2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SCISORCHAN"/>
    <s v="JARNOLD"/>
    <s v="NG-Price"/>
    <x v="6"/>
    <x v="4"/>
    <s v="VD1048.1"/>
    <d v="2001-07-01T21:00:00"/>
  </r>
  <r>
    <x v="1"/>
    <x v="2"/>
    <x v="1"/>
    <x v="6"/>
    <n v="22200"/>
    <n v="1313705"/>
    <d v="2001-05-30T13:12:33"/>
    <s v="Sprague Energy Corp."/>
    <x v="0"/>
    <x v="0"/>
    <x v="0"/>
    <x v="2"/>
    <s v="US Gas Phy Fwd Firm non-TX &lt; or = 1Mo "/>
    <s v="US Gas Phy       TENN 500                Jun01           USD/MM"/>
    <m/>
    <n v="740"/>
    <x v="0"/>
    <x v="10"/>
    <x v="0"/>
    <n v="3.7250000000000001"/>
    <s v="RICHARDCOC"/>
    <s v="SNEAL"/>
    <s v="ENA-IM NE GULF3"/>
    <x v="8"/>
    <x v="4"/>
    <n v="819103"/>
    <d v="2001-06-01T21:00:00"/>
  </r>
  <r>
    <x v="1"/>
    <x v="2"/>
    <x v="0"/>
    <x v="10"/>
    <n v="930000"/>
    <n v="1313708"/>
    <d v="2001-05-30T13:12:50"/>
    <s v="Firm Trading Bridgeline Gas Marketing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ADM84149"/>
    <s v="JARNOLD"/>
    <s v="NG-Price"/>
    <x v="6"/>
    <x v="4"/>
    <s v="VD1054.1"/>
    <d v="2001-07-01T21:00:00"/>
  </r>
  <r>
    <x v="1"/>
    <x v="2"/>
    <x v="0"/>
    <x v="20"/>
    <n v="755000"/>
    <n v="1313709"/>
    <d v="2001-05-30T13:13:00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2750000000000004"/>
    <s v="EPMELPfjs"/>
    <s v="JARNOLD"/>
    <s v="NG-Price"/>
    <x v="6"/>
    <x v="4"/>
    <s v="VD1055.1"/>
    <d v="2001-11-01T00:00:00"/>
  </r>
  <r>
    <x v="1"/>
    <x v="2"/>
    <x v="0"/>
    <x v="20"/>
    <n v="755000"/>
    <n v="1313710"/>
    <d v="2001-05-30T13:13:04"/>
    <s v="PSEG Energy Resources &amp; Trade LLC"/>
    <x v="0"/>
    <x v="0"/>
    <x v="0"/>
    <x v="2"/>
    <s v="US Gas Fin BasisSwap"/>
    <s v="US Gas Basis     Transco Z6 NY           Nov01-Mar02     USD/MM"/>
    <n v="5000"/>
    <m/>
    <x v="0"/>
    <x v="10"/>
    <x v="0"/>
    <n v="1.38"/>
    <s v="cschaffer"/>
    <s v="BMCKAY"/>
    <s v="FT-NY"/>
    <x v="6"/>
    <x v="4"/>
    <s v="VD1056.1"/>
    <d v="2001-11-01T00:00:00"/>
  </r>
  <r>
    <x v="1"/>
    <x v="1"/>
    <x v="1"/>
    <x v="6"/>
    <n v="1500"/>
    <n v="1313711"/>
    <d v="2001-05-30T13:13:05"/>
    <s v="Constellation Power Source, Inc."/>
    <x v="4"/>
    <x v="1"/>
    <x v="0"/>
    <x v="1"/>
    <s v="US East Power Phy Fwd Firm"/>
    <s v="US Pwr Phy Firm  PJM-W Peak              Jun01           USD/MWh"/>
    <n v="50"/>
    <m/>
    <x v="0"/>
    <x v="1"/>
    <x v="0"/>
    <n v="45.75"/>
    <s v="PJMPower"/>
    <s v="JQUENET"/>
    <s v="LT-PJM"/>
    <x v="7"/>
    <x v="6"/>
    <n v="626589.1"/>
    <d v="2001-06-01T14:12:00"/>
  </r>
  <r>
    <x v="1"/>
    <x v="1"/>
    <x v="1"/>
    <x v="8"/>
    <n v="4600"/>
    <n v="1313712"/>
    <d v="2001-05-30T13:13:08"/>
    <s v="El Paso Merchant Energy, L.P."/>
    <x v="0"/>
    <x v="0"/>
    <x v="0"/>
    <x v="1"/>
    <s v="US East Power Phy Fwd Firm"/>
    <s v="US Pwr Phy Firm  Entergy Peak            Oct-Dec01       USD/MWh"/>
    <n v="50"/>
    <m/>
    <x v="0"/>
    <x v="1"/>
    <x v="0"/>
    <n v="36"/>
    <s v="PowerGLW"/>
    <s v="MCARSON2"/>
    <s v="LT-SPP"/>
    <x v="7"/>
    <x v="6"/>
    <n v="626590.1"/>
    <d v="2001-10-01T14:16:00"/>
  </r>
  <r>
    <x v="1"/>
    <x v="1"/>
    <x v="1"/>
    <x v="6"/>
    <n v="1500"/>
    <n v="1313713"/>
    <d v="2001-05-30T13:13:10"/>
    <s v="Williams Energy Marketing &amp; Trading Company"/>
    <x v="0"/>
    <x v="0"/>
    <x v="0"/>
    <x v="1"/>
    <s v="US East Power Phy Fwd Firm"/>
    <s v="US Pwr Phy Firm  NEPOOL Peak             Sep01           USD/MWh"/>
    <n v="50"/>
    <m/>
    <x v="0"/>
    <x v="1"/>
    <x v="0"/>
    <n v="50.25"/>
    <s v="bgarnett"/>
    <s v="DDAVIS"/>
    <s v="LT-New England"/>
    <x v="7"/>
    <x v="6"/>
    <n v="626591.1"/>
    <d v="2001-09-01T17:11:00"/>
  </r>
  <r>
    <x v="1"/>
    <x v="2"/>
    <x v="0"/>
    <x v="20"/>
    <n v="755000"/>
    <n v="1313714"/>
    <d v="2001-05-30T13:13:1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699999999999996"/>
    <s v="CSPRINGER"/>
    <s v="JARNOLD"/>
    <s v="NG-Price"/>
    <x v="6"/>
    <x v="4"/>
    <s v="VD1057.1"/>
    <d v="2001-11-01T00:00:00"/>
  </r>
  <r>
    <x v="1"/>
    <x v="1"/>
    <x v="1"/>
    <x v="6"/>
    <n v="1500"/>
    <n v="1313715"/>
    <d v="2001-05-30T13:13:14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2.5"/>
    <s v="PowerGLW"/>
    <s v="MCARSON2"/>
    <s v="LT-SPP"/>
    <x v="7"/>
    <x v="6"/>
    <n v="626592.1"/>
    <d v="2001-09-01T14:16:00"/>
  </r>
  <r>
    <x v="1"/>
    <x v="2"/>
    <x v="0"/>
    <x v="14"/>
    <n v="1825000"/>
    <n v="1313716"/>
    <d v="2001-05-30T13:13:18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649999999999999"/>
    <s v="CSPRINGER"/>
    <s v="JARNOLD"/>
    <s v="NG-Price"/>
    <x v="6"/>
    <x v="4"/>
    <s v="VD1058.1"/>
    <d v="2002-01-01T21:00:00"/>
  </r>
  <r>
    <x v="1"/>
    <x v="3"/>
    <x v="0"/>
    <x v="0"/>
    <n v="50000"/>
    <n v="1313721"/>
    <d v="2001-05-30T13:13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rsrsrsrs"/>
    <s v="GWHALLE"/>
    <s v="WTI-GW-NXC2"/>
    <x v="5"/>
    <x v="4"/>
    <n v="109860"/>
    <d v="2001-07-01T00:00:00"/>
  </r>
  <r>
    <x v="1"/>
    <x v="2"/>
    <x v="0"/>
    <x v="6"/>
    <n v="150000"/>
    <n v="1313726"/>
    <d v="2001-05-30T13:13:3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CARMSTRO"/>
    <s v="PKEAVEY"/>
    <s v="G-DAILY-EST"/>
    <x v="6"/>
    <x v="4"/>
    <s v="VD1067.1"/>
    <d v="2001-06-01T21:00:00"/>
  </r>
  <r>
    <x v="1"/>
    <x v="1"/>
    <x v="1"/>
    <x v="8"/>
    <n v="4600"/>
    <n v="1313725"/>
    <d v="2001-05-30T13:13:39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4"/>
    <s v="STEVESTEVE"/>
    <s v="FSTURM"/>
    <s v="LT-ECAR"/>
    <x v="7"/>
    <x v="6"/>
    <n v="626594.1"/>
    <d v="2001-10-01T17:11:00"/>
  </r>
  <r>
    <x v="1"/>
    <x v="2"/>
    <x v="0"/>
    <x v="10"/>
    <n v="542500"/>
    <n v="1313727"/>
    <d v="2001-05-30T13:13:43"/>
    <s v="Dynegy Marketing and Trade"/>
    <x v="0"/>
    <x v="0"/>
    <x v="0"/>
    <x v="2"/>
    <s v="US Gas Fin Swap"/>
    <s v="US Gas Swap      Nymex                   Jul01           USD/MM"/>
    <m/>
    <n v="17500"/>
    <x v="0"/>
    <x v="10"/>
    <x v="0"/>
    <n v="3.86"/>
    <s v="BRROWE01"/>
    <s v="JARNOLD"/>
    <s v="NG-Price"/>
    <x v="6"/>
    <x v="4"/>
    <s v="VD1066.1"/>
    <d v="2001-07-01T21:00:00"/>
  </r>
  <r>
    <x v="1"/>
    <x v="2"/>
    <x v="0"/>
    <x v="6"/>
    <n v="150000"/>
    <n v="1313728"/>
    <d v="2001-05-30T13:13:45"/>
    <s v="AEP Energy Services, Inc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aepes212"/>
    <s v="PKEAVEY"/>
    <s v="G-DAILY-EST"/>
    <x v="6"/>
    <x v="4"/>
    <s v="VD1069.1"/>
    <d v="2001-06-01T21:00:00"/>
  </r>
  <r>
    <x v="1"/>
    <x v="1"/>
    <x v="1"/>
    <x v="2"/>
    <n v="250"/>
    <n v="1313730"/>
    <d v="2001-05-30T13:13:4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8.5"/>
    <s v="skilpat1"/>
    <s v="JQUENET"/>
    <s v="ST-PJM"/>
    <x v="7"/>
    <x v="6"/>
    <n v="626595.1"/>
    <d v="2001-06-04T21:00:00"/>
  </r>
  <r>
    <x v="1"/>
    <x v="2"/>
    <x v="0"/>
    <x v="10"/>
    <n v="930000"/>
    <n v="1313732"/>
    <d v="2001-05-30T13:14:01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EPMELPjrc"/>
    <s v="JARNOLD"/>
    <s v="NG-Price"/>
    <x v="6"/>
    <x v="4"/>
    <s v="VD1071.1"/>
    <d v="2001-07-01T21:00:00"/>
  </r>
  <r>
    <x v="0"/>
    <x v="2"/>
    <x v="0"/>
    <x v="20"/>
    <n v="302000"/>
    <n v="1313734"/>
    <d v="2001-05-30T13:14:20"/>
    <s v="Engage Energy Canada L.P."/>
    <x v="0"/>
    <x v="0"/>
    <x v="0"/>
    <x v="2"/>
    <s v="CAN Gas Fin BasSwap"/>
    <s v="CAN Gas Basis    Sumas                   Nov01-Mar02     USD/MM"/>
    <m/>
    <n v="2000"/>
    <x v="0"/>
    <x v="10"/>
    <x v="0"/>
    <n v="2"/>
    <s v="davidwest"/>
    <s v="JMCKAY"/>
    <s v="FT - CAND - EGSC - EA"/>
    <x v="6"/>
    <x v="7"/>
    <s v="VD1076.1"/>
    <d v="2001-11-01T00:00:00"/>
  </r>
  <r>
    <x v="1"/>
    <x v="2"/>
    <x v="0"/>
    <x v="6"/>
    <n v="300000"/>
    <n v="1313737"/>
    <d v="2001-05-30T13:14:27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7650000000000001"/>
    <s v="aepes222"/>
    <s v="PKEAVEY"/>
    <s v="G-DAILY-EST"/>
    <x v="6"/>
    <x v="4"/>
    <s v="VD1079.1"/>
    <d v="2001-06-01T21:00:00"/>
  </r>
  <r>
    <x v="1"/>
    <x v="2"/>
    <x v="0"/>
    <x v="10"/>
    <n v="930000"/>
    <n v="1313739"/>
    <d v="2001-05-30T13:14:33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5"/>
    <s v="EPMELPfjs"/>
    <s v="JARNOLD"/>
    <s v="NG-Price"/>
    <x v="6"/>
    <x v="4"/>
    <s v="VD1080.1"/>
    <d v="2001-07-01T21:00:00"/>
  </r>
  <r>
    <x v="1"/>
    <x v="2"/>
    <x v="0"/>
    <x v="10"/>
    <n v="620000"/>
    <n v="1313740"/>
    <d v="2001-05-30T13:14:39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4"/>
    <s v="JORDAN01"/>
    <s v="JARNOLD"/>
    <s v="NG-Price"/>
    <x v="6"/>
    <x v="4"/>
    <s v="VD1082.1"/>
    <d v="2001-07-01T21:00:00"/>
  </r>
  <r>
    <x v="1"/>
    <x v="2"/>
    <x v="0"/>
    <x v="10"/>
    <n v="155000"/>
    <n v="1313741"/>
    <d v="2001-05-30T13:14:46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84"/>
    <s v="EPMELPjrc"/>
    <s v="JARNOLD"/>
    <s v="NG-Price"/>
    <x v="6"/>
    <x v="4"/>
    <s v="VD1083.1"/>
    <d v="2001-07-01T21:00:00"/>
  </r>
  <r>
    <x v="1"/>
    <x v="1"/>
    <x v="1"/>
    <x v="6"/>
    <n v="1500"/>
    <n v="1313743"/>
    <d v="2001-05-30T13:14:48"/>
    <s v="BP Energy Company"/>
    <x v="0"/>
    <x v="0"/>
    <x v="0"/>
    <x v="1"/>
    <s v="US East Power Phy Fwd Firm"/>
    <s v="US Pwr Phy Firm  PJM-W Peak              Sep01           USD/MWh"/>
    <n v="50"/>
    <m/>
    <x v="0"/>
    <x v="1"/>
    <x v="0"/>
    <n v="39.1"/>
    <s v="Kellybry"/>
    <s v="RBENSON"/>
    <s v="LT-PJM"/>
    <x v="7"/>
    <x v="6"/>
    <n v="626606.1"/>
    <d v="2001-09-01T14:12:00"/>
  </r>
  <r>
    <x v="1"/>
    <x v="2"/>
    <x v="0"/>
    <x v="6"/>
    <n v="300000"/>
    <n v="1313744"/>
    <d v="2001-05-30T13:14:53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8"/>
    <s v="Hallbrianf"/>
    <s v="EBASS"/>
    <s v="FT-Texas"/>
    <x v="6"/>
    <x v="4"/>
    <s v="VD1085.1"/>
    <d v="2001-06-01T21:00:00"/>
  </r>
  <r>
    <x v="1"/>
    <x v="1"/>
    <x v="1"/>
    <x v="6"/>
    <n v="1500"/>
    <n v="1313745"/>
    <d v="2001-05-30T13:14:54"/>
    <s v="Williams Energy Marketing &amp; Trading Company"/>
    <x v="0"/>
    <x v="0"/>
    <x v="0"/>
    <x v="1"/>
    <s v="US East Power Phy Fwd Firm"/>
    <s v="US Pwr Phy Firm  Entergy Peak            Sep01           USD/MWh"/>
    <n v="50"/>
    <m/>
    <x v="0"/>
    <x v="1"/>
    <x v="0"/>
    <n v="42.25"/>
    <s v="jheinecke1"/>
    <s v="MCARSON2"/>
    <s v="LT-SPP"/>
    <x v="7"/>
    <x v="6"/>
    <n v="626608.1"/>
    <d v="2001-09-01T14:16:00"/>
  </r>
  <r>
    <x v="1"/>
    <x v="2"/>
    <x v="0"/>
    <x v="22"/>
    <n v="615000"/>
    <n v="1313750"/>
    <d v="2001-05-30T13:15:02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249999999999998"/>
    <s v="SUNGDORA"/>
    <s v="JARNOLD"/>
    <s v="NG-Price"/>
    <x v="6"/>
    <x v="4"/>
    <s v="VD1088.1"/>
    <d v="2001-07-01T00:00:00"/>
  </r>
  <r>
    <x v="1"/>
    <x v="2"/>
    <x v="0"/>
    <x v="6"/>
    <n v="300000"/>
    <n v="1313751"/>
    <d v="2001-05-30T13:15:0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arylbrown"/>
    <s v="PKEAVEY"/>
    <s v="G-DAILY-EST"/>
    <x v="6"/>
    <x v="4"/>
    <s v="VD1089.1"/>
    <d v="2001-06-01T21:00:00"/>
  </r>
  <r>
    <x v="1"/>
    <x v="2"/>
    <x v="0"/>
    <x v="6"/>
    <n v="225000"/>
    <n v="1313752"/>
    <d v="2001-05-30T13:15:10"/>
    <s v="PanCanadian Energy Services Inc."/>
    <x v="0"/>
    <x v="0"/>
    <x v="0"/>
    <x v="2"/>
    <s v="US Gas Fin Swap"/>
    <s v="US Gas Daily     Chicago                 Jun01           USD/MM"/>
    <n v="7500"/>
    <m/>
    <x v="0"/>
    <x v="10"/>
    <x v="0"/>
    <n v="3.8050000000000002"/>
    <s v="pces5054"/>
    <s v="GSTOREY"/>
    <s v="FT-ONTARIO"/>
    <x v="6"/>
    <x v="4"/>
    <s v="VD1090.1"/>
    <d v="2001-06-01T21:00:00"/>
  </r>
  <r>
    <x v="1"/>
    <x v="2"/>
    <x v="0"/>
    <x v="10"/>
    <n v="310000"/>
    <n v="1313754"/>
    <d v="2001-05-30T13:15:1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84"/>
    <s v="basspro1"/>
    <s v="JARNOLD"/>
    <s v="NG-Price"/>
    <x v="6"/>
    <x v="4"/>
    <s v="VD1092.1"/>
    <d v="2001-07-01T21:00:00"/>
  </r>
  <r>
    <x v="1"/>
    <x v="2"/>
    <x v="0"/>
    <x v="6"/>
    <n v="75000"/>
    <n v="1313755"/>
    <d v="2001-05-30T13:15:20"/>
    <s v="Dynegy Marketing and Trade"/>
    <x v="0"/>
    <x v="0"/>
    <x v="0"/>
    <x v="2"/>
    <s v="US Gas Fin Swap"/>
    <s v="US Gas Daily     HHub                    Jun01           USD/MM"/>
    <n v="2500"/>
    <m/>
    <x v="0"/>
    <x v="10"/>
    <x v="0"/>
    <n v="3.75"/>
    <s v="SANDBERG"/>
    <s v="PKEAVEY"/>
    <s v="G-DAILY-EST"/>
    <x v="6"/>
    <x v="4"/>
    <s v="VD1093.1"/>
    <d v="2001-06-01T21:00:00"/>
  </r>
  <r>
    <x v="1"/>
    <x v="1"/>
    <x v="1"/>
    <x v="8"/>
    <n v="4600"/>
    <n v="1313756"/>
    <d v="2001-05-30T13:15:21"/>
    <s v="PG&amp;E Energy Trading - Power, L.P."/>
    <x v="0"/>
    <x v="0"/>
    <x v="0"/>
    <x v="1"/>
    <s v="US East Power Phy Fwd Firm"/>
    <s v="US Pwr Phy Firm  Entergy Peak            Oct-Dec01       USD/MWh"/>
    <n v="50"/>
    <m/>
    <x v="0"/>
    <x v="1"/>
    <x v="0"/>
    <n v="35.75"/>
    <s v="jpellegrin"/>
    <s v="MCARSON2"/>
    <s v="LT-SPP"/>
    <x v="7"/>
    <x v="6"/>
    <n v="626610.1"/>
    <d v="2001-10-01T14:16:00"/>
  </r>
  <r>
    <x v="1"/>
    <x v="2"/>
    <x v="0"/>
    <x v="10"/>
    <n v="387500"/>
    <n v="1313757"/>
    <d v="2001-05-30T13:15:26"/>
    <s v="OGE Energy Resources, Inc."/>
    <x v="0"/>
    <x v="0"/>
    <x v="0"/>
    <x v="2"/>
    <s v="US Gas Fin Swap"/>
    <s v="US Gas Swap      Nymex                   Jul01           USD/MM"/>
    <m/>
    <n v="12500"/>
    <x v="0"/>
    <x v="10"/>
    <x v="0"/>
    <n v="3.84"/>
    <s v="mustang1"/>
    <s v="JARNOLD"/>
    <s v="NG-Price"/>
    <x v="6"/>
    <x v="4"/>
    <s v="VD1094.1"/>
    <d v="2001-07-01T21:00:00"/>
  </r>
  <r>
    <x v="1"/>
    <x v="2"/>
    <x v="0"/>
    <x v="14"/>
    <n v="182500"/>
    <n v="1313758"/>
    <d v="2001-05-30T13:15:2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750000000000001"/>
    <s v="txuetcma"/>
    <s v="JARNOLD"/>
    <s v="NG-Price"/>
    <x v="6"/>
    <x v="4"/>
    <s v="VD1095.1"/>
    <d v="2002-01-01T21:00:00"/>
  </r>
  <r>
    <x v="1"/>
    <x v="2"/>
    <x v="0"/>
    <x v="20"/>
    <n v="3020000"/>
    <n v="1313759"/>
    <d v="2001-05-30T13:15:32"/>
    <s v="Axia Energy, LP"/>
    <x v="0"/>
    <x v="0"/>
    <x v="0"/>
    <x v="2"/>
    <s v="US Gas Fin BasisSwap"/>
    <s v="US Gas Basis     TETCO STX               Nov01-Mar02     USD/MM"/>
    <n v="20000"/>
    <m/>
    <x v="0"/>
    <x v="10"/>
    <x v="0"/>
    <n v="-0.17"/>
    <s v="mccallto"/>
    <s v="SBRAWNE"/>
    <s v="FT-East"/>
    <x v="6"/>
    <x v="4"/>
    <s v="VD1096.1"/>
    <d v="2001-11-01T00:00:00"/>
  </r>
  <r>
    <x v="1"/>
    <x v="1"/>
    <x v="1"/>
    <x v="8"/>
    <n v="4600"/>
    <n v="1313760"/>
    <d v="2001-05-30T13:15:33"/>
    <s v="Aquila Energy Marketing Corporation"/>
    <x v="0"/>
    <x v="0"/>
    <x v="0"/>
    <x v="1"/>
    <s v="US East Power Phy Fwd Firm Unplan B"/>
    <s v="US Pwr Phy Unp B ERCOT Peak              Oct-Dec01       USD/MWh"/>
    <n v="50"/>
    <m/>
    <x v="0"/>
    <x v="1"/>
    <x v="0"/>
    <n v="34.5"/>
    <s v="JOELWOOD"/>
    <s v="DSMITH3"/>
    <s v="LT-ERCOT"/>
    <x v="7"/>
    <x v="6"/>
    <n v="626611.1"/>
    <d v="2001-10-01T00:00:00"/>
  </r>
  <r>
    <x v="1"/>
    <x v="2"/>
    <x v="0"/>
    <x v="6"/>
    <n v="300000"/>
    <n v="1313761"/>
    <d v="2001-05-30T13:15:36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uanelaw"/>
    <s v="PKEAVEY"/>
    <s v="G-DAILY-EST"/>
    <x v="6"/>
    <x v="4"/>
    <s v="VD1099.1"/>
    <d v="2001-06-01T21:00:00"/>
  </r>
  <r>
    <x v="1"/>
    <x v="2"/>
    <x v="0"/>
    <x v="10"/>
    <n v="155000"/>
    <n v="1313762"/>
    <d v="2001-05-30T13:15:38"/>
    <s v="PG&amp;E Energy Trading-Gas Corporation"/>
    <x v="0"/>
    <x v="0"/>
    <x v="0"/>
    <x v="2"/>
    <s v="US Gas Fin Swap"/>
    <s v="US Gas Swap      Nymex                   Aug01           USD/MM"/>
    <n v="5000"/>
    <m/>
    <x v="0"/>
    <x v="10"/>
    <x v="0"/>
    <n v="3.9075000000000002"/>
    <s v="winyahay"/>
    <s v="JARNOLD"/>
    <s v="NG-Price"/>
    <x v="6"/>
    <x v="4"/>
    <s v="VD1098.1"/>
    <d v="2001-08-01T21:00:00"/>
  </r>
  <r>
    <x v="1"/>
    <x v="2"/>
    <x v="0"/>
    <x v="20"/>
    <n v="755000"/>
    <n v="1313764"/>
    <d v="2001-05-30T13:15:3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5"/>
    <s v="CSPRINGER"/>
    <s v="JARNOLD"/>
    <s v="NG-Price"/>
    <x v="6"/>
    <x v="4"/>
    <s v="VD1097.1"/>
    <d v="2001-11-01T00:00:00"/>
  </r>
  <r>
    <x v="1"/>
    <x v="1"/>
    <x v="1"/>
    <x v="21"/>
    <n v="2950"/>
    <n v="1313765"/>
    <d v="2001-05-30T13:15:4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612.1"/>
    <d v="2002-01-01T17:11:00"/>
  </r>
  <r>
    <x v="1"/>
    <x v="2"/>
    <x v="1"/>
    <x v="6"/>
    <n v="300000"/>
    <n v="1313766"/>
    <d v="2001-05-30T13:15:48"/>
    <s v="Anadarko Energy Services Company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75"/>
    <s v="ADM26674"/>
    <s v="SNEAL"/>
    <s v="ENA-IM NE GULF4"/>
    <x v="8"/>
    <x v="4"/>
    <n v="819105"/>
    <d v="2001-06-01T21:00:00"/>
  </r>
  <r>
    <x v="1"/>
    <x v="2"/>
    <x v="0"/>
    <x v="10"/>
    <n v="155000"/>
    <n v="1313768"/>
    <d v="2001-05-30T13:15:53"/>
    <s v="Louis Dreyfus Corporation"/>
    <x v="0"/>
    <x v="0"/>
    <x v="0"/>
    <x v="2"/>
    <s v="US Gas Fin Swap"/>
    <s v="US Gas Swap      Nymex                   Jul01           USD/MM"/>
    <n v="5000"/>
    <m/>
    <x v="0"/>
    <x v="10"/>
    <x v="0"/>
    <n v="3.83"/>
    <s v="DEMETRIOS"/>
    <s v="JARNOLD"/>
    <s v="NG-Price"/>
    <x v="6"/>
    <x v="4"/>
    <s v="VD1100.1"/>
    <d v="2001-07-01T21:00:00"/>
  </r>
  <r>
    <x v="1"/>
    <x v="2"/>
    <x v="0"/>
    <x v="10"/>
    <n v="465000"/>
    <n v="1313769"/>
    <d v="2001-05-30T13:15:55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3"/>
    <s v="petverma"/>
    <s v="JARNOLD"/>
    <s v="NG-Price"/>
    <x v="6"/>
    <x v="4"/>
    <s v="VD1103.1"/>
    <d v="2001-07-01T21:00:00"/>
  </r>
  <r>
    <x v="1"/>
    <x v="2"/>
    <x v="0"/>
    <x v="6"/>
    <n v="75000"/>
    <n v="1313770"/>
    <d v="2001-05-30T13:16:04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7650000000000001"/>
    <s v="MIKETRADES"/>
    <s v="PKEAVEY"/>
    <s v="G-DAILY-EST"/>
    <x v="6"/>
    <x v="4"/>
    <s v="VD1105.1"/>
    <d v="2001-06-01T21:00:00"/>
  </r>
  <r>
    <x v="1"/>
    <x v="2"/>
    <x v="0"/>
    <x v="10"/>
    <n v="77500"/>
    <n v="1313771"/>
    <d v="2001-05-30T13:16:0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84"/>
    <s v="jpeace01"/>
    <s v="JARNOLD"/>
    <s v="NG-Price"/>
    <x v="6"/>
    <x v="4"/>
    <s v="VD1104.1"/>
    <d v="2001-07-01T21:00:00"/>
  </r>
  <r>
    <x v="1"/>
    <x v="2"/>
    <x v="1"/>
    <x v="6"/>
    <n v="300000"/>
    <n v="1313772"/>
    <d v="2001-05-30T13:16:12"/>
    <s v="Cinergy Marketing &amp; Trading, LLC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92"/>
    <s v="STOCKHAMN"/>
    <s v="JHODGE2"/>
    <s v="ENA-IM ME TCO"/>
    <x v="8"/>
    <x v="4"/>
    <n v="819106"/>
    <d v="2001-06-01T21:00:00"/>
  </r>
  <r>
    <x v="1"/>
    <x v="2"/>
    <x v="0"/>
    <x v="10"/>
    <n v="155000"/>
    <n v="1313774"/>
    <d v="2001-05-30T13:16:13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3.84"/>
    <s v="artleyjim"/>
    <s v="JARNOLD"/>
    <s v="NG-Price"/>
    <x v="6"/>
    <x v="4"/>
    <s v="VD1106.1"/>
    <d v="2001-07-01T21:00:00"/>
  </r>
  <r>
    <x v="1"/>
    <x v="2"/>
    <x v="0"/>
    <x v="10"/>
    <n v="775000"/>
    <n v="1313775"/>
    <d v="2001-05-30T13:16:15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2"/>
    <s v="EPMELPjrc"/>
    <s v="JARNOLD"/>
    <s v="NG-Price"/>
    <x v="6"/>
    <x v="4"/>
    <s v="VD1107.1"/>
    <d v="2001-07-01T21:00:00"/>
  </r>
  <r>
    <x v="0"/>
    <x v="2"/>
    <x v="1"/>
    <x v="6"/>
    <n v="150000"/>
    <n v="1313776"/>
    <d v="2001-05-30T13:16:21"/>
    <s v="TransAlta Energy Market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96"/>
    <s v="sharmafa"/>
    <s v="MCOWAN"/>
    <s v="EC-IM Canada West"/>
    <x v="8"/>
    <x v="7"/>
    <n v="819107"/>
    <d v="2001-06-01T21:00:00"/>
  </r>
  <r>
    <x v="1"/>
    <x v="1"/>
    <x v="1"/>
    <x v="6"/>
    <n v="750"/>
    <n v="1313777"/>
    <d v="2001-05-30T13:16:22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255"/>
    <s v="timnhanna"/>
    <s v="MFISCHE2"/>
    <s v="ST-SW"/>
    <x v="7"/>
    <x v="6"/>
    <n v="626613.1"/>
    <d v="2001-06-01T21:00:00"/>
  </r>
  <r>
    <x v="1"/>
    <x v="1"/>
    <x v="1"/>
    <x v="6"/>
    <n v="1500"/>
    <n v="1313778"/>
    <d v="2001-05-30T13:16:22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5.75"/>
    <s v="DANMURPHY"/>
    <s v="JKING6"/>
    <s v="LT-SERC"/>
    <x v="7"/>
    <x v="6"/>
    <n v="626614.1"/>
    <d v="2001-06-01T14:25:00"/>
  </r>
  <r>
    <x v="1"/>
    <x v="2"/>
    <x v="0"/>
    <x v="6"/>
    <n v="300000"/>
    <n v="1313779"/>
    <d v="2001-05-30T13:16:23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57"/>
    <s v="pces5054"/>
    <s v="ALEWIS"/>
    <s v="GD-CENTRAL"/>
    <x v="6"/>
    <x v="4"/>
    <s v="VD1109.1"/>
    <d v="2001-06-01T21:00:00"/>
  </r>
  <r>
    <x v="1"/>
    <x v="3"/>
    <x v="0"/>
    <x v="0"/>
    <n v="50000"/>
    <n v="1313780"/>
    <d v="2001-05-30T13:16:2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864"/>
    <d v="2001-07-01T00:00:00"/>
  </r>
  <r>
    <x v="1"/>
    <x v="2"/>
    <x v="0"/>
    <x v="6"/>
    <n v="150000"/>
    <n v="1313781"/>
    <d v="2001-05-30T13:16:30"/>
    <s v="CMS Marketing, Services and Trading Company"/>
    <x v="0"/>
    <x v="0"/>
    <x v="0"/>
    <x v="2"/>
    <s v="US Gas Fin Swap"/>
    <s v="US Gas Daily     PEPL                    Jun01           USD/MM"/>
    <m/>
    <n v="5000"/>
    <x v="0"/>
    <x v="10"/>
    <x v="0"/>
    <n v="3.63"/>
    <s v="MELISA94"/>
    <s v="ALEWIS"/>
    <s v="GD-CENTRAL"/>
    <x v="6"/>
    <x v="4"/>
    <s v="VD1110.1"/>
    <d v="2001-06-01T21:00:00"/>
  </r>
  <r>
    <x v="1"/>
    <x v="2"/>
    <x v="0"/>
    <x v="20"/>
    <n v="755000"/>
    <n v="1313782"/>
    <d v="2001-05-30T13:16:35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450000000000001"/>
    <s v="KRBARBER"/>
    <s v="JARNOLD"/>
    <s v="NG-Price"/>
    <x v="6"/>
    <x v="4"/>
    <s v="VD1112.1"/>
    <d v="2001-11-01T00:00:00"/>
  </r>
  <r>
    <x v="1"/>
    <x v="2"/>
    <x v="0"/>
    <x v="20"/>
    <n v="377500"/>
    <n v="1313785"/>
    <d v="2001-05-30T13:17:08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AQUILA1004"/>
    <s v="JARNOLD"/>
    <s v="NG-Price"/>
    <x v="6"/>
    <x v="4"/>
    <s v="VD1115.1"/>
    <d v="2001-11-01T00:00:00"/>
  </r>
  <r>
    <x v="1"/>
    <x v="2"/>
    <x v="1"/>
    <x v="0"/>
    <n v="10000"/>
    <n v="1313787"/>
    <d v="2001-05-30T13:17:16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450000000000001"/>
    <s v="ADM48146"/>
    <s v="ARING"/>
    <s v="ENA-IM NE GULF1"/>
    <x v="8"/>
    <x v="4"/>
    <n v="819109"/>
    <d v="2001-06-01T21:00:00"/>
  </r>
  <r>
    <x v="1"/>
    <x v="3"/>
    <x v="0"/>
    <x v="0"/>
    <n v="50000"/>
    <n v="1313788"/>
    <d v="2001-05-30T13:17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rsrsrsrs"/>
    <s v="GWHALLE"/>
    <s v="WTI-GW-NXC2"/>
    <x v="5"/>
    <x v="4"/>
    <n v="109866"/>
    <d v="2001-07-01T00:00:00"/>
  </r>
  <r>
    <x v="1"/>
    <x v="2"/>
    <x v="0"/>
    <x v="10"/>
    <n v="775000"/>
    <n v="1313791"/>
    <d v="2001-05-30T13:17:53"/>
    <s v="Duke Energy Trading and Marketing, L.L.C."/>
    <x v="0"/>
    <x v="0"/>
    <x v="0"/>
    <x v="2"/>
    <s v="US Gas Fin Swap"/>
    <s v="US Gas Swap      Nymex                   Jul01           USD/MM"/>
    <n v="25000"/>
    <m/>
    <x v="0"/>
    <x v="10"/>
    <x v="0"/>
    <n v="3.81"/>
    <s v="JOHNNELSON"/>
    <s v="JARNOLD"/>
    <s v="NG-Price"/>
    <x v="6"/>
    <x v="4"/>
    <s v="VD1121.1"/>
    <d v="2001-07-01T21:00:00"/>
  </r>
  <r>
    <x v="1"/>
    <x v="1"/>
    <x v="0"/>
    <x v="8"/>
    <n v="4600"/>
    <n v="1313793"/>
    <d v="2001-05-30T13:18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6615.1"/>
    <d v="2001-10-01T00:00:00"/>
  </r>
  <r>
    <x v="1"/>
    <x v="1"/>
    <x v="0"/>
    <x v="6"/>
    <n v="1500"/>
    <n v="1313794"/>
    <d v="2001-05-30T13:18:12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3.25"/>
    <s v="aepsvc133"/>
    <s v="DDAVIS"/>
    <s v="LT-New England"/>
    <x v="7"/>
    <x v="4"/>
    <n v="626616.1"/>
    <d v="2001-09-01T00:00:00"/>
  </r>
  <r>
    <x v="1"/>
    <x v="2"/>
    <x v="0"/>
    <x v="6"/>
    <n v="300000"/>
    <n v="1313796"/>
    <d v="2001-05-30T13:18:32"/>
    <s v="Constellation Power Source, Inc."/>
    <x v="0"/>
    <x v="0"/>
    <x v="0"/>
    <x v="2"/>
    <s v="US Gas Fin Swap"/>
    <s v="US Gas Daily     TCO Pool                Jun01           USD/MM"/>
    <n v="10000"/>
    <m/>
    <x v="0"/>
    <x v="10"/>
    <x v="0"/>
    <n v="3.9249999999999998"/>
    <s v="cprovenzan"/>
    <s v="JHODGE2"/>
    <s v="East-MKTEAST"/>
    <x v="6"/>
    <x v="4"/>
    <s v="VD1124.1"/>
    <d v="2001-06-01T21:00:00"/>
  </r>
  <r>
    <x v="1"/>
    <x v="2"/>
    <x v="0"/>
    <x v="10"/>
    <n v="77500"/>
    <n v="1313798"/>
    <d v="2001-05-30T13:18:34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82"/>
    <s v="winyahay"/>
    <s v="JARNOLD"/>
    <s v="NG-Price"/>
    <x v="6"/>
    <x v="4"/>
    <s v="VD1123.1"/>
    <d v="2001-07-01T21:00:00"/>
  </r>
  <r>
    <x v="1"/>
    <x v="2"/>
    <x v="0"/>
    <x v="20"/>
    <n v="377500"/>
    <n v="1313800"/>
    <d v="2001-05-30T13:18:42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549999999999999"/>
    <s v="berginpat2"/>
    <s v="JARNOLD"/>
    <s v="NG-Price"/>
    <x v="6"/>
    <x v="4"/>
    <s v="VD1127.1"/>
    <d v="2001-11-01T00:00:00"/>
  </r>
  <r>
    <x v="1"/>
    <x v="2"/>
    <x v="0"/>
    <x v="6"/>
    <n v="300000"/>
    <n v="1313801"/>
    <d v="2001-05-30T13:18:4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7450000000000001"/>
    <s v="WARNERTODD"/>
    <s v="PKEAVEY"/>
    <s v="G-DAILY-EST"/>
    <x v="6"/>
    <x v="4"/>
    <s v="VD1128.1"/>
    <d v="2001-06-01T21:00:00"/>
  </r>
  <r>
    <x v="1"/>
    <x v="2"/>
    <x v="0"/>
    <x v="6"/>
    <n v="30000"/>
    <n v="1313804"/>
    <d v="2001-05-30T13:19:03"/>
    <s v="NGTS LLC"/>
    <x v="0"/>
    <x v="0"/>
    <x v="0"/>
    <x v="2"/>
    <s v="US Gas Fin Swap"/>
    <s v="US Gas Daily     HSC                     Jun01           USD/MM"/>
    <n v="1000"/>
    <m/>
    <x v="0"/>
    <x v="10"/>
    <x v="0"/>
    <n v="3.76"/>
    <s v="ADM56374"/>
    <s v="EBASS"/>
    <s v="FT-Texas"/>
    <x v="6"/>
    <x v="4"/>
    <s v="VD1129.1"/>
    <d v="2001-06-01T21:00:00"/>
  </r>
  <r>
    <x v="1"/>
    <x v="2"/>
    <x v="0"/>
    <x v="20"/>
    <n v="377500"/>
    <n v="1313806"/>
    <d v="2001-05-30T13:19:10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SHIMAITIS"/>
    <s v="JARNOLD"/>
    <s v="NG-Price"/>
    <x v="6"/>
    <x v="4"/>
    <s v="VD1130.1"/>
    <d v="2001-11-01T00:00:00"/>
  </r>
  <r>
    <x v="1"/>
    <x v="2"/>
    <x v="0"/>
    <x v="20"/>
    <n v="755000"/>
    <n v="1313809"/>
    <d v="2001-05-30T13:19:28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2350000000000003"/>
    <s v="aepes214"/>
    <s v="JARNOLD"/>
    <s v="NG-Price"/>
    <x v="6"/>
    <x v="4"/>
    <s v="VD1135.1"/>
    <d v="2001-11-01T00:00:00"/>
  </r>
  <r>
    <x v="1"/>
    <x v="2"/>
    <x v="0"/>
    <x v="6"/>
    <n v="150000"/>
    <n v="1313810"/>
    <d v="2001-05-30T13:19:41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6724999999999999"/>
    <s v="MHOMESTEAD"/>
    <s v="KRUSCIT"/>
    <s v="Firm Trading Central"/>
    <x v="6"/>
    <x v="4"/>
    <s v="VD1137.1"/>
    <d v="2001-06-01T21:00:00"/>
  </r>
  <r>
    <x v="1"/>
    <x v="2"/>
    <x v="0"/>
    <x v="20"/>
    <n v="755000"/>
    <n v="1313814"/>
    <d v="2001-05-30T13:19:5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300000000000004"/>
    <s v="TODJANIA"/>
    <s v="JARNOLD"/>
    <s v="NG-Price"/>
    <x v="6"/>
    <x v="4"/>
    <s v="VD1138.1"/>
    <d v="2001-11-01T00:00:00"/>
  </r>
  <r>
    <x v="1"/>
    <x v="1"/>
    <x v="1"/>
    <x v="8"/>
    <n v="2300"/>
    <n v="1313815"/>
    <d v="2001-05-30T13:20:03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4"/>
    <s v="WRUSSELL"/>
    <s v="RBADEER"/>
    <s v="LT-CA"/>
    <x v="7"/>
    <x v="6"/>
    <n v="626623.1"/>
    <d v="2002-07-01T00:00:00"/>
  </r>
  <r>
    <x v="1"/>
    <x v="2"/>
    <x v="1"/>
    <x v="6"/>
    <n v="150000"/>
    <n v="1313817"/>
    <d v="2001-05-30T13:20:08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1950000000000003"/>
    <s v="scotperry1"/>
    <s v="VPIMENOV"/>
    <s v="ENA-IM ME NEW YORK"/>
    <x v="8"/>
    <x v="4"/>
    <n v="819113"/>
    <d v="2001-06-01T21:00:00"/>
  </r>
  <r>
    <x v="1"/>
    <x v="2"/>
    <x v="0"/>
    <x v="10"/>
    <n v="155000"/>
    <n v="1313820"/>
    <d v="2001-05-30T13:20:09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84"/>
    <s v="shawnmaz"/>
    <s v="JARNOLD"/>
    <s v="NG-Price"/>
    <x v="6"/>
    <x v="4"/>
    <s v="VD1141.1"/>
    <d v="2001-07-01T21:00:00"/>
  </r>
  <r>
    <x v="1"/>
    <x v="2"/>
    <x v="0"/>
    <x v="6"/>
    <n v="150000"/>
    <n v="1313819"/>
    <d v="2001-05-30T13:20:09"/>
    <s v="Koch Midstream Services Company"/>
    <x v="0"/>
    <x v="0"/>
    <x v="0"/>
    <x v="2"/>
    <s v="US Gas Fin Swap"/>
    <s v="US Gas Daily     HSC                     Jun01           USD/MM"/>
    <n v="5000"/>
    <m/>
    <x v="0"/>
    <x v="10"/>
    <x v="0"/>
    <n v="3.78"/>
    <s v="curtisday"/>
    <s v="EBASS"/>
    <s v="FT-Texas"/>
    <x v="6"/>
    <x v="4"/>
    <s v="VD1140.1"/>
    <d v="2001-06-01T21:00:00"/>
  </r>
  <r>
    <x v="1"/>
    <x v="3"/>
    <x v="0"/>
    <x v="0"/>
    <n v="50000"/>
    <n v="1313821"/>
    <d v="2001-05-30T13:20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67"/>
    <d v="2001-07-01T00:00:00"/>
  </r>
  <r>
    <x v="1"/>
    <x v="2"/>
    <x v="0"/>
    <x v="10"/>
    <n v="620000"/>
    <n v="1313823"/>
    <d v="2001-05-30T13:20:23"/>
    <s v="Reliant Energy Services, Inc."/>
    <x v="0"/>
    <x v="0"/>
    <x v="0"/>
    <x v="2"/>
    <s v="US Gas Fin Swap"/>
    <s v="US Gas Swap      Nymex                   Jul01           USD/MM"/>
    <m/>
    <n v="20000"/>
    <x v="0"/>
    <x v="10"/>
    <x v="0"/>
    <n v="3.84"/>
    <s v="robpitts"/>
    <s v="JARNOLD"/>
    <s v="NG-Price"/>
    <x v="6"/>
    <x v="4"/>
    <s v="VD1144.1"/>
    <d v="2001-07-01T21:00:00"/>
  </r>
  <r>
    <x v="1"/>
    <x v="2"/>
    <x v="0"/>
    <x v="22"/>
    <n v="615000"/>
    <n v="1313822"/>
    <d v="2001-05-30T13:20:23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249999999999998"/>
    <s v="AQUILA1003"/>
    <s v="JARNOLD"/>
    <s v="NG-Price"/>
    <x v="6"/>
    <x v="4"/>
    <s v="VD1143.1"/>
    <d v="2001-07-01T00:00:00"/>
  </r>
  <r>
    <x v="1"/>
    <x v="2"/>
    <x v="0"/>
    <x v="6"/>
    <n v="300000"/>
    <n v="1313828"/>
    <d v="2001-05-30T13:20:41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6349999999999998"/>
    <s v="ritanagle"/>
    <s v="RGAY"/>
    <s v="West-Keystone"/>
    <x v="6"/>
    <x v="4"/>
    <s v="VD1149.1"/>
    <d v="2001-06-01T21:00:00"/>
  </r>
  <r>
    <x v="1"/>
    <x v="2"/>
    <x v="0"/>
    <x v="20"/>
    <n v="755000"/>
    <n v="1313829"/>
    <d v="2001-05-30T13:20:43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AQUILA1003"/>
    <s v="JARNOLD"/>
    <s v="NG-Price"/>
    <x v="6"/>
    <x v="4"/>
    <s v="VD1151.1"/>
    <d v="2001-11-01T00:00:00"/>
  </r>
  <r>
    <x v="1"/>
    <x v="1"/>
    <x v="1"/>
    <x v="2"/>
    <n v="250"/>
    <n v="1313830"/>
    <d v="2001-05-30T13:20:43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7.5"/>
    <s v="DANMURPHY"/>
    <s v="JKING6"/>
    <s v="ST-SERC"/>
    <x v="7"/>
    <x v="6"/>
    <n v="626626.1"/>
    <d v="2001-06-04T21:00:00"/>
  </r>
  <r>
    <x v="1"/>
    <x v="2"/>
    <x v="0"/>
    <x v="20"/>
    <n v="755000"/>
    <n v="1313834"/>
    <d v="2001-05-30T13:20:56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CSPRINGER"/>
    <s v="JARNOLD"/>
    <s v="NG-Price"/>
    <x v="6"/>
    <x v="4"/>
    <s v="VD1156.1"/>
    <d v="2001-11-01T00:00:00"/>
  </r>
  <r>
    <x v="1"/>
    <x v="1"/>
    <x v="1"/>
    <x v="8"/>
    <n v="2300"/>
    <n v="1313836"/>
    <d v="2001-05-30T13:21:23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17"/>
    <s v="WRUSSELL"/>
    <s v="RBADEER"/>
    <s v="LT-CA"/>
    <x v="7"/>
    <x v="6"/>
    <n v="626628.1"/>
    <d v="2002-07-01T00:00:00"/>
  </r>
  <r>
    <x v="1"/>
    <x v="2"/>
    <x v="1"/>
    <x v="0"/>
    <n v="10000"/>
    <n v="1313838"/>
    <d v="2001-05-30T13:21:23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549999999999999"/>
    <s v="ADM48146"/>
    <s v="ARING"/>
    <s v="ENA-IM NE GULF1"/>
    <x v="8"/>
    <x v="4"/>
    <n v="819117"/>
    <d v="2001-06-01T21:00:00"/>
  </r>
  <r>
    <x v="1"/>
    <x v="2"/>
    <x v="0"/>
    <x v="10"/>
    <n v="775000"/>
    <n v="1313843"/>
    <d v="2001-05-30T13:21:45"/>
    <s v="ConAgra Energy Services, Inc."/>
    <x v="0"/>
    <x v="0"/>
    <x v="0"/>
    <x v="2"/>
    <s v="US Gas Fin Swap"/>
    <s v="US Gas Swap      Nymex                   Jul01           USD/MM"/>
    <m/>
    <n v="25000"/>
    <x v="0"/>
    <x v="10"/>
    <x v="0"/>
    <n v="3.85"/>
    <s v="KEVINGRADY"/>
    <s v="JARNOLD"/>
    <s v="NG-Price"/>
    <x v="6"/>
    <x v="4"/>
    <s v="VD1162.1"/>
    <d v="2001-07-01T21:00:00"/>
  </r>
  <r>
    <x v="1"/>
    <x v="2"/>
    <x v="0"/>
    <x v="20"/>
    <n v="377500"/>
    <n v="1313844"/>
    <d v="2001-05-30T13:21:46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6"/>
    <s v="berginpat2"/>
    <s v="JARNOLD"/>
    <s v="NG-Price"/>
    <x v="6"/>
    <x v="4"/>
    <s v="VD1163.1"/>
    <d v="2001-11-01T00:00:00"/>
  </r>
  <r>
    <x v="1"/>
    <x v="2"/>
    <x v="0"/>
    <x v="6"/>
    <n v="300000"/>
    <n v="1313846"/>
    <d v="2001-05-30T13:21:58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78"/>
    <s v="ADM84149"/>
    <s v="PKEAVEY"/>
    <s v="G-DAILY-EST"/>
    <x v="6"/>
    <x v="4"/>
    <s v="VD1166.1"/>
    <d v="2001-06-01T21:00:00"/>
  </r>
  <r>
    <x v="1"/>
    <x v="2"/>
    <x v="0"/>
    <x v="10"/>
    <n v="775000"/>
    <n v="1313847"/>
    <d v="2001-05-30T13:22:00"/>
    <s v="OGE Energy Resources, Inc."/>
    <x v="0"/>
    <x v="0"/>
    <x v="0"/>
    <x v="2"/>
    <s v="US Gas Fin Swap"/>
    <s v="US Gas Swap      Nymex                   Aug01           USD/MM"/>
    <m/>
    <n v="25000"/>
    <x v="0"/>
    <x v="10"/>
    <x v="0"/>
    <n v="3.9375"/>
    <s v="mustang1"/>
    <s v="JARNOLD"/>
    <s v="NG-Price"/>
    <x v="6"/>
    <x v="4"/>
    <s v="VD1165.1"/>
    <d v="2001-08-01T21:00:00"/>
  </r>
  <r>
    <x v="1"/>
    <x v="2"/>
    <x v="0"/>
    <x v="22"/>
    <n v="615000"/>
    <n v="1313849"/>
    <d v="2001-05-30T13:22:04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4"/>
    <s v="johnwest"/>
    <s v="JARNOLD"/>
    <s v="NG-Price"/>
    <x v="6"/>
    <x v="4"/>
    <s v="VD1167.1"/>
    <d v="2001-07-01T00:00:00"/>
  </r>
  <r>
    <x v="1"/>
    <x v="1"/>
    <x v="1"/>
    <x v="21"/>
    <n v="2950"/>
    <n v="1313850"/>
    <d v="2001-05-30T13:22:12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5.75"/>
    <s v="PowerBCK"/>
    <s v="DSMITH3"/>
    <s v="LT-ERCOT"/>
    <x v="7"/>
    <x v="6"/>
    <n v="626632.1"/>
    <d v="2002-01-01T00:00:00"/>
  </r>
  <r>
    <x v="1"/>
    <x v="2"/>
    <x v="1"/>
    <x v="6"/>
    <n v="300000"/>
    <n v="1313851"/>
    <d v="2001-05-30T13:22:17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1"/>
    <s v="pces5054"/>
    <s v="KSTEVEN"/>
    <s v="ENA-IM Mid Central South"/>
    <x v="8"/>
    <x v="4"/>
    <n v="819119"/>
    <d v="2001-06-01T21:00:00"/>
  </r>
  <r>
    <x v="0"/>
    <x v="2"/>
    <x v="1"/>
    <x v="6"/>
    <n v="300000"/>
    <n v="1313852"/>
    <d v="2001-05-30T13:22:18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9449999999999998"/>
    <s v="arvanitis1"/>
    <s v="MCUILLA"/>
    <s v="ENA - IM Ontario"/>
    <x v="8"/>
    <x v="4"/>
    <n v="819120"/>
    <d v="2001-06-01T21:00:00"/>
  </r>
  <r>
    <x v="1"/>
    <x v="2"/>
    <x v="1"/>
    <x v="6"/>
    <n v="150000"/>
    <n v="1313853"/>
    <d v="2001-05-30T13:22:25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69"/>
    <s v="CADILLAC"/>
    <s v="SPEREIR"/>
    <s v="ENA-IM NE GULF3"/>
    <x v="8"/>
    <x v="4"/>
    <n v="819122"/>
    <d v="2001-06-01T21:00:00"/>
  </r>
  <r>
    <x v="1"/>
    <x v="3"/>
    <x v="0"/>
    <x v="0"/>
    <n v="50000"/>
    <n v="1313855"/>
    <d v="2001-05-30T13:22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73"/>
    <d v="2001-07-01T00:00:00"/>
  </r>
  <r>
    <x v="1"/>
    <x v="2"/>
    <x v="0"/>
    <x v="14"/>
    <n v="182500"/>
    <n v="1313856"/>
    <d v="2001-05-30T13:22:3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8"/>
    <s v="txuetckat"/>
    <s v="JARNOLD"/>
    <s v="NG-Price"/>
    <x v="6"/>
    <x v="4"/>
    <s v="VD1170.1"/>
    <d v="2002-01-01T21:00:00"/>
  </r>
  <r>
    <x v="1"/>
    <x v="2"/>
    <x v="1"/>
    <x v="6"/>
    <n v="150000"/>
    <n v="1313857"/>
    <d v="2001-05-30T13:22:39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25"/>
    <s v="NUIEBJOP"/>
    <s v="VPIMENOV"/>
    <s v="ENA-IM ME NEW YORK"/>
    <x v="8"/>
    <x v="4"/>
    <n v="819123"/>
    <d v="2001-06-01T21:00:00"/>
  </r>
  <r>
    <x v="1"/>
    <x v="1"/>
    <x v="1"/>
    <x v="6"/>
    <n v="1500"/>
    <n v="1313859"/>
    <d v="2001-05-30T13:22:47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btamplen"/>
    <s v="JKING6"/>
    <s v="LT-SERC"/>
    <x v="7"/>
    <x v="6"/>
    <n v="626633.1"/>
    <d v="2001-06-01T14:25:00"/>
  </r>
  <r>
    <x v="1"/>
    <x v="2"/>
    <x v="1"/>
    <x v="6"/>
    <n v="225000"/>
    <n v="1313866"/>
    <d v="2001-05-30T13:23:08"/>
    <s v="Cook Inlet Energy Supply L.L.C."/>
    <x v="0"/>
    <x v="0"/>
    <x v="0"/>
    <x v="2"/>
    <s v="US Gas Phy Fwd Firm non-TX &lt; or = 1Mo "/>
    <s v="US Gas Phy       TENN Z-0                Jun01           USD/MM"/>
    <n v="7500"/>
    <m/>
    <x v="0"/>
    <x v="10"/>
    <x v="0"/>
    <n v="3.65"/>
    <s v="EASTDESK"/>
    <s v="SNEAL"/>
    <s v="ENA-IM NE GULF3"/>
    <x v="8"/>
    <x v="4"/>
    <n v="819125"/>
    <d v="2001-06-01T21:00:00"/>
  </r>
  <r>
    <x v="1"/>
    <x v="2"/>
    <x v="0"/>
    <x v="20"/>
    <n v="755000"/>
    <n v="1313869"/>
    <d v="2001-05-30T13:23:26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2649999999999997"/>
    <s v="andrewk5"/>
    <s v="JARNOLD"/>
    <s v="NG-Price"/>
    <x v="6"/>
    <x v="4"/>
    <s v="VD1183.1"/>
    <d v="2001-11-01T00:00:00"/>
  </r>
  <r>
    <x v="1"/>
    <x v="2"/>
    <x v="1"/>
    <x v="6"/>
    <n v="75000"/>
    <n v="1313871"/>
    <d v="2001-05-30T13:23:30"/>
    <s v="Cook Inlet Energy Supply L.L.C.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65"/>
    <s v="EASTDESK"/>
    <s v="SNEAL"/>
    <s v="ENA-IM NE GULF3"/>
    <x v="8"/>
    <x v="4"/>
    <n v="819126"/>
    <d v="2001-06-01T21:00:00"/>
  </r>
  <r>
    <x v="1"/>
    <x v="2"/>
    <x v="0"/>
    <x v="10"/>
    <n v="310000"/>
    <n v="1313877"/>
    <d v="2001-05-30T13:23:55"/>
    <s v="CLECO Marketing and Trading, LLC"/>
    <x v="0"/>
    <x v="0"/>
    <x v="0"/>
    <x v="2"/>
    <s v="US Gas Fin BasisSwap"/>
    <s v="US Gas Basis     HSC                     Aug01           USD/MM"/>
    <n v="10000"/>
    <m/>
    <x v="0"/>
    <x v="10"/>
    <x v="0"/>
    <n v="3.5000000000000003E-2"/>
    <s v="stockman"/>
    <s v="EBASS"/>
    <s v="FT-Texas"/>
    <x v="6"/>
    <x v="4"/>
    <s v="VD1191.1"/>
    <d v="2001-08-01T00:00:00"/>
  </r>
  <r>
    <x v="1"/>
    <x v="2"/>
    <x v="0"/>
    <x v="10"/>
    <n v="620000"/>
    <n v="1313878"/>
    <d v="2001-05-30T13:24:07"/>
    <s v="Hess Energy Trading Company LLC"/>
    <x v="0"/>
    <x v="0"/>
    <x v="0"/>
    <x v="2"/>
    <s v="US Gas Fin Swap"/>
    <s v="US Gas Swap      Nymex                   Jul01           USD/MM"/>
    <n v="20000"/>
    <m/>
    <x v="0"/>
    <x v="10"/>
    <x v="0"/>
    <n v="3.85"/>
    <s v="rsrsrsrs"/>
    <s v="JARNOLD"/>
    <s v="NG-Price"/>
    <x v="6"/>
    <x v="4"/>
    <s v="VD1194.1"/>
    <d v="2001-07-01T21:00:00"/>
  </r>
  <r>
    <x v="1"/>
    <x v="2"/>
    <x v="0"/>
    <x v="22"/>
    <n v="615000"/>
    <n v="1313879"/>
    <d v="2001-05-30T13:24:08"/>
    <s v="Duke Energy Marketing Limited Partnership"/>
    <x v="0"/>
    <x v="0"/>
    <x v="0"/>
    <x v="2"/>
    <s v="US Gas Fin Swap"/>
    <s v="US Gas Swap      Nymex                   Jul-Oct01       USD/MM"/>
    <m/>
    <n v="5000"/>
    <x v="0"/>
    <x v="10"/>
    <x v="0"/>
    <n v="3.9449999999999998"/>
    <s v="SCISORCHAN"/>
    <s v="JARNOLD"/>
    <s v="NG-Price"/>
    <x v="6"/>
    <x v="4"/>
    <s v="VD1193.1"/>
    <d v="2001-07-01T00:00:00"/>
  </r>
  <r>
    <x v="1"/>
    <x v="2"/>
    <x v="1"/>
    <x v="0"/>
    <n v="10000"/>
    <n v="1313880"/>
    <d v="2001-05-30T13:24:21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76"/>
    <s v="STEPHENSJE"/>
    <s v="ARING"/>
    <s v="ENA-IM NE GULF1"/>
    <x v="8"/>
    <x v="4"/>
    <n v="819127"/>
    <d v="2001-06-01T21:00:00"/>
  </r>
  <r>
    <x v="1"/>
    <x v="2"/>
    <x v="0"/>
    <x v="10"/>
    <n v="77500"/>
    <n v="1313881"/>
    <d v="2001-05-30T13:24:22"/>
    <s v="The Chase Manhattan Bank"/>
    <x v="0"/>
    <x v="0"/>
    <x v="0"/>
    <x v="2"/>
    <s v="US Gas Fin Swap"/>
    <s v="US Gas Swap      Nymex                   Aug01           USD/MM"/>
    <n v="2500"/>
    <m/>
    <x v="0"/>
    <x v="10"/>
    <x v="0"/>
    <n v="3.9175"/>
    <s v="RLFELSKE"/>
    <s v="JARNOLD"/>
    <s v="NG-Price"/>
    <x v="6"/>
    <x v="4"/>
    <s v="VD1196.1"/>
    <d v="2001-08-01T21:00:00"/>
  </r>
  <r>
    <x v="1"/>
    <x v="2"/>
    <x v="0"/>
    <x v="6"/>
    <n v="300000"/>
    <n v="1313883"/>
    <d v="2001-05-30T13:24:44"/>
    <s v="Mirant Americas Energy Marketing, L.P."/>
    <x v="0"/>
    <x v="0"/>
    <x v="0"/>
    <x v="2"/>
    <s v="US Gas Fin Swap"/>
    <s v="US Gas Daily     NGPL LA                 Jun01           USD/MM"/>
    <n v="10000"/>
    <m/>
    <x v="0"/>
    <x v="10"/>
    <x v="0"/>
    <n v="3.7149999999999999"/>
    <s v="TOMSAX01"/>
    <s v="KRUSCIT"/>
    <s v="Firm Trading Central"/>
    <x v="6"/>
    <x v="4"/>
    <s v="VD1197.1"/>
    <d v="2001-06-01T21:00:00"/>
  </r>
  <r>
    <x v="1"/>
    <x v="2"/>
    <x v="0"/>
    <x v="6"/>
    <n v="300000"/>
    <n v="1313885"/>
    <d v="2001-05-30T13:24:5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050000000000002"/>
    <s v="WARNERTODD"/>
    <s v="PKEAVEY"/>
    <s v="G-DAILY-EST"/>
    <x v="6"/>
    <x v="4"/>
    <s v="VD1203.1"/>
    <d v="2001-06-01T21:00:00"/>
  </r>
  <r>
    <x v="1"/>
    <x v="1"/>
    <x v="1"/>
    <x v="2"/>
    <n v="250"/>
    <n v="1313887"/>
    <d v="2001-05-30T13:25:17"/>
    <s v="PG&amp;E Energy Trading - Power, L.P."/>
    <x v="0"/>
    <x v="0"/>
    <x v="0"/>
    <x v="1"/>
    <s v="US East Power Phy Fwd Firm"/>
    <s v="US Pwr Phy Firm  PJM-W Peak              04-08Jun01      USD/MWh"/>
    <m/>
    <n v="50"/>
    <x v="0"/>
    <x v="1"/>
    <x v="0"/>
    <n v="38.25"/>
    <s v="jvaccaro"/>
    <s v="JQUENET"/>
    <s v="ST-PJM"/>
    <x v="7"/>
    <x v="6"/>
    <n v="626636.1"/>
    <d v="2001-06-04T21:00:00"/>
  </r>
  <r>
    <x v="1"/>
    <x v="2"/>
    <x v="0"/>
    <x v="20"/>
    <n v="755000"/>
    <n v="1313890"/>
    <d v="2001-05-30T13:25:49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26"/>
    <s v="jimgoetz"/>
    <s v="JARNOLD"/>
    <s v="NG-Price"/>
    <x v="6"/>
    <x v="4"/>
    <s v="VD1208.1"/>
    <d v="2001-11-01T00:00:00"/>
  </r>
  <r>
    <x v="1"/>
    <x v="2"/>
    <x v="1"/>
    <x v="6"/>
    <n v="150000"/>
    <n v="1313891"/>
    <d v="2001-05-30T13:25:49"/>
    <s v="Anadarko Energy Services Company"/>
    <x v="0"/>
    <x v="0"/>
    <x v="0"/>
    <x v="2"/>
    <s v="US Gas Phy Fwd Firm non-TX &lt; or = 1Mo "/>
    <s v="US Gas Phy       TENN Z-0                Jun01           USD/MM"/>
    <n v="5000"/>
    <m/>
    <x v="0"/>
    <x v="10"/>
    <x v="0"/>
    <n v="3.66"/>
    <s v="ADM26674"/>
    <s v="SNEAL"/>
    <s v="ENA-IM NE GULF3"/>
    <x v="8"/>
    <x v="4"/>
    <n v="819129"/>
    <d v="2001-06-01T21:00:00"/>
  </r>
  <r>
    <x v="1"/>
    <x v="2"/>
    <x v="1"/>
    <x v="20"/>
    <n v="755000"/>
    <n v="1313895"/>
    <d v="2001-05-30T13:26:09"/>
    <s v="WPS Energy Services, Inc."/>
    <x v="0"/>
    <x v="0"/>
    <x v="0"/>
    <x v="2"/>
    <s v="US Gas Phy Index Firm non-TX &gt;1Mo&lt;1Yr"/>
    <s v="US Gas Phy Index Consumers NL1           Nov01-Mar02     USD/MM"/>
    <m/>
    <n v="5000"/>
    <x v="0"/>
    <x v="10"/>
    <x v="0"/>
    <n v="0.22"/>
    <s v="TRAVERSE99"/>
    <s v="GSTOREY"/>
    <s v="ENA - IM Mkt Central MICH"/>
    <x v="8"/>
    <x v="4"/>
    <s v="VD1211.1 / 819131"/>
    <d v="2001-11-01T00:00:00"/>
  </r>
  <r>
    <x v="1"/>
    <x v="3"/>
    <x v="0"/>
    <x v="0"/>
    <n v="50000"/>
    <n v="1313898"/>
    <d v="2001-05-30T13:26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885"/>
    <d v="2001-07-01T00:00:00"/>
  </r>
  <r>
    <x v="1"/>
    <x v="2"/>
    <x v="0"/>
    <x v="22"/>
    <n v="615000"/>
    <n v="1313900"/>
    <d v="2001-05-30T13:26:23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9550000000000001"/>
    <s v="jh1825ps"/>
    <s v="JARNOLD"/>
    <s v="NG-Price"/>
    <x v="6"/>
    <x v="4"/>
    <s v="VD1215.1"/>
    <d v="2001-07-01T00:00:00"/>
  </r>
  <r>
    <x v="1"/>
    <x v="2"/>
    <x v="0"/>
    <x v="10"/>
    <n v="310000"/>
    <n v="1313902"/>
    <d v="2001-05-30T13:26:30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8650000000000002"/>
    <s v="jh1825ps"/>
    <s v="JARNOLD"/>
    <s v="NG-Price"/>
    <x v="6"/>
    <x v="4"/>
    <s v="VD1217.1"/>
    <d v="2001-07-01T21:00:00"/>
  </r>
  <r>
    <x v="1"/>
    <x v="2"/>
    <x v="0"/>
    <x v="6"/>
    <n v="300000"/>
    <n v="1313904"/>
    <d v="2001-05-30T13:26:3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2"/>
    <s v="ADM18276"/>
    <s v="PKEAVEY"/>
    <s v="G-DAILY-EST"/>
    <x v="6"/>
    <x v="4"/>
    <s v="VD1219.1"/>
    <d v="2001-06-01T21:00:00"/>
  </r>
  <r>
    <x v="1"/>
    <x v="2"/>
    <x v="0"/>
    <x v="10"/>
    <n v="310000"/>
    <n v="1313907"/>
    <d v="2001-05-30T13:26:52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pstrange"/>
    <s v="JARNOLD"/>
    <s v="NG-Price"/>
    <x v="6"/>
    <x v="4"/>
    <s v="VD1220.1"/>
    <d v="2001-07-01T21:00:00"/>
  </r>
  <r>
    <x v="1"/>
    <x v="2"/>
    <x v="0"/>
    <x v="10"/>
    <n v="310000"/>
    <n v="1313908"/>
    <d v="2001-05-30T13:26:58"/>
    <s v="Hess Energy Trading Company LLC"/>
    <x v="0"/>
    <x v="0"/>
    <x v="0"/>
    <x v="2"/>
    <s v="US Gas Fin Swap"/>
    <s v="US Gas Swap      Nymex                   Jul01           USD/MM"/>
    <n v="10000"/>
    <m/>
    <x v="0"/>
    <x v="10"/>
    <x v="0"/>
    <n v="3.8650000000000002"/>
    <s v="rsrsrsrs"/>
    <s v="JARNOLD"/>
    <s v="NG-Price"/>
    <x v="6"/>
    <x v="4"/>
    <s v="VD1221.1"/>
    <d v="2001-07-01T21:00:00"/>
  </r>
  <r>
    <x v="1"/>
    <x v="2"/>
    <x v="0"/>
    <x v="10"/>
    <n v="4650"/>
    <n v="1313912"/>
    <d v="2001-05-30T13:27:02"/>
    <s v="Dynegy Marketing and Trade"/>
    <x v="0"/>
    <x v="0"/>
    <x v="0"/>
    <x v="2"/>
    <s v="US Gas Fin Swap"/>
    <s v="US Gas Swap      Nymex                   Aug01           USD/MM-L"/>
    <n v="150"/>
    <m/>
    <x v="0"/>
    <x v="11"/>
    <x v="0"/>
    <n v="3.9409999999999998"/>
    <s v="RODRIGUEZ"/>
    <s v="JARNOLD"/>
    <s v="NG-Price"/>
    <x v="6"/>
    <x v="4"/>
    <s v="VD1222.1"/>
    <d v="2001-08-01T21:00:00"/>
  </r>
  <r>
    <x v="1"/>
    <x v="2"/>
    <x v="0"/>
    <x v="10"/>
    <n v="4650"/>
    <n v="1313911"/>
    <d v="2001-05-30T13:27:02"/>
    <s v="Dynegy Marketing and Trade"/>
    <x v="0"/>
    <x v="0"/>
    <x v="0"/>
    <x v="2"/>
    <s v="US Gas Fin Swap"/>
    <s v="US Gas Swap      Nymex                   Jul01           USD/MM-L"/>
    <m/>
    <n v="150"/>
    <x v="0"/>
    <x v="11"/>
    <x v="0"/>
    <n v="3.8650000000000002"/>
    <s v="RODRIGUEZ"/>
    <s v="JARNOLD"/>
    <s v="NG-Price"/>
    <x v="6"/>
    <x v="4"/>
    <s v="VD1223.1"/>
    <d v="2001-07-01T21:00:00"/>
  </r>
  <r>
    <x v="1"/>
    <x v="2"/>
    <x v="1"/>
    <x v="6"/>
    <n v="150000"/>
    <n v="1313913"/>
    <d v="2001-05-30T13:27:03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475"/>
    <s v="NUIEBJOP"/>
    <s v="VPIMENOV"/>
    <s v="ENA-IM ME NEW YORK"/>
    <x v="8"/>
    <x v="4"/>
    <n v="819134"/>
    <d v="2001-06-01T21:00:00"/>
  </r>
  <r>
    <x v="1"/>
    <x v="2"/>
    <x v="0"/>
    <x v="10"/>
    <n v="310000"/>
    <n v="1313915"/>
    <d v="2001-05-30T13:27:08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7"/>
    <s v="ADM45207"/>
    <s v="JARNOLD"/>
    <s v="NG-Price"/>
    <x v="6"/>
    <x v="4"/>
    <s v="VD1225.1"/>
    <d v="2001-07-01T21:00:00"/>
  </r>
  <r>
    <x v="1"/>
    <x v="2"/>
    <x v="1"/>
    <x v="6"/>
    <n v="300000"/>
    <n v="1313916"/>
    <d v="2001-05-30T13:27:13"/>
    <s v="Axia Energy, LP"/>
    <x v="0"/>
    <x v="0"/>
    <x v="0"/>
    <x v="2"/>
    <s v="US Gas Phy Fwd Firm non-TX &lt; or = 1Mo "/>
    <s v="US Gas Phy       Carthage                Jun01           USD/MM"/>
    <m/>
    <n v="10000"/>
    <x v="0"/>
    <x v="10"/>
    <x v="0"/>
    <n v="3.7850000000000001"/>
    <s v="sstrick9"/>
    <s v="TMARTIN"/>
    <s v="ENA-IM CARTHAGE"/>
    <x v="8"/>
    <x v="4"/>
    <n v="819135"/>
    <d v="2001-06-01T11:44:00"/>
  </r>
  <r>
    <x v="1"/>
    <x v="2"/>
    <x v="0"/>
    <x v="10"/>
    <n v="155000"/>
    <n v="1313918"/>
    <d v="2001-05-30T13:27:21"/>
    <s v="ConAgra Energy Services, Inc."/>
    <x v="0"/>
    <x v="0"/>
    <x v="0"/>
    <x v="2"/>
    <s v="US Gas Fin BasisSwap"/>
    <s v="US Gas Basis     NGI Malin               Jul01           USD/MM"/>
    <m/>
    <n v="5000"/>
    <x v="0"/>
    <x v="10"/>
    <x v="0"/>
    <n v="2.15"/>
    <s v="MATTGRAVEL"/>
    <s v="FERMIS"/>
    <s v="FT - North West"/>
    <x v="6"/>
    <x v="4"/>
    <s v="VD1227.1"/>
    <d v="2001-07-01T21:00:00"/>
  </r>
  <r>
    <x v="1"/>
    <x v="2"/>
    <x v="0"/>
    <x v="20"/>
    <n v="755000"/>
    <n v="1313922"/>
    <d v="2001-05-30T13:27:48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2850000000000001"/>
    <s v="johnwest"/>
    <s v="JARNOLD"/>
    <s v="NG-Price"/>
    <x v="6"/>
    <x v="4"/>
    <s v="VD1233.1"/>
    <d v="2001-11-01T00:00:00"/>
  </r>
  <r>
    <x v="1"/>
    <x v="2"/>
    <x v="0"/>
    <x v="20"/>
    <n v="755000"/>
    <n v="1313923"/>
    <d v="2001-05-30T13:27:50"/>
    <s v="Sempra Energy Trading Corp."/>
    <x v="0"/>
    <x v="0"/>
    <x v="0"/>
    <x v="2"/>
    <s v="US Gas Fin BasisSwap"/>
    <s v="US Gas Basis     Transco Z6 NY           Nov01-Mar02     USD/MM"/>
    <n v="5000"/>
    <m/>
    <x v="0"/>
    <x v="10"/>
    <x v="0"/>
    <n v="1.39"/>
    <s v="JLIPMAN1"/>
    <s v="BMCKAY"/>
    <s v="FT-NY"/>
    <x v="6"/>
    <x v="4"/>
    <s v="VD1234.1"/>
    <d v="2001-11-01T00:00:00"/>
  </r>
  <r>
    <x v="1"/>
    <x v="2"/>
    <x v="0"/>
    <x v="10"/>
    <n v="155000"/>
    <n v="1313925"/>
    <d v="2001-05-30T13:27:59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8650000000000002"/>
    <s v="DANIELCOWL"/>
    <s v="JARNOLD"/>
    <s v="NG-Price"/>
    <x v="6"/>
    <x v="4"/>
    <s v="VD1239.1"/>
    <d v="2001-07-01T21:00:00"/>
  </r>
  <r>
    <x v="1"/>
    <x v="2"/>
    <x v="0"/>
    <x v="6"/>
    <n v="150000"/>
    <n v="1313927"/>
    <d v="2001-05-30T13:28:01"/>
    <s v="Reliant Energy Services, Inc."/>
    <x v="0"/>
    <x v="0"/>
    <x v="0"/>
    <x v="2"/>
    <s v="US Gas Fin Swap"/>
    <s v="US Gas Daily     HSC                     Jun01           USD/MM"/>
    <n v="5000"/>
    <m/>
    <x v="0"/>
    <x v="10"/>
    <x v="0"/>
    <n v="3.82"/>
    <s v="johnswatek"/>
    <s v="EBASS"/>
    <s v="FT-Texas"/>
    <x v="6"/>
    <x v="4"/>
    <s v="VD1238.1"/>
    <d v="2001-06-01T21:00:00"/>
  </r>
  <r>
    <x v="0"/>
    <x v="2"/>
    <x v="1"/>
    <x v="6"/>
    <n v="150000"/>
    <n v="1313928"/>
    <d v="2001-05-30T13:28:05"/>
    <s v="TransAlta Energy Market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5.07"/>
    <s v="sharmafa"/>
    <s v="MCOWAN"/>
    <s v="EC-IM Canada West"/>
    <x v="8"/>
    <x v="7"/>
    <n v="819137"/>
    <d v="2001-06-01T21:00:00"/>
  </r>
  <r>
    <x v="1"/>
    <x v="2"/>
    <x v="0"/>
    <x v="10"/>
    <n v="775000"/>
    <n v="1313930"/>
    <d v="2001-05-30T13:28:13"/>
    <s v="Williams Energy Marketing &amp; Trading Company"/>
    <x v="0"/>
    <x v="0"/>
    <x v="0"/>
    <x v="2"/>
    <s v="US Gas Fin Swap"/>
    <s v="US Gas Swap      Nymex                   Jul01           USD/MM"/>
    <m/>
    <n v="25000"/>
    <x v="0"/>
    <x v="10"/>
    <x v="0"/>
    <n v="3.87"/>
    <s v="dlposton"/>
    <s v="JARNOLD"/>
    <s v="NG-Price"/>
    <x v="6"/>
    <x v="4"/>
    <s v="VD1240.1"/>
    <d v="2001-07-01T21:00:00"/>
  </r>
  <r>
    <x v="1"/>
    <x v="2"/>
    <x v="0"/>
    <x v="20"/>
    <n v="755000"/>
    <n v="1313931"/>
    <d v="2001-05-30T13:28:21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"/>
    <s v="bhofman99"/>
    <s v="JARNOLD"/>
    <s v="NG-Price"/>
    <x v="6"/>
    <x v="4"/>
    <s v="VD1242.1"/>
    <d v="2001-11-01T00:00:00"/>
  </r>
  <r>
    <x v="1"/>
    <x v="2"/>
    <x v="0"/>
    <x v="10"/>
    <n v="775000"/>
    <n v="1313933"/>
    <d v="2001-05-30T13:28:26"/>
    <s v="Sempra Energy Trading Corp."/>
    <x v="0"/>
    <x v="0"/>
    <x v="0"/>
    <x v="2"/>
    <s v="US Gas Fin Swap"/>
    <s v="US Gas Swap      Nymex                   Jul01           USD/MM"/>
    <m/>
    <n v="25000"/>
    <x v="0"/>
    <x v="10"/>
    <x v="0"/>
    <n v="3.875"/>
    <s v="jh1825ps"/>
    <s v="JARNOLD"/>
    <s v="NG-Price"/>
    <x v="6"/>
    <x v="4"/>
    <s v="VD1243.1"/>
    <d v="2001-07-01T21:00:00"/>
  </r>
  <r>
    <x v="1"/>
    <x v="2"/>
    <x v="0"/>
    <x v="10"/>
    <n v="775000"/>
    <n v="1313934"/>
    <d v="2001-05-30T13:28:36"/>
    <s v="J. Aron &amp; Company"/>
    <x v="0"/>
    <x v="0"/>
    <x v="0"/>
    <x v="2"/>
    <s v="US Gas Fin Swap"/>
    <s v="US Gas Swap      Nymex                   Jul01           USD/MM"/>
    <m/>
    <n v="25000"/>
    <x v="0"/>
    <x v="10"/>
    <x v="0"/>
    <n v="3.88"/>
    <s v="paulbach"/>
    <s v="JARNOLD"/>
    <s v="NG-Price"/>
    <x v="6"/>
    <x v="4"/>
    <s v="VD1244.1"/>
    <d v="2001-07-01T21:00:00"/>
  </r>
  <r>
    <x v="0"/>
    <x v="2"/>
    <x v="1"/>
    <x v="0"/>
    <n v="10000"/>
    <n v="1313935"/>
    <d v="2001-05-30T13:28:41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600000000000003"/>
    <s v="ngeerds01"/>
    <s v="RWATT"/>
    <s v="EC-IM Canada West"/>
    <x v="8"/>
    <x v="7"/>
    <n v="819139"/>
    <d v="2001-05-30T21:00:00"/>
  </r>
  <r>
    <x v="1"/>
    <x v="2"/>
    <x v="0"/>
    <x v="10"/>
    <n v="310000"/>
    <n v="1313936"/>
    <d v="2001-05-30T13:28:43"/>
    <s v="CLECO Marketing and Trading, LLC"/>
    <x v="0"/>
    <x v="0"/>
    <x v="0"/>
    <x v="2"/>
    <s v="US Gas Fin BasisSwap"/>
    <s v="US Gas Basis     HSC                     Jul01           USD/MM"/>
    <n v="10000"/>
    <m/>
    <x v="0"/>
    <x v="10"/>
    <x v="0"/>
    <n v="3.2500000000000001E-2"/>
    <s v="stockman"/>
    <s v="EBASS"/>
    <s v="FT-Texas"/>
    <x v="6"/>
    <x v="4"/>
    <s v="VD1245.1"/>
    <d v="2001-07-01T00:00:00"/>
  </r>
  <r>
    <x v="1"/>
    <x v="1"/>
    <x v="1"/>
    <x v="6"/>
    <n v="1500"/>
    <n v="1313939"/>
    <d v="2001-05-30T13:28:46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6"/>
    <s v="aepsvc128"/>
    <s v="JQUENET"/>
    <s v="LT-PJM"/>
    <x v="7"/>
    <x v="6"/>
    <n v="626646.1"/>
    <d v="2001-06-01T14:12:00"/>
  </r>
  <r>
    <x v="1"/>
    <x v="2"/>
    <x v="0"/>
    <x v="20"/>
    <n v="755000"/>
    <n v="1313940"/>
    <d v="2001-05-30T13:28:47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49999999999999"/>
    <s v="bhofman99"/>
    <s v="JARNOLD"/>
    <s v="NG-Price"/>
    <x v="6"/>
    <x v="4"/>
    <s v="VD1246.1"/>
    <d v="2001-11-01T00:00:00"/>
  </r>
  <r>
    <x v="1"/>
    <x v="2"/>
    <x v="0"/>
    <x v="6"/>
    <n v="300000"/>
    <n v="1313941"/>
    <d v="2001-05-30T13:28:52"/>
    <s v="CLECO Marketing and Trading, LLC"/>
    <x v="0"/>
    <x v="0"/>
    <x v="0"/>
    <x v="2"/>
    <s v="US Gas Fin BasisSwap"/>
    <s v="US Gas Basis     HSC                     Sep01           USD/MM"/>
    <n v="10000"/>
    <m/>
    <x v="0"/>
    <x v="10"/>
    <x v="0"/>
    <n v="2.2499999999999999E-2"/>
    <s v="stockman"/>
    <s v="EBASS"/>
    <s v="FT-Texas"/>
    <x v="6"/>
    <x v="4"/>
    <s v="VD1249.1"/>
    <d v="2001-09-01T00:00:00"/>
  </r>
  <r>
    <x v="1"/>
    <x v="2"/>
    <x v="0"/>
    <x v="10"/>
    <n v="310000"/>
    <n v="1313942"/>
    <d v="2001-05-30T13:28:55"/>
    <s v="Canadian Imperial Bank of Commerce"/>
    <x v="0"/>
    <x v="0"/>
    <x v="0"/>
    <x v="2"/>
    <s v="US Gas Fin Swap"/>
    <s v="US Gas Swap      Nymex                   Jul01           USD/MM"/>
    <m/>
    <n v="10000"/>
    <x v="0"/>
    <x v="10"/>
    <x v="0"/>
    <n v="3.89"/>
    <s v="fredallan"/>
    <s v="JARNOLD"/>
    <s v="NG-Price"/>
    <x v="6"/>
    <x v="4"/>
    <s v="VD1250.1"/>
    <d v="2001-07-01T21:00:00"/>
  </r>
  <r>
    <x v="1"/>
    <x v="2"/>
    <x v="0"/>
    <x v="10"/>
    <n v="310000"/>
    <n v="1313943"/>
    <d v="2001-05-30T13:28:59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1251.1"/>
    <d v="2001-07-01T21:00:00"/>
  </r>
  <r>
    <x v="1"/>
    <x v="2"/>
    <x v="0"/>
    <x v="10"/>
    <n v="310000"/>
    <n v="1313944"/>
    <d v="2001-05-30T13:29:02"/>
    <s v="CLECO Marketing and Trading,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stockman"/>
    <s v="EBASS"/>
    <s v="FT-Texas"/>
    <x v="6"/>
    <x v="4"/>
    <s v="VD1252.1"/>
    <d v="2001-10-01T00:00:00"/>
  </r>
  <r>
    <x v="1"/>
    <x v="2"/>
    <x v="0"/>
    <x v="20"/>
    <n v="377500"/>
    <n v="1313946"/>
    <d v="2001-05-30T13:29:07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"/>
    <s v="MSIECKHAUS"/>
    <s v="JARNOLD"/>
    <s v="NG-Price"/>
    <x v="6"/>
    <x v="4"/>
    <s v="VD1253.1"/>
    <d v="2001-11-01T00:00:00"/>
  </r>
  <r>
    <x v="1"/>
    <x v="2"/>
    <x v="0"/>
    <x v="10"/>
    <n v="310000"/>
    <n v="1313945"/>
    <d v="2001-05-30T13:29:07"/>
    <s v="Idacorp Energy Solutions, L.P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basspro1"/>
    <s v="JARNOLD"/>
    <s v="NG-Price"/>
    <x v="6"/>
    <x v="4"/>
    <s v="VD1254.1"/>
    <d v="2001-07-01T21:00:00"/>
  </r>
  <r>
    <x v="1"/>
    <x v="1"/>
    <x v="1"/>
    <x v="6"/>
    <n v="1500"/>
    <n v="1313947"/>
    <d v="2001-05-30T13:29:0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5"/>
    <s v="robmoore"/>
    <s v="MCARSON2"/>
    <s v="LT-SPP"/>
    <x v="7"/>
    <x v="6"/>
    <n v="626648.1"/>
    <d v="2001-09-01T14:16:00"/>
  </r>
  <r>
    <x v="1"/>
    <x v="2"/>
    <x v="1"/>
    <x v="6"/>
    <n v="300000"/>
    <n v="1313949"/>
    <d v="2001-05-30T13:29:16"/>
    <s v="TotalFinaElf Gas &amp; Power North America,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5"/>
    <s v="kiethbourg"/>
    <s v="ARING"/>
    <s v="ENA-IM NE GULF1"/>
    <x v="8"/>
    <x v="4"/>
    <n v="819140"/>
    <d v="2001-06-01T21:00:00"/>
  </r>
  <r>
    <x v="1"/>
    <x v="2"/>
    <x v="0"/>
    <x v="10"/>
    <n v="620000"/>
    <n v="1313951"/>
    <d v="2001-05-30T13:29:19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mjkimner"/>
    <s v="JARNOLD"/>
    <s v="NG-Price"/>
    <x v="6"/>
    <x v="4"/>
    <s v="VD1257.1"/>
    <d v="2001-07-01T21:00:00"/>
  </r>
  <r>
    <x v="1"/>
    <x v="2"/>
    <x v="0"/>
    <x v="20"/>
    <n v="755000"/>
    <n v="1313953"/>
    <d v="2001-05-30T13:29:26"/>
    <s v="Tractebel Energy Marketing, Inc."/>
    <x v="0"/>
    <x v="0"/>
    <x v="0"/>
    <x v="2"/>
    <s v="US Gas Fin Swap"/>
    <s v="US Gas Swap      Nymex                   Nov01-Mar02     USD/MM"/>
    <m/>
    <n v="5000"/>
    <x v="0"/>
    <x v="10"/>
    <x v="0"/>
    <n v="4.3049999999999997"/>
    <s v="RAAUCOIN"/>
    <s v="JARNOLD"/>
    <s v="NG-Price"/>
    <x v="6"/>
    <x v="4"/>
    <s v="VD1258.1"/>
    <d v="2001-11-01T00:00:00"/>
  </r>
  <r>
    <x v="1"/>
    <x v="2"/>
    <x v="0"/>
    <x v="20"/>
    <n v="755000"/>
    <n v="1313954"/>
    <d v="2001-05-30T13:29:2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1259.1"/>
    <d v="2001-11-01T00:00:00"/>
  </r>
  <r>
    <x v="1"/>
    <x v="2"/>
    <x v="0"/>
    <x v="10"/>
    <n v="77500"/>
    <n v="1313955"/>
    <d v="2001-05-30T13:29:3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849999999999998"/>
    <s v="jpeace01"/>
    <s v="JARNOLD"/>
    <s v="NG-Price"/>
    <x v="6"/>
    <x v="4"/>
    <s v="VD1260.1"/>
    <d v="2001-07-01T21:00:00"/>
  </r>
  <r>
    <x v="1"/>
    <x v="2"/>
    <x v="0"/>
    <x v="6"/>
    <n v="150000"/>
    <n v="1313956"/>
    <d v="2001-05-30T13:29:3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4"/>
    <s v="Basskevin"/>
    <s v="PKEAVEY"/>
    <s v="G-DAILY-EST"/>
    <x v="6"/>
    <x v="4"/>
    <s v="VD1261.1"/>
    <d v="2001-06-01T21:00:00"/>
  </r>
  <r>
    <x v="1"/>
    <x v="2"/>
    <x v="0"/>
    <x v="6"/>
    <n v="150000"/>
    <n v="1313959"/>
    <d v="2001-05-30T13:29:40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4"/>
    <s v="AQUILA1029"/>
    <s v="PKEAVEY"/>
    <s v="G-DAILY-EST"/>
    <x v="6"/>
    <x v="4"/>
    <s v="VD1269.1"/>
    <d v="2001-06-01T21:00:00"/>
  </r>
  <r>
    <x v="1"/>
    <x v="2"/>
    <x v="0"/>
    <x v="6"/>
    <n v="150000"/>
    <n v="1313960"/>
    <d v="2001-05-30T13:29:41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"/>
    <s v="EPMELPkac"/>
    <s v="KHOLST"/>
    <s v="FT-West"/>
    <x v="6"/>
    <x v="4"/>
    <s v="VD1263.1"/>
    <d v="2001-09-01T21:00:00"/>
  </r>
  <r>
    <x v="1"/>
    <x v="2"/>
    <x v="0"/>
    <x v="10"/>
    <n v="542500"/>
    <n v="1313961"/>
    <d v="2001-05-30T13:29:42"/>
    <s v="Duke Energy Trading and Marketing, L.L.C."/>
    <x v="0"/>
    <x v="0"/>
    <x v="0"/>
    <x v="2"/>
    <s v="US Gas Fin Swap"/>
    <s v="US Gas Swap      Nymex                   Jul01           USD/MM"/>
    <n v="17500"/>
    <m/>
    <x v="0"/>
    <x v="10"/>
    <x v="0"/>
    <n v="3.89"/>
    <s v="JOHNNELSON"/>
    <s v="JARNOLD"/>
    <s v="NG-Price"/>
    <x v="6"/>
    <x v="4"/>
    <s v="VD1265.1"/>
    <d v="2001-07-01T21:00:00"/>
  </r>
  <r>
    <x v="1"/>
    <x v="2"/>
    <x v="0"/>
    <x v="20"/>
    <n v="755000"/>
    <n v="1313963"/>
    <d v="2001-05-30T13:29:4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099999999999996"/>
    <s v="SHIMAITIS"/>
    <s v="JARNOLD"/>
    <s v="NG-Price"/>
    <x v="6"/>
    <x v="4"/>
    <s v="VD1266.1"/>
    <d v="2001-11-01T00:00:00"/>
  </r>
  <r>
    <x v="1"/>
    <x v="2"/>
    <x v="0"/>
    <x v="10"/>
    <n v="542500"/>
    <n v="1313967"/>
    <d v="2001-05-30T13:29:50"/>
    <s v="El Paso Merchant Energy, L.P."/>
    <x v="0"/>
    <x v="0"/>
    <x v="0"/>
    <x v="2"/>
    <s v="US Gas Fin Swap"/>
    <s v="US Gas Swap      Nymex                   Jul01           USD/MM"/>
    <n v="17500"/>
    <m/>
    <x v="0"/>
    <x v="10"/>
    <x v="0"/>
    <n v="3.89"/>
    <s v="EPMELPjrc"/>
    <s v="JARNOLD"/>
    <s v="NG-Price"/>
    <x v="6"/>
    <x v="4"/>
    <s v="VD1270.1"/>
    <d v="2001-07-01T21:00:00"/>
  </r>
  <r>
    <x v="1"/>
    <x v="2"/>
    <x v="0"/>
    <x v="10"/>
    <n v="77500"/>
    <n v="1313968"/>
    <d v="2001-05-30T13:29:53"/>
    <s v="Hess Energy Trading Company LLC"/>
    <x v="0"/>
    <x v="0"/>
    <x v="0"/>
    <x v="2"/>
    <s v="US Gas Fin Swap"/>
    <s v="US Gas Swap      Nymex                   Jul01           USD/MM"/>
    <n v="2500"/>
    <m/>
    <x v="0"/>
    <x v="10"/>
    <x v="0"/>
    <n v="3.89"/>
    <s v="rsrsrsrs"/>
    <s v="JARNOLD"/>
    <s v="NG-Price"/>
    <x v="6"/>
    <x v="4"/>
    <s v="VD1272.1"/>
    <d v="2001-07-01T21:00:00"/>
  </r>
  <r>
    <x v="1"/>
    <x v="2"/>
    <x v="0"/>
    <x v="22"/>
    <n v="615000"/>
    <n v="1313969"/>
    <d v="2001-05-30T13:29:54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271.1"/>
    <d v="2001-07-01T00:00:00"/>
  </r>
  <r>
    <x v="1"/>
    <x v="2"/>
    <x v="0"/>
    <x v="10"/>
    <n v="620000"/>
    <n v="1313970"/>
    <d v="2001-05-30T13:29:57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3.1"/>
    <d v="2001-07-01T21:00:00"/>
  </r>
  <r>
    <x v="1"/>
    <x v="2"/>
    <x v="0"/>
    <x v="10"/>
    <n v="310000"/>
    <n v="1313971"/>
    <d v="2001-05-30T13:30:01"/>
    <s v="The New Power Company"/>
    <x v="0"/>
    <x v="0"/>
    <x v="0"/>
    <x v="2"/>
    <s v="US Gas Fin Swap"/>
    <s v="US Gas Swap      Nymex                   Jul01           USD/MM"/>
    <m/>
    <n v="10000"/>
    <x v="0"/>
    <x v="10"/>
    <x v="0"/>
    <n v="3.89"/>
    <s v="RPREVATT"/>
    <s v="JARNOLD"/>
    <s v="NG-Price"/>
    <x v="6"/>
    <x v="4"/>
    <s v="VD1274.1"/>
    <d v="2001-07-01T21:00:00"/>
  </r>
  <r>
    <x v="1"/>
    <x v="2"/>
    <x v="0"/>
    <x v="10"/>
    <n v="620000"/>
    <n v="1313973"/>
    <d v="2001-05-30T13:30:08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6.1"/>
    <d v="2001-07-01T21:00:00"/>
  </r>
  <r>
    <x v="1"/>
    <x v="2"/>
    <x v="0"/>
    <x v="10"/>
    <n v="232500"/>
    <n v="1313975"/>
    <d v="2001-05-30T13:30:15"/>
    <s v="Hess Energy Trading Company LLC"/>
    <x v="0"/>
    <x v="0"/>
    <x v="0"/>
    <x v="2"/>
    <s v="US Gas Fin Swap"/>
    <s v="US Gas Swap      Nymex                   Jul01           USD/MM"/>
    <n v="7500"/>
    <m/>
    <x v="0"/>
    <x v="10"/>
    <x v="0"/>
    <n v="3.8849999999999998"/>
    <s v="rsrsrsrs"/>
    <s v="JARNOLD"/>
    <s v="NG-Price"/>
    <x v="6"/>
    <x v="4"/>
    <s v="VD1280.1"/>
    <d v="2001-07-01T21:00:00"/>
  </r>
  <r>
    <x v="1"/>
    <x v="2"/>
    <x v="0"/>
    <x v="14"/>
    <n v="182500"/>
    <n v="1313976"/>
    <d v="2001-05-30T13:30:15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"/>
    <s v="kdiamond"/>
    <s v="JARNOLD"/>
    <s v="NG-Price"/>
    <x v="6"/>
    <x v="4"/>
    <s v="VD1278.1"/>
    <d v="2002-01-01T21:00:00"/>
  </r>
  <r>
    <x v="1"/>
    <x v="2"/>
    <x v="0"/>
    <x v="22"/>
    <n v="615000"/>
    <n v="1313977"/>
    <d v="2001-05-30T13:30:17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"/>
    <s v="JEFFFOX1"/>
    <s v="JARNOLD"/>
    <s v="NG-Price"/>
    <x v="6"/>
    <x v="4"/>
    <s v="VD1279.1"/>
    <d v="2001-07-01T00:00:00"/>
  </r>
  <r>
    <x v="1"/>
    <x v="2"/>
    <x v="0"/>
    <x v="10"/>
    <n v="387500"/>
    <n v="1313978"/>
    <d v="2001-05-30T13:30:19"/>
    <s v="Duke Energy Trading and Marketing, L.L.C."/>
    <x v="0"/>
    <x v="0"/>
    <x v="0"/>
    <x v="2"/>
    <s v="US Gas Fin Swap"/>
    <s v="US Gas Swap      Nymex                   Jul01           USD/MM"/>
    <n v="12500"/>
    <m/>
    <x v="0"/>
    <x v="10"/>
    <x v="0"/>
    <n v="3.8849999999999998"/>
    <s v="JHHANSEY"/>
    <s v="JARNOLD"/>
    <s v="NG-Price"/>
    <x v="6"/>
    <x v="4"/>
    <s v="VD1281.1"/>
    <d v="2001-07-01T21:00:00"/>
  </r>
  <r>
    <x v="1"/>
    <x v="2"/>
    <x v="0"/>
    <x v="14"/>
    <n v="912500"/>
    <n v="1313980"/>
    <d v="2001-05-30T13:30:22"/>
    <s v="Duke Energy Marketing Limited Partnership"/>
    <x v="0"/>
    <x v="0"/>
    <x v="0"/>
    <x v="2"/>
    <s v="US Gas Fin Swap"/>
    <s v="US Gas Swap      Nymex                   Jan-Dec02       USD/MM"/>
    <m/>
    <n v="2500"/>
    <x v="0"/>
    <x v="10"/>
    <x v="0"/>
    <n v="4"/>
    <s v="ADM24744"/>
    <s v="JARNOLD"/>
    <s v="NG-Price"/>
    <x v="6"/>
    <x v="4"/>
    <s v="VD1282.1"/>
    <d v="2002-01-01T21:00:00"/>
  </r>
  <r>
    <x v="1"/>
    <x v="2"/>
    <x v="0"/>
    <x v="10"/>
    <n v="620000"/>
    <n v="1313979"/>
    <d v="2001-05-30T13:30:22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8"/>
    <s v="mtherrell"/>
    <s v="JARNOLD"/>
    <s v="NG-Price"/>
    <x v="6"/>
    <x v="4"/>
    <s v="VD1283.1"/>
    <d v="2001-07-01T21:00:00"/>
  </r>
  <r>
    <x v="1"/>
    <x v="2"/>
    <x v="0"/>
    <x v="20"/>
    <n v="377500"/>
    <n v="1313981"/>
    <d v="2001-05-30T13:30:23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1284.1"/>
    <d v="2001-11-01T00:00:00"/>
  </r>
  <r>
    <x v="1"/>
    <x v="2"/>
    <x v="0"/>
    <x v="20"/>
    <n v="377500"/>
    <n v="1313984"/>
    <d v="2001-05-30T13:30:30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3"/>
    <s v="kdiamond"/>
    <s v="JARNOLD"/>
    <s v="NG-Price"/>
    <x v="6"/>
    <x v="4"/>
    <s v="VD1286.1"/>
    <d v="2001-11-01T00:00:00"/>
  </r>
  <r>
    <x v="1"/>
    <x v="2"/>
    <x v="0"/>
    <x v="10"/>
    <n v="310000"/>
    <n v="1313985"/>
    <d v="2001-05-30T13:30:33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PATGRIMES"/>
    <s v="JARNOLD"/>
    <s v="NG-Price"/>
    <x v="6"/>
    <x v="4"/>
    <s v="VD1288.1"/>
    <d v="2001-07-01T21:00:00"/>
  </r>
  <r>
    <x v="1"/>
    <x v="2"/>
    <x v="0"/>
    <x v="10"/>
    <n v="310000"/>
    <n v="1313990"/>
    <d v="2001-05-30T13:30:44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steven12"/>
    <s v="JARNOLD"/>
    <s v="NG-Price"/>
    <x v="6"/>
    <x v="4"/>
    <s v="VD1291.1"/>
    <d v="2001-07-01T21:00:00"/>
  </r>
  <r>
    <x v="1"/>
    <x v="2"/>
    <x v="0"/>
    <x v="10"/>
    <n v="155000"/>
    <n v="1313995"/>
    <d v="2001-05-30T13:30:51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3.89"/>
    <s v="kdiamond"/>
    <s v="JARNOLD"/>
    <s v="NG-Price"/>
    <x v="6"/>
    <x v="4"/>
    <s v="VD1293.1"/>
    <d v="2001-07-01T21:00:00"/>
  </r>
  <r>
    <x v="1"/>
    <x v="3"/>
    <x v="0"/>
    <x v="0"/>
    <n v="50000"/>
    <n v="1313996"/>
    <d v="2001-05-30T13:30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886"/>
    <d v="2001-07-01T00:00:00"/>
  </r>
  <r>
    <x v="1"/>
    <x v="2"/>
    <x v="0"/>
    <x v="10"/>
    <n v="310000"/>
    <n v="1314001"/>
    <d v="2001-05-30T13:31:10"/>
    <s v="Constellation Power Source, Inc."/>
    <x v="0"/>
    <x v="0"/>
    <x v="0"/>
    <x v="2"/>
    <s v="US Gas Fin Swap"/>
    <s v="US Gas Swap      Nymex                   Jul01           USD/MM"/>
    <n v="10000"/>
    <m/>
    <x v="0"/>
    <x v="10"/>
    <x v="0"/>
    <n v="3.89"/>
    <s v="kschwartz"/>
    <s v="JARNOLD"/>
    <s v="NG-Price"/>
    <x v="6"/>
    <x v="4"/>
    <s v="VD1299.1"/>
    <d v="2001-07-01T21:00:00"/>
  </r>
  <r>
    <x v="1"/>
    <x v="1"/>
    <x v="1"/>
    <x v="2"/>
    <n v="250"/>
    <n v="1314008"/>
    <d v="2001-05-30T13:31:24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1.5"/>
    <s v="PowerBCK"/>
    <s v="RBALLATO"/>
    <s v="LT-ERCOT"/>
    <x v="7"/>
    <x v="6"/>
    <n v="626657.1"/>
    <d v="2001-06-04T00:00:00"/>
  </r>
  <r>
    <x v="1"/>
    <x v="2"/>
    <x v="0"/>
    <x v="10"/>
    <n v="155000"/>
    <n v="1314009"/>
    <d v="2001-05-30T13:31:28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35"/>
    <s v="EPMELPkac"/>
    <s v="KHOLST"/>
    <s v="FT-West"/>
    <x v="6"/>
    <x v="4"/>
    <s v="VD1303.1"/>
    <d v="2001-07-01T21:00:00"/>
  </r>
  <r>
    <x v="1"/>
    <x v="2"/>
    <x v="0"/>
    <x v="10"/>
    <n v="155000"/>
    <n v="1314010"/>
    <d v="2001-05-30T13:31:3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EPMELPkac"/>
    <s v="KHOLST"/>
    <s v="FT-West"/>
    <x v="6"/>
    <x v="4"/>
    <s v="VD1304.1"/>
    <d v="2001-08-01T21:00:00"/>
  </r>
  <r>
    <x v="1"/>
    <x v="2"/>
    <x v="0"/>
    <x v="10"/>
    <n v="77500"/>
    <n v="1314012"/>
    <d v="2001-05-30T13:31:35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mgbrooks"/>
    <s v="JARNOLD"/>
    <s v="NG-Price"/>
    <x v="6"/>
    <x v="4"/>
    <s v="VD1305.1"/>
    <d v="2001-07-01T21:00:00"/>
  </r>
  <r>
    <x v="1"/>
    <x v="3"/>
    <x v="0"/>
    <x v="0"/>
    <n v="50000"/>
    <n v="1314013"/>
    <d v="2001-05-30T13:31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"/>
    <s v="GWHALLE"/>
    <s v="WTI-GW-NXC2"/>
    <x v="5"/>
    <x v="4"/>
    <n v="109887"/>
    <d v="2001-07-01T00:00:00"/>
  </r>
  <r>
    <x v="1"/>
    <x v="2"/>
    <x v="0"/>
    <x v="20"/>
    <n v="755000"/>
    <n v="1314016"/>
    <d v="2001-05-30T13:31:40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3049999999999997"/>
    <s v="RODRIGUEZ"/>
    <s v="JARNOLD"/>
    <s v="NG-Price"/>
    <x v="6"/>
    <x v="4"/>
    <s v="VD1306.1"/>
    <d v="2001-11-01T00:00:00"/>
  </r>
  <r>
    <x v="1"/>
    <x v="2"/>
    <x v="0"/>
    <x v="22"/>
    <n v="615000"/>
    <n v="1314017"/>
    <d v="2001-05-30T13:31:41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07.1"/>
    <d v="2001-07-01T00:00:00"/>
  </r>
  <r>
    <x v="1"/>
    <x v="2"/>
    <x v="0"/>
    <x v="10"/>
    <n v="310000"/>
    <n v="1314018"/>
    <d v="2001-05-30T13:31:42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89"/>
    <s v="gturnbul"/>
    <s v="JARNOLD"/>
    <s v="NG-Price"/>
    <x v="6"/>
    <x v="4"/>
    <s v="VD1310.1"/>
    <d v="2001-07-01T21:00:00"/>
  </r>
  <r>
    <x v="1"/>
    <x v="2"/>
    <x v="0"/>
    <x v="10"/>
    <n v="155000"/>
    <n v="1314019"/>
    <d v="2001-05-30T13:31:47"/>
    <s v="Sempra Energy Trading Corp."/>
    <x v="0"/>
    <x v="0"/>
    <x v="0"/>
    <x v="2"/>
    <s v="US Gas Fin BasisSwap"/>
    <s v="US Gas Basis     NGI SoCal               Oct01           USD/MM"/>
    <m/>
    <n v="5000"/>
    <x v="0"/>
    <x v="10"/>
    <x v="0"/>
    <n v="3.65"/>
    <s v="HDESTEFA"/>
    <s v="KHOLST"/>
    <s v="FT-West"/>
    <x v="6"/>
    <x v="4"/>
    <s v="VD1312.1"/>
    <d v="2001-10-01T00:00:00"/>
  </r>
  <r>
    <x v="1"/>
    <x v="2"/>
    <x v="0"/>
    <x v="14"/>
    <n v="1825000"/>
    <n v="1314021"/>
    <d v="2001-05-30T13:31:52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4"/>
    <s v="JRTHOMAS"/>
    <s v="JARNOLD"/>
    <s v="NG-Price"/>
    <x v="6"/>
    <x v="4"/>
    <s v="VD1314.1"/>
    <d v="2002-01-01T21:00:00"/>
  </r>
  <r>
    <x v="1"/>
    <x v="10"/>
    <x v="0"/>
    <x v="2"/>
    <n v="15"/>
    <n v="1314022"/>
    <d v="2001-05-30T13:31:54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9"/>
    <s v="EPMELPrci"/>
    <s v="RSAHA"/>
    <s v="ECTWEADES"/>
    <x v="10"/>
    <x v="4"/>
    <n v="1314022"/>
    <d v="2001-06-04T20:59:00"/>
  </r>
  <r>
    <x v="1"/>
    <x v="3"/>
    <x v="0"/>
    <x v="0"/>
    <n v="50000"/>
    <n v="1314025"/>
    <d v="2001-05-30T13:3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88"/>
    <d v="2001-07-01T00:00:00"/>
  </r>
  <r>
    <x v="1"/>
    <x v="2"/>
    <x v="0"/>
    <x v="10"/>
    <n v="77500"/>
    <n v="1314026"/>
    <d v="2001-05-30T13:32:08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89"/>
    <s v="rkc00001"/>
    <s v="JARNOLD"/>
    <s v="NG-Price"/>
    <x v="6"/>
    <x v="4"/>
    <s v="VD1318.1"/>
    <d v="2001-07-01T21:00:00"/>
  </r>
  <r>
    <x v="1"/>
    <x v="2"/>
    <x v="0"/>
    <x v="10"/>
    <n v="232500"/>
    <n v="1314027"/>
    <d v="2001-05-30T13:32:17"/>
    <s v="Sempra Energy Trading Corp."/>
    <x v="0"/>
    <x v="0"/>
    <x v="0"/>
    <x v="2"/>
    <s v="US Gas Fin Swap"/>
    <s v="US Gas Swap      Nymex                   Jul01           USD/MM"/>
    <m/>
    <n v="7500"/>
    <x v="0"/>
    <x v="10"/>
    <x v="0"/>
    <n v="3.89"/>
    <s v="petverma"/>
    <s v="JARNOLD"/>
    <s v="NG-Price"/>
    <x v="6"/>
    <x v="4"/>
    <s v="VD1320.1"/>
    <d v="2001-07-01T21:00:00"/>
  </r>
  <r>
    <x v="1"/>
    <x v="2"/>
    <x v="0"/>
    <x v="10"/>
    <n v="620000"/>
    <n v="1314028"/>
    <d v="2001-05-30T13:32:26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895"/>
    <s v="BERRYJOE1"/>
    <s v="JARNOLD"/>
    <s v="NG-Price"/>
    <x v="6"/>
    <x v="4"/>
    <s v="VD1321.1"/>
    <d v="2001-07-01T21:00:00"/>
  </r>
  <r>
    <x v="1"/>
    <x v="2"/>
    <x v="0"/>
    <x v="10"/>
    <n v="620000"/>
    <n v="1314029"/>
    <d v="2001-05-30T13:32:3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"/>
    <s v="mtherrell"/>
    <s v="JARNOLD"/>
    <s v="NG-Price"/>
    <x v="6"/>
    <x v="4"/>
    <s v="VD1322.1"/>
    <d v="2001-07-01T21:00:00"/>
  </r>
  <r>
    <x v="1"/>
    <x v="1"/>
    <x v="1"/>
    <x v="19"/>
    <n v="3050"/>
    <n v="1314032"/>
    <d v="2001-05-30T13:32:51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"/>
    <s v="jheinecke1"/>
    <s v="KPRESTO"/>
    <s v="LT-SERC"/>
    <x v="7"/>
    <x v="6"/>
    <n v="626660.1"/>
    <d v="2002-03-01T21:00:00"/>
  </r>
  <r>
    <x v="1"/>
    <x v="1"/>
    <x v="1"/>
    <x v="19"/>
    <n v="3050"/>
    <n v="1314033"/>
    <d v="2001-05-30T13:32:55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25"/>
    <s v="jheinecke1"/>
    <s v="KPRESTO"/>
    <s v="LT-SERC"/>
    <x v="7"/>
    <x v="6"/>
    <n v="626661.1"/>
    <d v="2002-03-01T21:00:00"/>
  </r>
  <r>
    <x v="1"/>
    <x v="2"/>
    <x v="1"/>
    <x v="6"/>
    <n v="150000"/>
    <n v="1314035"/>
    <d v="2001-05-30T13:32:58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7"/>
    <s v="NUIEBJOP"/>
    <s v="VPIMENOV"/>
    <s v="ENA-IM ME NEW YORK"/>
    <x v="8"/>
    <x v="4"/>
    <n v="819149"/>
    <d v="2001-06-01T21:00:00"/>
  </r>
  <r>
    <x v="1"/>
    <x v="2"/>
    <x v="0"/>
    <x v="10"/>
    <n v="155000"/>
    <n v="1314036"/>
    <d v="2001-05-30T13:32:5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895"/>
    <s v="basspro1"/>
    <s v="JARNOLD"/>
    <s v="NG-Price"/>
    <x v="6"/>
    <x v="4"/>
    <s v="VD1326.1"/>
    <d v="2001-07-01T21:00:00"/>
  </r>
  <r>
    <x v="1"/>
    <x v="1"/>
    <x v="1"/>
    <x v="6"/>
    <n v="1500"/>
    <n v="1314038"/>
    <d v="2001-05-30T13:32:59"/>
    <s v="The New Power Company"/>
    <x v="0"/>
    <x v="0"/>
    <x v="0"/>
    <x v="1"/>
    <s v="US East Power Phy Fwd Firm"/>
    <s v="US Pwr Phy Firm  NEPOOL Peak             Jun02           USD/MWh"/>
    <m/>
    <n v="50"/>
    <x v="0"/>
    <x v="1"/>
    <x v="0"/>
    <n v="53.5"/>
    <s v="SUNEETNPW"/>
    <s v="DDAVIS"/>
    <s v="LT-New England"/>
    <x v="7"/>
    <x v="6"/>
    <n v="626662.1"/>
    <d v="2002-06-01T17:11:00"/>
  </r>
  <r>
    <x v="1"/>
    <x v="3"/>
    <x v="0"/>
    <x v="0"/>
    <n v="50000"/>
    <n v="1314039"/>
    <d v="2001-05-30T13:3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89"/>
    <d v="2001-07-01T00:00:00"/>
  </r>
  <r>
    <x v="1"/>
    <x v="2"/>
    <x v="0"/>
    <x v="10"/>
    <n v="232500"/>
    <n v="1314041"/>
    <d v="2001-05-30T13:33:02"/>
    <s v="Bankers Trust Company"/>
    <x v="0"/>
    <x v="0"/>
    <x v="0"/>
    <x v="2"/>
    <s v="US Gas Fin Swap"/>
    <s v="US Gas Swap      Nymex                   Jul01           USD/MM"/>
    <n v="7500"/>
    <m/>
    <x v="0"/>
    <x v="10"/>
    <x v="0"/>
    <n v="3.895"/>
    <s v="nigpatter"/>
    <s v="JARNOLD"/>
    <s v="NG-Price"/>
    <x v="6"/>
    <x v="4"/>
    <s v="VD1329.1"/>
    <d v="2001-07-01T21:00:00"/>
  </r>
  <r>
    <x v="1"/>
    <x v="1"/>
    <x v="1"/>
    <x v="0"/>
    <n v="50"/>
    <n v="1314042"/>
    <d v="2001-05-30T13:33:0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.25"/>
    <s v="aepsvc136"/>
    <s v="GGUPTA"/>
    <s v="ST-New England"/>
    <x v="7"/>
    <x v="6"/>
    <n v="626663.1"/>
    <d v="2001-06-01T21:00:00"/>
  </r>
  <r>
    <x v="1"/>
    <x v="2"/>
    <x v="1"/>
    <x v="6"/>
    <n v="300000"/>
    <n v="1314045"/>
    <d v="2001-05-30T13:33:07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7974999999999999"/>
    <s v="sstrick9"/>
    <s v="TMARTIN"/>
    <s v="ENA-IM CARTHAGE"/>
    <x v="8"/>
    <x v="4"/>
    <n v="819151"/>
    <d v="2001-06-01T11:44:00"/>
  </r>
  <r>
    <x v="1"/>
    <x v="1"/>
    <x v="1"/>
    <x v="8"/>
    <n v="4600"/>
    <n v="1314049"/>
    <d v="2001-05-30T13:33:22"/>
    <s v="American Electric Power Service Corporation"/>
    <x v="0"/>
    <x v="0"/>
    <x v="0"/>
    <x v="1"/>
    <s v="US East Power Phy Fwd Firm"/>
    <s v="US Pwr Phy Firm  NEPOOL Peak             Oct-Dec02       USD/MWh"/>
    <m/>
    <n v="50"/>
    <x v="0"/>
    <x v="1"/>
    <x v="0"/>
    <n v="44.45"/>
    <s v="aepsvc133"/>
    <s v="DDAVIS"/>
    <s v="LT-New England"/>
    <x v="7"/>
    <x v="6"/>
    <n v="626668.1"/>
    <d v="2002-10-01T17:11:00"/>
  </r>
  <r>
    <x v="1"/>
    <x v="1"/>
    <x v="1"/>
    <x v="6"/>
    <n v="1500"/>
    <n v="1314051"/>
    <d v="2001-05-30T13:33:25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1.25"/>
    <s v="JOELWOOD"/>
    <s v="DSMITH3"/>
    <s v="LT-ERCOT"/>
    <x v="7"/>
    <x v="6"/>
    <n v="626670.1"/>
    <d v="2002-06-01T00:00:00"/>
  </r>
  <r>
    <x v="1"/>
    <x v="2"/>
    <x v="0"/>
    <x v="10"/>
    <n v="465000"/>
    <n v="1314052"/>
    <d v="2001-05-30T13:33:26"/>
    <s v="AIG Energy Trading Inc."/>
    <x v="0"/>
    <x v="0"/>
    <x v="0"/>
    <x v="2"/>
    <s v="US Gas Fin Swap"/>
    <s v="US Gas Swap      Nymex                   Jul01           USD/MM"/>
    <m/>
    <n v="15000"/>
    <x v="0"/>
    <x v="10"/>
    <x v="0"/>
    <n v="3.9"/>
    <s v="johncasey1"/>
    <s v="JARNOLD"/>
    <s v="NG-Price"/>
    <x v="6"/>
    <x v="4"/>
    <s v="VD1332.1"/>
    <d v="2001-07-01T21:00:00"/>
  </r>
  <r>
    <x v="1"/>
    <x v="2"/>
    <x v="0"/>
    <x v="6"/>
    <n v="300000"/>
    <n v="1314053"/>
    <d v="2001-05-30T13:33:2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450000000000002"/>
    <s v="ADM84149"/>
    <s v="PKEAVEY"/>
    <s v="G-DAILY-EST"/>
    <x v="6"/>
    <x v="4"/>
    <s v="VD1334.1"/>
    <d v="2001-06-01T21:00:00"/>
  </r>
  <r>
    <x v="1"/>
    <x v="1"/>
    <x v="1"/>
    <x v="6"/>
    <n v="1500"/>
    <n v="1314055"/>
    <d v="2001-05-30T13:33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7"/>
    <s v="jrobertson"/>
    <s v="JQUENET"/>
    <s v="LT-PJM"/>
    <x v="7"/>
    <x v="6"/>
    <n v="626671.1"/>
    <d v="2001-06-01T14:12:00"/>
  </r>
  <r>
    <x v="1"/>
    <x v="2"/>
    <x v="0"/>
    <x v="10"/>
    <n v="620000"/>
    <n v="1314057"/>
    <d v="2001-05-30T13:33:38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9"/>
    <s v="paulbach"/>
    <s v="JARNOLD"/>
    <s v="NG-Price"/>
    <x v="6"/>
    <x v="4"/>
    <s v="VD1335.1"/>
    <d v="2001-07-01T21:00:00"/>
  </r>
  <r>
    <x v="1"/>
    <x v="1"/>
    <x v="1"/>
    <x v="19"/>
    <n v="3050"/>
    <n v="1314058"/>
    <d v="2001-05-30T13:33:38"/>
    <s v="American Electric Power Service Corporation"/>
    <x v="0"/>
    <x v="0"/>
    <x v="0"/>
    <x v="1"/>
    <s v="US East Power Phy Fwd Firm"/>
    <s v="US Pwr Phy Firm  NEPOOL Peak             Mar-Apr02       USD/MWh"/>
    <m/>
    <n v="50"/>
    <x v="0"/>
    <x v="1"/>
    <x v="0"/>
    <n v="46.5"/>
    <s v="aepsvc133"/>
    <s v="DDAVIS"/>
    <s v="LT-New England"/>
    <x v="7"/>
    <x v="6"/>
    <n v="626673.1"/>
    <d v="2002-03-01T17:11:00"/>
  </r>
  <r>
    <x v="1"/>
    <x v="3"/>
    <x v="0"/>
    <x v="0"/>
    <n v="50000"/>
    <n v="1314059"/>
    <d v="2001-05-30T13:3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90"/>
    <d v="2001-07-01T00:00:00"/>
  </r>
  <r>
    <x v="1"/>
    <x v="1"/>
    <x v="1"/>
    <x v="6"/>
    <n v="1500"/>
    <n v="1314060"/>
    <d v="2001-05-30T13:33:45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tocoletti"/>
    <s v="MCARSON2"/>
    <s v="EPMI-Southeast"/>
    <x v="7"/>
    <x v="6"/>
    <n v="626674.1"/>
    <d v="2002-06-01T21:00:00"/>
  </r>
  <r>
    <x v="1"/>
    <x v="2"/>
    <x v="0"/>
    <x v="6"/>
    <n v="150000"/>
    <n v="1314061"/>
    <d v="2001-05-30T13:33:46"/>
    <s v="TransCanada Energy Financial Products Limited"/>
    <x v="0"/>
    <x v="0"/>
    <x v="0"/>
    <x v="2"/>
    <s v="US Gas Fin Swap"/>
    <s v="US Gas Daily     HHub                    Jun01           USD/MM"/>
    <n v="5000"/>
    <m/>
    <x v="0"/>
    <x v="10"/>
    <x v="0"/>
    <n v="3.835"/>
    <s v="bradkibbe"/>
    <s v="PKEAVEY"/>
    <s v="G-DAILY-EST"/>
    <x v="6"/>
    <x v="4"/>
    <s v="VD1337.1"/>
    <d v="2001-06-01T21:00:00"/>
  </r>
  <r>
    <x v="1"/>
    <x v="2"/>
    <x v="0"/>
    <x v="22"/>
    <n v="615000"/>
    <n v="1314064"/>
    <d v="2001-05-30T13:33:52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38.1"/>
    <d v="2001-07-01T00:00:00"/>
  </r>
  <r>
    <x v="1"/>
    <x v="2"/>
    <x v="0"/>
    <x v="6"/>
    <n v="150000"/>
    <n v="1314065"/>
    <d v="2001-05-30T13:33:58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1340.1"/>
    <d v="2001-06-01T21:00:00"/>
  </r>
  <r>
    <x v="1"/>
    <x v="2"/>
    <x v="0"/>
    <x v="10"/>
    <n v="620000"/>
    <n v="1314066"/>
    <d v="2001-05-30T13:34:07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"/>
    <s v="steven12"/>
    <s v="JARNOLD"/>
    <s v="NG-Price"/>
    <x v="6"/>
    <x v="4"/>
    <s v="VD1341.1"/>
    <d v="2001-07-01T21:00:00"/>
  </r>
  <r>
    <x v="1"/>
    <x v="2"/>
    <x v="0"/>
    <x v="20"/>
    <n v="755000"/>
    <n v="1314067"/>
    <d v="2001-05-30T13:34:13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1342.1"/>
    <d v="2001-11-01T00:00:00"/>
  </r>
  <r>
    <x v="1"/>
    <x v="2"/>
    <x v="0"/>
    <x v="10"/>
    <n v="620000"/>
    <n v="1314068"/>
    <d v="2001-05-30T13:34:14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robdecard"/>
    <s v="JARNOLD"/>
    <s v="NG-Price"/>
    <x v="6"/>
    <x v="4"/>
    <s v="VD1343.1"/>
    <d v="2001-07-01T21:00:00"/>
  </r>
  <r>
    <x v="1"/>
    <x v="2"/>
    <x v="0"/>
    <x v="22"/>
    <n v="615000"/>
    <n v="1314072"/>
    <d v="2001-05-30T13:34:41"/>
    <s v="AIG Energy Trading Inc."/>
    <x v="0"/>
    <x v="0"/>
    <x v="0"/>
    <x v="2"/>
    <s v="US Gas Fin Swap"/>
    <s v="US Gas Swap      Nymex                   Jul-Oct01       USD/MM"/>
    <m/>
    <n v="5000"/>
    <x v="0"/>
    <x v="10"/>
    <x v="0"/>
    <n v="4"/>
    <s v="bperkins1"/>
    <s v="JARNOLD"/>
    <s v="NG-Price"/>
    <x v="6"/>
    <x v="4"/>
    <s v="VD1344.1"/>
    <d v="2001-07-01T00:00:00"/>
  </r>
  <r>
    <x v="1"/>
    <x v="2"/>
    <x v="0"/>
    <x v="6"/>
    <n v="150000"/>
    <n v="1314073"/>
    <d v="2001-05-30T13:34:48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250000000000004"/>
    <s v="STEVEBUT"/>
    <s v="JARNOLD"/>
    <s v="NG-Price"/>
    <x v="6"/>
    <x v="4"/>
    <s v="VD1346.1"/>
    <d v="2001-09-01T21:00:00"/>
  </r>
  <r>
    <x v="1"/>
    <x v="2"/>
    <x v="0"/>
    <x v="10"/>
    <n v="620000"/>
    <n v="1314076"/>
    <d v="2001-05-30T13:34:52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"/>
    <s v="BRROWE01"/>
    <s v="JARNOLD"/>
    <s v="NG-Price"/>
    <x v="6"/>
    <x v="4"/>
    <s v="VD1347.1"/>
    <d v="2001-07-01T21:00:00"/>
  </r>
  <r>
    <x v="1"/>
    <x v="2"/>
    <x v="0"/>
    <x v="22"/>
    <n v="615000"/>
    <n v="1314077"/>
    <d v="2001-05-30T13:34:5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0"/>
    <s v="JARNOLD"/>
    <s v="NG-Price"/>
    <x v="6"/>
    <x v="4"/>
    <s v="VD1348.1"/>
    <d v="2001-07-01T00:00:00"/>
  </r>
  <r>
    <x v="1"/>
    <x v="1"/>
    <x v="1"/>
    <x v="2"/>
    <n v="250"/>
    <n v="1314078"/>
    <d v="2001-05-30T13:34:59"/>
    <s v="Reliant E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38.75"/>
    <s v="cmcnally"/>
    <s v="JQUENET"/>
    <s v="ST-PJM"/>
    <x v="7"/>
    <x v="6"/>
    <n v="626677.1"/>
    <d v="2001-06-04T21:00:00"/>
  </r>
  <r>
    <x v="1"/>
    <x v="2"/>
    <x v="1"/>
    <x v="0"/>
    <n v="10000"/>
    <n v="1314079"/>
    <d v="2001-05-30T13:35:02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"/>
    <s v="garrison"/>
    <s v="ARING"/>
    <s v="ENA-IM NE GULF1"/>
    <x v="8"/>
    <x v="4"/>
    <n v="819156"/>
    <d v="2001-06-01T21:00:00"/>
  </r>
  <r>
    <x v="1"/>
    <x v="2"/>
    <x v="1"/>
    <x v="0"/>
    <n v="10000"/>
    <n v="1314081"/>
    <d v="2001-05-30T13:35:11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57"/>
    <d v="2001-06-01T21:00:00"/>
  </r>
  <r>
    <x v="1"/>
    <x v="2"/>
    <x v="0"/>
    <x v="20"/>
    <n v="755000"/>
    <n v="1314084"/>
    <d v="2001-05-30T13:35:27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3150000000000004"/>
    <s v="jh1825ps"/>
    <s v="JARNOLD"/>
    <s v="NG-Price"/>
    <x v="6"/>
    <x v="4"/>
    <s v="VD1351.1"/>
    <d v="2001-11-01T00:00:00"/>
  </r>
  <r>
    <x v="1"/>
    <x v="2"/>
    <x v="0"/>
    <x v="20"/>
    <n v="755000"/>
    <n v="1314086"/>
    <d v="2001-05-30T13:35:29"/>
    <s v="Texaco Natural Gas Inc."/>
    <x v="0"/>
    <x v="0"/>
    <x v="0"/>
    <x v="2"/>
    <s v="US Gas Fin BasisSwap"/>
    <s v="US Gas Basis     EP SanJuan              Nov01-Mar02     USD/MM"/>
    <n v="5000"/>
    <m/>
    <x v="0"/>
    <x v="10"/>
    <x v="0"/>
    <n v="-0.255"/>
    <s v="PATTILLO"/>
    <s v="MSANCH2"/>
    <s v="GD-New-Jr"/>
    <x v="6"/>
    <x v="4"/>
    <s v="VD1352.1"/>
    <d v="2001-11-01T00:00:00"/>
  </r>
  <r>
    <x v="1"/>
    <x v="2"/>
    <x v="0"/>
    <x v="10"/>
    <n v="620000"/>
    <n v="1314088"/>
    <d v="2001-05-30T13:35:31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95"/>
    <s v="hillblak"/>
    <s v="JARNOLD"/>
    <s v="NG-Price"/>
    <x v="6"/>
    <x v="4"/>
    <s v="VD1354.1"/>
    <d v="2001-07-01T21:00:00"/>
  </r>
  <r>
    <x v="1"/>
    <x v="2"/>
    <x v="0"/>
    <x v="10"/>
    <n v="155000"/>
    <n v="1314087"/>
    <d v="2001-05-30T13:35:31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8"/>
    <s v="aepes211"/>
    <s v="KHOLST"/>
    <s v="FT-West"/>
    <x v="6"/>
    <x v="4"/>
    <s v="VD1353.1"/>
    <d v="2001-10-01T00:00:00"/>
  </r>
  <r>
    <x v="1"/>
    <x v="2"/>
    <x v="0"/>
    <x v="10"/>
    <n v="155000"/>
    <n v="1314093"/>
    <d v="2001-05-30T13:35:5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"/>
    <s v="mstimson"/>
    <s v="JARNOLD"/>
    <s v="NG-Price"/>
    <x v="6"/>
    <x v="4"/>
    <s v="VD1355.1"/>
    <d v="2001-07-01T21:00:00"/>
  </r>
  <r>
    <x v="1"/>
    <x v="1"/>
    <x v="1"/>
    <x v="2"/>
    <n v="250"/>
    <n v="1314095"/>
    <d v="2001-05-30T13:35:55"/>
    <s v="Conectiv Energy Supply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jimmchugh1"/>
    <s v="JQUENET"/>
    <s v="ST-PJM"/>
    <x v="7"/>
    <x v="6"/>
    <n v="626685.1"/>
    <d v="2001-06-04T21:00:00"/>
  </r>
  <r>
    <x v="1"/>
    <x v="3"/>
    <x v="0"/>
    <x v="0"/>
    <n v="50000"/>
    <n v="1314097"/>
    <d v="2001-05-30T13:36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891"/>
    <d v="2001-07-01T00:00:00"/>
  </r>
  <r>
    <x v="1"/>
    <x v="2"/>
    <x v="0"/>
    <x v="10"/>
    <n v="620000"/>
    <n v="1314099"/>
    <d v="2001-05-30T13:36:02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9"/>
    <s v="BERRYJOE1"/>
    <s v="JARNOLD"/>
    <s v="NG-Price"/>
    <x v="6"/>
    <x v="4"/>
    <s v="VD1357.1"/>
    <d v="2001-07-01T21:00:00"/>
  </r>
  <r>
    <x v="1"/>
    <x v="2"/>
    <x v="0"/>
    <x v="22"/>
    <n v="615000"/>
    <n v="1314100"/>
    <d v="2001-05-30T13:36:0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AQUILA1003"/>
    <s v="JARNOLD"/>
    <s v="NG-Price"/>
    <x v="6"/>
    <x v="4"/>
    <s v="VD1358.1"/>
    <d v="2001-07-01T00:00:00"/>
  </r>
  <r>
    <x v="1"/>
    <x v="2"/>
    <x v="0"/>
    <x v="6"/>
    <n v="150000"/>
    <n v="1314101"/>
    <d v="2001-05-30T13:36:09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7524999999999999"/>
    <s v="MHOMESTEAD"/>
    <s v="KRUSCIT"/>
    <s v="Firm Trading Central"/>
    <x v="6"/>
    <x v="4"/>
    <s v="VD1359.1"/>
    <d v="2001-06-01T21:00:00"/>
  </r>
  <r>
    <x v="1"/>
    <x v="3"/>
    <x v="0"/>
    <x v="0"/>
    <n v="50000"/>
    <n v="1314102"/>
    <d v="2001-05-30T13:36:10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892"/>
    <d v="2001-07-01T00:00:00"/>
  </r>
  <r>
    <x v="1"/>
    <x v="1"/>
    <x v="1"/>
    <x v="0"/>
    <n v="50"/>
    <n v="1314104"/>
    <d v="2001-05-30T13:36:17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688.1"/>
    <d v="2001-06-01T21:00:00"/>
  </r>
  <r>
    <x v="1"/>
    <x v="2"/>
    <x v="0"/>
    <x v="10"/>
    <n v="155000"/>
    <n v="1314108"/>
    <d v="2001-05-30T13:36:22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3"/>
    <s v="ritanagle"/>
    <s v="FERMIS"/>
    <s v="FT - North West"/>
    <x v="6"/>
    <x v="4"/>
    <s v="VD1364.1"/>
    <d v="2001-07-01T21:00:00"/>
  </r>
  <r>
    <x v="1"/>
    <x v="3"/>
    <x v="0"/>
    <x v="0"/>
    <n v="50000"/>
    <n v="1314110"/>
    <d v="2001-05-30T13:36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"/>
    <s v="GWHALLE"/>
    <s v="WTI-GW-NXC2"/>
    <x v="5"/>
    <x v="4"/>
    <n v="109893"/>
    <d v="2001-07-01T00:00:00"/>
  </r>
  <r>
    <x v="1"/>
    <x v="2"/>
    <x v="0"/>
    <x v="10"/>
    <n v="620000"/>
    <n v="1314111"/>
    <d v="2001-05-30T13:36:28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1"/>
    <s v="KEVINGRADY"/>
    <s v="JARNOLD"/>
    <s v="NG-Price"/>
    <x v="6"/>
    <x v="4"/>
    <s v="VD1367.1"/>
    <d v="2001-07-01T21:00:00"/>
  </r>
  <r>
    <x v="1"/>
    <x v="2"/>
    <x v="0"/>
    <x v="14"/>
    <n v="1825000"/>
    <n v="1314113"/>
    <d v="2001-05-30T13:36:32"/>
    <s v="Reliant Energy Services, Inc."/>
    <x v="0"/>
    <x v="0"/>
    <x v="0"/>
    <x v="2"/>
    <s v="US Gas Fin Swap"/>
    <s v="US Gas Swap      Nymex                   Jan-Dec02       USD/MM"/>
    <m/>
    <n v="5000"/>
    <x v="0"/>
    <x v="10"/>
    <x v="0"/>
    <n v="4.0149999999999997"/>
    <s v="mstimson"/>
    <s v="JARNOLD"/>
    <s v="NG-Price"/>
    <x v="6"/>
    <x v="4"/>
    <s v="VD1368.1"/>
    <d v="2002-01-01T21:00:00"/>
  </r>
  <r>
    <x v="0"/>
    <x v="2"/>
    <x v="1"/>
    <x v="0"/>
    <n v="5000"/>
    <n v="1314115"/>
    <d v="2001-05-30T13:36:33"/>
    <s v="Duke Energy Marketing Limited Partnership"/>
    <x v="0"/>
    <x v="0"/>
    <x v="0"/>
    <x v="2"/>
    <s v="CAN Gas Phy Fwd Firm West &lt; or = 1Mo"/>
    <s v="CAN Gas Phy      NIT                     30May01         CAD/GJ"/>
    <m/>
    <n v="5000"/>
    <x v="0"/>
    <x v="14"/>
    <x v="4"/>
    <n v="4.9000000000000004"/>
    <s v="KENTLUND"/>
    <s v="RWATT"/>
    <s v="EC-IM Canada West"/>
    <x v="8"/>
    <x v="7"/>
    <n v="819162"/>
    <d v="2001-05-30T21:00:00"/>
  </r>
  <r>
    <x v="1"/>
    <x v="2"/>
    <x v="1"/>
    <x v="0"/>
    <n v="10000"/>
    <n v="1314114"/>
    <d v="2001-05-30T13:36:33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"/>
    <s v="STEPHENSJE"/>
    <s v="ARING"/>
    <s v="ENA-IM NE GULF1"/>
    <x v="8"/>
    <x v="4"/>
    <n v="819161"/>
    <d v="2001-06-01T21:00:00"/>
  </r>
  <r>
    <x v="1"/>
    <x v="3"/>
    <x v="0"/>
    <x v="0"/>
    <n v="50000"/>
    <n v="1314116"/>
    <d v="2001-05-30T13:36:3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94"/>
    <d v="2001-07-01T00:00:00"/>
  </r>
  <r>
    <x v="1"/>
    <x v="1"/>
    <x v="1"/>
    <x v="6"/>
    <n v="1500"/>
    <n v="1314117"/>
    <d v="2001-05-30T13:36:38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"/>
    <s v="williamson"/>
    <s v="MLORENZ"/>
    <s v="LT-ECAR"/>
    <x v="7"/>
    <x v="6"/>
    <n v="626690.1"/>
    <d v="2001-06-01T17:03:00"/>
  </r>
  <r>
    <x v="1"/>
    <x v="3"/>
    <x v="0"/>
    <x v="0"/>
    <n v="50000"/>
    <n v="1314118"/>
    <d v="2001-05-30T13:36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1"/>
    <s v="GWHALLE"/>
    <s v="WTI-GW-NXC2"/>
    <x v="5"/>
    <x v="4"/>
    <n v="109895"/>
    <d v="2001-07-01T00:00:00"/>
  </r>
  <r>
    <x v="1"/>
    <x v="1"/>
    <x v="1"/>
    <x v="6"/>
    <n v="1500"/>
    <n v="1314119"/>
    <d v="2001-05-30T13:36:42"/>
    <s v="Northern Indiana Public Service Company"/>
    <x v="0"/>
    <x v="0"/>
    <x v="0"/>
    <x v="1"/>
    <s v="US East Power Phy Fwd Firm"/>
    <s v="US Pwr Phy Firm  Cinergy Peak            Jun01           USD/MWh"/>
    <n v="50"/>
    <m/>
    <x v="0"/>
    <x v="1"/>
    <x v="0"/>
    <n v="46"/>
    <s v="williamson"/>
    <s v="CDORLAN"/>
    <s v="ST-ECAR"/>
    <x v="7"/>
    <x v="6"/>
    <n v="626691.1"/>
    <d v="2001-06-01T17:11:00"/>
  </r>
  <r>
    <x v="0"/>
    <x v="2"/>
    <x v="1"/>
    <x v="6"/>
    <n v="300000"/>
    <n v="1314120"/>
    <d v="2001-05-30T13:36:44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4"/>
    <s v="arvanitis1"/>
    <s v="MCUILLA"/>
    <s v="ENA - IM Ontario"/>
    <x v="8"/>
    <x v="4"/>
    <n v="819163"/>
    <d v="2001-06-01T21:00:00"/>
  </r>
  <r>
    <x v="1"/>
    <x v="2"/>
    <x v="1"/>
    <x v="6"/>
    <n v="300000"/>
    <n v="1314121"/>
    <d v="2001-05-30T13:36:47"/>
    <s v="PanCanadian Energy Services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4"/>
    <s v="pcesbobs"/>
    <s v="ARING"/>
    <s v="ENA-IM NE GULF1"/>
    <x v="8"/>
    <x v="4"/>
    <n v="819165"/>
    <d v="2001-06-01T21:00:00"/>
  </r>
  <r>
    <x v="1"/>
    <x v="2"/>
    <x v="1"/>
    <x v="0"/>
    <n v="10000"/>
    <n v="1314122"/>
    <d v="2001-05-30T13:36:47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64"/>
    <d v="2001-06-01T21:00:00"/>
  </r>
  <r>
    <x v="1"/>
    <x v="3"/>
    <x v="0"/>
    <x v="0"/>
    <n v="50000"/>
    <n v="1314124"/>
    <d v="2001-05-30T13:3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96"/>
    <d v="2001-07-01T00:00:00"/>
  </r>
  <r>
    <x v="1"/>
    <x v="2"/>
    <x v="0"/>
    <x v="6"/>
    <n v="300000"/>
    <n v="1314125"/>
    <d v="2001-05-30T13:37:0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85"/>
    <s v="Barnhartnf"/>
    <s v="PKEAVEY"/>
    <s v="G-DAILY-EST"/>
    <x v="6"/>
    <x v="4"/>
    <s v="VD1377.1"/>
    <d v="2001-06-01T21:00:00"/>
  </r>
  <r>
    <x v="1"/>
    <x v="2"/>
    <x v="0"/>
    <x v="22"/>
    <n v="615000"/>
    <n v="1314128"/>
    <d v="2001-05-30T13:37:14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3"/>
    <s v="JARNOLD"/>
    <s v="NG-Price"/>
    <x v="6"/>
    <x v="4"/>
    <s v="VD1378.1"/>
    <d v="2001-07-01T00:00:00"/>
  </r>
  <r>
    <x v="1"/>
    <x v="2"/>
    <x v="0"/>
    <x v="22"/>
    <n v="615000"/>
    <n v="1314130"/>
    <d v="2001-05-30T13:37:21"/>
    <s v="Aquila Risk Management Corporation"/>
    <x v="0"/>
    <x v="0"/>
    <x v="0"/>
    <x v="2"/>
    <s v="US Gas Fin BasisSwap"/>
    <s v="US Gas Basis     NNG Demarc              Jul-Oct01       USD/MM"/>
    <m/>
    <n v="5000"/>
    <x v="0"/>
    <x v="10"/>
    <x v="0"/>
    <n v="-0.08"/>
    <s v="AQUILA1080"/>
    <s v="ALEWIS"/>
    <s v="GD-CENTRAL"/>
    <x v="6"/>
    <x v="4"/>
    <s v="VD1380.1"/>
    <d v="2001-07-01T00:00:00"/>
  </r>
  <r>
    <x v="1"/>
    <x v="1"/>
    <x v="1"/>
    <x v="6"/>
    <n v="1500"/>
    <n v="1314131"/>
    <d v="2001-05-30T13:37:23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46.25"/>
    <s v="krnelson"/>
    <s v="CDORLAN"/>
    <s v="ST-ECAR"/>
    <x v="7"/>
    <x v="6"/>
    <n v="626693.1"/>
    <d v="2001-06-01T17:11:00"/>
  </r>
  <r>
    <x v="1"/>
    <x v="2"/>
    <x v="0"/>
    <x v="23"/>
    <n v="1070000"/>
    <n v="1314133"/>
    <d v="2001-05-30T13:37:32"/>
    <s v="Aquila Risk Management Corporation"/>
    <x v="0"/>
    <x v="0"/>
    <x v="0"/>
    <x v="2"/>
    <s v="US Gas Fin BasisSwap"/>
    <s v="US Gas Basis     NGI SoCal               Apr-Oct02       USD/MM"/>
    <m/>
    <n v="5000"/>
    <x v="0"/>
    <x v="10"/>
    <x v="0"/>
    <n v="1.1499999999999999"/>
    <s v="AQUILA1001"/>
    <s v="KHOLST"/>
    <s v="FT-West"/>
    <x v="6"/>
    <x v="4"/>
    <s v="VD1382.1"/>
    <d v="2002-04-01T00:00:00"/>
  </r>
  <r>
    <x v="1"/>
    <x v="2"/>
    <x v="0"/>
    <x v="6"/>
    <n v="300000"/>
    <n v="1314134"/>
    <d v="2001-05-30T13:37:37"/>
    <s v="Williams Energy Marketing &amp; Trading Company"/>
    <x v="0"/>
    <x v="0"/>
    <x v="0"/>
    <x v="2"/>
    <s v="US Gas Fin Swap"/>
    <s v="US Gas Daily     HHub                    Jun01           USD/MM"/>
    <n v="10000"/>
    <m/>
    <x v="0"/>
    <x v="10"/>
    <x v="0"/>
    <n v="3.85"/>
    <s v="duanelaw"/>
    <s v="PKEAVEY"/>
    <s v="G-DAILY-EST"/>
    <x v="6"/>
    <x v="4"/>
    <s v="VD1385.1"/>
    <d v="2001-06-01T21:00:00"/>
  </r>
  <r>
    <x v="1"/>
    <x v="2"/>
    <x v="0"/>
    <x v="10"/>
    <n v="620000"/>
    <n v="1314135"/>
    <d v="2001-05-30T13:37:39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15"/>
    <s v="steven12"/>
    <s v="JARNOLD"/>
    <s v="NG-Price"/>
    <x v="6"/>
    <x v="4"/>
    <s v="VD1384.1"/>
    <d v="2001-07-01T21:00:00"/>
  </r>
  <r>
    <x v="1"/>
    <x v="2"/>
    <x v="1"/>
    <x v="6"/>
    <n v="150000"/>
    <n v="1314136"/>
    <d v="2001-05-30T13:37:44"/>
    <s v="Utilicorp United Inc."/>
    <x v="0"/>
    <x v="0"/>
    <x v="0"/>
    <x v="2"/>
    <s v="US Gas Phy Fwd Firm non-TX &lt; or = 1Mo "/>
    <s v="US Gas Phy       NNG Ventura             Jun01           USD/MM"/>
    <m/>
    <n v="5000"/>
    <x v="0"/>
    <x v="10"/>
    <x v="0"/>
    <n v="3.73"/>
    <s v="apederso"/>
    <s v="KSTEVEN"/>
    <s v="ENA-IM Mid Central South"/>
    <x v="8"/>
    <x v="4"/>
    <n v="819167"/>
    <d v="2001-06-01T21:00:00"/>
  </r>
  <r>
    <x v="1"/>
    <x v="2"/>
    <x v="1"/>
    <x v="6"/>
    <n v="150000"/>
    <n v="1314137"/>
    <d v="2001-05-30T13:37:49"/>
    <s v="Cook Inlet Energy Supply L.L.C."/>
    <x v="0"/>
    <x v="0"/>
    <x v="0"/>
    <x v="2"/>
    <s v="US Gas Phy Fwd Firm non-TX &lt; or = 1Mo "/>
    <s v="US Gas Phy       COL Onshore             Jun01           USD/MM"/>
    <m/>
    <n v="5000"/>
    <x v="0"/>
    <x v="10"/>
    <x v="0"/>
    <n v="3.8149999999999999"/>
    <s v="EASTDESK7"/>
    <s v="SPEREIR"/>
    <s v="ENA-IM NE GULF2"/>
    <x v="8"/>
    <x v="4"/>
    <n v="819168"/>
    <d v="2001-06-01T21:00:00"/>
  </r>
  <r>
    <x v="1"/>
    <x v="2"/>
    <x v="0"/>
    <x v="6"/>
    <n v="150000"/>
    <n v="1314138"/>
    <d v="2001-05-30T13:37:50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350000000000001"/>
    <s v="STEVEBUT"/>
    <s v="JARNOLD"/>
    <s v="NG-Price"/>
    <x v="6"/>
    <x v="4"/>
    <s v="VD1386.1"/>
    <d v="2001-09-01T21:00:00"/>
  </r>
  <r>
    <x v="1"/>
    <x v="2"/>
    <x v="0"/>
    <x v="6"/>
    <n v="300000"/>
    <n v="1314141"/>
    <d v="2001-05-30T13:37:5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"/>
    <s v="SCOTTBISK"/>
    <s v="PKEAVEY"/>
    <s v="G-DAILY-EST"/>
    <x v="6"/>
    <x v="4"/>
    <s v="VD1388.1"/>
    <d v="2001-06-01T21:00:00"/>
  </r>
  <r>
    <x v="1"/>
    <x v="2"/>
    <x v="0"/>
    <x v="14"/>
    <n v="1825000"/>
    <n v="1314145"/>
    <d v="2001-05-30T13:37:57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1389.1"/>
    <d v="2002-01-01T21:00:00"/>
  </r>
  <r>
    <x v="1"/>
    <x v="2"/>
    <x v="0"/>
    <x v="20"/>
    <n v="755000"/>
    <n v="1314146"/>
    <d v="2001-05-30T13:38:02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335"/>
    <s v="johnwest"/>
    <s v="JARNOLD"/>
    <s v="NG-Price"/>
    <x v="6"/>
    <x v="4"/>
    <s v="VD1391.1"/>
    <d v="2001-11-01T00:00:00"/>
  </r>
  <r>
    <x v="1"/>
    <x v="2"/>
    <x v="0"/>
    <x v="20"/>
    <n v="755000"/>
    <n v="1314150"/>
    <d v="2001-05-30T13:38:05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paulbach"/>
    <s v="JARNOLD"/>
    <s v="NG-Price"/>
    <x v="6"/>
    <x v="4"/>
    <s v="VD1392.1"/>
    <d v="2001-11-01T00:00:00"/>
  </r>
  <r>
    <x v="1"/>
    <x v="2"/>
    <x v="0"/>
    <x v="10"/>
    <n v="3100"/>
    <n v="1314151"/>
    <d v="2001-05-30T13:38:07"/>
    <s v="OGE Energy Resources, Inc."/>
    <x v="0"/>
    <x v="0"/>
    <x v="0"/>
    <x v="2"/>
    <s v="US Gas Fin Opt Call"/>
    <s v="US Gas Fin Opt   NYMEX        EC4.5      Jul01           USD/MM-L"/>
    <m/>
    <n v="100"/>
    <x v="0"/>
    <x v="11"/>
    <x v="0"/>
    <n v="7.4999999999999997E-2"/>
    <s v="jpeace01"/>
    <s v="MMAGGI"/>
    <s v="NG EXOTIC"/>
    <x v="6"/>
    <x v="4"/>
    <s v="VD1395.1"/>
    <d v="2001-07-01T00:00:00"/>
  </r>
  <r>
    <x v="1"/>
    <x v="2"/>
    <x v="0"/>
    <x v="10"/>
    <n v="387500"/>
    <n v="1314153"/>
    <d v="2001-05-30T13:38:11"/>
    <s v="Axia Energy, LP"/>
    <x v="0"/>
    <x v="0"/>
    <x v="0"/>
    <x v="2"/>
    <s v="US Gas Fin Swap"/>
    <s v="US Gas Swap      Nymex                   Jul01           USD/MM"/>
    <m/>
    <n v="12500"/>
    <x v="0"/>
    <x v="10"/>
    <x v="0"/>
    <n v="3.92"/>
    <s v="mtherrell"/>
    <s v="JARNOLD"/>
    <s v="NG-Price"/>
    <x v="6"/>
    <x v="4"/>
    <s v="VD1396.1"/>
    <d v="2001-07-01T21:00:00"/>
  </r>
  <r>
    <x v="0"/>
    <x v="2"/>
    <x v="1"/>
    <x v="0"/>
    <n v="10000"/>
    <n v="1314155"/>
    <d v="2001-05-30T13:38:14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3"/>
    <s v="ngeerds01"/>
    <s v="RWATT"/>
    <s v="EC-IM Canada West"/>
    <x v="8"/>
    <x v="7"/>
    <n v="819171"/>
    <d v="2001-05-30T21:00:00"/>
  </r>
  <r>
    <x v="1"/>
    <x v="2"/>
    <x v="0"/>
    <x v="10"/>
    <n v="620000"/>
    <n v="1314156"/>
    <d v="2001-05-30T13:38:20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bhofman99"/>
    <s v="JARNOLD"/>
    <s v="NG-Price"/>
    <x v="6"/>
    <x v="4"/>
    <s v="VD1399.1"/>
    <d v="2001-07-01T21:00:00"/>
  </r>
  <r>
    <x v="1"/>
    <x v="2"/>
    <x v="0"/>
    <x v="20"/>
    <n v="3020000"/>
    <n v="1314158"/>
    <d v="2001-05-30T13:38:22"/>
    <s v="PG&amp;E Energy Trading-Gas Corporation"/>
    <x v="0"/>
    <x v="0"/>
    <x v="0"/>
    <x v="2"/>
    <s v="US Gas Daily FIN OPT (Floating Strike)"/>
    <s v="US Gas Daily Opt GD/D HHub - IF HHub EP  Nov01-Mar02     USD/MM"/>
    <m/>
    <n v="20000"/>
    <x v="0"/>
    <x v="10"/>
    <x v="0"/>
    <n v="0.31"/>
    <s v="jimgoetz"/>
    <s v="LMAY2"/>
    <s v="OPTIONS-GDOPT"/>
    <x v="6"/>
    <x v="4"/>
    <s v="VD1398.1"/>
    <d v="2001-11-01T00:00:00"/>
  </r>
  <r>
    <x v="1"/>
    <x v="3"/>
    <x v="0"/>
    <x v="0"/>
    <n v="50000"/>
    <n v="1314159"/>
    <d v="2001-05-30T13:38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897"/>
    <d v="2001-07-01T00:00:00"/>
  </r>
  <r>
    <x v="1"/>
    <x v="2"/>
    <x v="1"/>
    <x v="6"/>
    <n v="75000"/>
    <n v="1314160"/>
    <d v="2001-05-30T13:38:26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6749999999999998"/>
    <s v="ADM99771"/>
    <s v="KSTEVEN"/>
    <s v="ENA-IM Mid Central South"/>
    <x v="8"/>
    <x v="4"/>
    <n v="819172"/>
    <d v="2001-06-01T21:00:00"/>
  </r>
  <r>
    <x v="1"/>
    <x v="1"/>
    <x v="1"/>
    <x v="0"/>
    <n v="50"/>
    <n v="1314161"/>
    <d v="2001-05-30T13:38:29"/>
    <s v="Reliant Energy Services, Inc."/>
    <x v="0"/>
    <x v="0"/>
    <x v="0"/>
    <x v="1"/>
    <s v="US East Power Phy Fwd Firm"/>
    <s v="US Pwr Phy Firm  COMED Peak              01Jun01         USD/MWh"/>
    <m/>
    <n v="50"/>
    <x v="0"/>
    <x v="1"/>
    <x v="0"/>
    <n v="19.5"/>
    <s v="danielkryk"/>
    <s v="MLORENZ"/>
    <s v="ST-Main"/>
    <x v="7"/>
    <x v="6"/>
    <n v="626698.1"/>
    <d v="2001-06-01T21:00:00"/>
  </r>
  <r>
    <x v="1"/>
    <x v="2"/>
    <x v="0"/>
    <x v="10"/>
    <n v="620000"/>
    <n v="1314162"/>
    <d v="2001-05-30T13:38:30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3"/>
    <s v="KEVINGRADY"/>
    <s v="JARNOLD"/>
    <s v="NG-Price"/>
    <x v="6"/>
    <x v="4"/>
    <s v="VD1401.1"/>
    <d v="2001-07-01T21:00:00"/>
  </r>
  <r>
    <x v="1"/>
    <x v="3"/>
    <x v="0"/>
    <x v="0"/>
    <n v="50000"/>
    <n v="1314163"/>
    <d v="2001-05-30T13:38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898"/>
    <d v="2001-07-01T00:00:00"/>
  </r>
  <r>
    <x v="1"/>
    <x v="1"/>
    <x v="1"/>
    <x v="0"/>
    <n v="50"/>
    <n v="1314165"/>
    <d v="2001-05-30T13:38:35"/>
    <s v="Allegheny Energy Supply Company, LLC"/>
    <x v="0"/>
    <x v="0"/>
    <x v="0"/>
    <x v="1"/>
    <s v="US East Power Phy Fwd Firm"/>
    <s v="US Pwr Phy Firm  TVA Peak                01Jun01         USD/MWh"/>
    <m/>
    <n v="50"/>
    <x v="0"/>
    <x v="1"/>
    <x v="0"/>
    <n v="20.25"/>
    <s v="apizzut1"/>
    <s v="JKING6"/>
    <s v="ST-SERC"/>
    <x v="7"/>
    <x v="6"/>
    <n v="626699.1"/>
    <d v="2001-06-01T21:00:00"/>
  </r>
  <r>
    <x v="1"/>
    <x v="1"/>
    <x v="1"/>
    <x v="8"/>
    <n v="4600"/>
    <n v="1314167"/>
    <d v="2001-05-30T13:38:39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3.5"/>
    <s v="JOELWOOD"/>
    <s v="DSMITH3"/>
    <s v="LT-ERCOT"/>
    <x v="7"/>
    <x v="6"/>
    <n v="626700.1"/>
    <d v="2002-10-01T00:00:00"/>
  </r>
  <r>
    <x v="0"/>
    <x v="2"/>
    <x v="1"/>
    <x v="6"/>
    <n v="45000"/>
    <n v="1314169"/>
    <d v="2001-05-30T13:38:41"/>
    <s v="Coral Energy Canada Inc."/>
    <x v="0"/>
    <x v="0"/>
    <x v="0"/>
    <x v="2"/>
    <s v="CAN Gas Phy Fwd Firm West &lt; or = 1Mo"/>
    <s v="CAN Gas Phy      NIT                     Jun01           CAD/GJ"/>
    <n v="1500"/>
    <m/>
    <x v="0"/>
    <x v="14"/>
    <x v="4"/>
    <n v="5.12"/>
    <s v="ngeerds01"/>
    <s v="MCOWAN"/>
    <s v="EC-IM Canada West"/>
    <x v="8"/>
    <x v="7"/>
    <n v="819174"/>
    <d v="2001-06-01T21:00:00"/>
  </r>
  <r>
    <x v="1"/>
    <x v="2"/>
    <x v="0"/>
    <x v="10"/>
    <n v="155000"/>
    <n v="1314172"/>
    <d v="2001-05-30T13:38:49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2"/>
    <s v="johncasey1"/>
    <s v="JARNOLD"/>
    <s v="NG-Price"/>
    <x v="6"/>
    <x v="4"/>
    <s v="VD1408.1"/>
    <d v="2001-07-01T21:00:00"/>
  </r>
  <r>
    <x v="0"/>
    <x v="2"/>
    <x v="0"/>
    <x v="20"/>
    <n v="377500"/>
    <n v="1314177"/>
    <d v="2001-05-30T13:38:56"/>
    <s v="Nexen Marketing"/>
    <x v="0"/>
    <x v="0"/>
    <x v="0"/>
    <x v="2"/>
    <s v="CAN Gas Fin BasSwap"/>
    <s v="CAN Gas Basis    AECO                    Nov01-Mar02     USD/MM"/>
    <m/>
    <n v="2500"/>
    <x v="0"/>
    <x v="10"/>
    <x v="0"/>
    <n v="-0.33500000000000002"/>
    <s v="wenarchukj"/>
    <s v="JMCKAY"/>
    <s v="FT-CAND-EGSC"/>
    <x v="6"/>
    <x v="7"/>
    <s v="VD1410.1"/>
    <d v="2001-11-01T00:00:00"/>
  </r>
  <r>
    <x v="1"/>
    <x v="2"/>
    <x v="0"/>
    <x v="10"/>
    <n v="465000"/>
    <n v="1314178"/>
    <d v="2001-05-30T13:38:59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9249999999999998"/>
    <s v="EPMELPjrc"/>
    <s v="JARNOLD"/>
    <s v="NG-Price"/>
    <x v="6"/>
    <x v="4"/>
    <s v="VD1413.1"/>
    <d v="2001-07-01T21:00:00"/>
  </r>
  <r>
    <x v="1"/>
    <x v="3"/>
    <x v="0"/>
    <x v="0"/>
    <n v="50000"/>
    <n v="1314179"/>
    <d v="2001-05-30T13:3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899"/>
    <d v="2001-07-01T00:00:00"/>
  </r>
  <r>
    <x v="1"/>
    <x v="2"/>
    <x v="0"/>
    <x v="10"/>
    <n v="310000"/>
    <n v="1314180"/>
    <d v="2001-05-30T13:39:11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93"/>
    <s v="ADM45207"/>
    <s v="JARNOLD"/>
    <s v="NG-Price"/>
    <x v="6"/>
    <x v="4"/>
    <s v="VD1415.1"/>
    <d v="2001-07-01T21:00:00"/>
  </r>
  <r>
    <x v="1"/>
    <x v="2"/>
    <x v="0"/>
    <x v="20"/>
    <n v="755000"/>
    <n v="1314181"/>
    <d v="2001-05-30T13:39:13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markgriff"/>
    <s v="JARNOLD"/>
    <s v="NG-Price"/>
    <x v="6"/>
    <x v="4"/>
    <s v="VD1414.1"/>
    <d v="2001-11-01T00:00:00"/>
  </r>
  <r>
    <x v="1"/>
    <x v="2"/>
    <x v="0"/>
    <x v="10"/>
    <n v="310000"/>
    <n v="1314183"/>
    <d v="2001-05-30T13:39:15"/>
    <s v="Bank of America, National Association"/>
    <x v="0"/>
    <x v="0"/>
    <x v="0"/>
    <x v="2"/>
    <s v="US Gas Fin Swap"/>
    <s v="US Gas Swap      Nymex                   Jul01           USD/MM"/>
    <m/>
    <n v="10000"/>
    <x v="0"/>
    <x v="10"/>
    <x v="0"/>
    <n v="3.93"/>
    <s v="MMETTERS"/>
    <s v="JARNOLD"/>
    <s v="NG-Price"/>
    <x v="6"/>
    <x v="4"/>
    <s v="VD1419.1"/>
    <d v="2001-07-01T21:00:00"/>
  </r>
  <r>
    <x v="1"/>
    <x v="2"/>
    <x v="0"/>
    <x v="6"/>
    <n v="450000"/>
    <n v="1314188"/>
    <d v="2001-05-30T13:39:18"/>
    <s v="Reliant Energy Services, Inc."/>
    <x v="0"/>
    <x v="0"/>
    <x v="0"/>
    <x v="2"/>
    <s v="US Gas Fin Swap"/>
    <s v="US Gas Daily     Waha                    Jun01           USD/MM"/>
    <m/>
    <n v="15000"/>
    <x v="0"/>
    <x v="10"/>
    <x v="0"/>
    <n v="3.79"/>
    <s v="jeffwelch"/>
    <s v="EBASS"/>
    <s v="FT-Texas"/>
    <x v="6"/>
    <x v="4"/>
    <s v="VD1420.1"/>
    <d v="2001-06-01T21:00:00"/>
  </r>
  <r>
    <x v="1"/>
    <x v="2"/>
    <x v="1"/>
    <x v="6"/>
    <n v="150000"/>
    <n v="1314187"/>
    <d v="2001-05-30T13:39:18"/>
    <s v="Cook Inlet Energy Supply L.L.C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8849999999999998"/>
    <s v="EASTDESK7"/>
    <s v="ARING"/>
    <s v="ENA-IM NE GULF1"/>
    <x v="8"/>
    <x v="4"/>
    <n v="819176"/>
    <d v="2001-06-01T21:00:00"/>
  </r>
  <r>
    <x v="1"/>
    <x v="1"/>
    <x v="1"/>
    <x v="2"/>
    <n v="250"/>
    <n v="1314186"/>
    <d v="2001-05-30T13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02.1"/>
    <d v="2001-06-04T21:00:00"/>
  </r>
  <r>
    <x v="1"/>
    <x v="2"/>
    <x v="0"/>
    <x v="20"/>
    <n v="755000"/>
    <n v="1314190"/>
    <d v="2001-05-30T13:39:19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markgriff"/>
    <s v="JARNOLD"/>
    <s v="NG-Price"/>
    <x v="6"/>
    <x v="4"/>
    <s v="VD1421.1"/>
    <d v="2001-11-01T00:00:00"/>
  </r>
  <r>
    <x v="1"/>
    <x v="1"/>
    <x v="1"/>
    <x v="2"/>
    <n v="250"/>
    <n v="1314191"/>
    <d v="2001-05-30T13:39:25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2.25"/>
    <s v="PowerBCK"/>
    <s v="RBALLATO"/>
    <s v="LT-ERCOT"/>
    <x v="7"/>
    <x v="6"/>
    <n v="626703.1"/>
    <d v="2001-06-04T00:00:00"/>
  </r>
  <r>
    <x v="1"/>
    <x v="5"/>
    <x v="0"/>
    <x v="0"/>
    <n v="25000"/>
    <n v="1314193"/>
    <d v="2001-05-30T13:39:28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8.8"/>
    <s v="eglasgow"/>
    <s v="AHAUSER"/>
    <s v="Blnd-Hu-Hdg"/>
    <x v="5"/>
    <x v="4"/>
    <n v="109900"/>
    <d v="2001-06-01T21:00:00"/>
  </r>
  <r>
    <x v="1"/>
    <x v="2"/>
    <x v="0"/>
    <x v="10"/>
    <n v="155000"/>
    <n v="1314196"/>
    <d v="2001-05-30T13:39:35"/>
    <s v="El Paso Merchant Energy, L.P."/>
    <x v="0"/>
    <x v="0"/>
    <x v="0"/>
    <x v="2"/>
    <s v="US Gas Fin BasisSwap"/>
    <s v="US Gas Basis     Transco Z6 NY           Oct01           USD/MM"/>
    <m/>
    <n v="5000"/>
    <x v="0"/>
    <x v="10"/>
    <x v="0"/>
    <n v="0.45750000000000002"/>
    <s v="EPMELPmwf"/>
    <s v="BMCKAY"/>
    <s v="FT-NY"/>
    <x v="6"/>
    <x v="4"/>
    <s v="VD1427.1"/>
    <d v="2001-10-01T00:00:00"/>
  </r>
  <r>
    <x v="1"/>
    <x v="2"/>
    <x v="0"/>
    <x v="10"/>
    <n v="620000"/>
    <n v="1314197"/>
    <d v="2001-05-30T13:39:36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125000000000002"/>
    <s v="bhofman99"/>
    <s v="JARNOLD"/>
    <s v="NG-Price"/>
    <x v="6"/>
    <x v="4"/>
    <s v="VD1429.1"/>
    <d v="2001-08-01T21:00:00"/>
  </r>
  <r>
    <x v="1"/>
    <x v="3"/>
    <x v="0"/>
    <x v="0"/>
    <n v="20000"/>
    <n v="1314201"/>
    <d v="2001-05-30T13:39:43"/>
    <s v="Coral Energy Holding L.P."/>
    <x v="0"/>
    <x v="0"/>
    <x v="0"/>
    <x v="3"/>
    <s v="US Crude WTI Fin Swap "/>
    <s v="US WTI Swap      Nymex LD                Jul01           USD/bl/m"/>
    <m/>
    <n v="20000"/>
    <x v="0"/>
    <x v="5"/>
    <x v="0"/>
    <n v="28.59"/>
    <s v="kwgeiger"/>
    <s v="GWHALLE"/>
    <s v="WTI-GW-NXC1"/>
    <x v="5"/>
    <x v="4"/>
    <n v="109901"/>
    <d v="2001-07-01T00:00:00"/>
  </r>
  <r>
    <x v="1"/>
    <x v="3"/>
    <x v="0"/>
    <x v="0"/>
    <n v="50000"/>
    <n v="1314202"/>
    <d v="2001-05-30T13:39:4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5"/>
    <s v="SPENCERV"/>
    <s v="GWHALLE"/>
    <s v="WTI-GW-NXC1"/>
    <x v="5"/>
    <x v="4"/>
    <n v="109902"/>
    <d v="2001-07-01T00:00:00"/>
  </r>
  <r>
    <x v="1"/>
    <x v="2"/>
    <x v="1"/>
    <x v="0"/>
    <n v="10000"/>
    <n v="1314205"/>
    <d v="2001-05-30T13:39:48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"/>
    <s v="garrison"/>
    <s v="ARING"/>
    <s v="ENA-IM NE GULF1"/>
    <x v="8"/>
    <x v="4"/>
    <n v="819178"/>
    <d v="2001-06-01T21:00:00"/>
  </r>
  <r>
    <x v="1"/>
    <x v="2"/>
    <x v="0"/>
    <x v="10"/>
    <n v="232500"/>
    <n v="1314206"/>
    <d v="2001-05-30T13:39:49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93"/>
    <s v="mtherrell"/>
    <s v="JARNOLD"/>
    <s v="NG-Price"/>
    <x v="6"/>
    <x v="4"/>
    <s v="VD1434.1"/>
    <d v="2001-07-01T21:00:00"/>
  </r>
  <r>
    <x v="1"/>
    <x v="2"/>
    <x v="0"/>
    <x v="10"/>
    <n v="77500"/>
    <n v="1314208"/>
    <d v="2001-05-30T13:39:52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40.1"/>
    <d v="2001-07-01T21:00:00"/>
  </r>
  <r>
    <x v="1"/>
    <x v="1"/>
    <x v="0"/>
    <x v="6"/>
    <n v="1500"/>
    <n v="1314209"/>
    <d v="2001-05-30T13:39:53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1.5"/>
    <s v="aepsvc133"/>
    <s v="DDAVIS"/>
    <s v="LT-New England"/>
    <x v="7"/>
    <x v="4"/>
    <n v="626704.1"/>
    <d v="2001-09-01T00:00:00"/>
  </r>
  <r>
    <x v="1"/>
    <x v="2"/>
    <x v="1"/>
    <x v="0"/>
    <n v="10000"/>
    <n v="1314213"/>
    <d v="2001-05-30T13:39:5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"/>
    <s v="garrison"/>
    <s v="ARING"/>
    <s v="ENA-IM NE GULF1"/>
    <x v="8"/>
    <x v="4"/>
    <n v="819180"/>
    <d v="2001-06-01T21:00:00"/>
  </r>
  <r>
    <x v="1"/>
    <x v="2"/>
    <x v="0"/>
    <x v="10"/>
    <n v="620000"/>
    <n v="1314214"/>
    <d v="2001-05-30T13:39:57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50000000000001"/>
    <s v="MMETTERS"/>
    <s v="JARNOLD"/>
    <s v="NG-Price"/>
    <x v="6"/>
    <x v="4"/>
    <s v="VD1441.1"/>
    <d v="2001-07-01T21:00:00"/>
  </r>
  <r>
    <x v="1"/>
    <x v="1"/>
    <x v="1"/>
    <x v="6"/>
    <n v="1500"/>
    <n v="1314215"/>
    <d v="2001-05-30T13:40:01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6.25"/>
    <s v="JOELWOOD"/>
    <s v="DSMITH3"/>
    <s v="LT-ERCOT"/>
    <x v="7"/>
    <x v="6"/>
    <n v="626706.1"/>
    <d v="2002-09-01T00:00:00"/>
  </r>
  <r>
    <x v="1"/>
    <x v="2"/>
    <x v="1"/>
    <x v="6"/>
    <n v="300000"/>
    <n v="1314217"/>
    <d v="2001-05-30T13:40:04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949999999999998"/>
    <s v="pces5054"/>
    <s v="KSTEVEN"/>
    <s v="ENA-IM Mid Central South"/>
    <x v="8"/>
    <x v="4"/>
    <n v="819181"/>
    <d v="2001-06-01T21:00:00"/>
  </r>
  <r>
    <x v="1"/>
    <x v="2"/>
    <x v="0"/>
    <x v="10"/>
    <n v="155000"/>
    <n v="1314219"/>
    <d v="2001-05-30T13:40:05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4.0999999999999996"/>
    <s v="Quekchin"/>
    <s v="KHOLST"/>
    <s v="FT-West"/>
    <x v="6"/>
    <x v="4"/>
    <s v="VD1443.1"/>
    <d v="2001-10-01T00:00:00"/>
  </r>
  <r>
    <x v="1"/>
    <x v="2"/>
    <x v="0"/>
    <x v="6"/>
    <n v="150000"/>
    <n v="1314220"/>
    <d v="2001-05-30T13:40:13"/>
    <s v="Cinergy Marketing &amp; Trading, LLC"/>
    <x v="0"/>
    <x v="0"/>
    <x v="0"/>
    <x v="2"/>
    <s v="US Gas Fin Swap"/>
    <s v="US Gas Daily     NGPL TXOK East          Jun01           USD/MM"/>
    <m/>
    <n v="5000"/>
    <x v="0"/>
    <x v="10"/>
    <x v="0"/>
    <n v="3.7974999999999999"/>
    <s v="Kearbyka"/>
    <s v="KRUSCIT"/>
    <s v="Firm Trading Central"/>
    <x v="6"/>
    <x v="4"/>
    <s v="VD1445.1"/>
    <d v="2001-06-01T21:00:00"/>
  </r>
  <r>
    <x v="1"/>
    <x v="2"/>
    <x v="0"/>
    <x v="10"/>
    <n v="620000"/>
    <n v="1314222"/>
    <d v="2001-05-30T13:40:19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QUILA1002"/>
    <s v="JARNOLD"/>
    <s v="NG-Price"/>
    <x v="6"/>
    <x v="4"/>
    <s v="VD1448.1"/>
    <d v="2001-07-01T21:00:00"/>
  </r>
  <r>
    <x v="1"/>
    <x v="2"/>
    <x v="0"/>
    <x v="10"/>
    <n v="155000"/>
    <n v="1314223"/>
    <d v="2001-05-30T13:40:21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55"/>
    <s v="Quekchin"/>
    <s v="KHOLST"/>
    <s v="FT-West"/>
    <x v="6"/>
    <x v="4"/>
    <s v="VD1447.1"/>
    <d v="2001-07-01T21:00:00"/>
  </r>
  <r>
    <x v="1"/>
    <x v="2"/>
    <x v="0"/>
    <x v="10"/>
    <n v="620000"/>
    <n v="1314224"/>
    <d v="2001-05-30T13:40:22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"/>
    <s v="MMETTERS"/>
    <s v="JARNOLD"/>
    <s v="NG-Price"/>
    <x v="6"/>
    <x v="4"/>
    <s v="VD1450.1"/>
    <d v="2001-07-01T21:00:00"/>
  </r>
  <r>
    <x v="1"/>
    <x v="2"/>
    <x v="0"/>
    <x v="10"/>
    <n v="155000"/>
    <n v="1314225"/>
    <d v="2001-05-30T13:40:23"/>
    <s v="TXU Energy Trading Company"/>
    <x v="0"/>
    <x v="0"/>
    <x v="0"/>
    <x v="2"/>
    <s v="US Gas Fin BasisSwap"/>
    <s v="US Gas Basis     Transco Z6 NY           Jul01           USD/MM"/>
    <m/>
    <n v="5000"/>
    <x v="0"/>
    <x v="10"/>
    <x v="0"/>
    <n v="0.47749999999999998"/>
    <s v="txuetcck"/>
    <s v="BMCKAY"/>
    <s v="FT-NY"/>
    <x v="6"/>
    <x v="4"/>
    <s v="VD1449.1"/>
    <d v="2001-07-01T21:00:00"/>
  </r>
  <r>
    <x v="1"/>
    <x v="3"/>
    <x v="0"/>
    <x v="0"/>
    <n v="50000"/>
    <n v="1314226"/>
    <d v="2001-05-30T13:40:2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n v="109903"/>
    <d v="2001-07-01T00:00:00"/>
  </r>
  <r>
    <x v="1"/>
    <x v="2"/>
    <x v="0"/>
    <x v="10"/>
    <n v="3100"/>
    <n v="1314227"/>
    <d v="2001-05-30T13:40:26"/>
    <s v="Bank of America, National Association"/>
    <x v="0"/>
    <x v="0"/>
    <x v="0"/>
    <x v="2"/>
    <s v="US Gas Fin Opt Call"/>
    <s v="US Gas Fin Opt   NYMEX        EC4.0      Aug01           USD/MM-L"/>
    <n v="100"/>
    <m/>
    <x v="0"/>
    <x v="11"/>
    <x v="0"/>
    <n v="0.35499999999999998"/>
    <s v="DALEWONG"/>
    <s v="MMAGGI"/>
    <s v="NG EXOTIC"/>
    <x v="6"/>
    <x v="4"/>
    <s v="VD1451.1"/>
    <d v="2001-08-01T00:00:00"/>
  </r>
  <r>
    <x v="1"/>
    <x v="2"/>
    <x v="0"/>
    <x v="6"/>
    <n v="225000"/>
    <n v="1314230"/>
    <d v="2001-05-30T13:40:28"/>
    <s v="Axia Energy, LP"/>
    <x v="0"/>
    <x v="0"/>
    <x v="0"/>
    <x v="2"/>
    <s v="US Gas Fin Swap"/>
    <s v="US Gas Daily     Chicago                 Jun01           USD/MM"/>
    <n v="7500"/>
    <m/>
    <x v="0"/>
    <x v="10"/>
    <x v="0"/>
    <n v="3.9049999999999998"/>
    <s v="hillblak"/>
    <s v="GSTOREY"/>
    <s v="FT-ONTARIO"/>
    <x v="6"/>
    <x v="4"/>
    <s v="VD1455.1"/>
    <d v="2001-06-01T21:00:00"/>
  </r>
  <r>
    <x v="1"/>
    <x v="2"/>
    <x v="0"/>
    <x v="10"/>
    <n v="155000"/>
    <n v="1314232"/>
    <d v="2001-05-30T13:40:30"/>
    <s v="Duke Energy Marketing Limited Partnership"/>
    <x v="0"/>
    <x v="0"/>
    <x v="0"/>
    <x v="2"/>
    <s v="US Gas Fin Swap"/>
    <s v="US Gas Swap      Nymex                   Aug01           USD/MM"/>
    <m/>
    <n v="5000"/>
    <x v="0"/>
    <x v="10"/>
    <x v="0"/>
    <n v="4.0125000000000002"/>
    <s v="STEVEBUT"/>
    <s v="JARNOLD"/>
    <s v="NG-Price"/>
    <x v="6"/>
    <x v="4"/>
    <s v="VD1454.1"/>
    <d v="2001-08-01T21:00:00"/>
  </r>
  <r>
    <x v="1"/>
    <x v="2"/>
    <x v="0"/>
    <x v="10"/>
    <n v="77500"/>
    <n v="1314237"/>
    <d v="2001-05-30T13:40:40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59.1"/>
    <d v="2001-07-01T21:00:00"/>
  </r>
  <r>
    <x v="1"/>
    <x v="1"/>
    <x v="0"/>
    <x v="2"/>
    <n v="250"/>
    <n v="1314238"/>
    <d v="2001-05-30T13:40:43"/>
    <s v="Dynegy Marketing and Trade"/>
    <x v="0"/>
    <x v="0"/>
    <x v="0"/>
    <x v="1"/>
    <s v="US East Power Fin Swap"/>
    <s v="US Pwr Fin Swap  ISO NY Z-G Peak         04-08Jun01      USD/MWh"/>
    <m/>
    <n v="50"/>
    <x v="0"/>
    <x v="1"/>
    <x v="0"/>
    <n v="50.75"/>
    <s v="jjohnson"/>
    <s v="GGUPTA"/>
    <s v="ST-New England"/>
    <x v="7"/>
    <x v="4"/>
    <n v="626707.1"/>
    <d v="2001-06-04T21:00:00"/>
  </r>
  <r>
    <x v="1"/>
    <x v="2"/>
    <x v="1"/>
    <x v="6"/>
    <n v="75000"/>
    <n v="1314239"/>
    <d v="2001-05-30T13:40:47"/>
    <s v="FirstEnergy Services Corp.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3"/>
    <s v="DAVIDFRE"/>
    <s v="JHODGE2"/>
    <s v="ENA-IM ME TCO"/>
    <x v="8"/>
    <x v="4"/>
    <n v="819183"/>
    <d v="2001-06-01T21:00:00"/>
  </r>
  <r>
    <x v="1"/>
    <x v="2"/>
    <x v="0"/>
    <x v="10"/>
    <n v="465000"/>
    <n v="1314241"/>
    <d v="2001-05-30T13:40:49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MSIECKHAUS"/>
    <s v="JARNOLD"/>
    <s v="NG-Price"/>
    <x v="6"/>
    <x v="4"/>
    <s v="VD1461.1"/>
    <d v="2001-07-01T21:00:00"/>
  </r>
  <r>
    <x v="1"/>
    <x v="2"/>
    <x v="0"/>
    <x v="10"/>
    <n v="620000"/>
    <n v="1314242"/>
    <d v="2001-05-30T13:40:53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DM98493"/>
    <s v="JARNOLD"/>
    <s v="NG-Price"/>
    <x v="6"/>
    <x v="4"/>
    <s v="VD1463.1"/>
    <d v="2001-07-01T21:00:00"/>
  </r>
  <r>
    <x v="0"/>
    <x v="2"/>
    <x v="1"/>
    <x v="0"/>
    <n v="10000"/>
    <n v="1314244"/>
    <d v="2001-05-30T13:40:57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850000000000003"/>
    <s v="ngeerds01"/>
    <s v="RWATT"/>
    <s v="EC-IM Canada West"/>
    <x v="8"/>
    <x v="7"/>
    <n v="819184"/>
    <d v="2001-05-30T21:00:00"/>
  </r>
  <r>
    <x v="1"/>
    <x v="2"/>
    <x v="0"/>
    <x v="10"/>
    <n v="77500"/>
    <n v="1314245"/>
    <d v="2001-05-30T13:41:00"/>
    <s v="Florida Power &amp; Light Company"/>
    <x v="0"/>
    <x v="0"/>
    <x v="0"/>
    <x v="2"/>
    <s v="US Gas Fin Swap"/>
    <s v="US Gas Swap      Nymex                   Jul01           USD/MM"/>
    <m/>
    <n v="2500"/>
    <x v="0"/>
    <x v="10"/>
    <x v="0"/>
    <n v="3.93"/>
    <s v="rajlall2"/>
    <s v="JARNOLD"/>
    <s v="NG-Price"/>
    <x v="6"/>
    <x v="4"/>
    <s v="VD1465.1"/>
    <d v="2001-07-01T21:00:00"/>
  </r>
  <r>
    <x v="1"/>
    <x v="3"/>
    <x v="0"/>
    <x v="0"/>
    <n v="25000"/>
    <n v="1314246"/>
    <d v="2001-05-30T13:41:02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05"/>
    <d v="2001-07-01T00:00:00"/>
  </r>
  <r>
    <x v="1"/>
    <x v="2"/>
    <x v="0"/>
    <x v="10"/>
    <n v="77500"/>
    <n v="1314247"/>
    <d v="2001-05-30T13:41:04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350000000000001"/>
    <s v="shawnmaz"/>
    <s v="JARNOLD"/>
    <s v="NG-Price"/>
    <x v="6"/>
    <x v="4"/>
    <s v="VD1466.1"/>
    <d v="2001-07-01T21:00:00"/>
  </r>
  <r>
    <x v="1"/>
    <x v="2"/>
    <x v="0"/>
    <x v="10"/>
    <n v="155000"/>
    <n v="1314248"/>
    <d v="2001-05-30T13:41:08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mrsmith32"/>
    <s v="JARNOLD"/>
    <s v="NG-Price"/>
    <x v="6"/>
    <x v="4"/>
    <s v="VD1470.1"/>
    <d v="2001-07-01T21:00:00"/>
  </r>
  <r>
    <x v="1"/>
    <x v="2"/>
    <x v="0"/>
    <x v="6"/>
    <n v="300000"/>
    <n v="1314249"/>
    <d v="2001-05-30T13:41:08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149999999999999"/>
    <s v="ADM50353"/>
    <s v="RGAY"/>
    <s v="West-Keystone"/>
    <x v="6"/>
    <x v="4"/>
    <s v="VD1467.1"/>
    <d v="2001-06-01T21:00:00"/>
  </r>
  <r>
    <x v="1"/>
    <x v="2"/>
    <x v="0"/>
    <x v="22"/>
    <n v="615000"/>
    <n v="1314250"/>
    <d v="2001-05-30T13:41:0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250000000000004"/>
    <s v="petverma"/>
    <s v="JARNOLD"/>
    <s v="NG-Price"/>
    <x v="6"/>
    <x v="4"/>
    <s v="VD1468.1"/>
    <d v="2001-07-01T00:00:00"/>
  </r>
  <r>
    <x v="1"/>
    <x v="2"/>
    <x v="0"/>
    <x v="6"/>
    <n v="300000"/>
    <n v="1314251"/>
    <d v="2001-05-30T13:41:1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SCOTTBISK"/>
    <s v="PKEAVEY"/>
    <s v="G-DAILY-EST"/>
    <x v="6"/>
    <x v="4"/>
    <s v="VD1471.1"/>
    <d v="2001-06-01T21:00:00"/>
  </r>
  <r>
    <x v="1"/>
    <x v="1"/>
    <x v="1"/>
    <x v="2"/>
    <n v="250"/>
    <n v="1314252"/>
    <d v="2001-05-30T13:41:11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"/>
    <s v="mdesousa1"/>
    <s v="JQUENET"/>
    <s v="ST-PJM"/>
    <x v="7"/>
    <x v="6"/>
    <n v="626708.1"/>
    <d v="2001-06-11T21:00:00"/>
  </r>
  <r>
    <x v="1"/>
    <x v="2"/>
    <x v="0"/>
    <x v="10"/>
    <n v="387500"/>
    <n v="1314253"/>
    <d v="2001-05-30T13:41:14"/>
    <s v="Sempra Energy Trading Corp."/>
    <x v="0"/>
    <x v="0"/>
    <x v="0"/>
    <x v="2"/>
    <s v="US Gas Fin Swap"/>
    <s v="US Gas Swap      Nymex                   Jul01           USD/MM"/>
    <m/>
    <n v="12500"/>
    <x v="0"/>
    <x v="10"/>
    <x v="0"/>
    <n v="3.9350000000000001"/>
    <s v="jeffstone"/>
    <s v="JARNOLD"/>
    <s v="NG-Price"/>
    <x v="6"/>
    <x v="4"/>
    <s v="VD1472.1"/>
    <d v="2001-07-01T21:00:00"/>
  </r>
  <r>
    <x v="1"/>
    <x v="2"/>
    <x v="0"/>
    <x v="10"/>
    <n v="620000"/>
    <n v="1314257"/>
    <d v="2001-05-30T13:41:26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4"/>
    <s v="mtherrell"/>
    <s v="JARNOLD"/>
    <s v="NG-Price"/>
    <x v="6"/>
    <x v="4"/>
    <s v="VD1476.1"/>
    <d v="2001-07-01T21:00:00"/>
  </r>
  <r>
    <x v="1"/>
    <x v="2"/>
    <x v="1"/>
    <x v="0"/>
    <n v="10000"/>
    <n v="1314259"/>
    <d v="2001-05-30T13:41:31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7"/>
    <s v="ARING"/>
    <s v="ENA-IM NE GULF1"/>
    <x v="8"/>
    <x v="4"/>
    <n v="819186"/>
    <d v="2001-06-01T21:00:00"/>
  </r>
  <r>
    <x v="1"/>
    <x v="2"/>
    <x v="0"/>
    <x v="6"/>
    <n v="144570"/>
    <n v="1314260"/>
    <d v="2001-05-30T13:41:32"/>
    <s v="Axia Energy, LP"/>
    <x v="0"/>
    <x v="0"/>
    <x v="0"/>
    <x v="2"/>
    <s v="US Gas Fin Swap"/>
    <s v="US Gas Daily     Chicago                 Jun01           USD/MM"/>
    <n v="4819"/>
    <m/>
    <x v="0"/>
    <x v="10"/>
    <x v="0"/>
    <n v="3.91"/>
    <s v="hillblak"/>
    <s v="GSTOREY"/>
    <s v="FT-ONTARIO"/>
    <x v="6"/>
    <x v="4"/>
    <s v="VD1479.1"/>
    <d v="2001-06-01T21:00:00"/>
  </r>
  <r>
    <x v="1"/>
    <x v="2"/>
    <x v="0"/>
    <x v="10"/>
    <n v="155000"/>
    <n v="1314265"/>
    <d v="2001-05-30T13:41:37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3"/>
    <s v="johncasey1"/>
    <s v="JARNOLD"/>
    <s v="NG-Price"/>
    <x v="6"/>
    <x v="4"/>
    <s v="VD1481.1"/>
    <d v="2001-07-01T21:00:00"/>
  </r>
  <r>
    <x v="1"/>
    <x v="2"/>
    <x v="0"/>
    <x v="6"/>
    <n v="300000"/>
    <n v="1314266"/>
    <d v="2001-05-30T13:41:41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449999999999999"/>
    <s v="lewislee"/>
    <s v="JARNOLD"/>
    <s v="NG-Price"/>
    <x v="6"/>
    <x v="4"/>
    <s v="VD1483.1"/>
    <d v="2001-09-01T21:00:00"/>
  </r>
  <r>
    <x v="1"/>
    <x v="2"/>
    <x v="0"/>
    <x v="20"/>
    <n v="755000"/>
    <n v="1314269"/>
    <d v="2001-05-30T13:41:42"/>
    <s v="Coral Energy Holding L.P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mikeflores"/>
    <s v="JARNOLD"/>
    <s v="NG-Price"/>
    <x v="6"/>
    <x v="4"/>
    <s v="VD1482.1"/>
    <d v="2001-11-01T00:00:00"/>
  </r>
  <r>
    <x v="1"/>
    <x v="2"/>
    <x v="1"/>
    <x v="0"/>
    <n v="10000"/>
    <n v="1314272"/>
    <d v="2001-05-30T13:41:4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5"/>
    <s v="berginpat2"/>
    <s v="ARING"/>
    <s v="ENA-IM NE GULF1"/>
    <x v="8"/>
    <x v="4"/>
    <n v="819188"/>
    <d v="2001-06-01T21:00:00"/>
  </r>
  <r>
    <x v="1"/>
    <x v="1"/>
    <x v="0"/>
    <x v="0"/>
    <n v="50"/>
    <n v="1314271"/>
    <d v="2001-05-30T13:41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5"/>
    <s v="aepsvc133"/>
    <s v="GGUPTA"/>
    <s v="ST-New England"/>
    <x v="7"/>
    <x v="4"/>
    <n v="626710.1"/>
    <d v="2001-06-01T21:00:00"/>
  </r>
  <r>
    <x v="1"/>
    <x v="2"/>
    <x v="1"/>
    <x v="6"/>
    <n v="150000"/>
    <n v="1314273"/>
    <d v="2001-05-30T13:41:47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3025000000000002"/>
    <s v="scotperry1"/>
    <s v="VPIMENOV"/>
    <s v="ENA-IM ME NEW YORK"/>
    <x v="8"/>
    <x v="4"/>
    <n v="819189"/>
    <d v="2001-06-01T21:00:00"/>
  </r>
  <r>
    <x v="1"/>
    <x v="1"/>
    <x v="0"/>
    <x v="0"/>
    <n v="50"/>
    <n v="1314276"/>
    <d v="2001-05-30T13:41:49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711.1"/>
    <d v="2001-06-01T21:00:00"/>
  </r>
  <r>
    <x v="1"/>
    <x v="2"/>
    <x v="0"/>
    <x v="10"/>
    <n v="310000"/>
    <n v="1314279"/>
    <d v="2001-05-30T13:41:57"/>
    <s v="Florida Power &amp; Light Company"/>
    <x v="0"/>
    <x v="0"/>
    <x v="0"/>
    <x v="2"/>
    <s v="US Gas Fin Swap"/>
    <s v="US Gas Swap      Nymex                   Jul01           USD/MM"/>
    <m/>
    <n v="10000"/>
    <x v="0"/>
    <x v="10"/>
    <x v="0"/>
    <n v="3.94"/>
    <s v="rajlall2"/>
    <s v="JARNOLD"/>
    <s v="NG-Price"/>
    <x v="6"/>
    <x v="4"/>
    <s v="VD1488.1"/>
    <d v="2001-07-01T21:00:00"/>
  </r>
  <r>
    <x v="1"/>
    <x v="2"/>
    <x v="1"/>
    <x v="0"/>
    <n v="10000"/>
    <n v="1314280"/>
    <d v="2001-05-30T13:42:00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450000000000002"/>
    <s v="berginpat2"/>
    <s v="ARING"/>
    <s v="ENA-IM NE GULF1"/>
    <x v="8"/>
    <x v="4"/>
    <n v="819191"/>
    <d v="2001-06-01T21:00:00"/>
  </r>
  <r>
    <x v="1"/>
    <x v="3"/>
    <x v="0"/>
    <x v="0"/>
    <n v="50000"/>
    <n v="1314285"/>
    <d v="2001-05-30T13:4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2"/>
    <s v="GWHALLE"/>
    <s v="WTI-GW-NXC2"/>
    <x v="5"/>
    <x v="4"/>
    <n v="109906"/>
    <d v="2001-07-01T00:00:00"/>
  </r>
  <r>
    <x v="1"/>
    <x v="2"/>
    <x v="0"/>
    <x v="10"/>
    <n v="3100"/>
    <n v="1314286"/>
    <d v="2001-05-30T13:42:08"/>
    <s v="CMS Marketing, Services and Trading Company"/>
    <x v="0"/>
    <x v="0"/>
    <x v="0"/>
    <x v="2"/>
    <s v="US Gas Fin Opt Call"/>
    <s v="US Gas Fin Opt   NYMEX        EC4.0      Aug01           USD/MM-L"/>
    <m/>
    <n v="100"/>
    <x v="0"/>
    <x v="11"/>
    <x v="0"/>
    <n v="0.3725"/>
    <s v="COREYAYERS"/>
    <s v="MMAGGI"/>
    <s v="NG EXOTIC"/>
    <x v="6"/>
    <x v="4"/>
    <s v="VD1493.1"/>
    <d v="2001-08-01T00:00:00"/>
  </r>
  <r>
    <x v="1"/>
    <x v="2"/>
    <x v="0"/>
    <x v="6"/>
    <n v="150000"/>
    <n v="1314289"/>
    <d v="2001-05-30T13:42:09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7"/>
    <s v="duanelaw"/>
    <s v="PKEAVEY"/>
    <s v="G-DAILY-EST"/>
    <x v="6"/>
    <x v="4"/>
    <s v="VD1495.1"/>
    <d v="2001-06-01T21:00:00"/>
  </r>
  <r>
    <x v="1"/>
    <x v="2"/>
    <x v="0"/>
    <x v="20"/>
    <n v="755000"/>
    <n v="1314290"/>
    <d v="2001-05-30T13:42:10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3550000000000004"/>
    <s v="bhofman99"/>
    <s v="JARNOLD"/>
    <s v="NG-Price"/>
    <x v="6"/>
    <x v="4"/>
    <s v="VD1492.1"/>
    <d v="2001-11-01T00:00:00"/>
  </r>
  <r>
    <x v="1"/>
    <x v="2"/>
    <x v="0"/>
    <x v="10"/>
    <n v="620000"/>
    <n v="1314291"/>
    <d v="2001-05-30T13:42:18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robdecard"/>
    <s v="JARNOLD"/>
    <s v="NG-Price"/>
    <x v="6"/>
    <x v="4"/>
    <s v="VD1498.1"/>
    <d v="2001-07-01T21:00:00"/>
  </r>
  <r>
    <x v="1"/>
    <x v="2"/>
    <x v="0"/>
    <x v="22"/>
    <n v="615000"/>
    <n v="1314292"/>
    <d v="2001-05-30T13:42:18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4"/>
    <s v="johnwest"/>
    <s v="JARNOLD"/>
    <s v="NG-Price"/>
    <x v="6"/>
    <x v="4"/>
    <s v="VD1497.1"/>
    <d v="2001-07-01T00:00:00"/>
  </r>
  <r>
    <x v="1"/>
    <x v="2"/>
    <x v="1"/>
    <x v="0"/>
    <n v="10000"/>
    <n v="1314293"/>
    <d v="2001-05-30T13:42:19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650000000000002"/>
    <s v="berginpat2"/>
    <s v="ARING"/>
    <s v="ENA-IM NE GULF1"/>
    <x v="8"/>
    <x v="4"/>
    <n v="819192"/>
    <d v="2001-06-01T21:00:00"/>
  </r>
  <r>
    <x v="1"/>
    <x v="2"/>
    <x v="0"/>
    <x v="22"/>
    <n v="615000"/>
    <n v="1314296"/>
    <d v="2001-05-30T13:42:22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199999999999996"/>
    <s v="JEFFFOX1"/>
    <s v="JARNOLD"/>
    <s v="NG-Price"/>
    <x v="6"/>
    <x v="4"/>
    <s v="VD1499.1"/>
    <d v="2001-07-01T00:00:00"/>
  </r>
  <r>
    <x v="1"/>
    <x v="2"/>
    <x v="0"/>
    <x v="10"/>
    <n v="620000"/>
    <n v="1314297"/>
    <d v="2001-05-30T13:42:2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gturnbul"/>
    <s v="JARNOLD"/>
    <s v="NG-Price"/>
    <x v="6"/>
    <x v="4"/>
    <s v="VD1502.1"/>
    <d v="2001-07-01T21:00:00"/>
  </r>
  <r>
    <x v="1"/>
    <x v="3"/>
    <x v="0"/>
    <x v="0"/>
    <n v="50000"/>
    <n v="1314298"/>
    <d v="2001-05-30T13:42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907"/>
    <d v="2001-07-01T00:00:00"/>
  </r>
  <r>
    <x v="0"/>
    <x v="2"/>
    <x v="1"/>
    <x v="0"/>
    <n v="10000"/>
    <n v="1314300"/>
    <d v="2001-05-30T13:42:30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149999999999997"/>
    <s v="SANTUCCI1"/>
    <s v="RWATT"/>
    <s v="EC-IM Canada West"/>
    <x v="8"/>
    <x v="7"/>
    <n v="819193"/>
    <d v="2001-05-30T21:00:00"/>
  </r>
  <r>
    <x v="1"/>
    <x v="3"/>
    <x v="0"/>
    <x v="0"/>
    <n v="50000"/>
    <n v="1314306"/>
    <d v="2001-05-30T13:42:3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908"/>
    <d v="2001-07-01T00:00:00"/>
  </r>
  <r>
    <x v="1"/>
    <x v="2"/>
    <x v="0"/>
    <x v="6"/>
    <n v="150000"/>
    <n v="1314309"/>
    <d v="2001-05-30T13:42:44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3099999999999996"/>
    <s v="ADM97524"/>
    <s v="VPIMENOV"/>
    <s v="EAST-NEW YORK"/>
    <x v="6"/>
    <x v="4"/>
    <s v="VD1513.1"/>
    <d v="2001-06-01T21:00:00"/>
  </r>
  <r>
    <x v="1"/>
    <x v="2"/>
    <x v="0"/>
    <x v="10"/>
    <n v="232500"/>
    <n v="1314314"/>
    <d v="2001-05-30T13:42:51"/>
    <s v="Coral Energy Holding L.P."/>
    <x v="0"/>
    <x v="0"/>
    <x v="0"/>
    <x v="2"/>
    <s v="US Gas Fin Swap"/>
    <s v="US Gas Swap      Nymex                   Jul01           USD/MM"/>
    <n v="7500"/>
    <m/>
    <x v="0"/>
    <x v="10"/>
    <x v="0"/>
    <n v="3.95"/>
    <s v="lafrance"/>
    <s v="JARNOLD"/>
    <s v="NG-Price"/>
    <x v="6"/>
    <x v="4"/>
    <s v="VD1516.1"/>
    <d v="2001-07-01T21:00:00"/>
  </r>
  <r>
    <x v="1"/>
    <x v="2"/>
    <x v="0"/>
    <x v="6"/>
    <n v="150000"/>
    <n v="1314315"/>
    <d v="2001-05-30T13:42:52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75"/>
    <s v="WARNERTODD"/>
    <s v="PKEAVEY"/>
    <s v="G-DAILY-EST"/>
    <x v="6"/>
    <x v="4"/>
    <s v="VD1518.1"/>
    <d v="2001-06-01T21:00:00"/>
  </r>
  <r>
    <x v="1"/>
    <x v="3"/>
    <x v="0"/>
    <x v="0"/>
    <n v="50000"/>
    <n v="1314317"/>
    <d v="2001-05-30T13:42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909"/>
    <d v="2001-07-01T00:00:00"/>
  </r>
  <r>
    <x v="1"/>
    <x v="2"/>
    <x v="0"/>
    <x v="10"/>
    <n v="387500"/>
    <n v="1314318"/>
    <d v="2001-05-30T13:42:55"/>
    <s v="Axia Energy, LP"/>
    <x v="0"/>
    <x v="0"/>
    <x v="0"/>
    <x v="2"/>
    <s v="US Gas Fin Swap"/>
    <s v="US Gas Swap      Nymex                   Jul01           USD/MM"/>
    <n v="12500"/>
    <m/>
    <x v="0"/>
    <x v="10"/>
    <x v="0"/>
    <n v="3.95"/>
    <s v="mtherrell"/>
    <s v="JARNOLD"/>
    <s v="NG-Price"/>
    <x v="6"/>
    <x v="4"/>
    <s v="VD1517.1"/>
    <d v="2001-07-01T21:00:00"/>
  </r>
  <r>
    <x v="0"/>
    <x v="2"/>
    <x v="1"/>
    <x v="0"/>
    <n v="10000"/>
    <n v="1314319"/>
    <d v="2001-05-30T13:42:56"/>
    <s v="Aquila Canada Cor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4"/>
    <s v="tsamaska"/>
    <s v="RWATT"/>
    <s v="EC-IM Canada West"/>
    <x v="8"/>
    <x v="7"/>
    <n v="819196"/>
    <d v="2001-05-30T21:00:00"/>
  </r>
  <r>
    <x v="1"/>
    <x v="2"/>
    <x v="0"/>
    <x v="6"/>
    <n v="150000"/>
    <n v="1314323"/>
    <d v="2001-05-30T13:43:02"/>
    <s v="BP Corporation North America Inc."/>
    <x v="0"/>
    <x v="0"/>
    <x v="0"/>
    <x v="2"/>
    <s v="US Gas Fin BasisSwap"/>
    <s v="US Gas Basis     NGI SoCal               Sep01           USD/MM"/>
    <n v="5000"/>
    <m/>
    <x v="0"/>
    <x v="10"/>
    <x v="0"/>
    <n v="5.7"/>
    <s v="Quekchin"/>
    <s v="KHOLST"/>
    <s v="FT-West"/>
    <x v="6"/>
    <x v="4"/>
    <s v="VD3265.1"/>
    <d v="2001-09-01T21:00:00"/>
  </r>
  <r>
    <x v="1"/>
    <x v="2"/>
    <x v="1"/>
    <x v="6"/>
    <n v="300000"/>
    <n v="1314325"/>
    <d v="2001-05-30T13:43:05"/>
    <s v="BP Energy Company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650000000000002"/>
    <s v="LONGERLL"/>
    <s v="ARING"/>
    <s v="ENA-IM NE GULF1"/>
    <x v="8"/>
    <x v="4"/>
    <n v="819197"/>
    <d v="2001-06-01T21:00:00"/>
  </r>
  <r>
    <x v="1"/>
    <x v="2"/>
    <x v="0"/>
    <x v="10"/>
    <n v="155000"/>
    <n v="1314327"/>
    <d v="2001-05-30T13:43:09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ROWE01"/>
    <s v="JARNOLD"/>
    <s v="NG-Price"/>
    <x v="6"/>
    <x v="4"/>
    <s v="VD3258.1"/>
    <d v="2001-07-01T21:00:00"/>
  </r>
  <r>
    <x v="1"/>
    <x v="2"/>
    <x v="0"/>
    <x v="6"/>
    <n v="84000"/>
    <n v="1314328"/>
    <d v="2001-05-30T13:43:12"/>
    <s v="NGTS LLC"/>
    <x v="0"/>
    <x v="0"/>
    <x v="0"/>
    <x v="2"/>
    <s v="US Gas Fin Swap"/>
    <s v="US Gas Daily     HSC                     Jun01           USD/MM"/>
    <n v="2800"/>
    <m/>
    <x v="0"/>
    <x v="10"/>
    <x v="0"/>
    <n v="3.91"/>
    <s v="DARREN10"/>
    <s v="EBASS"/>
    <s v="FT-Texas"/>
    <x v="6"/>
    <x v="4"/>
    <s v="VD3284.1"/>
    <d v="2001-06-01T21:00:00"/>
  </r>
  <r>
    <x v="1"/>
    <x v="2"/>
    <x v="0"/>
    <x v="10"/>
    <n v="155000"/>
    <n v="1314330"/>
    <d v="2001-05-30T13:43:13"/>
    <s v="Conectiv Energy Supply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adhoese2"/>
    <s v="JARNOLD"/>
    <s v="NG-Price"/>
    <x v="6"/>
    <x v="4"/>
    <s v="VD3274.1"/>
    <d v="2001-07-01T21:00:00"/>
  </r>
  <r>
    <x v="0"/>
    <x v="2"/>
    <x v="1"/>
    <x v="6"/>
    <n v="300000"/>
    <n v="1314329"/>
    <d v="2001-05-30T13:43:13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549999999999997"/>
    <s v="shane2001"/>
    <s v="MCUILLA"/>
    <s v="ENA - IM Ontario"/>
    <x v="8"/>
    <x v="4"/>
    <n v="819198"/>
    <d v="2001-06-01T21:00:00"/>
  </r>
  <r>
    <x v="1"/>
    <x v="2"/>
    <x v="0"/>
    <x v="6"/>
    <n v="36000"/>
    <n v="1314331"/>
    <d v="2001-05-30T13:43:13"/>
    <s v="Occidental Energy Marketing, Inc."/>
    <x v="0"/>
    <x v="0"/>
    <x v="0"/>
    <x v="2"/>
    <s v="US Gas Fin Swap"/>
    <s v="US Gas Daily     Chicago                 Jun01           USD/MM"/>
    <m/>
    <n v="1200"/>
    <x v="0"/>
    <x v="10"/>
    <x v="0"/>
    <n v="3.94"/>
    <s v="jennypoo"/>
    <s v="GSTOREY"/>
    <s v="FT-ONTARIO"/>
    <x v="6"/>
    <x v="4"/>
    <s v="VD3286.1"/>
    <d v="2001-06-01T21:00:00"/>
  </r>
  <r>
    <x v="1"/>
    <x v="2"/>
    <x v="0"/>
    <x v="14"/>
    <n v="1825000"/>
    <n v="1314333"/>
    <d v="2001-05-30T13:43:16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DAVIDSET"/>
    <s v="JARNOLD"/>
    <s v="NG-Price"/>
    <x v="6"/>
    <x v="4"/>
    <s v="VD3273.1"/>
    <d v="2002-01-01T21:00:00"/>
  </r>
  <r>
    <x v="1"/>
    <x v="2"/>
    <x v="0"/>
    <x v="6"/>
    <n v="300000"/>
    <n v="1314334"/>
    <d v="2001-05-30T13:43:17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650000000000004"/>
    <s v="lewislee"/>
    <s v="JARNOLD"/>
    <s v="NG-Price"/>
    <x v="6"/>
    <x v="4"/>
    <s v="VD3275.1"/>
    <d v="2001-09-01T21:00:00"/>
  </r>
  <r>
    <x v="1"/>
    <x v="2"/>
    <x v="0"/>
    <x v="10"/>
    <n v="310000"/>
    <n v="1314337"/>
    <d v="2001-05-30T13:43:20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95"/>
    <s v="mtherrell"/>
    <s v="JARNOLD"/>
    <s v="NG-Price"/>
    <x v="6"/>
    <x v="4"/>
    <s v="VD3276.1"/>
    <d v="2001-07-01T21:00:00"/>
  </r>
  <r>
    <x v="1"/>
    <x v="2"/>
    <x v="0"/>
    <x v="10"/>
    <n v="155000"/>
    <n v="1314340"/>
    <d v="2001-05-30T13:43:27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"/>
    <s v="RLFELSKE"/>
    <s v="JARNOLD"/>
    <s v="NG-Price"/>
    <x v="6"/>
    <x v="4"/>
    <s v="VD3277.1"/>
    <d v="2001-07-01T21:00:00"/>
  </r>
  <r>
    <x v="1"/>
    <x v="2"/>
    <x v="0"/>
    <x v="6"/>
    <n v="150000"/>
    <n v="1314341"/>
    <d v="2001-05-30T13:43:28"/>
    <s v="BP Corporation North America Inc."/>
    <x v="0"/>
    <x v="0"/>
    <x v="0"/>
    <x v="2"/>
    <s v="US Gas Fin Swap"/>
    <s v="US Gas Daily     Kern River/Opal         Jun01           USD/MM"/>
    <m/>
    <n v="5000"/>
    <x v="0"/>
    <x v="10"/>
    <x v="0"/>
    <n v="2.5750000000000002"/>
    <s v="giordano"/>
    <s v="SSOUTH"/>
    <s v="West-NW"/>
    <x v="6"/>
    <x v="4"/>
    <s v="VD3278.1"/>
    <d v="2001-06-01T21:00:00"/>
  </r>
  <r>
    <x v="1"/>
    <x v="2"/>
    <x v="0"/>
    <x v="10"/>
    <n v="310000"/>
    <n v="1314343"/>
    <d v="2001-05-30T13:43:35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ICKERSB"/>
    <s v="JARNOLD"/>
    <s v="NG-Price"/>
    <x v="6"/>
    <x v="4"/>
    <s v="VD3279.1"/>
    <d v="2001-07-01T21:00:00"/>
  </r>
  <r>
    <x v="1"/>
    <x v="2"/>
    <x v="0"/>
    <x v="10"/>
    <n v="155000"/>
    <n v="1314347"/>
    <d v="2001-05-30T13:43:42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6"/>
    <s v="petverma"/>
    <s v="JARNOLD"/>
    <s v="NG-Price"/>
    <x v="6"/>
    <x v="4"/>
    <s v="VD3269.1"/>
    <d v="2001-07-01T21:00:00"/>
  </r>
  <r>
    <x v="1"/>
    <x v="1"/>
    <x v="1"/>
    <x v="19"/>
    <n v="3050"/>
    <n v="1314348"/>
    <d v="2001-05-30T13:43:4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6"/>
    <n v="626720.1"/>
    <d v="2002-03-01T17:04:00"/>
  </r>
  <r>
    <x v="1"/>
    <x v="2"/>
    <x v="0"/>
    <x v="22"/>
    <n v="615000"/>
    <n v="1314349"/>
    <d v="2001-05-30T13:43:44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"/>
    <s v="jdbsempra"/>
    <s v="JARNOLD"/>
    <s v="NG-Price"/>
    <x v="6"/>
    <x v="4"/>
    <s v="VD3264.1"/>
    <d v="2001-07-01T00:00:00"/>
  </r>
  <r>
    <x v="1"/>
    <x v="2"/>
    <x v="0"/>
    <x v="10"/>
    <n v="310000"/>
    <n v="1314350"/>
    <d v="2001-05-30T13:43:45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obpitts"/>
    <s v="JARNOLD"/>
    <s v="NG-Price"/>
    <x v="6"/>
    <x v="4"/>
    <s v="VD3262.1"/>
    <d v="2001-07-01T21:00:00"/>
  </r>
  <r>
    <x v="1"/>
    <x v="2"/>
    <x v="0"/>
    <x v="10"/>
    <n v="155000"/>
    <n v="1314351"/>
    <d v="2001-05-30T13:43:4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asspro1"/>
    <s v="JARNOLD"/>
    <s v="NG-Price"/>
    <x v="6"/>
    <x v="4"/>
    <s v="VD3260.1"/>
    <d v="2001-07-01T21:00:00"/>
  </r>
  <r>
    <x v="1"/>
    <x v="2"/>
    <x v="0"/>
    <x v="6"/>
    <n v="150000"/>
    <n v="1314353"/>
    <d v="2001-05-30T13:4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4.0750000000000002"/>
    <s v="MSIECKHAUS"/>
    <s v="JARNOLD"/>
    <s v="NG-Price"/>
    <x v="6"/>
    <x v="4"/>
    <s v="VD3252.1"/>
    <d v="2001-09-01T21:00:00"/>
  </r>
  <r>
    <x v="1"/>
    <x v="2"/>
    <x v="0"/>
    <x v="10"/>
    <n v="155000"/>
    <n v="1314357"/>
    <d v="2001-05-30T13:44:00"/>
    <s v="Aquila Risk Management Corporation"/>
    <x v="0"/>
    <x v="0"/>
    <x v="0"/>
    <x v="2"/>
    <s v="US Gas Fin Swap"/>
    <s v="US Gas Swap      Nymex                   Jul01           USD/MM"/>
    <n v="5000"/>
    <m/>
    <x v="0"/>
    <x v="10"/>
    <x v="0"/>
    <n v="3.95"/>
    <s v="AQUILA1074"/>
    <s v="JARNOLD"/>
    <s v="NG-Price"/>
    <x v="6"/>
    <x v="4"/>
    <s v="VD3250.1"/>
    <d v="2001-07-01T21:00:00"/>
  </r>
  <r>
    <x v="1"/>
    <x v="3"/>
    <x v="0"/>
    <x v="0"/>
    <n v="25000"/>
    <n v="1314359"/>
    <d v="2001-05-30T13:44:00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1"/>
    <s v="DOMESTIC1"/>
    <s v="GWHALLE"/>
    <s v="WTI-GW-NXC2"/>
    <x v="5"/>
    <x v="4"/>
    <n v="109910"/>
    <d v="2001-07-01T00:00:00"/>
  </r>
  <r>
    <x v="1"/>
    <x v="1"/>
    <x v="1"/>
    <x v="6"/>
    <n v="1500"/>
    <n v="1314358"/>
    <d v="2001-05-30T13:44:00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6.75"/>
    <s v="Emily456"/>
    <s v="CDORLAN"/>
    <s v="ST-ECAR"/>
    <x v="7"/>
    <x v="6"/>
    <n v="626723.1"/>
    <d v="2001-06-01T17:11:00"/>
  </r>
  <r>
    <x v="1"/>
    <x v="2"/>
    <x v="0"/>
    <x v="20"/>
    <n v="377500"/>
    <n v="1314360"/>
    <d v="2001-05-30T13:44:02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3650000000000002"/>
    <s v="mattmann"/>
    <s v="JARNOLD"/>
    <s v="NG-Price"/>
    <x v="6"/>
    <x v="4"/>
    <s v="VD3253.1"/>
    <d v="2001-11-01T00:00:00"/>
  </r>
  <r>
    <x v="1"/>
    <x v="2"/>
    <x v="0"/>
    <x v="10"/>
    <n v="310000"/>
    <n v="1314361"/>
    <d v="2001-05-30T13:44:03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5"/>
    <s v="shanelee"/>
    <s v="JARNOLD"/>
    <s v="NG-Price"/>
    <x v="6"/>
    <x v="4"/>
    <s v="VD3249.1"/>
    <d v="2001-07-01T21:00:00"/>
  </r>
  <r>
    <x v="1"/>
    <x v="2"/>
    <x v="0"/>
    <x v="22"/>
    <n v="615000"/>
    <n v="1314363"/>
    <d v="2001-05-30T13:44:07"/>
    <s v="J. Aron &amp; Company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paulbach"/>
    <s v="JARNOLD"/>
    <s v="NG-Price"/>
    <x v="6"/>
    <x v="4"/>
    <s v="VD3247.1"/>
    <d v="2001-07-01T00:00:00"/>
  </r>
  <r>
    <x v="1"/>
    <x v="2"/>
    <x v="0"/>
    <x v="10"/>
    <n v="155000"/>
    <n v="1314362"/>
    <d v="2001-05-30T13:44:07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95"/>
    <s v="EPMELPjrc"/>
    <s v="JARNOLD"/>
    <s v="NG-Price"/>
    <x v="6"/>
    <x v="4"/>
    <s v="VD3248.1"/>
    <d v="2001-07-01T21:00:00"/>
  </r>
  <r>
    <x v="1"/>
    <x v="2"/>
    <x v="0"/>
    <x v="10"/>
    <n v="465000"/>
    <n v="1314370"/>
    <d v="2001-05-30T13:44:14"/>
    <s v="AEP Energy Services, Inc."/>
    <x v="0"/>
    <x v="0"/>
    <x v="0"/>
    <x v="2"/>
    <s v="US Gas Fin Swap"/>
    <s v="US Gas Swap      Nymex                   Aug01           USD/MM"/>
    <m/>
    <n v="15000"/>
    <x v="0"/>
    <x v="10"/>
    <x v="0"/>
    <n v="4.0324999999999998"/>
    <s v="aepes214"/>
    <s v="JARNOLD"/>
    <s v="NG-Price"/>
    <x v="6"/>
    <x v="4"/>
    <s v="VD3244.1"/>
    <d v="2001-08-01T21:00:00"/>
  </r>
  <r>
    <x v="1"/>
    <x v="1"/>
    <x v="1"/>
    <x v="8"/>
    <n v="4600"/>
    <n v="1314369"/>
    <d v="2001-05-30T13:44:14"/>
    <s v="Calpine Energy Services, L.P.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EHENRICK2"/>
    <s v="DDAVIS"/>
    <s v="LT-New England"/>
    <x v="7"/>
    <x v="6"/>
    <n v="626725.1"/>
    <d v="2001-10-01T17:11:00"/>
  </r>
  <r>
    <x v="1"/>
    <x v="3"/>
    <x v="0"/>
    <x v="0"/>
    <n v="50000"/>
    <n v="1314372"/>
    <d v="2001-05-30T13:44:1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911"/>
    <d v="2001-07-01T00:00:00"/>
  </r>
  <r>
    <x v="1"/>
    <x v="2"/>
    <x v="0"/>
    <x v="10"/>
    <n v="310000"/>
    <n v="1314373"/>
    <d v="2001-05-30T13:44:18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96"/>
    <s v="robdecard"/>
    <s v="JARNOLD"/>
    <s v="NG-Price"/>
    <x v="6"/>
    <x v="4"/>
    <s v="VD3245.1"/>
    <d v="2001-07-01T21:00:00"/>
  </r>
  <r>
    <x v="0"/>
    <x v="2"/>
    <x v="1"/>
    <x v="0"/>
    <n v="10000"/>
    <n v="1314374"/>
    <d v="2001-05-30T13:44:18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599999999999996"/>
    <s v="SANTUCCI1"/>
    <s v="RWATT"/>
    <s v="EC-IM Canada West"/>
    <x v="8"/>
    <x v="7"/>
    <n v="819203"/>
    <d v="2001-05-30T21:00:00"/>
  </r>
  <r>
    <x v="1"/>
    <x v="2"/>
    <x v="1"/>
    <x v="0"/>
    <n v="10000"/>
    <n v="1314375"/>
    <d v="2001-05-30T13:44:19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6"/>
    <s v="ADM48147"/>
    <s v="ARING"/>
    <s v="ENA-IM NE GULF1"/>
    <x v="8"/>
    <x v="4"/>
    <n v="819204"/>
    <d v="2001-06-01T21:00:00"/>
  </r>
  <r>
    <x v="1"/>
    <x v="2"/>
    <x v="0"/>
    <x v="10"/>
    <n v="310000"/>
    <n v="1314376"/>
    <d v="2001-05-30T13:44:22"/>
    <s v="Williams Energy Marketing &amp; Trading Company"/>
    <x v="0"/>
    <x v="0"/>
    <x v="0"/>
    <x v="2"/>
    <s v="US Gas Fin Swap"/>
    <s v="US Gas Swap      Nymex                   Jul01           USD/MM"/>
    <m/>
    <n v="10000"/>
    <x v="0"/>
    <x v="10"/>
    <x v="0"/>
    <n v="3.96"/>
    <s v="dlposton"/>
    <s v="JARNOLD"/>
    <s v="NG-Price"/>
    <x v="6"/>
    <x v="4"/>
    <s v="VD3240.1"/>
    <d v="2001-07-01T21:00:00"/>
  </r>
  <r>
    <x v="1"/>
    <x v="2"/>
    <x v="0"/>
    <x v="6"/>
    <n v="150000"/>
    <n v="1314377"/>
    <d v="2001-05-30T13:44:24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3241.1"/>
    <d v="2001-06-01T21:00:00"/>
  </r>
  <r>
    <x v="1"/>
    <x v="2"/>
    <x v="0"/>
    <x v="10"/>
    <n v="155000"/>
    <n v="1314378"/>
    <d v="2001-05-30T13:44:2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mrsmith32"/>
    <s v="JARNOLD"/>
    <s v="NG-Price"/>
    <x v="6"/>
    <x v="4"/>
    <s v="VD3243.1"/>
    <d v="2001-07-01T21:00:00"/>
  </r>
  <r>
    <x v="1"/>
    <x v="3"/>
    <x v="0"/>
    <x v="0"/>
    <n v="50000"/>
    <n v="1314380"/>
    <d v="2001-05-30T13:44:2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912"/>
    <d v="2001-07-01T00:00:00"/>
  </r>
  <r>
    <x v="1"/>
    <x v="2"/>
    <x v="1"/>
    <x v="0"/>
    <n v="10000"/>
    <n v="1314381"/>
    <d v="2001-05-30T13:44:28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5"/>
    <s v="STEPHENSJE"/>
    <s v="ARING"/>
    <s v="ENA-IM NE GULF1"/>
    <x v="8"/>
    <x v="4"/>
    <n v="819205"/>
    <d v="2001-06-01T21:00:00"/>
  </r>
  <r>
    <x v="1"/>
    <x v="2"/>
    <x v="0"/>
    <x v="22"/>
    <n v="615000"/>
    <n v="1314385"/>
    <d v="2001-05-30T13:44:3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4"/>
    <s v="JEFFFOX1"/>
    <s v="JARNOLD"/>
    <s v="NG-Price"/>
    <x v="6"/>
    <x v="4"/>
    <s v="VD3238.1"/>
    <d v="2001-07-01T00:00:00"/>
  </r>
  <r>
    <x v="1"/>
    <x v="2"/>
    <x v="0"/>
    <x v="10"/>
    <n v="620000"/>
    <n v="1314387"/>
    <d v="2001-05-30T13:44:37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6"/>
    <s v="mjkimner"/>
    <s v="JARNOLD"/>
    <s v="NG-Price"/>
    <x v="6"/>
    <x v="4"/>
    <s v="VD3229.1"/>
    <d v="2001-07-01T21:00:00"/>
  </r>
  <r>
    <x v="0"/>
    <x v="2"/>
    <x v="1"/>
    <x v="6"/>
    <n v="150000"/>
    <n v="1314389"/>
    <d v="2001-05-30T13:44:41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5.19"/>
    <s v="jlagadin"/>
    <s v="MCOWAN"/>
    <s v="EC-IM Canada West"/>
    <x v="8"/>
    <x v="7"/>
    <n v="819206"/>
    <d v="2001-06-01T21:00:00"/>
  </r>
  <r>
    <x v="0"/>
    <x v="2"/>
    <x v="1"/>
    <x v="6"/>
    <n v="150000"/>
    <n v="1314390"/>
    <d v="2001-05-30T13:44:42"/>
    <s v="Phibro Inc."/>
    <x v="0"/>
    <x v="0"/>
    <x v="0"/>
    <x v="2"/>
    <s v="CAN Gas Phy Fwd Firm East &lt; or = 1Mo"/>
    <s v="CAN Gas Phy      Dawn                    Jun01           USD/MM"/>
    <m/>
    <n v="5000"/>
    <x v="0"/>
    <x v="10"/>
    <x v="0"/>
    <n v="4.07"/>
    <s v="FROSTYCT"/>
    <s v="MCUILLA"/>
    <s v="ENA - IM Ontario"/>
    <x v="8"/>
    <x v="4"/>
    <n v="819207"/>
    <d v="2001-06-01T21:00:00"/>
  </r>
  <r>
    <x v="1"/>
    <x v="2"/>
    <x v="0"/>
    <x v="6"/>
    <n v="300000"/>
    <n v="1314394"/>
    <d v="2001-05-30T13:44:46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5"/>
    <s v="ADM50353"/>
    <s v="RGAY"/>
    <s v="West-Keystone"/>
    <x v="6"/>
    <x v="4"/>
    <s v="VD3223.1"/>
    <d v="2001-06-01T21:00:00"/>
  </r>
  <r>
    <x v="1"/>
    <x v="2"/>
    <x v="1"/>
    <x v="6"/>
    <n v="300000"/>
    <n v="1314395"/>
    <d v="2001-05-30T13:44:48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3.91"/>
    <s v="EASTDESK"/>
    <s v="ARING"/>
    <s v="ENA-IM NE GULF1"/>
    <x v="8"/>
    <x v="4"/>
    <n v="819209"/>
    <d v="2001-06-01T21:00:00"/>
  </r>
  <r>
    <x v="1"/>
    <x v="2"/>
    <x v="0"/>
    <x v="10"/>
    <n v="310000"/>
    <n v="1314397"/>
    <d v="2001-05-30T13:44:4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ADM84149"/>
    <s v="JARNOLD"/>
    <s v="NG-Price"/>
    <x v="6"/>
    <x v="4"/>
    <s v="VD3222.1"/>
    <d v="2001-07-01T21:00:00"/>
  </r>
  <r>
    <x v="1"/>
    <x v="2"/>
    <x v="0"/>
    <x v="20"/>
    <n v="755000"/>
    <n v="1314400"/>
    <d v="2001-05-30T13:44:57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ritanagle"/>
    <s v="JARNOLD"/>
    <s v="NG-Price"/>
    <x v="6"/>
    <x v="4"/>
    <s v="VD3209.1"/>
    <d v="2001-11-01T00:00:00"/>
  </r>
  <r>
    <x v="1"/>
    <x v="2"/>
    <x v="0"/>
    <x v="10"/>
    <n v="310000"/>
    <n v="1314401"/>
    <d v="2001-05-30T13:45:00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6"/>
    <s v="EPMELPjrc"/>
    <s v="JARNOLD"/>
    <s v="NG-Price"/>
    <x v="6"/>
    <x v="4"/>
    <s v="VD3210.1"/>
    <d v="2001-07-01T21:00:00"/>
  </r>
  <r>
    <x v="1"/>
    <x v="2"/>
    <x v="0"/>
    <x v="10"/>
    <n v="155000"/>
    <n v="1314402"/>
    <d v="2001-05-30T13:45:03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RLFELSKE"/>
    <s v="JARNOLD"/>
    <s v="NG-Price"/>
    <x v="6"/>
    <x v="4"/>
    <s v="VD3217.1"/>
    <d v="2001-07-01T21:00:00"/>
  </r>
  <r>
    <x v="1"/>
    <x v="2"/>
    <x v="0"/>
    <x v="20"/>
    <n v="377500"/>
    <n v="1314403"/>
    <d v="2001-05-30T13:45:06"/>
    <s v="Noble Gas Marketing Inc."/>
    <x v="0"/>
    <x v="0"/>
    <x v="0"/>
    <x v="2"/>
    <s v="US Gas Fin Swap"/>
    <s v="US Gas Swap      Nymex                   Nov01-Mar02     USD/MM"/>
    <n v="2500"/>
    <m/>
    <x v="0"/>
    <x v="10"/>
    <x v="0"/>
    <n v="4.3600000000000003"/>
    <s v="ADM26578"/>
    <s v="JARNOLD"/>
    <s v="NG-Price"/>
    <x v="6"/>
    <x v="4"/>
    <s v="VD3211.1"/>
    <d v="2001-11-01T00:00:00"/>
  </r>
  <r>
    <x v="1"/>
    <x v="2"/>
    <x v="0"/>
    <x v="10"/>
    <n v="465000"/>
    <n v="1314405"/>
    <d v="2001-05-30T13:45:0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9550000000000001"/>
    <s v="petverma"/>
    <s v="JARNOLD"/>
    <s v="NG-Price"/>
    <x v="6"/>
    <x v="4"/>
    <s v="VD3199.1"/>
    <d v="2001-07-01T21:00:00"/>
  </r>
  <r>
    <x v="1"/>
    <x v="2"/>
    <x v="0"/>
    <x v="6"/>
    <n v="300000"/>
    <n v="1314406"/>
    <d v="2001-05-30T13:45:09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849999999999998"/>
    <s v="AQUILA1029"/>
    <s v="PKEAVEY"/>
    <s v="G-DAILY-EST"/>
    <x v="6"/>
    <x v="4"/>
    <s v="VD3206.1"/>
    <d v="2001-06-01T21:00:00"/>
  </r>
  <r>
    <x v="1"/>
    <x v="2"/>
    <x v="0"/>
    <x v="10"/>
    <n v="620000"/>
    <n v="1314407"/>
    <d v="2001-05-30T13:45:12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374999999999996"/>
    <s v="bhofman99"/>
    <s v="JARNOLD"/>
    <s v="NG-Price"/>
    <x v="6"/>
    <x v="4"/>
    <s v="VD3194.1"/>
    <d v="2001-08-01T21:00:00"/>
  </r>
  <r>
    <x v="1"/>
    <x v="2"/>
    <x v="0"/>
    <x v="6"/>
    <n v="150000"/>
    <n v="1314411"/>
    <d v="2001-05-30T13:45:2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8"/>
    <s v="Basskevin"/>
    <s v="PKEAVEY"/>
    <s v="G-DAILY-EST"/>
    <x v="6"/>
    <x v="4"/>
    <s v="VD3185.1"/>
    <d v="2001-06-01T21:00:00"/>
  </r>
  <r>
    <x v="1"/>
    <x v="2"/>
    <x v="0"/>
    <x v="22"/>
    <n v="615000"/>
    <n v="1314412"/>
    <d v="2001-05-30T13:45:2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ohnswatek"/>
    <s v="JARNOLD"/>
    <s v="NG-Price"/>
    <x v="6"/>
    <x v="4"/>
    <s v="VD3173.1"/>
    <d v="2001-07-01T00:00:00"/>
  </r>
  <r>
    <x v="1"/>
    <x v="2"/>
    <x v="0"/>
    <x v="6"/>
    <n v="450000"/>
    <n v="1314413"/>
    <d v="2001-05-30T13:45:31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91"/>
    <s v="AQUILA1015"/>
    <s v="EBASS"/>
    <s v="FT-Texas"/>
    <x v="6"/>
    <x v="4"/>
    <s v="VD3181.1"/>
    <d v="2001-06-01T21:00:00"/>
  </r>
  <r>
    <x v="1"/>
    <x v="2"/>
    <x v="0"/>
    <x v="14"/>
    <n v="1825000"/>
    <n v="1314416"/>
    <d v="2001-05-30T13:45:35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5"/>
    <s v="MMETTERS"/>
    <s v="JARNOLD"/>
    <s v="NG-Price"/>
    <x v="6"/>
    <x v="4"/>
    <s v="VD3155.1"/>
    <d v="2002-01-01T21:00:00"/>
  </r>
  <r>
    <x v="1"/>
    <x v="2"/>
    <x v="0"/>
    <x v="10"/>
    <n v="3100"/>
    <n v="1314417"/>
    <d v="2001-05-30T13:45:37"/>
    <s v="Dynegy Marketing and Trade"/>
    <x v="0"/>
    <x v="0"/>
    <x v="0"/>
    <x v="2"/>
    <s v="US Gas Fin Opt Put"/>
    <s v="US Gas Fin Opt   NYMEX        EP3.75     Jul01           USD/MM-L"/>
    <m/>
    <n v="100"/>
    <x v="0"/>
    <x v="11"/>
    <x v="0"/>
    <n v="0.16"/>
    <s v="RODRIGUEZ"/>
    <s v="MMAGGI"/>
    <s v="NG EXOTIC"/>
    <x v="6"/>
    <x v="4"/>
    <s v="VD3158.1"/>
    <d v="2001-07-01T00:00:00"/>
  </r>
  <r>
    <x v="1"/>
    <x v="2"/>
    <x v="0"/>
    <x v="6"/>
    <n v="600"/>
    <n v="1314422"/>
    <d v="2001-05-30T13:45:44"/>
    <s v="Empire District Electric Company"/>
    <x v="0"/>
    <x v="0"/>
    <x v="0"/>
    <x v="2"/>
    <s v="US Gas Fin Opt Put"/>
    <s v="US Gas Fin Opt   NYMEX        EP3.5      Sep01           USD/MM-L"/>
    <n v="20"/>
    <m/>
    <x v="0"/>
    <x v="11"/>
    <x v="0"/>
    <n v="0.1925"/>
    <s v="ADM05523"/>
    <s v="MMAGGI"/>
    <s v="NG EXOTIC"/>
    <x v="6"/>
    <x v="4"/>
    <s v="VD2802.1"/>
    <d v="2001-09-01T00:00:00"/>
  </r>
  <r>
    <x v="1"/>
    <x v="2"/>
    <x v="0"/>
    <x v="10"/>
    <n v="465000"/>
    <n v="1314426"/>
    <d v="2001-05-30T13:45:4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6"/>
    <s v="jh1825ps"/>
    <s v="JARNOLD"/>
    <s v="NG-Price"/>
    <x v="6"/>
    <x v="4"/>
    <s v="VD2782.1"/>
    <d v="2001-07-01T21:00:00"/>
  </r>
  <r>
    <x v="1"/>
    <x v="2"/>
    <x v="0"/>
    <x v="6"/>
    <n v="300000"/>
    <n v="1314430"/>
    <d v="2001-05-30T13:45:5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8"/>
    <s v="darylbrown"/>
    <s v="PKEAVEY"/>
    <s v="G-DAILY-EST"/>
    <x v="6"/>
    <x v="4"/>
    <s v="VD2754.1"/>
    <d v="2001-06-01T21:00:00"/>
  </r>
  <r>
    <x v="1"/>
    <x v="2"/>
    <x v="0"/>
    <x v="20"/>
    <n v="755000"/>
    <n v="1314434"/>
    <d v="2001-05-30T13:46:25"/>
    <s v="WPS Energy Services, Inc.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BISHOP00"/>
    <s v="JARNOLD"/>
    <s v="NG-Price"/>
    <x v="6"/>
    <x v="4"/>
    <s v="VD2717.1"/>
    <d v="2001-11-01T00:00:00"/>
  </r>
  <r>
    <x v="1"/>
    <x v="2"/>
    <x v="0"/>
    <x v="10"/>
    <n v="620000"/>
    <n v="1314442"/>
    <d v="2001-05-30T13:46:40"/>
    <s v="AIG Energy Trading Inc."/>
    <x v="0"/>
    <x v="0"/>
    <x v="0"/>
    <x v="2"/>
    <s v="US Gas Fin Swap"/>
    <s v="US Gas Swap      Nymex                   Jul01           USD/MM"/>
    <n v="20000"/>
    <m/>
    <x v="0"/>
    <x v="10"/>
    <x v="0"/>
    <n v="3.94"/>
    <s v="johncasey1"/>
    <s v="JARNOLD"/>
    <s v="NG-Price"/>
    <x v="6"/>
    <x v="4"/>
    <s v="VD3055.1"/>
    <d v="2001-07-01T21:00:00"/>
  </r>
  <r>
    <x v="1"/>
    <x v="2"/>
    <x v="0"/>
    <x v="6"/>
    <n v="300000"/>
    <n v="1314443"/>
    <d v="2001-05-30T13:46:53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6"/>
    <s v="ADM84149"/>
    <s v="PKEAVEY"/>
    <s v="G-DAILY-EST"/>
    <x v="6"/>
    <x v="4"/>
    <s v="VD3060.1"/>
    <d v="2001-06-01T21:00:00"/>
  </r>
  <r>
    <x v="1"/>
    <x v="2"/>
    <x v="0"/>
    <x v="10"/>
    <n v="620000"/>
    <n v="1314444"/>
    <d v="2001-05-30T13:47:03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ADM98493"/>
    <s v="JARNOLD"/>
    <s v="NG-Price"/>
    <x v="6"/>
    <x v="4"/>
    <s v="VD3056.1"/>
    <d v="2001-07-01T21:00:00"/>
  </r>
  <r>
    <x v="1"/>
    <x v="1"/>
    <x v="1"/>
    <x v="6"/>
    <n v="1500"/>
    <n v="1314447"/>
    <d v="2001-05-30T13:47:0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BRETJONES"/>
    <s v="CDORLAN"/>
    <s v="ST-ECAR"/>
    <x v="7"/>
    <x v="6"/>
    <n v="626730.1"/>
    <d v="2001-06-01T17:11:00"/>
  </r>
  <r>
    <x v="1"/>
    <x v="2"/>
    <x v="0"/>
    <x v="10"/>
    <n v="620000"/>
    <n v="1314449"/>
    <d v="2001-05-30T13:47:1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dbsempra"/>
    <s v="JARNOLD"/>
    <s v="NG-Price"/>
    <x v="6"/>
    <x v="4"/>
    <s v="VD3046.1"/>
    <d v="2001-07-01T21:00:00"/>
  </r>
  <r>
    <x v="1"/>
    <x v="2"/>
    <x v="0"/>
    <x v="10"/>
    <n v="620000"/>
    <n v="1314450"/>
    <d v="2001-05-30T13:47:1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449999999999998"/>
    <s v="aepes209"/>
    <s v="JARNOLD"/>
    <s v="NG-Price"/>
    <x v="6"/>
    <x v="4"/>
    <s v="VD3040.1"/>
    <d v="2001-07-01T21:00:00"/>
  </r>
  <r>
    <x v="1"/>
    <x v="2"/>
    <x v="0"/>
    <x v="6"/>
    <n v="300000"/>
    <n v="1314451"/>
    <d v="2001-05-30T13:47:23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9.1"/>
    <d v="2001-09-01T21:00:00"/>
  </r>
  <r>
    <x v="1"/>
    <x v="1"/>
    <x v="1"/>
    <x v="6"/>
    <n v="1500"/>
    <n v="1314456"/>
    <d v="2001-05-30T13:47:33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56.5"/>
    <s v="ADM12984"/>
    <s v="MCARSON2"/>
    <s v="LT-SPP"/>
    <x v="7"/>
    <x v="6"/>
    <n v="626732.1"/>
    <d v="2001-06-01T14:16:00"/>
  </r>
  <r>
    <x v="1"/>
    <x v="2"/>
    <x v="0"/>
    <x v="22"/>
    <n v="307500"/>
    <n v="1314457"/>
    <d v="2001-05-30T13:47:37"/>
    <s v="WPS Energy Services, Inc."/>
    <x v="0"/>
    <x v="0"/>
    <x v="0"/>
    <x v="2"/>
    <s v="US Gas Fin Swap"/>
    <s v="US Gas Swap      Nymex                   Jul-Oct01       USD/MM"/>
    <n v="2500"/>
    <m/>
    <x v="0"/>
    <x v="10"/>
    <x v="0"/>
    <n v="4.0250000000000004"/>
    <s v="BISHOP00"/>
    <s v="JARNOLD"/>
    <s v="NG-Price"/>
    <x v="6"/>
    <x v="4"/>
    <s v="VD3022.1"/>
    <d v="2001-07-01T00:00:00"/>
  </r>
  <r>
    <x v="0"/>
    <x v="2"/>
    <x v="1"/>
    <x v="6"/>
    <n v="90000"/>
    <n v="1314459"/>
    <d v="2001-05-30T13:47:40"/>
    <s v="Sempra Energy Trading Corp."/>
    <x v="0"/>
    <x v="0"/>
    <x v="0"/>
    <x v="2"/>
    <s v="CAN Gas Phy Fwd Firm West &lt; or = 1Mo"/>
    <s v="CAN Gas Phy      NIT                     Jun01           CAD/GJ"/>
    <m/>
    <n v="3000"/>
    <x v="0"/>
    <x v="14"/>
    <x v="4"/>
    <n v="5.17"/>
    <s v="DAVEGRAHAM"/>
    <s v="MCOWAN"/>
    <s v="EC-IM Canada West"/>
    <x v="8"/>
    <x v="7"/>
    <n v="819217"/>
    <d v="2001-06-01T21:00:00"/>
  </r>
  <r>
    <x v="1"/>
    <x v="1"/>
    <x v="1"/>
    <x v="2"/>
    <n v="250"/>
    <n v="1314463"/>
    <d v="2001-05-30T13:47:53"/>
    <s v="Axia Energy, LP"/>
    <x v="0"/>
    <x v="0"/>
    <x v="0"/>
    <x v="1"/>
    <s v="US East Power Phy Fwd Firm"/>
    <s v="US Pwr Phy Firm  PJM-W Peak              04-08Jun01      USD/MWh"/>
    <n v="50"/>
    <m/>
    <x v="0"/>
    <x v="1"/>
    <x v="0"/>
    <n v="39"/>
    <s v="millerbi"/>
    <s v="JQUENET"/>
    <s v="ST-PJM"/>
    <x v="7"/>
    <x v="6"/>
    <n v="626736.1"/>
    <d v="2001-06-04T21:00:00"/>
  </r>
  <r>
    <x v="1"/>
    <x v="2"/>
    <x v="0"/>
    <x v="6"/>
    <n v="150000"/>
    <n v="1314464"/>
    <d v="2001-05-30T13:48:03"/>
    <s v="Cornerstone Propane, L.P."/>
    <x v="0"/>
    <x v="0"/>
    <x v="0"/>
    <x v="2"/>
    <s v="US Gas Fin Swap"/>
    <s v="US Gas Daily     HHub                    Jun01           USD/MM"/>
    <n v="5000"/>
    <m/>
    <x v="0"/>
    <x v="10"/>
    <x v="0"/>
    <n v="3.855"/>
    <s v="kaadmire"/>
    <s v="PKEAVEY"/>
    <s v="G-DAILY-EST"/>
    <x v="6"/>
    <x v="4"/>
    <s v="VD3014.1"/>
    <d v="2001-06-01T21:00:00"/>
  </r>
  <r>
    <x v="1"/>
    <x v="2"/>
    <x v="0"/>
    <x v="6"/>
    <n v="300000"/>
    <n v="1314465"/>
    <d v="2001-05-30T13:48:05"/>
    <s v="Richardson Energy Marketing, Ltd."/>
    <x v="0"/>
    <x v="0"/>
    <x v="0"/>
    <x v="2"/>
    <s v="US Gas Fin Swap"/>
    <s v="US Gas Daily     HSC                     Jun01           USD/MM"/>
    <n v="10000"/>
    <m/>
    <x v="0"/>
    <x v="10"/>
    <x v="0"/>
    <n v="3.89"/>
    <s v="ADM50353"/>
    <s v="EBASS"/>
    <s v="FT-Texas"/>
    <x v="6"/>
    <x v="4"/>
    <s v="VD3009.1"/>
    <d v="2001-06-01T21:00:00"/>
  </r>
  <r>
    <x v="1"/>
    <x v="1"/>
    <x v="1"/>
    <x v="2"/>
    <n v="250"/>
    <n v="1314466"/>
    <d v="2001-05-30T13:48:07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9.25"/>
    <s v="DANMURPHY"/>
    <s v="JKING6"/>
    <s v="ST-SERC"/>
    <x v="7"/>
    <x v="6"/>
    <n v="626737.1"/>
    <d v="2001-06-04T21:00:00"/>
  </r>
  <r>
    <x v="1"/>
    <x v="2"/>
    <x v="0"/>
    <x v="10"/>
    <n v="310000"/>
    <n v="1314467"/>
    <d v="2001-05-30T13:48:08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NedCosman"/>
    <s v="JARNOLD"/>
    <s v="NG-Price"/>
    <x v="6"/>
    <x v="4"/>
    <s v="VD3006.1"/>
    <d v="2001-07-01T21:00:00"/>
  </r>
  <r>
    <x v="1"/>
    <x v="3"/>
    <x v="1"/>
    <x v="10"/>
    <n v="93000"/>
    <n v="1314468"/>
    <d v="2001-05-30T13:48:09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18"/>
    <d v="2001-07-01T21:00:00"/>
  </r>
  <r>
    <x v="1"/>
    <x v="2"/>
    <x v="0"/>
    <x v="10"/>
    <n v="77500"/>
    <n v="1314470"/>
    <d v="2001-05-30T13:48:16"/>
    <s v="Sempra Energy Trading Corp."/>
    <x v="0"/>
    <x v="0"/>
    <x v="0"/>
    <x v="2"/>
    <s v="US Gas Fin Swap"/>
    <s v="US Gas Swap      Nymex                   Jul01           USD/MM"/>
    <n v="2500"/>
    <m/>
    <x v="0"/>
    <x v="10"/>
    <x v="0"/>
    <n v="3.9350000000000001"/>
    <s v="petverma"/>
    <s v="JARNOLD"/>
    <s v="NG-Price"/>
    <x v="6"/>
    <x v="4"/>
    <s v="VD2996.1"/>
    <d v="2001-07-01T21:00:00"/>
  </r>
  <r>
    <x v="1"/>
    <x v="2"/>
    <x v="0"/>
    <x v="20"/>
    <n v="755000"/>
    <n v="1314477"/>
    <d v="2001-05-30T13:48:31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aepes214"/>
    <s v="JARNOLD"/>
    <s v="NG-Price"/>
    <x v="6"/>
    <x v="4"/>
    <s v="VD2992.1"/>
    <d v="2001-11-01T00:00:00"/>
  </r>
  <r>
    <x v="1"/>
    <x v="3"/>
    <x v="0"/>
    <x v="0"/>
    <n v="50000"/>
    <n v="1314478"/>
    <d v="2001-05-30T13:48:3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14"/>
    <d v="2001-07-01T00:00:00"/>
  </r>
  <r>
    <x v="0"/>
    <x v="2"/>
    <x v="0"/>
    <x v="20"/>
    <n v="755000"/>
    <n v="1314479"/>
    <d v="2001-05-30T13:48:34"/>
    <s v="Cinergy Marketing &amp; Trading, LLC"/>
    <x v="0"/>
    <x v="0"/>
    <x v="0"/>
    <x v="2"/>
    <s v="CAN Gas Fin BasSwap"/>
    <s v="CAN Gas Basis    Sumas                   Nov01-Mar02     USD/MM"/>
    <m/>
    <n v="5000"/>
    <x v="0"/>
    <x v="10"/>
    <x v="0"/>
    <n v="2.15"/>
    <s v="WHALENMIKE"/>
    <s v="JMCKAY"/>
    <s v="FT - CAND - EGSC - EA"/>
    <x v="6"/>
    <x v="7"/>
    <s v=" VD2524.1"/>
    <d v="2001-11-01T00:00:00"/>
  </r>
  <r>
    <x v="1"/>
    <x v="2"/>
    <x v="0"/>
    <x v="6"/>
    <n v="300000"/>
    <n v="1314481"/>
    <d v="2001-05-30T13:48:35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DM84149"/>
    <s v="PKEAVEY"/>
    <s v="G-DAILY-EST"/>
    <x v="6"/>
    <x v="4"/>
    <s v="VD3224.1"/>
    <d v="2001-06-01T21:00:00"/>
  </r>
  <r>
    <x v="1"/>
    <x v="1"/>
    <x v="1"/>
    <x v="2"/>
    <n v="250"/>
    <n v="1314482"/>
    <d v="2001-05-30T13:48:36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mcnally"/>
    <s v="JQUENET"/>
    <s v="ST-PJM"/>
    <x v="7"/>
    <x v="6"/>
    <n v="626742.1"/>
    <d v="2001-06-04T21:00:00"/>
  </r>
  <r>
    <x v="1"/>
    <x v="2"/>
    <x v="1"/>
    <x v="0"/>
    <n v="10000"/>
    <n v="1314483"/>
    <d v="2001-05-30T13:48:38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450000000000002"/>
    <s v="ADM48146"/>
    <s v="ARING"/>
    <s v="ENA-IM NE GULF1"/>
    <x v="8"/>
    <x v="4"/>
    <n v="819221"/>
    <d v="2001-06-01T21:00:00"/>
  </r>
  <r>
    <x v="1"/>
    <x v="2"/>
    <x v="1"/>
    <x v="0"/>
    <n v="10000"/>
    <n v="1314484"/>
    <d v="2001-05-30T13:48:42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5"/>
    <s v="ADM48146"/>
    <s v="ARING"/>
    <s v="ENA-IM NE GULF1"/>
    <x v="8"/>
    <x v="4"/>
    <n v="819223"/>
    <d v="2001-06-01T21:00:00"/>
  </r>
  <r>
    <x v="1"/>
    <x v="2"/>
    <x v="0"/>
    <x v="10"/>
    <n v="77500"/>
    <n v="1314485"/>
    <d v="2001-05-30T13:48:46"/>
    <s v="Enterprise Products Operating L.P."/>
    <x v="0"/>
    <x v="0"/>
    <x v="0"/>
    <x v="2"/>
    <s v="US Gas Fin Swap"/>
    <s v="US Gas Swap      Nymex                   Jul01           USD/MM"/>
    <n v="2500"/>
    <m/>
    <x v="0"/>
    <x v="10"/>
    <x v="0"/>
    <n v="3.93"/>
    <s v="Jnesser1"/>
    <s v="JARNOLD"/>
    <s v="NG-Price"/>
    <x v="6"/>
    <x v="4"/>
    <s v="VD3205.1"/>
    <d v="2001-07-01T21:00:00"/>
  </r>
  <r>
    <x v="0"/>
    <x v="2"/>
    <x v="1"/>
    <x v="0"/>
    <n v="10000"/>
    <n v="1314487"/>
    <d v="2001-05-30T13:48:50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4"/>
    <s v="craigwest"/>
    <s v="RWATT"/>
    <s v="EC-IM Canada West"/>
    <x v="8"/>
    <x v="7"/>
    <n v="819224"/>
    <d v="2001-05-30T21:00:00"/>
  </r>
  <r>
    <x v="1"/>
    <x v="3"/>
    <x v="0"/>
    <x v="0"/>
    <n v="50000"/>
    <n v="1314486"/>
    <d v="2001-05-30T13:48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2"/>
    <s v="GWHALLE"/>
    <s v="WTI-GW-NXC2"/>
    <x v="5"/>
    <x v="4"/>
    <n v="109915"/>
    <d v="2001-07-01T00:00:00"/>
  </r>
  <r>
    <x v="1"/>
    <x v="2"/>
    <x v="1"/>
    <x v="6"/>
    <n v="300000"/>
    <n v="1314494"/>
    <d v="2001-05-30T13:49:30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81"/>
    <s v="sstrick9"/>
    <s v="TMARTIN"/>
    <s v="ENA-IM CARTHAGE"/>
    <x v="8"/>
    <x v="4"/>
    <n v="819225"/>
    <d v="2001-06-01T11:44:00"/>
  </r>
  <r>
    <x v="1"/>
    <x v="2"/>
    <x v="1"/>
    <x v="0"/>
    <n v="10000"/>
    <n v="1314497"/>
    <d v="2001-05-30T13:49:4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6"/>
    <s v="ARING"/>
    <s v="ENA-IM NE GULF1"/>
    <x v="8"/>
    <x v="4"/>
    <n v="819226"/>
    <d v="2001-06-01T21:00:00"/>
  </r>
  <r>
    <x v="1"/>
    <x v="2"/>
    <x v="0"/>
    <x v="10"/>
    <n v="542500"/>
    <n v="1314498"/>
    <d v="2001-05-30T13:49:49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9350000000000001"/>
    <s v="jdbsempra"/>
    <s v="JARNOLD"/>
    <s v="NG-Price"/>
    <x v="6"/>
    <x v="4"/>
    <s v="VD3214.1"/>
    <d v="2001-07-01T21:00:00"/>
  </r>
  <r>
    <x v="1"/>
    <x v="2"/>
    <x v="0"/>
    <x v="6"/>
    <n v="90000"/>
    <n v="1314499"/>
    <d v="2001-05-30T13:49:56"/>
    <s v="Cook Inlet Energy Supply L.L.C."/>
    <x v="0"/>
    <x v="0"/>
    <x v="0"/>
    <x v="2"/>
    <s v="US Gas Fin Swap"/>
    <s v="US Gas Daily     HHub                    Jun01           USD/MM"/>
    <n v="3000"/>
    <m/>
    <x v="0"/>
    <x v="10"/>
    <x v="0"/>
    <n v="3.8450000000000002"/>
    <s v="MIDCONT1"/>
    <s v="PKEAVEY"/>
    <s v="G-DAILY-EST"/>
    <x v="6"/>
    <x v="4"/>
    <s v="VD3219.1"/>
    <d v="2001-06-01T21:00:00"/>
  </r>
  <r>
    <x v="1"/>
    <x v="2"/>
    <x v="0"/>
    <x v="10"/>
    <n v="620000"/>
    <n v="1314500"/>
    <d v="2001-05-30T13:49:5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3"/>
    <s v="aepes209"/>
    <s v="JARNOLD"/>
    <s v="NG-Price"/>
    <x v="6"/>
    <x v="4"/>
    <s v="VD3189.1"/>
    <d v="2001-07-01T21:00:00"/>
  </r>
  <r>
    <x v="1"/>
    <x v="1"/>
    <x v="1"/>
    <x v="6"/>
    <n v="1500"/>
    <n v="1314501"/>
    <d v="2001-05-30T13:50:05"/>
    <s v="Duke Energy Trading and Marketing, L.L.C."/>
    <x v="0"/>
    <x v="0"/>
    <x v="0"/>
    <x v="1"/>
    <s v="US East Power Phy Fwd Firm"/>
    <s v="US Pwr Phy Firm  NEPOOL Peak             Sep01           USD/MWh"/>
    <m/>
    <n v="50"/>
    <x v="0"/>
    <x v="1"/>
    <x v="0"/>
    <n v="51.25"/>
    <s v="TIMLOHRENZ"/>
    <s v="DDAVIS"/>
    <s v="LT-New England"/>
    <x v="7"/>
    <x v="6"/>
    <n v="626749.1"/>
    <d v="2001-09-01T17:11:00"/>
  </r>
  <r>
    <x v="1"/>
    <x v="1"/>
    <x v="1"/>
    <x v="8"/>
    <n v="4600"/>
    <n v="1314502"/>
    <d v="2001-05-30T13:50:08"/>
    <s v="Duke Energy Trading and Marketing, L.L.C."/>
    <x v="0"/>
    <x v="0"/>
    <x v="0"/>
    <x v="1"/>
    <s v="US East Power Phy Fwd Firm"/>
    <s v="US Pwr Phy Firm  NEPOOL Peak             Oct-Dec01       USD/MWh"/>
    <m/>
    <n v="50"/>
    <x v="0"/>
    <x v="1"/>
    <x v="0"/>
    <n v="51"/>
    <s v="TIMLOHRENZ"/>
    <s v="DDAVIS"/>
    <s v="LT-New England"/>
    <x v="7"/>
    <x v="6"/>
    <n v="626750.1"/>
    <d v="2001-10-01T17:11:00"/>
  </r>
  <r>
    <x v="1"/>
    <x v="3"/>
    <x v="0"/>
    <x v="0"/>
    <n v="50000"/>
    <n v="1314504"/>
    <d v="2001-05-30T13:50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16"/>
    <d v="2001-07-01T00:00:00"/>
  </r>
  <r>
    <x v="1"/>
    <x v="2"/>
    <x v="0"/>
    <x v="6"/>
    <n v="150000"/>
    <n v="1314505"/>
    <d v="2001-05-30T13:50:21"/>
    <s v="Cargill Energy, a division of Cargill, Incorporated"/>
    <x v="0"/>
    <x v="0"/>
    <x v="0"/>
    <x v="2"/>
    <s v="US Gas Fin Swap"/>
    <s v="US Gas Daily     NNG Demarc              Jun01           USD/MM"/>
    <m/>
    <n v="5000"/>
    <x v="0"/>
    <x v="10"/>
    <x v="0"/>
    <n v="3.7250000000000001"/>
    <s v="ADM90884"/>
    <s v="ALEWIS"/>
    <s v="GD-CENTRAL"/>
    <x v="6"/>
    <x v="4"/>
    <s v="VD3207.1"/>
    <d v="2001-06-01T21:00:00"/>
  </r>
  <r>
    <x v="1"/>
    <x v="2"/>
    <x v="0"/>
    <x v="6"/>
    <n v="210000"/>
    <n v="1314507"/>
    <d v="2001-05-30T13:50:25"/>
    <s v="Cook Inlet Energy Supply L.L.C."/>
    <x v="0"/>
    <x v="0"/>
    <x v="0"/>
    <x v="2"/>
    <s v="US Gas Fin Swap"/>
    <s v="US Gas Daily     HHub                    Jun01           USD/MM"/>
    <n v="7000"/>
    <m/>
    <x v="0"/>
    <x v="10"/>
    <x v="0"/>
    <n v="3.8450000000000002"/>
    <s v="MIDCONT1"/>
    <s v="PKEAVEY"/>
    <s v="G-DAILY-EST"/>
    <x v="6"/>
    <x v="4"/>
    <s v="VD3200.1"/>
    <d v="2001-06-01T21:00:00"/>
  </r>
  <r>
    <x v="1"/>
    <x v="2"/>
    <x v="0"/>
    <x v="20"/>
    <n v="755000"/>
    <n v="1314508"/>
    <d v="2001-05-30T13:50:29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3196.1"/>
    <d v="2001-11-01T00:00:00"/>
  </r>
  <r>
    <x v="1"/>
    <x v="3"/>
    <x v="1"/>
    <x v="10"/>
    <n v="93000"/>
    <n v="1314509"/>
    <d v="2001-05-30T13:50:32"/>
    <s v="Coastal States Trading Inc."/>
    <x v="0"/>
    <x v="0"/>
    <x v="0"/>
    <x v="3"/>
    <s v="US Crude WTI Phy Index"/>
    <s v="US WTI Index     KOCH P+                 Jul01           USD/bl/d"/>
    <m/>
    <n v="3000"/>
    <x v="0"/>
    <x v="17"/>
    <x v="0"/>
    <n v="3.05"/>
    <s v="ADM04460"/>
    <s v="RFULLER"/>
    <s v="Phyoil-Index"/>
    <x v="6"/>
    <x v="10"/>
    <s v="VD3553"/>
    <d v="2001-07-01T21:00:00"/>
  </r>
  <r>
    <x v="1"/>
    <x v="3"/>
    <x v="0"/>
    <x v="0"/>
    <n v="50000"/>
    <n v="1314510"/>
    <d v="2001-05-30T13:50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17"/>
    <d v="2001-07-01T00:00:00"/>
  </r>
  <r>
    <x v="1"/>
    <x v="2"/>
    <x v="0"/>
    <x v="10"/>
    <n v="620000"/>
    <n v="1314511"/>
    <d v="2001-05-30T13:50:36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3"/>
    <s v="mjkimner"/>
    <s v="JARNOLD"/>
    <s v="NG-Price"/>
    <x v="6"/>
    <x v="4"/>
    <s v="VD3180.1"/>
    <d v="2001-07-01T21:00:00"/>
  </r>
  <r>
    <x v="1"/>
    <x v="3"/>
    <x v="0"/>
    <x v="0"/>
    <n v="50000"/>
    <n v="1314514"/>
    <d v="2001-05-30T13:50:5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918"/>
    <d v="2001-07-01T00:00:00"/>
  </r>
  <r>
    <x v="1"/>
    <x v="2"/>
    <x v="0"/>
    <x v="6"/>
    <n v="300000"/>
    <n v="1314515"/>
    <d v="2001-05-30T13:50:58"/>
    <s v="El Paso Merchant Energy, L.P.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EPMELPctk"/>
    <s v="PKEAVEY"/>
    <s v="G-DAILY-EST"/>
    <x v="6"/>
    <x v="4"/>
    <s v="VD3187.1"/>
    <d v="2001-06-01T21:00:00"/>
  </r>
  <r>
    <x v="1"/>
    <x v="2"/>
    <x v="0"/>
    <x v="6"/>
    <n v="300000"/>
    <n v="1314517"/>
    <d v="2001-05-30T13:51:00"/>
    <s v="Mirant Americas Energy Marketing, L.P."/>
    <x v="0"/>
    <x v="0"/>
    <x v="0"/>
    <x v="2"/>
    <s v="US Gas Fin Swap"/>
    <s v="US Gas Daily     PG&amp;E CtyGate            Jun01           USD/MM"/>
    <m/>
    <n v="10000"/>
    <x v="0"/>
    <x v="10"/>
    <x v="0"/>
    <n v="6.15"/>
    <s v="rdm00001"/>
    <s v="MLENHAR"/>
    <s v="West-Perm"/>
    <x v="6"/>
    <x v="4"/>
    <s v="VD3183.1"/>
    <d v="2001-06-01T21:00:00"/>
  </r>
  <r>
    <x v="1"/>
    <x v="2"/>
    <x v="1"/>
    <x v="6"/>
    <n v="300000"/>
    <n v="1314519"/>
    <d v="2001-05-30T13:51:18"/>
    <s v="Cook Inlet Energy Supply L.L.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71"/>
    <s v="EASTDESK"/>
    <s v="SNEAL"/>
    <s v="ENA-IM NE GULF3"/>
    <x v="8"/>
    <x v="4"/>
    <n v="819229"/>
    <d v="2001-06-01T21:00:00"/>
  </r>
  <r>
    <x v="1"/>
    <x v="3"/>
    <x v="1"/>
    <x v="10"/>
    <n v="93000"/>
    <n v="1314521"/>
    <d v="2001-05-30T13:51:24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63"/>
    <d v="2001-07-01T21:00:00"/>
  </r>
  <r>
    <x v="1"/>
    <x v="2"/>
    <x v="0"/>
    <x v="20"/>
    <n v="755000"/>
    <n v="1314522"/>
    <d v="2001-05-30T13:51:2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SHIMAITIS"/>
    <s v="JARNOLD"/>
    <s v="NG-Price"/>
    <x v="6"/>
    <x v="4"/>
    <s v="VD3174.1"/>
    <d v="2001-11-01T00:00:00"/>
  </r>
  <r>
    <x v="1"/>
    <x v="1"/>
    <x v="1"/>
    <x v="8"/>
    <n v="4600"/>
    <n v="1314523"/>
    <d v="2001-05-30T13:51:31"/>
    <s v="Williams Energy Marketing &amp; Trading Company"/>
    <x v="0"/>
    <x v="0"/>
    <x v="0"/>
    <x v="1"/>
    <s v="US East Power Phy Fwd Firm"/>
    <s v="US Pwr Phy Firm  SOCO Peak               Oct-Dec01       USD/MWh"/>
    <m/>
    <n v="50"/>
    <x v="0"/>
    <x v="1"/>
    <x v="0"/>
    <n v="35.25"/>
    <s v="jheinecke1"/>
    <s v="KPRESTO"/>
    <s v="LT-SERC"/>
    <x v="7"/>
    <x v="6"/>
    <n v="626752.1"/>
    <d v="2001-10-01T21:00:00"/>
  </r>
  <r>
    <x v="1"/>
    <x v="2"/>
    <x v="0"/>
    <x v="14"/>
    <n v="1825000"/>
    <n v="1314529"/>
    <d v="2001-05-30T13:51:39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250000000000004"/>
    <s v="terrenced"/>
    <s v="JARNOLD"/>
    <s v="NG-Price"/>
    <x v="6"/>
    <x v="4"/>
    <s v="VD3166.1"/>
    <d v="2002-01-01T21:00:00"/>
  </r>
  <r>
    <x v="1"/>
    <x v="2"/>
    <x v="0"/>
    <x v="20"/>
    <n v="755000"/>
    <n v="1314530"/>
    <d v="2001-05-30T13:51:45"/>
    <s v="Constellation Power Source, Inc."/>
    <x v="0"/>
    <x v="0"/>
    <x v="0"/>
    <x v="2"/>
    <s v="US Gas Fin Swap"/>
    <s v="US Gas Swap      Nymex                   Nov01-Mar02     USD/MM"/>
    <n v="5000"/>
    <m/>
    <x v="0"/>
    <x v="10"/>
    <x v="0"/>
    <n v="4.335"/>
    <s v="terrenced"/>
    <s v="JARNOLD"/>
    <s v="NG-Price"/>
    <x v="6"/>
    <x v="4"/>
    <s v="VD3175.1"/>
    <d v="2001-11-01T00:00:00"/>
  </r>
  <r>
    <x v="1"/>
    <x v="2"/>
    <x v="0"/>
    <x v="6"/>
    <n v="150000"/>
    <n v="1314531"/>
    <d v="2001-05-30T13:51:46"/>
    <s v="PanCanadian Energy Services Inc."/>
    <x v="0"/>
    <x v="0"/>
    <x v="0"/>
    <x v="2"/>
    <s v="US Gas Fin Swap"/>
    <s v="US Gas Daily     EP SanJuan              Jun01           USD/MM"/>
    <n v="5000"/>
    <m/>
    <x v="0"/>
    <x v="10"/>
    <x v="0"/>
    <n v="3.09"/>
    <s v="pcesrick"/>
    <s v="JTHOLT"/>
    <s v="West-SW"/>
    <x v="6"/>
    <x v="4"/>
    <s v="VD3172.1"/>
    <d v="2001-06-01T21:00:00"/>
  </r>
  <r>
    <x v="1"/>
    <x v="1"/>
    <x v="1"/>
    <x v="2"/>
    <n v="250"/>
    <n v="1314532"/>
    <d v="2001-05-30T13:51:49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37.75"/>
    <s v="BRETJONES"/>
    <s v="CDORLAN"/>
    <s v="ST-ECAR"/>
    <x v="7"/>
    <x v="6"/>
    <n v="626757.1"/>
    <d v="2001-06-04T21:00:00"/>
  </r>
  <r>
    <x v="1"/>
    <x v="3"/>
    <x v="0"/>
    <x v="0"/>
    <n v="50000"/>
    <n v="1314533"/>
    <d v="2001-05-30T13:51:5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919"/>
    <d v="2001-07-01T00:00:00"/>
  </r>
  <r>
    <x v="1"/>
    <x v="1"/>
    <x v="1"/>
    <x v="6"/>
    <n v="1500"/>
    <n v="1314534"/>
    <d v="2001-05-30T13:51:54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5.4"/>
    <s v="Amlingst"/>
    <s v="RBALLATO"/>
    <s v="LT-ERCOT"/>
    <x v="7"/>
    <x v="6"/>
    <n v="626760.1"/>
    <d v="2001-06-01T00:00:00"/>
  </r>
  <r>
    <x v="1"/>
    <x v="2"/>
    <x v="0"/>
    <x v="10"/>
    <n v="310000"/>
    <n v="1314536"/>
    <d v="2001-05-30T13:52:05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3"/>
    <s v="EPMELPjrc"/>
    <s v="JARNOLD"/>
    <s v="NG-Price"/>
    <x v="6"/>
    <x v="4"/>
    <s v="VD3170.1"/>
    <d v="2001-07-01T21:00:00"/>
  </r>
  <r>
    <x v="1"/>
    <x v="3"/>
    <x v="0"/>
    <x v="0"/>
    <n v="25000"/>
    <n v="1314537"/>
    <d v="2001-05-30T13:52:08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N587JK00"/>
    <s v="GWHALLE"/>
    <s v="WTI-GW-NXC2"/>
    <x v="5"/>
    <x v="4"/>
    <n v="109920"/>
    <d v="2001-07-01T00:00:00"/>
  </r>
  <r>
    <x v="1"/>
    <x v="1"/>
    <x v="1"/>
    <x v="0"/>
    <n v="50"/>
    <n v="1314538"/>
    <d v="2001-05-30T13:52:12"/>
    <s v="Virginia Electric and Power Company"/>
    <x v="4"/>
    <x v="1"/>
    <x v="0"/>
    <x v="1"/>
    <s v="US East Power Phy Fwd Firm"/>
    <s v="US Pwr Phy Firm  PJM-W Peak              01Jun01         USD/MWh"/>
    <n v="50"/>
    <m/>
    <x v="0"/>
    <x v="1"/>
    <x v="0"/>
    <n v="24.95"/>
    <s v="PJMPower"/>
    <s v="JQUENET"/>
    <s v="ST-PJM"/>
    <x v="7"/>
    <x v="6"/>
    <n v="626762.1"/>
    <d v="2001-06-01T21:00:00"/>
  </r>
  <r>
    <x v="1"/>
    <x v="2"/>
    <x v="0"/>
    <x v="6"/>
    <n v="300000"/>
    <n v="1314539"/>
    <d v="2001-05-30T13:52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QUILA1014"/>
    <s v="PKEAVEY"/>
    <s v="G-DAILY-EST"/>
    <x v="6"/>
    <x v="4"/>
    <s v="VD3156.1"/>
    <d v="2001-06-01T21:00:00"/>
  </r>
  <r>
    <x v="0"/>
    <x v="2"/>
    <x v="1"/>
    <x v="0"/>
    <n v="10000"/>
    <n v="1314540"/>
    <d v="2001-05-30T13:52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1"/>
    <s v="ngeerds01"/>
    <s v="RWATT"/>
    <s v="EC-IM Canada West"/>
    <x v="8"/>
    <x v="7"/>
    <n v="819231"/>
    <d v="2001-05-30T21:00:00"/>
  </r>
  <r>
    <x v="1"/>
    <x v="3"/>
    <x v="0"/>
    <x v="0"/>
    <n v="25000"/>
    <n v="1314541"/>
    <d v="2001-05-30T13:52:17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JTREADWAY"/>
    <s v="GWHALLE"/>
    <s v="WTI-GW-NXC2"/>
    <x v="5"/>
    <x v="4"/>
    <n v="109921"/>
    <d v="2001-07-01T00:00:00"/>
  </r>
  <r>
    <x v="1"/>
    <x v="2"/>
    <x v="0"/>
    <x v="10"/>
    <n v="310000"/>
    <n v="1314542"/>
    <d v="2001-05-30T13:52:20"/>
    <s v="J. Aron &amp; Company"/>
    <x v="0"/>
    <x v="0"/>
    <x v="0"/>
    <x v="2"/>
    <s v="US Gas Fin BasisSwap"/>
    <s v="US Gas Basis     EP Permian              Jul01           USD/MM"/>
    <n v="10000"/>
    <m/>
    <x v="0"/>
    <x v="10"/>
    <x v="0"/>
    <n v="-1.4999999999999999E-2"/>
    <s v="ritanagle"/>
    <s v="EBASS"/>
    <s v="FT-Texas"/>
    <x v="6"/>
    <x v="4"/>
    <s v="VD3169.1"/>
    <d v="2001-07-01T21:00:00"/>
  </r>
  <r>
    <x v="1"/>
    <x v="2"/>
    <x v="0"/>
    <x v="10"/>
    <n v="620000"/>
    <n v="1314544"/>
    <d v="2001-05-30T13:52:23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EPMELPjrc"/>
    <s v="JARNOLD"/>
    <s v="NG-Price"/>
    <x v="6"/>
    <x v="4"/>
    <s v="VD3167.1"/>
    <d v="2001-07-01T21:00:00"/>
  </r>
  <r>
    <x v="1"/>
    <x v="1"/>
    <x v="1"/>
    <x v="19"/>
    <n v="3050"/>
    <n v="1314545"/>
    <d v="2001-05-30T13:52:24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5"/>
    <s v="jheinecke1"/>
    <s v="KPRESTO"/>
    <s v="LT-SERC"/>
    <x v="7"/>
    <x v="6"/>
    <n v="626763.1"/>
    <d v="2002-03-01T21:00:00"/>
  </r>
  <r>
    <x v="1"/>
    <x v="2"/>
    <x v="0"/>
    <x v="20"/>
    <n v="755000"/>
    <n v="1314546"/>
    <d v="2001-05-30T13:52:3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33"/>
    <s v="CSPRINGER"/>
    <s v="JARNOLD"/>
    <s v="NG-Price"/>
    <x v="6"/>
    <x v="4"/>
    <s v="VD3165.1"/>
    <d v="2001-11-01T00:00:00"/>
  </r>
  <r>
    <x v="1"/>
    <x v="2"/>
    <x v="0"/>
    <x v="10"/>
    <n v="155000"/>
    <n v="1314547"/>
    <d v="2001-05-30T13:52:34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92"/>
    <s v="RPREVATT"/>
    <s v="JARNOLD"/>
    <s v="NG-Price"/>
    <x v="6"/>
    <x v="4"/>
    <s v="VD3152.1"/>
    <d v="2001-07-01T21:00:00"/>
  </r>
  <r>
    <x v="1"/>
    <x v="1"/>
    <x v="1"/>
    <x v="2"/>
    <n v="250"/>
    <n v="1314548"/>
    <d v="2001-05-30T13:52:3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64.1"/>
    <d v="2001-06-04T21:00:00"/>
  </r>
  <r>
    <x v="1"/>
    <x v="1"/>
    <x v="1"/>
    <x v="18"/>
    <n v="3100"/>
    <n v="1314550"/>
    <d v="2001-05-30T13:52:40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"/>
    <s v="LAVIELLE"/>
    <s v="MCARSON2"/>
    <s v="LT-SPP"/>
    <x v="7"/>
    <x v="6"/>
    <n v="626765.1"/>
    <d v="2002-07-01T14:16:00"/>
  </r>
  <r>
    <x v="1"/>
    <x v="2"/>
    <x v="0"/>
    <x v="10"/>
    <n v="310000"/>
    <n v="1314552"/>
    <d v="2001-05-30T13:52:50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txuetcma"/>
    <s v="JARNOLD"/>
    <s v="NG-Price"/>
    <x v="6"/>
    <x v="4"/>
    <s v="VD3162.1"/>
    <d v="2001-07-01T21:00:00"/>
  </r>
  <r>
    <x v="1"/>
    <x v="2"/>
    <x v="0"/>
    <x v="10"/>
    <n v="310000"/>
    <n v="1314554"/>
    <d v="2001-05-30T13:52:53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ADM98493"/>
    <s v="JARNOLD"/>
    <s v="NG-Price"/>
    <x v="6"/>
    <x v="4"/>
    <s v="VD3149.1"/>
    <d v="2001-07-01T21:00:00"/>
  </r>
  <r>
    <x v="1"/>
    <x v="1"/>
    <x v="1"/>
    <x v="21"/>
    <n v="2950"/>
    <n v="1314555"/>
    <d v="2001-05-30T13:52:55"/>
    <s v="Williams Energy Marketing &amp; Trading Company"/>
    <x v="0"/>
    <x v="0"/>
    <x v="0"/>
    <x v="1"/>
    <s v="US East Power Phy Fwd Firm"/>
    <s v="US Pwr Phy Firm  SOCO Peak               Jan-Feb02       USD/MWh"/>
    <m/>
    <n v="50"/>
    <x v="0"/>
    <x v="1"/>
    <x v="0"/>
    <n v="39.25"/>
    <s v="jheinecke1"/>
    <s v="KPRESTO"/>
    <s v="LT-SERC"/>
    <x v="7"/>
    <x v="6"/>
    <n v="626766.1"/>
    <d v="2002-01-01T21:00:00"/>
  </r>
  <r>
    <x v="1"/>
    <x v="2"/>
    <x v="0"/>
    <x v="20"/>
    <n v="755000"/>
    <n v="1314556"/>
    <d v="2001-05-30T13:53:04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"/>
    <s v="EPMELPfjs"/>
    <s v="JARNOLD"/>
    <s v="NG-Price"/>
    <x v="6"/>
    <x v="4"/>
    <s v="VD2800.1"/>
    <d v="2001-11-01T00:00:00"/>
  </r>
  <r>
    <x v="1"/>
    <x v="2"/>
    <x v="0"/>
    <x v="20"/>
    <n v="1510000"/>
    <n v="1314557"/>
    <d v="2001-05-30T13:53:05"/>
    <s v="Reliant Energy Services, Inc."/>
    <x v="1"/>
    <x v="1"/>
    <x v="0"/>
    <x v="2"/>
    <s v="US Gas Fin BasisSwap"/>
    <s v="US Gas Basis     NGI Chicago             Nov01-Mar02     USD/MM"/>
    <n v="10000"/>
    <m/>
    <x v="0"/>
    <x v="10"/>
    <x v="0"/>
    <n v="0.16500000000000001"/>
    <s v="CHRISW001"/>
    <s v="GSTOREY"/>
    <s v="FT-ONTARIO"/>
    <x v="6"/>
    <x v="4"/>
    <s v="VD3148.1"/>
    <d v="2001-11-01T00:00:00"/>
  </r>
  <r>
    <x v="0"/>
    <x v="2"/>
    <x v="1"/>
    <x v="0"/>
    <n v="10000"/>
    <n v="1314560"/>
    <d v="2001-05-30T13:53:17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9800000000000004"/>
    <s v="craigwest"/>
    <s v="RWATT"/>
    <s v="EC-IM Canada West"/>
    <x v="8"/>
    <x v="7"/>
    <n v="819235"/>
    <d v="2001-05-30T21:00:00"/>
  </r>
  <r>
    <x v="1"/>
    <x v="1"/>
    <x v="1"/>
    <x v="0"/>
    <n v="50"/>
    <n v="1314561"/>
    <d v="2001-05-30T13:53:18"/>
    <s v="Allegheny Energy Supply Company, LLC"/>
    <x v="0"/>
    <x v="0"/>
    <x v="0"/>
    <x v="1"/>
    <s v="US East Power Phy Fwd Firm"/>
    <s v="US Pwr Phy Firm  PJM-W Peak              01Jun01         USD/MWh"/>
    <n v="50"/>
    <m/>
    <x v="0"/>
    <x v="1"/>
    <x v="0"/>
    <n v="24.7"/>
    <s v="vfaes123"/>
    <s v="JQUENET"/>
    <s v="ST-PJM"/>
    <x v="7"/>
    <x v="6"/>
    <n v="626767.1"/>
    <d v="2001-06-01T21:00:00"/>
  </r>
  <r>
    <x v="1"/>
    <x v="2"/>
    <x v="0"/>
    <x v="10"/>
    <n v="310000"/>
    <n v="1314563"/>
    <d v="2001-05-30T13:53:2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2"/>
    <s v="robdecard"/>
    <s v="JARNOLD"/>
    <s v="NG-Price"/>
    <x v="6"/>
    <x v="4"/>
    <s v="VD2796.1"/>
    <d v="2001-07-01T21:00:00"/>
  </r>
  <r>
    <x v="1"/>
    <x v="1"/>
    <x v="1"/>
    <x v="2"/>
    <n v="250"/>
    <n v="1314562"/>
    <d v="2001-05-30T13:53:20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"/>
    <s v="PJMPower"/>
    <s v="JQUENET"/>
    <s v="ST-PJM"/>
    <x v="7"/>
    <x v="6"/>
    <n v="626768.1"/>
    <d v="2001-06-11T21:00:00"/>
  </r>
  <r>
    <x v="1"/>
    <x v="2"/>
    <x v="0"/>
    <x v="10"/>
    <n v="310000"/>
    <n v="1314564"/>
    <d v="2001-05-30T13:53:24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92"/>
    <s v="MMETTERS"/>
    <s v="JARNOLD"/>
    <s v="NG-Price"/>
    <x v="6"/>
    <x v="4"/>
    <s v="VD3145.1"/>
    <d v="2001-07-01T21:00:00"/>
  </r>
  <r>
    <x v="1"/>
    <x v="3"/>
    <x v="0"/>
    <x v="0"/>
    <n v="25000"/>
    <n v="1314565"/>
    <d v="2001-05-30T13:53:29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N587JK00"/>
    <s v="GWHALLE"/>
    <s v="WTI-GW-NXC2"/>
    <x v="5"/>
    <x v="4"/>
    <n v="109924"/>
    <d v="2001-07-01T00:00:00"/>
  </r>
  <r>
    <x v="1"/>
    <x v="2"/>
    <x v="0"/>
    <x v="6"/>
    <n v="48570"/>
    <n v="1314567"/>
    <d v="2001-05-30T13:53:31"/>
    <s v="Cook Inlet Energy Supply L.L.C."/>
    <x v="0"/>
    <x v="0"/>
    <x v="0"/>
    <x v="2"/>
    <s v="US Gas Fin Swap"/>
    <s v="US Gas Daily     NGPL Midcont            Jun01           USD/MM"/>
    <n v="1619"/>
    <m/>
    <x v="0"/>
    <x v="10"/>
    <x v="0"/>
    <n v="3.67"/>
    <s v="MIDCONT1"/>
    <s v="ALEWIS"/>
    <s v="GD-CENTRAL"/>
    <x v="6"/>
    <x v="4"/>
    <s v="VD2781.1"/>
    <d v="2001-06-01T21:00:00"/>
  </r>
  <r>
    <x v="1"/>
    <x v="2"/>
    <x v="0"/>
    <x v="10"/>
    <n v="465000"/>
    <n v="1314569"/>
    <d v="2001-05-30T13:53:37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9249999999999998"/>
    <s v="bradhoese2"/>
    <s v="JARNOLD"/>
    <s v="NG-Price"/>
    <x v="6"/>
    <x v="4"/>
    <s v="VD3141.1"/>
    <d v="2001-07-01T21:00:00"/>
  </r>
  <r>
    <x v="1"/>
    <x v="2"/>
    <x v="0"/>
    <x v="6"/>
    <n v="75000"/>
    <n v="1314570"/>
    <d v="2001-05-30T13:53:40"/>
    <s v="Virginia Power Energy Marketing, Inc."/>
    <x v="0"/>
    <x v="0"/>
    <x v="0"/>
    <x v="2"/>
    <s v="US Gas Fin Swap"/>
    <s v="US Gas Daily     NNG Demarc              Jun01           USD/MM"/>
    <n v="2500"/>
    <m/>
    <x v="0"/>
    <x v="10"/>
    <x v="0"/>
    <n v="3.6949999999999998"/>
    <s v="GREGTYSON"/>
    <s v="ALEWIS"/>
    <s v="GD-CENTRAL"/>
    <x v="6"/>
    <x v="4"/>
    <s v="VD2799.1"/>
    <d v="2001-06-01T21:00:00"/>
  </r>
  <r>
    <x v="1"/>
    <x v="2"/>
    <x v="0"/>
    <x v="10"/>
    <n v="155000"/>
    <n v="1314571"/>
    <d v="2001-05-30T13:53:41"/>
    <s v="TXU Energy Trading Company"/>
    <x v="0"/>
    <x v="0"/>
    <x v="0"/>
    <x v="2"/>
    <s v="US Gas Fin Swap"/>
    <s v="US Gas Swap      Nymex                   Jul01           USD/MM"/>
    <m/>
    <n v="5000"/>
    <x v="0"/>
    <x v="10"/>
    <x v="0"/>
    <n v="3.9249999999999998"/>
    <s v="txuetckat"/>
    <s v="JARNOLD"/>
    <s v="NG-Price"/>
    <x v="6"/>
    <x v="4"/>
    <s v="VD2804.1"/>
    <d v="2001-07-01T21:00:00"/>
  </r>
  <r>
    <x v="0"/>
    <x v="2"/>
    <x v="1"/>
    <x v="0"/>
    <n v="2000"/>
    <n v="1314573"/>
    <d v="2001-05-30T13:53:52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5"/>
    <s v="SMITHJAY"/>
    <s v="RWATT"/>
    <s v="EC-IM Canada West"/>
    <x v="8"/>
    <x v="7"/>
    <n v="819236"/>
    <d v="2001-05-30T21:00:00"/>
  </r>
  <r>
    <x v="1"/>
    <x v="3"/>
    <x v="0"/>
    <x v="0"/>
    <n v="25000"/>
    <n v="1314574"/>
    <d v="2001-05-30T13:53:5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DOMESTIC2"/>
    <s v="GWHALLE"/>
    <s v="WTI-GW-NXC2"/>
    <x v="5"/>
    <x v="4"/>
    <n v="109925"/>
    <d v="2001-07-01T00:00:00"/>
  </r>
  <r>
    <x v="1"/>
    <x v="1"/>
    <x v="1"/>
    <x v="2"/>
    <n v="250"/>
    <n v="1314575"/>
    <d v="2001-05-30T13:53:56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DANMURPHY"/>
    <s v="MCARSON2"/>
    <s v="ST-SPP"/>
    <x v="7"/>
    <x v="6"/>
    <n v="626771.1"/>
    <d v="2001-06-04T21:00:00"/>
  </r>
  <r>
    <x v="1"/>
    <x v="2"/>
    <x v="0"/>
    <x v="22"/>
    <n v="615000"/>
    <n v="1314577"/>
    <d v="2001-05-30T13:54:10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4"/>
    <s v="petverma"/>
    <s v="JARNOLD"/>
    <s v="NG-Price"/>
    <x v="6"/>
    <x v="4"/>
    <s v="VD2767.1"/>
    <d v="2001-07-01T00:00:00"/>
  </r>
  <r>
    <x v="1"/>
    <x v="1"/>
    <x v="1"/>
    <x v="4"/>
    <n v="50"/>
    <n v="1314578"/>
    <d v="2001-05-30T13:54:14"/>
    <s v="Axia Energy, LP"/>
    <x v="1"/>
    <x v="1"/>
    <x v="0"/>
    <x v="1"/>
    <s v="US West Power Phy Fwd Firm"/>
    <s v="US Pwr Phy Firm  PALVE Peak              01-02Jun01      USD/MWh"/>
    <m/>
    <n v="25"/>
    <x v="0"/>
    <x v="1"/>
    <x v="0"/>
    <n v="166"/>
    <s v="CBOHN010"/>
    <s v="HSALISBU"/>
    <s v="ST-SW"/>
    <x v="7"/>
    <x v="6"/>
    <n v="626772.1"/>
    <d v="2001-06-01T21:00:00"/>
  </r>
  <r>
    <x v="1"/>
    <x v="2"/>
    <x v="1"/>
    <x v="6"/>
    <n v="150000"/>
    <n v="1314579"/>
    <d v="2001-05-30T13:54:17"/>
    <s v="Axia Energy, LP"/>
    <x v="0"/>
    <x v="0"/>
    <x v="0"/>
    <x v="2"/>
    <s v="US Gas Phy Fwd Firm non-TX &lt; or = 1Mo "/>
    <s v="US Gas Phy       NNG Demarc              Jun01           USD/MM"/>
    <m/>
    <n v="5000"/>
    <x v="0"/>
    <x v="10"/>
    <x v="0"/>
    <n v="3.7349999999999999"/>
    <s v="phillips"/>
    <s v="KSTEVEN"/>
    <s v="ENA-IM Mid Central South"/>
    <x v="8"/>
    <x v="4"/>
    <n v="819238"/>
    <d v="2001-06-01T21:00:00"/>
  </r>
  <r>
    <x v="1"/>
    <x v="2"/>
    <x v="0"/>
    <x v="22"/>
    <n v="307500"/>
    <n v="1314580"/>
    <d v="2001-05-30T13:54:18"/>
    <s v="Duke Energy Marketing Limited Partnership"/>
    <x v="0"/>
    <x v="0"/>
    <x v="0"/>
    <x v="2"/>
    <s v="US Gas Fin Swap"/>
    <s v="US Gas Swap      Nymex                   Jul-Oct01       USD/MM"/>
    <n v="2500"/>
    <m/>
    <x v="0"/>
    <x v="10"/>
    <x v="0"/>
    <n v="4"/>
    <s v="SCISORCHAN"/>
    <s v="JARNOLD"/>
    <s v="NG-Price"/>
    <x v="6"/>
    <x v="4"/>
    <s v="VD2788.1"/>
    <d v="2001-07-01T00:00:00"/>
  </r>
  <r>
    <x v="1"/>
    <x v="1"/>
    <x v="1"/>
    <x v="19"/>
    <n v="3050"/>
    <n v="1314582"/>
    <d v="2001-05-30T13:54:38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5"/>
    <s v="timpowers"/>
    <s v="RBENSON"/>
    <s v="LT-PJM"/>
    <x v="7"/>
    <x v="6"/>
    <n v="626774.1"/>
    <d v="2002-03-01T14:12:00"/>
  </r>
  <r>
    <x v="1"/>
    <x v="2"/>
    <x v="0"/>
    <x v="6"/>
    <n v="300000"/>
    <n v="1314583"/>
    <d v="2001-05-30T13:54:52"/>
    <s v="Koch Midstream Services Company"/>
    <x v="0"/>
    <x v="0"/>
    <x v="0"/>
    <x v="2"/>
    <s v="US Gas Fin Swap"/>
    <s v="US Gas Daily     HSC                     Jun01           USD/MM"/>
    <n v="10000"/>
    <m/>
    <x v="0"/>
    <x v="10"/>
    <x v="0"/>
    <n v="3.86"/>
    <s v="curtisday"/>
    <s v="EBASS"/>
    <s v="FT-Texas"/>
    <x v="6"/>
    <x v="4"/>
    <s v="VD2786.1"/>
    <d v="2001-06-01T21:00:00"/>
  </r>
  <r>
    <x v="1"/>
    <x v="3"/>
    <x v="0"/>
    <x v="0"/>
    <n v="10000"/>
    <n v="1314584"/>
    <d v="2001-05-30T13:54:5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61"/>
    <s v="DOMESTIC2"/>
    <s v="GWHALLE"/>
    <s v="WTI-GW-NXC2"/>
    <x v="5"/>
    <x v="4"/>
    <n v="109926"/>
    <d v="2001-07-01T00:00:00"/>
  </r>
  <r>
    <x v="1"/>
    <x v="3"/>
    <x v="0"/>
    <x v="0"/>
    <n v="40000"/>
    <n v="1314585"/>
    <d v="2001-05-30T13:54:57"/>
    <s v="Hess Energy Trading Company LLC"/>
    <x v="0"/>
    <x v="0"/>
    <x v="0"/>
    <x v="3"/>
    <s v="US Crude WTI Fin Swap "/>
    <s v="US WTI Swap      Nymex PEN               Jul01           USD/bl/m"/>
    <m/>
    <n v="40000"/>
    <x v="0"/>
    <x v="5"/>
    <x v="0"/>
    <n v="28.61"/>
    <s v="N587JK00"/>
    <s v="GWHALLE"/>
    <s v="WTI-GW-NXC2"/>
    <x v="5"/>
    <x v="4"/>
    <n v="109927"/>
    <d v="2001-07-01T00:00:00"/>
  </r>
  <r>
    <x v="1"/>
    <x v="3"/>
    <x v="0"/>
    <x v="0"/>
    <n v="50000"/>
    <n v="1314589"/>
    <d v="2001-05-30T13:55:38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tlavin3242"/>
    <s v="GWHALLE"/>
    <s v="WTI-GW-NXC2"/>
    <x v="5"/>
    <x v="4"/>
    <n v="109928"/>
    <d v="2001-07-01T00:00:00"/>
  </r>
  <r>
    <x v="1"/>
    <x v="3"/>
    <x v="0"/>
    <x v="0"/>
    <n v="50000"/>
    <n v="1314592"/>
    <d v="2001-05-30T13:56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rsrsrsrs"/>
    <s v="GWHALLE"/>
    <s v="WTI-GW-NXC2"/>
    <x v="5"/>
    <x v="4"/>
    <n v="109929"/>
    <d v="2001-07-01T00:00:00"/>
  </r>
  <r>
    <x v="1"/>
    <x v="2"/>
    <x v="0"/>
    <x v="10"/>
    <n v="155000"/>
    <n v="1314593"/>
    <d v="2001-05-30T13:56:0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2"/>
    <s v="shawnmaz"/>
    <s v="JARNOLD"/>
    <s v="NG-Price"/>
    <x v="6"/>
    <x v="4"/>
    <s v="VD2768.1"/>
    <d v="2001-07-01T21:00:00"/>
  </r>
  <r>
    <x v="1"/>
    <x v="1"/>
    <x v="1"/>
    <x v="19"/>
    <n v="3050"/>
    <n v="1314596"/>
    <d v="2001-05-30T13:56:22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timpowers"/>
    <s v="RBENSON"/>
    <s v="LT-PJM"/>
    <x v="7"/>
    <x v="6"/>
    <n v="626777.1"/>
    <d v="2002-03-01T14:12:00"/>
  </r>
  <r>
    <x v="1"/>
    <x v="2"/>
    <x v="0"/>
    <x v="10"/>
    <n v="465000"/>
    <n v="1314597"/>
    <d v="2001-05-30T13:56:30"/>
    <s v="Axia Energy, LP"/>
    <x v="0"/>
    <x v="0"/>
    <x v="0"/>
    <x v="2"/>
    <s v="US Gas Fin Swap"/>
    <s v="US Gas Swap      Nymex                   Jul01           USD/MM"/>
    <n v="15000"/>
    <m/>
    <x v="0"/>
    <x v="10"/>
    <x v="0"/>
    <n v="3.92"/>
    <s v="hillblak"/>
    <s v="JARNOLD"/>
    <s v="NG-Price"/>
    <x v="6"/>
    <x v="4"/>
    <s v="VD2758.1"/>
    <d v="2001-07-01T21:00:00"/>
  </r>
  <r>
    <x v="1"/>
    <x v="2"/>
    <x v="1"/>
    <x v="6"/>
    <n v="30000"/>
    <n v="1314598"/>
    <d v="2001-05-30T13:56:33"/>
    <s v="Reliant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4.1825000000000001"/>
    <s v="aplander"/>
    <s v="VPIMENOV"/>
    <s v="ENA-IM ME NEW YORK"/>
    <x v="8"/>
    <x v="4"/>
    <n v="819246"/>
    <d v="2001-06-01T21:00:00"/>
  </r>
  <r>
    <x v="1"/>
    <x v="2"/>
    <x v="0"/>
    <x v="14"/>
    <n v="1825000"/>
    <n v="1314601"/>
    <d v="2001-05-30T13:56:51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1"/>
    <s v="terrenced"/>
    <s v="JARNOLD"/>
    <s v="NG-Price"/>
    <x v="6"/>
    <x v="4"/>
    <s v="VD2735.1"/>
    <d v="2002-01-01T21:00:00"/>
  </r>
  <r>
    <x v="1"/>
    <x v="2"/>
    <x v="0"/>
    <x v="14"/>
    <n v="1825000"/>
    <n v="1314602"/>
    <d v="2001-05-30T13:57:08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049999999999999"/>
    <s v="AQUILA1004"/>
    <s v="JARNOLD"/>
    <s v="NG-Price"/>
    <x v="6"/>
    <x v="4"/>
    <s v="VD2747.1"/>
    <d v="2002-01-01T21:00:00"/>
  </r>
  <r>
    <x v="1"/>
    <x v="3"/>
    <x v="0"/>
    <x v="0"/>
    <n v="50000"/>
    <n v="1314603"/>
    <d v="2001-05-30T13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930"/>
    <d v="2001-07-01T00:00:00"/>
  </r>
  <r>
    <x v="1"/>
    <x v="2"/>
    <x v="0"/>
    <x v="20"/>
    <n v="755000"/>
    <n v="1314604"/>
    <d v="2001-05-30T13:57:17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50000000000002"/>
    <s v="EPMELPfjs"/>
    <s v="JARNOLD"/>
    <s v="NG-Price"/>
    <x v="6"/>
    <x v="4"/>
    <s v="VD2742.1"/>
    <d v="2001-11-01T00:00:00"/>
  </r>
  <r>
    <x v="1"/>
    <x v="2"/>
    <x v="0"/>
    <x v="10"/>
    <n v="620000"/>
    <n v="1314605"/>
    <d v="2001-05-30T13:57:25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johncasey1"/>
    <s v="JARNOLD"/>
    <s v="NG-Price"/>
    <x v="6"/>
    <x v="4"/>
    <s v="VD2722.1"/>
    <d v="2001-07-01T21:00:00"/>
  </r>
  <r>
    <x v="1"/>
    <x v="2"/>
    <x v="0"/>
    <x v="10"/>
    <n v="310000"/>
    <n v="1314606"/>
    <d v="2001-05-30T13:57:35"/>
    <s v="Firm Trading Bridgeline Gas Marketing"/>
    <x v="0"/>
    <x v="0"/>
    <x v="0"/>
    <x v="2"/>
    <s v="US Gas Fin Swap"/>
    <s v="US Gas Swap      Nymex                   Jul01           USD/MM"/>
    <m/>
    <n v="10000"/>
    <x v="0"/>
    <x v="10"/>
    <x v="0"/>
    <n v="3.93"/>
    <s v="ADM84149"/>
    <s v="JARNOLD"/>
    <s v="NG-Price"/>
    <x v="6"/>
    <x v="4"/>
    <s v="VD2738.1"/>
    <d v="2001-07-01T21:00:00"/>
  </r>
  <r>
    <x v="1"/>
    <x v="2"/>
    <x v="0"/>
    <x v="14"/>
    <n v="182500"/>
    <n v="1314607"/>
    <d v="2001-05-30T13:57:36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49999999999997"/>
    <s v="txuetckat"/>
    <s v="JARNOLD"/>
    <s v="NG-Price"/>
    <x v="6"/>
    <x v="4"/>
    <s v="VD2733.1"/>
    <d v="2002-01-01T21:00:00"/>
  </r>
  <r>
    <x v="1"/>
    <x v="2"/>
    <x v="0"/>
    <x v="10"/>
    <n v="310000"/>
    <n v="1314609"/>
    <d v="2001-05-30T13:57:5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93"/>
    <s v="basspro1"/>
    <s v="JARNOLD"/>
    <s v="NG-Price"/>
    <x v="6"/>
    <x v="4"/>
    <s v="VD2730.1"/>
    <d v="2001-07-01T21:00:00"/>
  </r>
  <r>
    <x v="1"/>
    <x v="3"/>
    <x v="0"/>
    <x v="0"/>
    <n v="50000"/>
    <n v="1314610"/>
    <d v="2001-05-30T13:57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31"/>
    <d v="2001-07-01T00:00:00"/>
  </r>
  <r>
    <x v="1"/>
    <x v="2"/>
    <x v="0"/>
    <x v="10"/>
    <n v="155000"/>
    <n v="1314611"/>
    <d v="2001-05-30T13:57:58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AQUILA1074"/>
    <s v="JARNOLD"/>
    <s v="NG-Price"/>
    <x v="6"/>
    <x v="4"/>
    <s v="VD2743.1"/>
    <d v="2001-07-01T21:00:00"/>
  </r>
  <r>
    <x v="1"/>
    <x v="1"/>
    <x v="1"/>
    <x v="10"/>
    <n v="1550"/>
    <n v="1314612"/>
    <d v="2001-05-30T13:57:59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25"/>
    <s v="PowerGLW"/>
    <s v="MCARSON2"/>
    <s v="EPMI-Southeast"/>
    <x v="7"/>
    <x v="6"/>
    <n v="626778.1"/>
    <d v="2002-05-01T21:00:00"/>
  </r>
  <r>
    <x v="1"/>
    <x v="2"/>
    <x v="0"/>
    <x v="10"/>
    <n v="465000"/>
    <n v="1314616"/>
    <d v="2001-05-30T13:58:09"/>
    <s v="Reliant Energy Services, Inc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kempjones"/>
    <s v="JARNOLD"/>
    <s v="NG-Price"/>
    <x v="6"/>
    <x v="4"/>
    <s v="VD2729.1"/>
    <d v="2001-07-01T21:00:00"/>
  </r>
  <r>
    <x v="1"/>
    <x v="2"/>
    <x v="0"/>
    <x v="14"/>
    <n v="182500"/>
    <n v="1314617"/>
    <d v="2001-05-30T13:58:22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2716.1"/>
    <d v="2002-01-01T21:00:00"/>
  </r>
  <r>
    <x v="1"/>
    <x v="2"/>
    <x v="0"/>
    <x v="20"/>
    <n v="377500"/>
    <n v="1314620"/>
    <d v="2001-05-30T13:58:44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4"/>
    <s v="MSIECKHAUS"/>
    <s v="JARNOLD"/>
    <s v="NG-Price"/>
    <x v="6"/>
    <x v="4"/>
    <s v="VD3066.1"/>
    <d v="2001-11-01T00:00:00"/>
  </r>
  <r>
    <x v="1"/>
    <x v="2"/>
    <x v="1"/>
    <x v="0"/>
    <n v="10000"/>
    <n v="1314619"/>
    <d v="2001-05-30T13:58:44"/>
    <s v="Marathon Oil Company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49999999999999"/>
    <s v="rdyoung1"/>
    <s v="ARING"/>
    <s v="ENA-IM NE GULF1"/>
    <x v="8"/>
    <x v="4"/>
    <n v="819249"/>
    <d v="2001-06-01T21:00:00"/>
  </r>
  <r>
    <x v="1"/>
    <x v="1"/>
    <x v="1"/>
    <x v="10"/>
    <n v="1550"/>
    <n v="1314621"/>
    <d v="2001-05-30T13:58:52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5"/>
    <s v="PowerGLW"/>
    <s v="MCARSON2"/>
    <s v="EPMI-Southeast"/>
    <x v="7"/>
    <x v="6"/>
    <n v="626781.1"/>
    <d v="2002-05-01T21:00:00"/>
  </r>
  <r>
    <x v="1"/>
    <x v="2"/>
    <x v="1"/>
    <x v="6"/>
    <n v="225000"/>
    <n v="1314622"/>
    <d v="2001-05-30T13:59:00"/>
    <s v="The Chase Manhattan Bank"/>
    <x v="0"/>
    <x v="0"/>
    <x v="0"/>
    <x v="2"/>
    <s v="US Gas Phy Fwd Firm non-TX &lt; or = 1Mo "/>
    <s v="US Gas Phy       TCO Pool                Jun01           USD/MM"/>
    <n v="7500"/>
    <m/>
    <x v="0"/>
    <x v="10"/>
    <x v="0"/>
    <n v="4.04"/>
    <s v="DMKIBLER"/>
    <s v="JHODGE2"/>
    <s v="ENA-IM ME TCO"/>
    <x v="8"/>
    <x v="4"/>
    <n v="819251"/>
    <d v="2001-06-01T21:00:00"/>
  </r>
  <r>
    <x v="1"/>
    <x v="2"/>
    <x v="0"/>
    <x v="22"/>
    <n v="615000"/>
    <n v="1314624"/>
    <d v="2001-05-30T13:59:03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199999999999996"/>
    <s v="HEVREGAS1"/>
    <s v="JARNOLD"/>
    <s v="NG-Price"/>
    <x v="6"/>
    <x v="4"/>
    <s v="VD3074.1"/>
    <d v="2001-07-01T00:00:00"/>
  </r>
  <r>
    <x v="1"/>
    <x v="2"/>
    <x v="1"/>
    <x v="0"/>
    <n v="10000"/>
    <n v="1314626"/>
    <d v="2001-05-30T13:59:08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50000000000002"/>
    <s v="ADM48146"/>
    <s v="ARING"/>
    <s v="ENA-IM NE GULF1"/>
    <x v="8"/>
    <x v="4"/>
    <n v="819253"/>
    <d v="2001-06-01T21:00:00"/>
  </r>
  <r>
    <x v="1"/>
    <x v="3"/>
    <x v="0"/>
    <x v="0"/>
    <n v="50000"/>
    <n v="1314625"/>
    <d v="2001-05-30T13:59:08"/>
    <s v="Tractebel Energy Marketing, Inc."/>
    <x v="0"/>
    <x v="0"/>
    <x v="0"/>
    <x v="3"/>
    <s v="US Crude WTI Fin Swap "/>
    <s v="US WTI Swap      Nymex LD                Jul01           USD/bl/m"/>
    <m/>
    <n v="50000"/>
    <x v="0"/>
    <x v="5"/>
    <x v="0"/>
    <n v="28.59"/>
    <s v="HALUKNOYIN"/>
    <s v="GWHALLE"/>
    <s v="WTI-GW-NXC1"/>
    <x v="5"/>
    <x v="4"/>
    <n v="109932"/>
    <d v="2001-07-01T00:00:00"/>
  </r>
  <r>
    <x v="1"/>
    <x v="2"/>
    <x v="0"/>
    <x v="10"/>
    <n v="620000"/>
    <n v="1314627"/>
    <d v="2001-05-30T13:59:14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3.1"/>
    <d v="2001-07-01T21:00:00"/>
  </r>
  <r>
    <x v="1"/>
    <x v="2"/>
    <x v="0"/>
    <x v="10"/>
    <n v="620000"/>
    <n v="1314629"/>
    <d v="2001-05-30T13:59:3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4"/>
    <s v="JPASTORE"/>
    <s v="JARNOLD"/>
    <s v="NG-Price"/>
    <x v="6"/>
    <x v="4"/>
    <s v="VD3075.1"/>
    <d v="2001-07-01T21:00:00"/>
  </r>
  <r>
    <x v="1"/>
    <x v="2"/>
    <x v="0"/>
    <x v="14"/>
    <n v="1825000"/>
    <n v="1314630"/>
    <d v="2001-05-30T13:59:39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MMETTERS"/>
    <s v="JARNOLD"/>
    <s v="NG-Price"/>
    <x v="6"/>
    <x v="4"/>
    <s v="VD3071.1"/>
    <d v="2002-01-01T21:00:00"/>
  </r>
  <r>
    <x v="1"/>
    <x v="2"/>
    <x v="0"/>
    <x v="6"/>
    <n v="150000"/>
    <n v="1314631"/>
    <d v="2001-05-30T13:59:43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6"/>
    <s v="Barnhartnf"/>
    <s v="PKEAVEY"/>
    <s v="G-DAILY-EST"/>
    <x v="6"/>
    <x v="4"/>
    <s v="VD3054.1"/>
    <d v="2001-06-01T21:00:00"/>
  </r>
  <r>
    <x v="1"/>
    <x v="2"/>
    <x v="1"/>
    <x v="6"/>
    <n v="75000"/>
    <n v="1314632"/>
    <d v="2001-05-30T13:59:59"/>
    <s v="The Chase Manhattan Bank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250000000000004"/>
    <s v="DMKIBLER"/>
    <s v="JHODGE2"/>
    <s v="ENA-IM ME TCO"/>
    <x v="8"/>
    <x v="4"/>
    <n v="819254"/>
    <d v="2001-06-01T21:00:00"/>
  </r>
  <r>
    <x v="0"/>
    <x v="2"/>
    <x v="0"/>
    <x v="10"/>
    <n v="155000"/>
    <n v="1314634"/>
    <d v="2001-05-30T14:00:24"/>
    <s v="Mirant Americas Energy Marketing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arvanitis1"/>
    <s v="JMCKAY"/>
    <s v="FT-CAND-EGSC"/>
    <x v="6"/>
    <x v="7"/>
    <s v="VD3067.1"/>
    <d v="2001-07-01T21:00:00"/>
  </r>
  <r>
    <x v="1"/>
    <x v="2"/>
    <x v="0"/>
    <x v="10"/>
    <n v="620000"/>
    <n v="1314635"/>
    <d v="2001-05-30T14:00:28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1.1"/>
    <d v="2001-07-01T21:00:00"/>
  </r>
  <r>
    <x v="1"/>
    <x v="2"/>
    <x v="1"/>
    <x v="0"/>
    <n v="10000"/>
    <n v="1314636"/>
    <d v="2001-05-30T14:00:30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"/>
    <s v="STEPHENSJE"/>
    <s v="ARING"/>
    <s v="ENA-IM NE GULF1"/>
    <x v="8"/>
    <x v="4"/>
    <n v="819256"/>
    <d v="2001-06-01T21:00:00"/>
  </r>
  <r>
    <x v="1"/>
    <x v="5"/>
    <x v="0"/>
    <x v="16"/>
    <n v="75000"/>
    <n v="1314638"/>
    <d v="2001-05-30T14:00:33"/>
    <s v="Valero Marketing and Supply Company"/>
    <x v="0"/>
    <x v="0"/>
    <x v="0"/>
    <x v="5"/>
    <s v="US HeatingOil2 Fin Spread"/>
    <s v="US HeatOil2 Swap GC Crack Spread         Q4 2001         USD/bl/m"/>
    <m/>
    <n v="25000"/>
    <x v="0"/>
    <x v="5"/>
    <x v="0"/>
    <n v="4.63"/>
    <s v="SAL90520"/>
    <s v="LMENA"/>
    <s v="HO"/>
    <x v="6"/>
    <x v="4"/>
    <s v="VD3927.1"/>
    <d v="2001-10-01T00:00:00"/>
  </r>
  <r>
    <x v="1"/>
    <x v="1"/>
    <x v="1"/>
    <x v="10"/>
    <n v="1550"/>
    <n v="1314640"/>
    <d v="2001-05-30T14:00:48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75"/>
    <s v="PowerGLW"/>
    <s v="MCARSON2"/>
    <s v="EPMI-Southeast"/>
    <x v="7"/>
    <x v="6"/>
    <n v="626782.1"/>
    <d v="2002-05-01T21:00:00"/>
  </r>
  <r>
    <x v="1"/>
    <x v="2"/>
    <x v="0"/>
    <x v="10"/>
    <n v="387500"/>
    <n v="1314641"/>
    <d v="2001-05-30T14:01:01"/>
    <s v="Coral Energy Holding L.P."/>
    <x v="0"/>
    <x v="0"/>
    <x v="0"/>
    <x v="2"/>
    <s v="US Gas Fin Swap"/>
    <s v="US Gas Swap      Nymex                   Jul01           USD/MM"/>
    <m/>
    <n v="12500"/>
    <x v="0"/>
    <x v="10"/>
    <x v="0"/>
    <n v="3.9449999999999998"/>
    <s v="bhofman99"/>
    <s v="JARNOLD"/>
    <s v="NG-Price"/>
    <x v="6"/>
    <x v="4"/>
    <s v="VD3053.1"/>
    <d v="2001-07-01T21:00:00"/>
  </r>
  <r>
    <x v="1"/>
    <x v="2"/>
    <x v="0"/>
    <x v="20"/>
    <n v="755000"/>
    <n v="1314644"/>
    <d v="2001-05-30T14:01:0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jh1825ps"/>
    <s v="JARNOLD"/>
    <s v="NG-Price"/>
    <x v="6"/>
    <x v="4"/>
    <s v="VD3047.1"/>
    <d v="2001-11-01T00:00:00"/>
  </r>
  <r>
    <x v="1"/>
    <x v="2"/>
    <x v="0"/>
    <x v="6"/>
    <n v="300000"/>
    <n v="1314643"/>
    <d v="2001-05-30T14:01:03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"/>
    <s v="duanelaw"/>
    <s v="PKEAVEY"/>
    <s v="G-DAILY-EST"/>
    <x v="6"/>
    <x v="4"/>
    <s v="VD3051.1"/>
    <d v="2001-06-01T21:00:00"/>
  </r>
  <r>
    <x v="1"/>
    <x v="2"/>
    <x v="0"/>
    <x v="10"/>
    <n v="155000"/>
    <n v="1314645"/>
    <d v="2001-05-30T14:01:05"/>
    <s v="The Chase Manhattan Bank"/>
    <x v="0"/>
    <x v="0"/>
    <x v="0"/>
    <x v="2"/>
    <s v="US Gas Fin Swap"/>
    <s v="US Gas Swap      Nymex                   Jul01           USD/MM"/>
    <m/>
    <n v="5000"/>
    <x v="0"/>
    <x v="10"/>
    <x v="0"/>
    <n v="3.9449999999999998"/>
    <s v="RLFELSKE"/>
    <s v="JARNOLD"/>
    <s v="NG-Price"/>
    <x v="6"/>
    <x v="4"/>
    <s v="VD3039.1"/>
    <d v="2001-07-01T21:00:00"/>
  </r>
  <r>
    <x v="1"/>
    <x v="2"/>
    <x v="0"/>
    <x v="10"/>
    <n v="77500"/>
    <n v="1314647"/>
    <d v="2001-05-30T14:01:09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449999999999998"/>
    <s v="shawnmaz"/>
    <s v="JARNOLD"/>
    <s v="NG-Price"/>
    <x v="6"/>
    <x v="4"/>
    <s v="VD3036.1"/>
    <d v="2001-07-01T21:00:00"/>
  </r>
  <r>
    <x v="1"/>
    <x v="2"/>
    <x v="0"/>
    <x v="14"/>
    <n v="1825000"/>
    <n v="1314648"/>
    <d v="2001-05-30T14:01:22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3"/>
    <s v="MMETTERS"/>
    <s v="JARNOLD"/>
    <s v="NG-Price"/>
    <x v="6"/>
    <x v="4"/>
    <s v="VD3031.1"/>
    <d v="2002-01-01T21:00:00"/>
  </r>
  <r>
    <x v="1"/>
    <x v="1"/>
    <x v="1"/>
    <x v="6"/>
    <n v="750"/>
    <n v="1314649"/>
    <d v="2001-05-30T14:01:23"/>
    <s v="Sempra Energy Trading Cor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beckster"/>
    <s v="RBADEER"/>
    <s v="LT-CA"/>
    <x v="7"/>
    <x v="6"/>
    <n v="626783.1"/>
    <d v="2001-09-01T21:00:00"/>
  </r>
  <r>
    <x v="1"/>
    <x v="2"/>
    <x v="0"/>
    <x v="10"/>
    <n v="310000"/>
    <n v="1314650"/>
    <d v="2001-05-30T14:01:24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95"/>
    <s v="kempjones"/>
    <s v="JARNOLD"/>
    <s v="NG-Price"/>
    <x v="6"/>
    <x v="4"/>
    <s v="VD3038.1"/>
    <d v="2001-07-01T21:00:00"/>
  </r>
  <r>
    <x v="1"/>
    <x v="1"/>
    <x v="1"/>
    <x v="6"/>
    <n v="1500"/>
    <n v="1314652"/>
    <d v="2001-05-30T14:01:3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4.25"/>
    <s v="MSMI1234"/>
    <s v="DSMITH3"/>
    <s v="LT-ERCOT"/>
    <x v="7"/>
    <x v="6"/>
    <n v="626784.1"/>
    <d v="2001-09-01T00:00:00"/>
  </r>
  <r>
    <x v="1"/>
    <x v="2"/>
    <x v="0"/>
    <x v="6"/>
    <n v="300000"/>
    <n v="1314653"/>
    <d v="2001-05-30T14:01:32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650000000000002"/>
    <s v="AQUILA1029"/>
    <s v="PKEAVEY"/>
    <s v="G-DAILY-EST"/>
    <x v="6"/>
    <x v="4"/>
    <s v="VD3027.1"/>
    <d v="2001-06-01T21:00:00"/>
  </r>
  <r>
    <x v="1"/>
    <x v="2"/>
    <x v="0"/>
    <x v="10"/>
    <n v="310000"/>
    <n v="1314654"/>
    <d v="2001-05-30T14:01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9449999999999998"/>
    <s v="gturnbul"/>
    <s v="JARNOLD"/>
    <s v="NG-Price"/>
    <x v="6"/>
    <x v="4"/>
    <s v="VD3037.1"/>
    <d v="2001-07-01T21:00:00"/>
  </r>
  <r>
    <x v="1"/>
    <x v="2"/>
    <x v="1"/>
    <x v="6"/>
    <n v="930"/>
    <n v="1314656"/>
    <d v="2001-05-30T14:01:38"/>
    <s v="Cook Inlet Energy Supply L.L.C."/>
    <x v="0"/>
    <x v="0"/>
    <x v="0"/>
    <x v="2"/>
    <s v="US Gas Phy Fwd Firm non-TX &lt; or = 1Mo "/>
    <s v="US Gas Phy       COL Onshore             Jun01           USD/MM"/>
    <m/>
    <n v="31"/>
    <x v="0"/>
    <x v="10"/>
    <x v="0"/>
    <n v="3.83"/>
    <s v="EASTDESK7"/>
    <s v="SPEREIR"/>
    <s v="ENA-IM NE GULF2"/>
    <x v="8"/>
    <x v="4"/>
    <n v="819258"/>
    <d v="2001-06-01T21:00:00"/>
  </r>
  <r>
    <x v="1"/>
    <x v="2"/>
    <x v="0"/>
    <x v="6"/>
    <n v="300000"/>
    <n v="1314659"/>
    <d v="2001-05-30T14:01:55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6.1"/>
    <d v="2001-09-01T21:00:00"/>
  </r>
  <r>
    <x v="1"/>
    <x v="2"/>
    <x v="0"/>
    <x v="6"/>
    <n v="300000"/>
    <n v="1314662"/>
    <d v="2001-05-30T14:02:06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4"/>
    <s v="ritanagle"/>
    <s v="RGAY"/>
    <s v="West-Keystone"/>
    <x v="6"/>
    <x v="4"/>
    <s v="VD3030.1"/>
    <d v="2001-06-01T21:00:00"/>
  </r>
  <r>
    <x v="1"/>
    <x v="2"/>
    <x v="0"/>
    <x v="10"/>
    <n v="310000"/>
    <n v="1314663"/>
    <d v="2001-05-30T14:02:08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94"/>
    <s v="PATGRIMES"/>
    <s v="JARNOLD"/>
    <s v="NG-Price"/>
    <x v="6"/>
    <x v="4"/>
    <s v="VD3021.1"/>
    <d v="2001-07-01T21:00:00"/>
  </r>
  <r>
    <x v="1"/>
    <x v="5"/>
    <x v="0"/>
    <x v="16"/>
    <n v="75000"/>
    <n v="1314668"/>
    <d v="2001-05-30T14:02:23"/>
    <s v="Valero Marketing and Supply Company"/>
    <x v="0"/>
    <x v="0"/>
    <x v="0"/>
    <x v="5"/>
    <s v="US HeatingOil2 Fin Spread"/>
    <s v="US HeatOil2 Swap GC Crack Spread         Q3 2001         USD/bl/m"/>
    <m/>
    <n v="25000"/>
    <x v="0"/>
    <x v="5"/>
    <x v="0"/>
    <n v="3.69"/>
    <s v="SAL90520"/>
    <s v="LMENA"/>
    <s v="HO"/>
    <x v="6"/>
    <x v="4"/>
    <s v="VD3926.1"/>
    <d v="2001-07-01T00:00:00"/>
  </r>
  <r>
    <x v="1"/>
    <x v="2"/>
    <x v="0"/>
    <x v="22"/>
    <n v="307500"/>
    <n v="1314669"/>
    <d v="2001-05-30T14:02:25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4.0350000000000001"/>
    <s v="AQUILA1081"/>
    <s v="JARNOLD"/>
    <s v="NG-Price"/>
    <x v="6"/>
    <x v="4"/>
    <s v="VD3013.1"/>
    <d v="2001-07-01T00:00:00"/>
  </r>
  <r>
    <x v="1"/>
    <x v="2"/>
    <x v="0"/>
    <x v="6"/>
    <n v="150000"/>
    <n v="1314671"/>
    <d v="2001-05-30T14:02:4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7"/>
    <s v="darylbrown"/>
    <s v="PKEAVEY"/>
    <s v="G-DAILY-EST"/>
    <x v="6"/>
    <x v="4"/>
    <s v="VD3020.1"/>
    <d v="2001-06-01T21:00:00"/>
  </r>
  <r>
    <x v="1"/>
    <x v="3"/>
    <x v="0"/>
    <x v="0"/>
    <n v="50000"/>
    <n v="1314672"/>
    <d v="2001-05-30T14:02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rsrsrsrs"/>
    <s v="GWHALLE"/>
    <s v="WTI-GW-NXC2"/>
    <x v="5"/>
    <x v="4"/>
    <n v="109935"/>
    <d v="2001-07-01T00:00:00"/>
  </r>
  <r>
    <x v="1"/>
    <x v="1"/>
    <x v="1"/>
    <x v="2"/>
    <n v="250"/>
    <n v="1314674"/>
    <d v="2001-05-30T14:02:56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7"/>
    <s v="wiselyan"/>
    <s v="CDORLAN"/>
    <s v="ST-ECAR"/>
    <x v="7"/>
    <x v="6"/>
    <n v="626785.1"/>
    <d v="2001-06-04T21:00:00"/>
  </r>
  <r>
    <x v="1"/>
    <x v="2"/>
    <x v="1"/>
    <x v="0"/>
    <n v="5000"/>
    <n v="1314677"/>
    <d v="2001-05-30T14:03:03"/>
    <s v="Coast Energy Group, a division of Cornerstone Propane, L.P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35"/>
    <s v="buckdiers"/>
    <s v="ARING"/>
    <s v="ENA-IM NE GULF1"/>
    <x v="8"/>
    <x v="4"/>
    <n v="819261"/>
    <d v="2001-06-01T21:00:00"/>
  </r>
  <r>
    <x v="1"/>
    <x v="2"/>
    <x v="0"/>
    <x v="10"/>
    <n v="77500"/>
    <n v="1314681"/>
    <d v="2001-05-30T14:03:20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94"/>
    <s v="winyahay"/>
    <s v="JARNOLD"/>
    <s v="NG-Price"/>
    <x v="6"/>
    <x v="4"/>
    <s v="VD3005.1"/>
    <d v="2001-07-01T21:00:00"/>
  </r>
  <r>
    <x v="1"/>
    <x v="1"/>
    <x v="1"/>
    <x v="2"/>
    <n v="250"/>
    <n v="1314682"/>
    <d v="2001-05-30T14:03:22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38.75"/>
    <s v="daveoz1974"/>
    <s v="JKING6"/>
    <s v="ST-SERC"/>
    <x v="7"/>
    <x v="6"/>
    <n v="626788.1"/>
    <d v="2001-06-04T21:00:00"/>
  </r>
  <r>
    <x v="1"/>
    <x v="3"/>
    <x v="0"/>
    <x v="0"/>
    <n v="10000"/>
    <n v="1314683"/>
    <d v="2001-05-30T14:03:28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"/>
    <s v="GWHALLE"/>
    <s v="WTI-GW-NXC2"/>
    <x v="5"/>
    <x v="4"/>
    <n v="109936"/>
    <d v="2001-07-01T00:00:00"/>
  </r>
  <r>
    <x v="1"/>
    <x v="2"/>
    <x v="0"/>
    <x v="6"/>
    <n v="120000"/>
    <n v="1314685"/>
    <d v="2001-05-30T14:03:29"/>
    <s v="Duke Energy Trading and Marketing, L.L.C."/>
    <x v="0"/>
    <x v="0"/>
    <x v="0"/>
    <x v="2"/>
    <s v="US Gas Fin Swap"/>
    <s v="US Gas Daily     HHub                    Jun01           USD/MM"/>
    <n v="4000"/>
    <m/>
    <x v="0"/>
    <x v="10"/>
    <x v="0"/>
    <n v="3.8650000000000002"/>
    <s v="DANIELCOWL"/>
    <s v="PKEAVEY"/>
    <s v="G-DAILY-EST"/>
    <x v="6"/>
    <x v="4"/>
    <s v="VD3008.1"/>
    <d v="2001-06-01T21:00:00"/>
  </r>
  <r>
    <x v="1"/>
    <x v="3"/>
    <x v="0"/>
    <x v="0"/>
    <n v="40000"/>
    <n v="1314684"/>
    <d v="2001-05-30T14:03:29"/>
    <s v="Sempra Energy Trading Corp."/>
    <x v="0"/>
    <x v="0"/>
    <x v="0"/>
    <x v="3"/>
    <s v="US Crude WTI Fin Swap "/>
    <s v="US WTI Swap      Nymex PEN               Jul01           USD/bl/m"/>
    <m/>
    <n v="40000"/>
    <x v="0"/>
    <x v="5"/>
    <x v="0"/>
    <n v="28.59"/>
    <s v="DOMESTIC1"/>
    <s v="GWHALLE"/>
    <s v="WTI-GW-NXC2"/>
    <x v="5"/>
    <x v="4"/>
    <n v="109937"/>
    <d v="2001-07-01T00:00:00"/>
  </r>
  <r>
    <x v="1"/>
    <x v="2"/>
    <x v="0"/>
    <x v="10"/>
    <n v="620000"/>
    <n v="1314686"/>
    <d v="2001-05-30T14:03:30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350000000000001"/>
    <s v="ADM98493"/>
    <s v="JARNOLD"/>
    <s v="NG-Price"/>
    <x v="6"/>
    <x v="4"/>
    <s v="VD3003.1"/>
    <d v="2001-07-01T21:00:00"/>
  </r>
  <r>
    <x v="1"/>
    <x v="2"/>
    <x v="0"/>
    <x v="14"/>
    <n v="1825000"/>
    <n v="1314687"/>
    <d v="2001-05-30T14:03:31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199999999999996"/>
    <s v="AQUILA1004"/>
    <s v="JARNOLD"/>
    <s v="NG-Price"/>
    <x v="6"/>
    <x v="4"/>
    <s v="VD3007.1"/>
    <d v="2002-01-01T21:00:00"/>
  </r>
  <r>
    <x v="1"/>
    <x v="2"/>
    <x v="0"/>
    <x v="20"/>
    <n v="755000"/>
    <n v="1314688"/>
    <d v="2001-05-30T14:03:35"/>
    <s v="Societe General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DJDRALEX"/>
    <s v="JARNOLD"/>
    <s v="NG-Price"/>
    <x v="6"/>
    <x v="4"/>
    <s v="VD3002.1"/>
    <d v="2001-11-01T00:00:00"/>
  </r>
  <r>
    <x v="1"/>
    <x v="1"/>
    <x v="1"/>
    <x v="6"/>
    <n v="750"/>
    <n v="1314691"/>
    <d v="2001-05-30T14:03:58"/>
    <s v="Calpine Energy Services, L.P."/>
    <x v="0"/>
    <x v="0"/>
    <x v="0"/>
    <x v="1"/>
    <s v="US West Power Phy Fwd Firm"/>
    <s v="US Pwr Phy Firm  PALVE Peak              Jun01           USD/MWh"/>
    <n v="25"/>
    <m/>
    <x v="0"/>
    <x v="1"/>
    <x v="0"/>
    <n v="252"/>
    <s v="WRUSSELL"/>
    <s v="MFISCHE2"/>
    <s v="ST-SW"/>
    <x v="7"/>
    <x v="6"/>
    <n v="626790.1"/>
    <d v="2001-06-01T21:00:00"/>
  </r>
  <r>
    <x v="1"/>
    <x v="2"/>
    <x v="1"/>
    <x v="6"/>
    <n v="180000"/>
    <n v="1314692"/>
    <d v="2001-05-30T14:04:12"/>
    <s v="Dominion Field Services, Inc."/>
    <x v="0"/>
    <x v="0"/>
    <x v="0"/>
    <x v="2"/>
    <s v="US Gas Phy Fwd Firm non-TX &lt; or = 1Mo "/>
    <s v="US Gas Phy       TCO Pool                Jun01           USD/MM"/>
    <n v="6000"/>
    <m/>
    <x v="0"/>
    <x v="10"/>
    <x v="0"/>
    <n v="4.03"/>
    <s v="ADM31465"/>
    <s v="JHODGE2"/>
    <s v="ENA-IM ME TCO"/>
    <x v="8"/>
    <x v="4"/>
    <n v="819264"/>
    <d v="2001-06-01T21:00:00"/>
  </r>
  <r>
    <x v="1"/>
    <x v="2"/>
    <x v="0"/>
    <x v="6"/>
    <n v="150000"/>
    <n v="1314694"/>
    <d v="2001-05-30T14:04:18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57"/>
    <s v="MICKELSON1"/>
    <s v="SSOUTH"/>
    <s v="West-NW"/>
    <x v="6"/>
    <x v="4"/>
    <s v="VD2997.1"/>
    <d v="2001-06-01T21:00:00"/>
  </r>
  <r>
    <x v="1"/>
    <x v="2"/>
    <x v="0"/>
    <x v="10"/>
    <n v="310000"/>
    <n v="1314695"/>
    <d v="2001-05-30T14:04:1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ADM84149"/>
    <s v="JARNOLD"/>
    <s v="NG-Price"/>
    <x v="6"/>
    <x v="4"/>
    <s v="VD2993.1"/>
    <d v="2001-07-01T21:00:00"/>
  </r>
  <r>
    <x v="1"/>
    <x v="2"/>
    <x v="0"/>
    <x v="20"/>
    <n v="755000"/>
    <n v="1314696"/>
    <d v="2001-05-30T14:04:21"/>
    <s v="J. Aron &amp; Company"/>
    <x v="0"/>
    <x v="0"/>
    <x v="0"/>
    <x v="2"/>
    <s v="US Gas Fin BasisSwap"/>
    <s v="US Gas Basis     TETCO M3                Nov01-Mar02     USD/MM"/>
    <m/>
    <n v="5000"/>
    <x v="0"/>
    <x v="10"/>
    <x v="0"/>
    <n v="0.91"/>
    <s v="herbpetr"/>
    <s v="BMCKAY"/>
    <s v="FT-NY"/>
    <x v="6"/>
    <x v="4"/>
    <s v="VD2994.1"/>
    <d v="2001-11-01T00:00:00"/>
  </r>
  <r>
    <x v="1"/>
    <x v="2"/>
    <x v="0"/>
    <x v="6"/>
    <n v="450000"/>
    <n v="1314697"/>
    <d v="2001-05-30T14:04:24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89"/>
    <s v="AQUILA1015"/>
    <s v="EBASS"/>
    <s v="FT-Texas"/>
    <x v="6"/>
    <x v="4"/>
    <s v="VD2990.1"/>
    <d v="2001-06-01T21:00:00"/>
  </r>
  <r>
    <x v="1"/>
    <x v="2"/>
    <x v="0"/>
    <x v="6"/>
    <n v="300000"/>
    <n v="1314698"/>
    <d v="2001-05-30T14:04:28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86"/>
    <s v="kimnorman"/>
    <s v="PKEAVEY"/>
    <s v="G-DAILY-EST"/>
    <x v="6"/>
    <x v="4"/>
    <s v="VD2995.1"/>
    <d v="2001-06-01T21:00:00"/>
  </r>
  <r>
    <x v="1"/>
    <x v="2"/>
    <x v="0"/>
    <x v="10"/>
    <n v="155000"/>
    <n v="1314699"/>
    <d v="2001-05-30T14:04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9350000000000001"/>
    <s v="DANIELCOWL"/>
    <s v="JARNOLD"/>
    <s v="NG-Price"/>
    <x v="6"/>
    <x v="4"/>
    <s v="VD2999.1"/>
    <d v="2001-07-01T21:00:00"/>
  </r>
  <r>
    <x v="1"/>
    <x v="3"/>
    <x v="0"/>
    <x v="0"/>
    <n v="50000"/>
    <n v="1314700"/>
    <d v="2001-05-30T14:04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38"/>
    <d v="2001-07-01T00:00:00"/>
  </r>
  <r>
    <x v="1"/>
    <x v="2"/>
    <x v="0"/>
    <x v="6"/>
    <n v="300000"/>
    <n v="1314701"/>
    <d v="2001-05-30T14:04:4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855"/>
    <s v="SANDBERG"/>
    <s v="PKEAVEY"/>
    <s v="G-DAILY-EST"/>
    <x v="6"/>
    <x v="4"/>
    <s v="VD2989.1"/>
    <d v="2001-06-01T21:00:00"/>
  </r>
  <r>
    <x v="1"/>
    <x v="2"/>
    <x v="0"/>
    <x v="10"/>
    <n v="620000"/>
    <n v="1314704"/>
    <d v="2001-05-30T14:04:5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"/>
    <s v="DAVIDSET"/>
    <s v="JARNOLD"/>
    <s v="NG-Price"/>
    <x v="6"/>
    <x v="4"/>
    <s v="VD2986.1"/>
    <d v="2001-07-01T21:00:00"/>
  </r>
  <r>
    <x v="1"/>
    <x v="3"/>
    <x v="0"/>
    <x v="0"/>
    <n v="50000"/>
    <n v="1314705"/>
    <d v="2001-05-30T14:0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39"/>
    <d v="2001-07-01T00:00:00"/>
  </r>
  <r>
    <x v="1"/>
    <x v="2"/>
    <x v="0"/>
    <x v="6"/>
    <n v="300000"/>
    <n v="1314706"/>
    <d v="2001-05-30T14:05:11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6"/>
    <s v="ADM18276"/>
    <s v="PKEAVEY"/>
    <s v="G-DAILY-EST"/>
    <x v="6"/>
    <x v="4"/>
    <s v="VD2984.1"/>
    <d v="2001-06-01T21:00:00"/>
  </r>
  <r>
    <x v="1"/>
    <x v="3"/>
    <x v="0"/>
    <x v="0"/>
    <n v="50000"/>
    <n v="1314707"/>
    <d v="2001-05-30T14:05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"/>
    <s v="GWHALLE"/>
    <s v="WTI-GW-NXC2"/>
    <x v="5"/>
    <x v="4"/>
    <n v="109940"/>
    <d v="2001-07-01T00:00:00"/>
  </r>
  <r>
    <x v="1"/>
    <x v="2"/>
    <x v="0"/>
    <x v="6"/>
    <n v="300000"/>
    <n v="1314708"/>
    <d v="2001-05-30T14:05:39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WARNERTODD"/>
    <s v="PKEAVEY"/>
    <s v="G-DAILY-EST"/>
    <x v="6"/>
    <x v="4"/>
    <s v="VD2988.1"/>
    <d v="2001-06-01T21:00:00"/>
  </r>
  <r>
    <x v="1"/>
    <x v="2"/>
    <x v="0"/>
    <x v="10"/>
    <n v="620000"/>
    <n v="1314709"/>
    <d v="2001-05-30T14:05:4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h1825ps"/>
    <s v="JARNOLD"/>
    <s v="NG-Price"/>
    <x v="6"/>
    <x v="4"/>
    <s v="VD2987.1"/>
    <d v="2001-07-01T21:00:00"/>
  </r>
  <r>
    <x v="1"/>
    <x v="2"/>
    <x v="1"/>
    <x v="6"/>
    <n v="300000"/>
    <n v="1314710"/>
    <d v="2001-05-30T14:05:56"/>
    <s v="Texla Energy Management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7"/>
    <s v="WILSHUSEN"/>
    <s v="ARING"/>
    <s v="ENA-IM NE GULF1"/>
    <x v="8"/>
    <x v="4"/>
    <n v="819269"/>
    <d v="2001-06-01T21:00:00"/>
  </r>
  <r>
    <x v="1"/>
    <x v="2"/>
    <x v="0"/>
    <x v="10"/>
    <n v="620000"/>
    <n v="1314712"/>
    <d v="2001-05-30T14:05:5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550000000000001"/>
    <s v="mtherrell"/>
    <s v="JARNOLD"/>
    <s v="NG-Price"/>
    <x v="6"/>
    <x v="4"/>
    <s v="VD2977.1"/>
    <d v="2001-07-01T21:00:00"/>
  </r>
  <r>
    <x v="1"/>
    <x v="3"/>
    <x v="0"/>
    <x v="0"/>
    <n v="50000"/>
    <n v="1314713"/>
    <d v="2001-05-30T14:06:0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941"/>
    <d v="2001-07-01T00:00:00"/>
  </r>
  <r>
    <x v="1"/>
    <x v="2"/>
    <x v="1"/>
    <x v="6"/>
    <n v="30000"/>
    <n v="1314714"/>
    <d v="2001-05-30T14:06:10"/>
    <s v="Interstate Power Company"/>
    <x v="0"/>
    <x v="0"/>
    <x v="0"/>
    <x v="2"/>
    <s v="US Gas Phy Fwd Firm non-TX &lt; or = 1Mo "/>
    <s v="US Gas Phy       NNG Demarc              Jun01           USD/MM"/>
    <n v="1000"/>
    <m/>
    <x v="0"/>
    <x v="10"/>
    <x v="0"/>
    <n v="3.7250000000000001"/>
    <s v="ipca08239"/>
    <s v="KSTEVEN"/>
    <s v="ENA-IM Mid Central South"/>
    <x v="8"/>
    <x v="4"/>
    <n v="819270"/>
    <d v="2001-06-01T21:00:00"/>
  </r>
  <r>
    <x v="0"/>
    <x v="2"/>
    <x v="1"/>
    <x v="6"/>
    <n v="300000"/>
    <n v="1314716"/>
    <d v="2001-05-30T14:06:19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650000000000004"/>
    <s v="shane2001"/>
    <s v="MCUILLA"/>
    <s v="ENA - IM Ontario"/>
    <x v="8"/>
    <x v="4"/>
    <n v="819271"/>
    <d v="2001-06-01T21:00:00"/>
  </r>
  <r>
    <x v="1"/>
    <x v="3"/>
    <x v="0"/>
    <x v="0"/>
    <n v="50000"/>
    <n v="1314715"/>
    <d v="2001-05-30T14:0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N587JK00"/>
    <s v="GWHALLE"/>
    <s v="WTI-GW-NXC2"/>
    <x v="5"/>
    <x v="4"/>
    <n v="109942"/>
    <d v="2001-07-01T00:00:00"/>
  </r>
  <r>
    <x v="1"/>
    <x v="2"/>
    <x v="0"/>
    <x v="10"/>
    <n v="620000"/>
    <n v="1314718"/>
    <d v="2001-05-30T14:06:3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6"/>
    <s v="DAVIDSET"/>
    <s v="JARNOLD"/>
    <s v="NG-Price"/>
    <x v="6"/>
    <x v="4"/>
    <s v="VD2983.1"/>
    <d v="2001-07-01T21:00:00"/>
  </r>
  <r>
    <x v="1"/>
    <x v="2"/>
    <x v="0"/>
    <x v="6"/>
    <n v="300000"/>
    <n v="1314719"/>
    <d v="2001-05-30T14:06:40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5"/>
    <s v="darylbrown"/>
    <s v="PKEAVEY"/>
    <s v="G-DAILY-EST"/>
    <x v="6"/>
    <x v="4"/>
    <s v="VD2981.1"/>
    <d v="2001-06-01T21:00:00"/>
  </r>
  <r>
    <x v="1"/>
    <x v="2"/>
    <x v="0"/>
    <x v="14"/>
    <n v="1825000"/>
    <n v="1314720"/>
    <d v="2001-05-30T14:06:46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MMETTERS"/>
    <s v="JARNOLD"/>
    <s v="NG-Price"/>
    <x v="6"/>
    <x v="4"/>
    <s v="VD2978.1"/>
    <d v="2002-01-01T21:00:00"/>
  </r>
  <r>
    <x v="1"/>
    <x v="2"/>
    <x v="0"/>
    <x v="10"/>
    <n v="310000"/>
    <n v="1314721"/>
    <d v="2001-05-30T14:06:46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6"/>
    <s v="shanelee"/>
    <s v="JARNOLD"/>
    <s v="NG-Price"/>
    <x v="6"/>
    <x v="4"/>
    <s v="VD2971.1"/>
    <d v="2001-07-01T21:00:00"/>
  </r>
  <r>
    <x v="1"/>
    <x v="2"/>
    <x v="0"/>
    <x v="6"/>
    <n v="600000"/>
    <n v="1314722"/>
    <d v="2001-05-30T14:06:50"/>
    <s v="Sempra Energy Trading Corp."/>
    <x v="0"/>
    <x v="0"/>
    <x v="0"/>
    <x v="2"/>
    <s v="US Gas Fin Swap"/>
    <s v="US Gas Swap      Nymex                   Sep01           USD/MM"/>
    <m/>
    <n v="20000"/>
    <x v="0"/>
    <x v="10"/>
    <x v="0"/>
    <n v="4.085"/>
    <s v="jeffstone"/>
    <s v="JARNOLD"/>
    <s v="NG-Price"/>
    <x v="6"/>
    <x v="4"/>
    <s v="VD2953.1"/>
    <d v="2001-09-01T21:00:00"/>
  </r>
  <r>
    <x v="1"/>
    <x v="2"/>
    <x v="0"/>
    <x v="6"/>
    <n v="300000"/>
    <n v="1314725"/>
    <d v="2001-05-30T14:06:5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8"/>
    <s v="ADM84149"/>
    <s v="PKEAVEY"/>
    <s v="G-DAILY-EST"/>
    <x v="6"/>
    <x v="4"/>
    <s v="VD2963.1"/>
    <d v="2001-06-01T21:00:00"/>
  </r>
  <r>
    <x v="1"/>
    <x v="2"/>
    <x v="0"/>
    <x v="22"/>
    <n v="615000"/>
    <n v="1314726"/>
    <d v="2001-05-30T14:06:56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dbsempra"/>
    <s v="JARNOLD"/>
    <s v="NG-Price"/>
    <x v="6"/>
    <x v="4"/>
    <s v="VD2951.1"/>
    <d v="2001-07-01T00:00:00"/>
  </r>
  <r>
    <x v="1"/>
    <x v="2"/>
    <x v="0"/>
    <x v="22"/>
    <n v="615000"/>
    <n v="1314727"/>
    <d v="2001-05-30T14:07:00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EDRIETZE"/>
    <s v="JARNOLD"/>
    <s v="NG-Price"/>
    <x v="6"/>
    <x v="4"/>
    <s v="VD2945.1"/>
    <d v="2001-07-01T00:00:00"/>
  </r>
  <r>
    <x v="1"/>
    <x v="2"/>
    <x v="0"/>
    <x v="6"/>
    <n v="300000"/>
    <n v="1314728"/>
    <d v="2001-05-30T14:07:05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849999999999998"/>
    <s v="pcesbobs"/>
    <s v="PKEAVEY"/>
    <s v="G-DAILY-EST"/>
    <x v="6"/>
    <x v="4"/>
    <s v="VD2974.1"/>
    <d v="2001-06-01T21:00:00"/>
  </r>
  <r>
    <x v="1"/>
    <x v="2"/>
    <x v="0"/>
    <x v="22"/>
    <n v="615000"/>
    <n v="1314729"/>
    <d v="2001-05-30T14:07:06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99999999999996"/>
    <s v="EDRIETZE"/>
    <s v="JARNOLD"/>
    <s v="NG-Price"/>
    <x v="6"/>
    <x v="4"/>
    <s v="VD2932.1"/>
    <d v="2001-07-01T00:00:00"/>
  </r>
  <r>
    <x v="1"/>
    <x v="1"/>
    <x v="1"/>
    <x v="6"/>
    <n v="1500"/>
    <n v="1314730"/>
    <d v="2001-05-30T14:07:09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4.5"/>
    <s v="Amlingst"/>
    <s v="DSMITH3"/>
    <s v="LT-ERCOT"/>
    <x v="7"/>
    <x v="6"/>
    <n v="626792.1"/>
    <d v="2001-09-01T00:00:00"/>
  </r>
  <r>
    <x v="1"/>
    <x v="2"/>
    <x v="0"/>
    <x v="20"/>
    <n v="377500"/>
    <n v="1314732"/>
    <d v="2001-05-30T14:07:1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375"/>
    <s v="berginpat2"/>
    <s v="JARNOLD"/>
    <s v="NG-Price"/>
    <x v="6"/>
    <x v="4"/>
    <s v="VD2927.1"/>
    <d v="2001-11-01T00:00:00"/>
  </r>
  <r>
    <x v="1"/>
    <x v="2"/>
    <x v="0"/>
    <x v="10"/>
    <n v="1550"/>
    <n v="1314733"/>
    <d v="2001-05-30T14:07:20"/>
    <s v="Bank of America, National Association"/>
    <x v="0"/>
    <x v="0"/>
    <x v="0"/>
    <x v="2"/>
    <s v="US Gas Fin Opt Call"/>
    <s v="US Gas Fin Opt   NYMEX        EC4.0      Aug01           USD/MM-L"/>
    <n v="50"/>
    <m/>
    <x v="0"/>
    <x v="11"/>
    <x v="0"/>
    <n v="0.3775"/>
    <s v="DALEWONG"/>
    <s v="MMAGGI"/>
    <s v="NG EXOTIC"/>
    <x v="6"/>
    <x v="4"/>
    <s v="VD2920.1"/>
    <d v="2001-08-01T00:00:00"/>
  </r>
  <r>
    <x v="1"/>
    <x v="3"/>
    <x v="0"/>
    <x v="0"/>
    <n v="50000"/>
    <n v="1314736"/>
    <d v="2001-05-30T14:07:2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944"/>
    <d v="2001-07-01T00:00:00"/>
  </r>
  <r>
    <x v="1"/>
    <x v="2"/>
    <x v="0"/>
    <x v="10"/>
    <n v="620000"/>
    <n v="1314739"/>
    <d v="2001-05-30T14:07:3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7"/>
    <s v="JRTHOMAS"/>
    <s v="JARNOLD"/>
    <s v="NG-Price"/>
    <x v="6"/>
    <x v="4"/>
    <s v="VD2929.1"/>
    <d v="2001-07-01T21:00:00"/>
  </r>
  <r>
    <x v="1"/>
    <x v="2"/>
    <x v="0"/>
    <x v="6"/>
    <n v="300000"/>
    <n v="1314740"/>
    <d v="2001-05-30T14:07:36"/>
    <s v="Axia Energy, LP"/>
    <x v="0"/>
    <x v="0"/>
    <x v="0"/>
    <x v="2"/>
    <s v="US Gas Fin Swap"/>
    <s v="US Gas Daily     HHub                    Jun01           USD/MM"/>
    <m/>
    <n v="10000"/>
    <x v="0"/>
    <x v="10"/>
    <x v="0"/>
    <n v="3.89"/>
    <s v="hillblak"/>
    <s v="PKEAVEY"/>
    <s v="G-DAILY-EST"/>
    <x v="6"/>
    <x v="4"/>
    <s v="VD2899.1"/>
    <d v="2001-06-01T21:00:00"/>
  </r>
  <r>
    <x v="1"/>
    <x v="2"/>
    <x v="0"/>
    <x v="14"/>
    <n v="1825000"/>
    <n v="1314743"/>
    <d v="2001-05-30T14:07:44"/>
    <s v="Duke Energy Marketing Limited Partnership"/>
    <x v="0"/>
    <x v="0"/>
    <x v="0"/>
    <x v="2"/>
    <s v="US Gas Fin Swap"/>
    <s v="US Gas Swap      Nymex                   Jan-Dec02       USD/MM"/>
    <m/>
    <n v="5000"/>
    <x v="0"/>
    <x v="10"/>
    <x v="0"/>
    <n v="4.05"/>
    <s v="BIGBRADLY"/>
    <s v="JARNOLD"/>
    <s v="NG-Price"/>
    <x v="6"/>
    <x v="4"/>
    <s v="VD2878.1"/>
    <d v="2002-01-01T21:00:00"/>
  </r>
  <r>
    <x v="1"/>
    <x v="2"/>
    <x v="0"/>
    <x v="10"/>
    <n v="620000"/>
    <n v="1314742"/>
    <d v="2001-05-30T14:07:44"/>
    <s v="Firm Trade Bridgeline Gas Marketing LLC"/>
    <x v="0"/>
    <x v="0"/>
    <x v="0"/>
    <x v="2"/>
    <s v="US Gas Fin BasisSwap"/>
    <s v="US Gas Basis     SONAT LA                Jul01           USD/MM"/>
    <n v="20000"/>
    <m/>
    <x v="0"/>
    <x v="10"/>
    <x v="0"/>
    <n v="-1.4999999999999999E-2"/>
    <s v="ADM38409"/>
    <s v="SBRAWNE"/>
    <s v="FT-East"/>
    <x v="6"/>
    <x v="4"/>
    <s v="VD2938.1"/>
    <d v="2001-07-01T21:00:00"/>
  </r>
  <r>
    <x v="1"/>
    <x v="2"/>
    <x v="0"/>
    <x v="10"/>
    <n v="620000"/>
    <n v="1314745"/>
    <d v="2001-05-30T14:07:50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750000000000001"/>
    <s v="mtherrell"/>
    <s v="JARNOLD"/>
    <s v="NG-Price"/>
    <x v="6"/>
    <x v="4"/>
    <s v="VD2874.1"/>
    <d v="2001-07-01T21:00:00"/>
  </r>
  <r>
    <x v="1"/>
    <x v="2"/>
    <x v="0"/>
    <x v="6"/>
    <n v="150000"/>
    <n v="1314746"/>
    <d v="2001-05-30T14:07:5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8849999999999998"/>
    <s v="TAYLOR01"/>
    <s v="PKEAVEY"/>
    <s v="G-DAILY-EST"/>
    <x v="6"/>
    <x v="4"/>
    <s v="VD2869.1"/>
    <d v="2001-06-01T21:00:00"/>
  </r>
  <r>
    <x v="1"/>
    <x v="2"/>
    <x v="0"/>
    <x v="6"/>
    <n v="150000"/>
    <n v="1314748"/>
    <d v="2001-05-30T14:07:56"/>
    <s v="Mirant Americas Energy Marketing, L.P."/>
    <x v="0"/>
    <x v="0"/>
    <x v="0"/>
    <x v="2"/>
    <s v="US Gas Fin Swap"/>
    <s v="US Gas Daily     Waha                    Jun01           USD/MM"/>
    <n v="5000"/>
    <m/>
    <x v="0"/>
    <x v="10"/>
    <x v="0"/>
    <n v="3.79"/>
    <s v="jfh00001"/>
    <s v="EBASS"/>
    <s v="FT-Texas"/>
    <x v="6"/>
    <x v="4"/>
    <s v="VD2854.1"/>
    <d v="2001-06-01T21:00:00"/>
  </r>
  <r>
    <x v="1"/>
    <x v="2"/>
    <x v="0"/>
    <x v="6"/>
    <n v="150000"/>
    <n v="1314749"/>
    <d v="2001-05-30T14:08:00"/>
    <s v="Axia Energy, LP"/>
    <x v="0"/>
    <x v="0"/>
    <x v="0"/>
    <x v="2"/>
    <s v="US Gas Fin Swap"/>
    <s v="US Gas Daily     Chicago                 Jun01           USD/MM"/>
    <n v="5000"/>
    <m/>
    <x v="0"/>
    <x v="10"/>
    <x v="0"/>
    <n v="3.93"/>
    <s v="hillblak"/>
    <s v="GSTOREY"/>
    <s v="FT-ONTARIO"/>
    <x v="6"/>
    <x v="4"/>
    <s v="VD2846.1"/>
    <d v="2001-06-01T21:00:00"/>
  </r>
  <r>
    <x v="1"/>
    <x v="3"/>
    <x v="0"/>
    <x v="0"/>
    <n v="10000"/>
    <n v="1314754"/>
    <d v="2001-05-30T14:08:0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1"/>
    <s v="GWHALLE"/>
    <s v="WTI-GW-NXC2"/>
    <x v="5"/>
    <x v="4"/>
    <n v="109945"/>
    <d v="2001-07-01T00:00:00"/>
  </r>
  <r>
    <x v="1"/>
    <x v="2"/>
    <x v="0"/>
    <x v="6"/>
    <n v="300000"/>
    <n v="1314755"/>
    <d v="2001-05-30T14:08:06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9"/>
    <s v="pcesbobs"/>
    <s v="PKEAVEY"/>
    <s v="G-DAILY-EST"/>
    <x v="6"/>
    <x v="4"/>
    <s v="VD2834.1"/>
    <d v="2001-06-01T21:00:00"/>
  </r>
  <r>
    <x v="1"/>
    <x v="2"/>
    <x v="0"/>
    <x v="6"/>
    <n v="450000"/>
    <n v="1314756"/>
    <d v="2001-05-30T14:08:08"/>
    <s v="BP Corporation North America Inc."/>
    <x v="0"/>
    <x v="0"/>
    <x v="0"/>
    <x v="2"/>
    <s v="US Gas Fin Swap"/>
    <s v="US Gas Daily     HSC                     Jun01           USD/MM"/>
    <m/>
    <n v="15000"/>
    <x v="0"/>
    <x v="10"/>
    <x v="0"/>
    <n v="3.92"/>
    <s v="Hallbrianf"/>
    <s v="EBASS"/>
    <s v="FT-Texas"/>
    <x v="6"/>
    <x v="4"/>
    <s v="VD2830.1"/>
    <d v="2001-06-01T21:00:00"/>
  </r>
  <r>
    <x v="1"/>
    <x v="2"/>
    <x v="0"/>
    <x v="10"/>
    <n v="77500"/>
    <n v="1314757"/>
    <d v="2001-05-30T14:08:10"/>
    <s v="NUI Energy Brokers, Inc."/>
    <x v="0"/>
    <x v="0"/>
    <x v="0"/>
    <x v="2"/>
    <s v="US Gas Fin Swap"/>
    <s v="US Gas Swap      Nymex                   Jul01           USD/MM"/>
    <m/>
    <n v="2500"/>
    <x v="0"/>
    <x v="10"/>
    <x v="0"/>
    <n v="3.98"/>
    <s v="NUITBOHREN"/>
    <s v="JARNOLD"/>
    <s v="NG-Price"/>
    <x v="6"/>
    <x v="4"/>
    <s v="VD2828.1"/>
    <d v="2001-07-01T21:00:00"/>
  </r>
  <r>
    <x v="1"/>
    <x v="3"/>
    <x v="0"/>
    <x v="0"/>
    <n v="50000"/>
    <n v="1314758"/>
    <d v="2001-05-30T14:08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JTREADWAY"/>
    <s v="GWHALLE"/>
    <s v="WTI-GW-NXC2"/>
    <x v="5"/>
    <x v="4"/>
    <n v="109946"/>
    <d v="2001-07-01T00:00:00"/>
  </r>
  <r>
    <x v="1"/>
    <x v="2"/>
    <x v="0"/>
    <x v="10"/>
    <n v="232500"/>
    <n v="1314759"/>
    <d v="2001-05-30T14:08:15"/>
    <s v="AEP Energy Services, Inc."/>
    <x v="0"/>
    <x v="0"/>
    <x v="0"/>
    <x v="2"/>
    <s v="US Gas Fin Swap"/>
    <s v="US Gas Swap      Nymex                   Jul01           USD/MM"/>
    <m/>
    <n v="7500"/>
    <x v="0"/>
    <x v="10"/>
    <x v="0"/>
    <n v="3.98"/>
    <s v="aepes220"/>
    <s v="JARNOLD"/>
    <s v="NG-Price"/>
    <x v="6"/>
    <x v="4"/>
    <s v="VD2819.1"/>
    <d v="2001-07-01T21:00:00"/>
  </r>
  <r>
    <x v="1"/>
    <x v="2"/>
    <x v="0"/>
    <x v="20"/>
    <n v="755000"/>
    <n v="1314761"/>
    <d v="2001-05-30T14:08:24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849999999999998"/>
    <s v="SHIMAITIS"/>
    <s v="JARNOLD"/>
    <s v="NG-Price"/>
    <x v="6"/>
    <x v="4"/>
    <s v="VD2809.1"/>
    <d v="2001-11-01T00:00:00"/>
  </r>
  <r>
    <x v="1"/>
    <x v="3"/>
    <x v="0"/>
    <x v="0"/>
    <n v="5000"/>
    <n v="1314762"/>
    <d v="2001-05-30T14:08:24"/>
    <s v="Hess Energy Trading Company LLC"/>
    <x v="0"/>
    <x v="0"/>
    <x v="0"/>
    <x v="3"/>
    <s v="US Crude WTI Fin Swap "/>
    <s v="US WTI Swap      Nymex PEN               Jul01           USD/bl/m"/>
    <n v="5000"/>
    <m/>
    <x v="0"/>
    <x v="5"/>
    <x v="0"/>
    <n v="28.53"/>
    <s v="MICGUIDO"/>
    <s v="GWHALLE"/>
    <s v="WTI-GW-NXC2"/>
    <x v="5"/>
    <x v="4"/>
    <n v="109947"/>
    <d v="2001-07-01T00:00:00"/>
  </r>
  <r>
    <x v="1"/>
    <x v="2"/>
    <x v="0"/>
    <x v="10"/>
    <n v="620000"/>
    <n v="1314763"/>
    <d v="2001-05-30T14:08:26"/>
    <s v="Duke Energy Trading and Marketing, L.L.C."/>
    <x v="0"/>
    <x v="0"/>
    <x v="0"/>
    <x v="2"/>
    <s v="US Gas Fin Swap"/>
    <s v="US Gas Swap      Nymex                   Aug01           USD/MM"/>
    <m/>
    <n v="20000"/>
    <x v="0"/>
    <x v="10"/>
    <x v="0"/>
    <n v="4.0625"/>
    <s v="JOHNNELSON"/>
    <s v="JARNOLD"/>
    <s v="NG-Price"/>
    <x v="6"/>
    <x v="4"/>
    <s v="VD2807.1"/>
    <d v="2001-08-01T21:00:00"/>
  </r>
  <r>
    <x v="1"/>
    <x v="2"/>
    <x v="0"/>
    <x v="10"/>
    <n v="620000"/>
    <n v="1314767"/>
    <d v="2001-05-30T14:08:42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9"/>
    <s v="JRTHOMAS"/>
    <s v="JARNOLD"/>
    <s v="NG-Price"/>
    <x v="6"/>
    <x v="4"/>
    <s v="VD2778.1"/>
    <d v="2001-07-01T21:00:00"/>
  </r>
  <r>
    <x v="1"/>
    <x v="2"/>
    <x v="0"/>
    <x v="10"/>
    <n v="620000"/>
    <n v="1314768"/>
    <d v="2001-05-30T14:08:46"/>
    <s v="Firm Trading Bridgeline Gas Marketing"/>
    <x v="0"/>
    <x v="0"/>
    <x v="0"/>
    <x v="2"/>
    <s v="US Gas Fin Swap"/>
    <s v="US Gas Swap      Nymex                   Jul01           USD/MM"/>
    <n v="20000"/>
    <m/>
    <x v="0"/>
    <x v="10"/>
    <x v="0"/>
    <n v="3.9849999999999999"/>
    <s v="ADM84149"/>
    <s v="JARNOLD"/>
    <s v="NG-Price"/>
    <x v="6"/>
    <x v="4"/>
    <s v="VD2773.1"/>
    <d v="2001-07-01T21:00:00"/>
  </r>
  <r>
    <x v="1"/>
    <x v="2"/>
    <x v="0"/>
    <x v="20"/>
    <n v="755000"/>
    <n v="1314769"/>
    <d v="2001-05-30T14:08:49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6"/>
    <x v="4"/>
    <s v="VD2775.1"/>
    <d v="2001-11-01T00:00:00"/>
  </r>
  <r>
    <x v="1"/>
    <x v="2"/>
    <x v="0"/>
    <x v="10"/>
    <n v="155000"/>
    <n v="1314770"/>
    <d v="2001-05-30T14:08:55"/>
    <s v="Cinergy Marketing &amp; Trading, LLC"/>
    <x v="0"/>
    <x v="0"/>
    <x v="0"/>
    <x v="2"/>
    <s v="US Gas Fin Swap"/>
    <s v="US Gas Swap      Nymex                   Jul01           USD/MM"/>
    <n v="5000"/>
    <m/>
    <x v="0"/>
    <x v="10"/>
    <x v="0"/>
    <n v="3.98"/>
    <s v="BANKYBRAD"/>
    <s v="JARNOLD"/>
    <s v="NG-Price"/>
    <x v="6"/>
    <x v="4"/>
    <s v="VD2766.1"/>
    <d v="2001-07-01T21:00:00"/>
  </r>
  <r>
    <x v="1"/>
    <x v="2"/>
    <x v="1"/>
    <x v="6"/>
    <n v="150000"/>
    <n v="1314771"/>
    <d v="2001-05-30T14:08:55"/>
    <s v="ProLiance Energy, LLC"/>
    <x v="0"/>
    <x v="0"/>
    <x v="0"/>
    <x v="2"/>
    <s v="US Gas Phy Fwd Firm non-TX &lt; or = 1Mo "/>
    <s v="US Gas Phy       TGT Z-SL                Jun01           USD/MM"/>
    <m/>
    <n v="5000"/>
    <x v="0"/>
    <x v="10"/>
    <x v="0"/>
    <n v="3.87"/>
    <s v="ADM14794"/>
    <s v="SPEREIR"/>
    <s v="ENA-IM NE GULF2"/>
    <x v="8"/>
    <x v="4"/>
    <n v="819277"/>
    <d v="2001-06-01T21:00:00"/>
  </r>
  <r>
    <x v="1"/>
    <x v="2"/>
    <x v="0"/>
    <x v="10"/>
    <n v="155000"/>
    <n v="1314773"/>
    <d v="2001-05-30T14:08:59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98"/>
    <s v="bhofman99"/>
    <s v="JARNOLD"/>
    <s v="NG-Price"/>
    <x v="6"/>
    <x v="4"/>
    <s v="VD2757.1"/>
    <d v="2001-07-01T21:00:00"/>
  </r>
  <r>
    <x v="1"/>
    <x v="2"/>
    <x v="0"/>
    <x v="6"/>
    <n v="240000"/>
    <n v="1314775"/>
    <d v="2001-05-30T14:09:03"/>
    <s v="Anadarko Petroleum Corporation"/>
    <x v="0"/>
    <x v="0"/>
    <x v="0"/>
    <x v="2"/>
    <s v="US Gas Fin Swap"/>
    <s v="US Gas Daily     HHub                    Jun01           USD/MM"/>
    <n v="8000"/>
    <m/>
    <x v="0"/>
    <x v="10"/>
    <x v="0"/>
    <n v="3.9"/>
    <s v="ADM81271"/>
    <s v="PKEAVEY"/>
    <s v="G-DAILY-EST"/>
    <x v="6"/>
    <x v="4"/>
    <s v="VD2752.1"/>
    <d v="2001-06-01T21:00:00"/>
  </r>
  <r>
    <x v="1"/>
    <x v="1"/>
    <x v="1"/>
    <x v="14"/>
    <n v="18250"/>
    <n v="1314774"/>
    <d v="2001-05-30T14:09:03"/>
    <s v="Morgan Stanley Capital Group, Inc."/>
    <x v="0"/>
    <x v="0"/>
    <x v="0"/>
    <x v="1"/>
    <s v="US East Power Phy Fwd Firm"/>
    <s v="US Pwr Phy Firm  Entergy Peak            Jan-Dec02       USD/MWh"/>
    <m/>
    <n v="50"/>
    <x v="0"/>
    <x v="1"/>
    <x v="0"/>
    <n v="43"/>
    <s v="seanoneal"/>
    <s v="MCARSON2"/>
    <s v="LT-SPP"/>
    <x v="7"/>
    <x v="6"/>
    <n v="626794.1"/>
    <d v="2002-01-01T14:16:00"/>
  </r>
  <r>
    <x v="1"/>
    <x v="2"/>
    <x v="1"/>
    <x v="0"/>
    <n v="10000"/>
    <n v="1314776"/>
    <d v="2001-05-30T14:09:0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7"/>
    <s v="ADM48146"/>
    <s v="ARING"/>
    <s v="ENA-IM NE GULF1"/>
    <x v="8"/>
    <x v="4"/>
    <n v="819279"/>
    <d v="2001-06-01T21:00:00"/>
  </r>
  <r>
    <x v="1"/>
    <x v="2"/>
    <x v="0"/>
    <x v="6"/>
    <n v="60000"/>
    <n v="1314779"/>
    <d v="2001-05-30T14:09:09"/>
    <s v="Aquila Risk Management Corporation"/>
    <x v="0"/>
    <x v="0"/>
    <x v="0"/>
    <x v="2"/>
    <s v="US Gas Fin Swap"/>
    <s v="US Gas Daily     Mich Con                Jun01           USD/MM"/>
    <n v="2000"/>
    <m/>
    <x v="0"/>
    <x v="10"/>
    <x v="0"/>
    <n v="4.09"/>
    <s v="AQUILA1060"/>
    <s v="GSTOREY"/>
    <s v="FT-ONTARIO"/>
    <x v="6"/>
    <x v="4"/>
    <s v="VD2744.1"/>
    <d v="2001-06-01T21:00:00"/>
  </r>
  <r>
    <x v="1"/>
    <x v="3"/>
    <x v="0"/>
    <x v="0"/>
    <n v="25000"/>
    <n v="1314784"/>
    <d v="2001-05-30T14:09:16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49"/>
    <d v="2001-07-01T00:00:00"/>
  </r>
  <r>
    <x v="1"/>
    <x v="2"/>
    <x v="0"/>
    <x v="6"/>
    <n v="300000"/>
    <n v="1314787"/>
    <d v="2001-05-30T14:09:23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"/>
    <s v="pcesbobs"/>
    <s v="PKEAVEY"/>
    <s v="G-DAILY-EST"/>
    <x v="6"/>
    <x v="4"/>
    <s v="VD2972.1"/>
    <d v="2001-06-01T21:00:00"/>
  </r>
  <r>
    <x v="1"/>
    <x v="2"/>
    <x v="0"/>
    <x v="6"/>
    <n v="56190"/>
    <n v="1314789"/>
    <d v="2001-05-30T14:09:30"/>
    <s v="Axia Energy, LP"/>
    <x v="0"/>
    <x v="0"/>
    <x v="0"/>
    <x v="2"/>
    <s v="US Gas Fin Swap"/>
    <s v="US Gas Daily     Chicago                 Jun01           USD/MM"/>
    <n v="1873"/>
    <m/>
    <x v="0"/>
    <x v="10"/>
    <x v="0"/>
    <n v="3.94"/>
    <s v="hillblak"/>
    <s v="GSTOREY"/>
    <s v="FT-ONTARIO"/>
    <x v="6"/>
    <x v="4"/>
    <s v="VD2973.1"/>
    <d v="2001-06-01T21:00:00"/>
  </r>
  <r>
    <x v="1"/>
    <x v="2"/>
    <x v="0"/>
    <x v="6"/>
    <n v="300000"/>
    <n v="1314788"/>
    <d v="2001-05-30T14:09:30"/>
    <s v="NGTS LLC"/>
    <x v="0"/>
    <x v="0"/>
    <x v="0"/>
    <x v="2"/>
    <s v="US Gas Fin Swap"/>
    <s v="US Gas Daily     EP Permian              Jun01           USD/MM"/>
    <n v="10000"/>
    <m/>
    <x v="0"/>
    <x v="10"/>
    <x v="0"/>
    <n v="3.7549999999999999"/>
    <s v="DARREN10"/>
    <s v="RGAY"/>
    <s v="West-Keystone"/>
    <x v="6"/>
    <x v="4"/>
    <s v="VD2975.1"/>
    <d v="2001-06-01T21:00:00"/>
  </r>
  <r>
    <x v="1"/>
    <x v="1"/>
    <x v="1"/>
    <x v="6"/>
    <n v="1500"/>
    <n v="1314791"/>
    <d v="2001-05-30T14:09:31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7"/>
    <s v="aepsvc128"/>
    <s v="JQUENET"/>
    <s v="LT-PJM"/>
    <x v="7"/>
    <x v="6"/>
    <n v="626795.1"/>
    <d v="2001-06-01T14:12:00"/>
  </r>
  <r>
    <x v="1"/>
    <x v="2"/>
    <x v="0"/>
    <x v="6"/>
    <n v="300000"/>
    <n v="1314792"/>
    <d v="2001-05-30T14:09:37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749999999999999"/>
    <s v="ritanagle"/>
    <s v="RGAY"/>
    <s v="West-Keystone"/>
    <x v="6"/>
    <x v="4"/>
    <s v="VD2969.1"/>
    <d v="2001-06-01T21:00:00"/>
  </r>
  <r>
    <x v="1"/>
    <x v="3"/>
    <x v="0"/>
    <x v="0"/>
    <n v="40000"/>
    <n v="1314794"/>
    <d v="2001-05-30T14:09:39"/>
    <s v="Phibro Inc."/>
    <x v="0"/>
    <x v="0"/>
    <x v="0"/>
    <x v="3"/>
    <s v="US Crude WTI Fin Swap "/>
    <s v="US WTI Swap      Nymex LD                Jul01           USD/bl/m"/>
    <m/>
    <n v="40000"/>
    <x v="0"/>
    <x v="5"/>
    <x v="0"/>
    <n v="28.57"/>
    <s v="SPENCERV"/>
    <s v="GWHALLE"/>
    <s v="WTI-GW-NXC1"/>
    <x v="5"/>
    <x v="4"/>
    <n v="109950"/>
    <d v="2001-07-01T00:00:00"/>
  </r>
  <r>
    <x v="1"/>
    <x v="2"/>
    <x v="0"/>
    <x v="10"/>
    <n v="620000"/>
    <n v="1314795"/>
    <d v="2001-05-30T14:09:4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849999999999999"/>
    <s v="JOHNNELSON"/>
    <s v="JARNOLD"/>
    <s v="NG-Price"/>
    <x v="6"/>
    <x v="4"/>
    <s v="VD2970.1"/>
    <d v="2001-07-01T21:00:00"/>
  </r>
  <r>
    <x v="1"/>
    <x v="2"/>
    <x v="0"/>
    <x v="6"/>
    <n v="150000"/>
    <n v="1314796"/>
    <d v="2001-05-30T14:09:47"/>
    <s v="Reliant Energy Services, Inc."/>
    <x v="0"/>
    <x v="0"/>
    <x v="0"/>
    <x v="2"/>
    <s v="US Gas Fin Swap"/>
    <s v="US Gas Daily     Waha                    Jun01           USD/MM"/>
    <n v="5000"/>
    <m/>
    <x v="0"/>
    <x v="10"/>
    <x v="0"/>
    <n v="3.81"/>
    <s v="jeffwelch"/>
    <s v="EBASS"/>
    <s v="FT-Texas"/>
    <x v="6"/>
    <x v="4"/>
    <s v="VD2967.1"/>
    <d v="2001-06-01T21:00:00"/>
  </r>
  <r>
    <x v="1"/>
    <x v="2"/>
    <x v="0"/>
    <x v="10"/>
    <n v="77500"/>
    <n v="1314799"/>
    <d v="2001-05-30T14:09:5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98"/>
    <s v="jpeace01"/>
    <s v="JARNOLD"/>
    <s v="NG-Price"/>
    <x v="6"/>
    <x v="4"/>
    <s v="VD2964.1"/>
    <d v="2001-07-01T21:00:00"/>
  </r>
  <r>
    <x v="1"/>
    <x v="2"/>
    <x v="1"/>
    <x v="0"/>
    <n v="5000"/>
    <n v="1314798"/>
    <d v="2001-05-30T14:09:54"/>
    <s v="Western Gas Resources, Inc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75"/>
    <s v="JHTRAMEL"/>
    <s v="ARING"/>
    <s v="ENA-IM NE GULF1"/>
    <x v="8"/>
    <x v="4"/>
    <n v="819282"/>
    <d v="2001-06-01T21:00:00"/>
  </r>
  <r>
    <x v="1"/>
    <x v="2"/>
    <x v="0"/>
    <x v="6"/>
    <n v="150000"/>
    <n v="1314801"/>
    <d v="2001-05-30T14:10:05"/>
    <s v="Aquila Risk Management Corporation"/>
    <x v="0"/>
    <x v="0"/>
    <x v="0"/>
    <x v="2"/>
    <s v="US Gas Fin Swap"/>
    <s v="US Gas Daily     Kern River/Opal         Jun01           USD/MM"/>
    <m/>
    <n v="5000"/>
    <x v="0"/>
    <x v="10"/>
    <x v="0"/>
    <n v="2.6"/>
    <s v="AQUILA1001"/>
    <s v="SSOUTH"/>
    <s v="West-NW"/>
    <x v="6"/>
    <x v="4"/>
    <s v="VD2961.1"/>
    <d v="2001-06-01T21:00:00"/>
  </r>
  <r>
    <x v="1"/>
    <x v="2"/>
    <x v="0"/>
    <x v="20"/>
    <n v="755000"/>
    <n v="1314802"/>
    <d v="2001-05-30T14:10:15"/>
    <s v="NUI Energy Broker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DM08578"/>
    <s v="BMCKAY"/>
    <s v="FT-NY"/>
    <x v="6"/>
    <x v="4"/>
    <s v="VD2958.1"/>
    <d v="2001-11-01T00:00:00"/>
  </r>
  <r>
    <x v="1"/>
    <x v="2"/>
    <x v="0"/>
    <x v="10"/>
    <n v="310000"/>
    <n v="1314804"/>
    <d v="2001-05-30T14:10:20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9750000000000001"/>
    <s v="DANIELCOWL"/>
    <s v="JARNOLD"/>
    <s v="NG-Price"/>
    <x v="6"/>
    <x v="4"/>
    <s v="VD2956.1"/>
    <d v="2001-07-01T21:00:00"/>
  </r>
  <r>
    <x v="1"/>
    <x v="2"/>
    <x v="0"/>
    <x v="22"/>
    <n v="615000"/>
    <n v="1314806"/>
    <d v="2001-05-30T14:10:29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7"/>
    <s v="HEVREGAS1"/>
    <s v="JARNOLD"/>
    <s v="NG-Price"/>
    <x v="6"/>
    <x v="4"/>
    <s v="VD2954.1"/>
    <d v="2001-07-01T00:00:00"/>
  </r>
  <r>
    <x v="1"/>
    <x v="2"/>
    <x v="0"/>
    <x v="6"/>
    <n v="300000"/>
    <n v="1314805"/>
    <d v="2001-05-30T14:10:2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95"/>
    <s v="darylbrown"/>
    <s v="PKEAVEY"/>
    <s v="G-DAILY-EST"/>
    <x v="6"/>
    <x v="4"/>
    <s v="VD2957.1"/>
    <d v="2001-06-01T21:00:00"/>
  </r>
  <r>
    <x v="1"/>
    <x v="2"/>
    <x v="0"/>
    <x v="10"/>
    <n v="155000"/>
    <n v="1314807"/>
    <d v="2001-05-30T14:10:30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9750000000000001"/>
    <s v="PATGRIMES"/>
    <s v="JARNOLD"/>
    <s v="NG-Price"/>
    <x v="6"/>
    <x v="4"/>
    <s v="VD2952.1"/>
    <d v="2001-07-01T21:00:00"/>
  </r>
  <r>
    <x v="1"/>
    <x v="2"/>
    <x v="0"/>
    <x v="10"/>
    <n v="620000"/>
    <n v="1314810"/>
    <d v="2001-05-30T14:10:42"/>
    <s v="Constellation Power Source, Inc."/>
    <x v="0"/>
    <x v="0"/>
    <x v="0"/>
    <x v="2"/>
    <s v="US Gas Fin Swap"/>
    <s v="US Gas Swap      Nymex                   Jul01           USD/MM"/>
    <m/>
    <n v="20000"/>
    <x v="0"/>
    <x v="10"/>
    <x v="0"/>
    <n v="3.98"/>
    <s v="kschwartz"/>
    <s v="JARNOLD"/>
    <s v="NG-Price"/>
    <x v="6"/>
    <x v="4"/>
    <s v="VD2949.1"/>
    <d v="2001-07-01T21:00:00"/>
  </r>
  <r>
    <x v="1"/>
    <x v="2"/>
    <x v="0"/>
    <x v="6"/>
    <n v="150000"/>
    <n v="1314811"/>
    <d v="2001-05-30T14:10:54"/>
    <s v="Aquila Risk Management Corporation"/>
    <x v="0"/>
    <x v="0"/>
    <x v="0"/>
    <x v="2"/>
    <s v="US Gas Fin Swap"/>
    <s v="US Gas Daily     EP SanJuan              Jun01           USD/MM"/>
    <m/>
    <n v="5000"/>
    <x v="0"/>
    <x v="10"/>
    <x v="0"/>
    <n v="3.1150000000000002"/>
    <s v="AQUILA1001"/>
    <s v="JTHOLT"/>
    <s v="West-SW"/>
    <x v="6"/>
    <x v="4"/>
    <s v="VD2948.1"/>
    <d v="2001-06-01T21:00:00"/>
  </r>
  <r>
    <x v="1"/>
    <x v="2"/>
    <x v="0"/>
    <x v="10"/>
    <n v="155000"/>
    <n v="1314812"/>
    <d v="2001-05-30T14:11:00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9849999999999999"/>
    <s v="GLOVERBJ"/>
    <s v="JARNOLD"/>
    <s v="NG-Price"/>
    <x v="6"/>
    <x v="4"/>
    <s v="VD2943.1"/>
    <d v="2001-07-01T21:00:00"/>
  </r>
  <r>
    <x v="1"/>
    <x v="2"/>
    <x v="0"/>
    <x v="22"/>
    <n v="615000"/>
    <n v="1314815"/>
    <d v="2001-05-30T14:11:09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4.0750000000000002"/>
    <s v="damian41"/>
    <s v="JARNOLD"/>
    <s v="NG-Price"/>
    <x v="6"/>
    <x v="4"/>
    <s v="VD2944.1"/>
    <d v="2001-07-01T00:00:00"/>
  </r>
  <r>
    <x v="1"/>
    <x v="2"/>
    <x v="0"/>
    <x v="6"/>
    <n v="450000"/>
    <n v="1314814"/>
    <d v="2001-05-30T14:11:09"/>
    <s v="AIG Energy Trading Inc."/>
    <x v="0"/>
    <x v="0"/>
    <x v="0"/>
    <x v="2"/>
    <s v="US Gas Fin Swap"/>
    <s v="US Gas Swap      Nymex                   Sep01           USD/MM"/>
    <m/>
    <n v="15000"/>
    <x v="0"/>
    <x v="10"/>
    <x v="0"/>
    <n v="4.0999999999999996"/>
    <s v="bperkins1"/>
    <s v="JARNOLD"/>
    <s v="NG-Price"/>
    <x v="6"/>
    <x v="4"/>
    <s v="VD2942.1"/>
    <d v="2001-09-01T21:00:00"/>
  </r>
  <r>
    <x v="1"/>
    <x v="2"/>
    <x v="0"/>
    <x v="6"/>
    <n v="300000"/>
    <n v="1314813"/>
    <d v="2001-05-30T14:11:09"/>
    <s v="Anadarko Petroleum Corporation"/>
    <x v="0"/>
    <x v="0"/>
    <x v="0"/>
    <x v="2"/>
    <s v="US Gas Fin Swap"/>
    <s v="US Gas Daily     HHub                    Jun01           USD/MM"/>
    <n v="10000"/>
    <m/>
    <x v="0"/>
    <x v="10"/>
    <x v="0"/>
    <n v="3.89"/>
    <s v="ADM81271"/>
    <s v="PKEAVEY"/>
    <s v="G-DAILY-EST"/>
    <x v="6"/>
    <x v="4"/>
    <s v="VD2947.1"/>
    <d v="2001-06-01T21:00:00"/>
  </r>
  <r>
    <x v="1"/>
    <x v="2"/>
    <x v="0"/>
    <x v="6"/>
    <n v="300000"/>
    <n v="1314819"/>
    <d v="2001-05-30T14:11:29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895"/>
    <s v="DANIELCOWL"/>
    <s v="PKEAVEY"/>
    <s v="G-DAILY-EST"/>
    <x v="6"/>
    <x v="4"/>
    <s v="VD2946.1"/>
    <d v="2001-06-01T21:00:00"/>
  </r>
  <r>
    <x v="1"/>
    <x v="2"/>
    <x v="0"/>
    <x v="10"/>
    <n v="310000"/>
    <n v="1314820"/>
    <d v="2001-05-30T14:11:42"/>
    <s v="Conoco Inc."/>
    <x v="0"/>
    <x v="0"/>
    <x v="0"/>
    <x v="2"/>
    <s v="US Gas Fin Swap"/>
    <s v="US Gas Swap      Nymex                   Jul01           USD/MM"/>
    <n v="10000"/>
    <m/>
    <x v="0"/>
    <x v="10"/>
    <x v="0"/>
    <n v="3.98"/>
    <s v="MADDENPF"/>
    <s v="JARNOLD"/>
    <s v="NG-Price"/>
    <x v="6"/>
    <x v="4"/>
    <s v="VD2940.1"/>
    <d v="2001-07-01T21:00:00"/>
  </r>
  <r>
    <x v="1"/>
    <x v="2"/>
    <x v="0"/>
    <x v="14"/>
    <n v="1825000"/>
    <n v="1314822"/>
    <d v="2001-05-30T14:12:0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4.0549999999999997"/>
    <s v="CSPRINGER"/>
    <s v="JARNOLD"/>
    <s v="NG-Price"/>
    <x v="6"/>
    <x v="4"/>
    <s v="VD2934.1"/>
    <d v="2002-01-01T21:00:00"/>
  </r>
  <r>
    <x v="1"/>
    <x v="2"/>
    <x v="0"/>
    <x v="10"/>
    <n v="232500"/>
    <n v="1314823"/>
    <d v="2001-05-30T14:12:07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3.98"/>
    <s v="DANIELCOWL"/>
    <s v="JARNOLD"/>
    <s v="NG-Price"/>
    <x v="6"/>
    <x v="4"/>
    <s v="VD2937.1"/>
    <d v="2001-07-01T21:00:00"/>
  </r>
  <r>
    <x v="1"/>
    <x v="2"/>
    <x v="0"/>
    <x v="6"/>
    <n v="18810"/>
    <n v="1314824"/>
    <d v="2001-05-30T14:12:08"/>
    <s v="Axia Energy, LP"/>
    <x v="0"/>
    <x v="0"/>
    <x v="0"/>
    <x v="2"/>
    <s v="US Gas Fin Swap"/>
    <s v="US Gas Daily     Chicago                 Jun01           USD/MM"/>
    <n v="627"/>
    <m/>
    <x v="0"/>
    <x v="10"/>
    <x v="0"/>
    <n v="3.9350000000000001"/>
    <s v="hillblak"/>
    <s v="GSTOREY"/>
    <s v="FT-ONTARIO"/>
    <x v="6"/>
    <x v="4"/>
    <s v="VD2935.1"/>
    <d v="2001-06-01T21:00:00"/>
  </r>
  <r>
    <x v="1"/>
    <x v="2"/>
    <x v="0"/>
    <x v="10"/>
    <n v="310000"/>
    <n v="1314826"/>
    <d v="2001-05-30T14:12:31"/>
    <s v="El Paso Merchant Energy, L.P."/>
    <x v="0"/>
    <x v="0"/>
    <x v="0"/>
    <x v="2"/>
    <s v="US Gas Fin BasisSwap"/>
    <s v="US Gas Basis     EP SanJuan              Jul01           USD/MM"/>
    <n v="10000"/>
    <m/>
    <x v="0"/>
    <x v="10"/>
    <x v="0"/>
    <n v="-0.69"/>
    <s v="EPMELPkac"/>
    <s v="MSANCH2"/>
    <s v="GD-New-Jr"/>
    <x v="6"/>
    <x v="4"/>
    <s v="VD2933.1"/>
    <d v="2001-07-01T21:00:00"/>
  </r>
  <r>
    <x v="1"/>
    <x v="2"/>
    <x v="0"/>
    <x v="6"/>
    <n v="128460"/>
    <n v="1314827"/>
    <d v="2001-05-30T14:12:59"/>
    <s v="Axia Energy, LP"/>
    <x v="0"/>
    <x v="0"/>
    <x v="0"/>
    <x v="2"/>
    <s v="US Gas Fin Swap"/>
    <s v="US Gas Daily     Chicago                 Jun01           USD/MM"/>
    <n v="4282"/>
    <m/>
    <x v="0"/>
    <x v="10"/>
    <x v="0"/>
    <n v="3.93"/>
    <s v="hillblak"/>
    <s v="GSTOREY"/>
    <s v="FT-ONTARIO"/>
    <x v="6"/>
    <x v="4"/>
    <s v="VD2930.1"/>
    <d v="2001-06-01T21:00:00"/>
  </r>
  <r>
    <x v="1"/>
    <x v="2"/>
    <x v="0"/>
    <x v="14"/>
    <n v="1825000"/>
    <n v="1314829"/>
    <d v="2001-05-30T14:13:05"/>
    <s v="Mirant Americas Energy Marketing, L.P."/>
    <x v="0"/>
    <x v="0"/>
    <x v="0"/>
    <x v="2"/>
    <s v="US Gas Fin Swap"/>
    <s v="US Gas Swap      Nymex                   Jan-Dec02       USD/MM"/>
    <n v="5000"/>
    <m/>
    <x v="0"/>
    <x v="10"/>
    <x v="0"/>
    <n v="4.05"/>
    <s v="det00001"/>
    <s v="JARNOLD"/>
    <s v="NG-Price"/>
    <x v="6"/>
    <x v="4"/>
    <s v="VD2928.1"/>
    <d v="2002-01-01T21:00:00"/>
  </r>
  <r>
    <x v="0"/>
    <x v="2"/>
    <x v="0"/>
    <x v="8"/>
    <n v="460000"/>
    <n v="1314830"/>
    <d v="2001-05-30T14:13:06"/>
    <s v="Sempra Energy Trading Corp."/>
    <x v="0"/>
    <x v="0"/>
    <x v="0"/>
    <x v="2"/>
    <s v="CAN Gas Fin BasSwap"/>
    <s v="CAN Gas Basis    Sumas                   Jul-Sep01       USD/MM"/>
    <n v="5000"/>
    <m/>
    <x v="0"/>
    <x v="10"/>
    <x v="0"/>
    <n v="-0.28000000000000003"/>
    <s v="HDESTEFA"/>
    <s v="JMCKAY"/>
    <s v="FT - CAND - EGSC - EA"/>
    <x v="6"/>
    <x v="7"/>
    <s v="VD2924.1"/>
    <d v="2001-07-01T00:00:00"/>
  </r>
  <r>
    <x v="1"/>
    <x v="1"/>
    <x v="1"/>
    <x v="18"/>
    <n v="3100"/>
    <n v="1314831"/>
    <d v="2001-05-30T14:13:27"/>
    <s v="Tractebel Energy Marketing, Inc."/>
    <x v="0"/>
    <x v="0"/>
    <x v="0"/>
    <x v="1"/>
    <s v="US East Power Phy Fwd Firm Unplan B"/>
    <s v="US Pwr Phy Unp B ERCOT Peak              Jul-Aug01       USD/MWh"/>
    <m/>
    <n v="50"/>
    <x v="0"/>
    <x v="1"/>
    <x v="0"/>
    <n v="61.5"/>
    <s v="CEASARSEYM"/>
    <s v="DSMITH3"/>
    <s v="LT-ERCOT"/>
    <x v="7"/>
    <x v="6"/>
    <n v="626799.1"/>
    <d v="2001-07-01T00:00:00"/>
  </r>
  <r>
    <x v="1"/>
    <x v="1"/>
    <x v="0"/>
    <x v="0"/>
    <n v="50"/>
    <n v="1314832"/>
    <d v="2001-05-30T14:13:43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800.1"/>
    <d v="2001-06-01T21:00:00"/>
  </r>
  <r>
    <x v="1"/>
    <x v="1"/>
    <x v="0"/>
    <x v="0"/>
    <n v="50"/>
    <n v="1314833"/>
    <d v="2001-05-30T14:13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"/>
    <s v="aepsvc133"/>
    <s v="GGUPTA"/>
    <s v="ST-New England"/>
    <x v="7"/>
    <x v="4"/>
    <n v="626801.1"/>
    <d v="2001-06-01T21:00:00"/>
  </r>
  <r>
    <x v="1"/>
    <x v="1"/>
    <x v="0"/>
    <x v="0"/>
    <n v="50"/>
    <n v="1314834"/>
    <d v="2001-05-30T14:13:55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.25"/>
    <s v="aepsvc133"/>
    <s v="GGUPTA"/>
    <s v="ST-New England"/>
    <x v="7"/>
    <x v="4"/>
    <n v="626802.1"/>
    <d v="2001-06-01T21:00:00"/>
  </r>
  <r>
    <x v="1"/>
    <x v="2"/>
    <x v="0"/>
    <x v="6"/>
    <n v="150000"/>
    <n v="1314835"/>
    <d v="2001-05-30T14:13:57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9"/>
    <s v="duanelaw"/>
    <s v="PKEAVEY"/>
    <s v="G-DAILY-EST"/>
    <x v="6"/>
    <x v="4"/>
    <s v="VD2926.1"/>
    <d v="2001-06-01T21:00:00"/>
  </r>
  <r>
    <x v="1"/>
    <x v="1"/>
    <x v="1"/>
    <x v="6"/>
    <n v="1500"/>
    <n v="1314836"/>
    <d v="2001-05-30T14:14:14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804.1"/>
    <d v="2001-06-01T14:12:00"/>
  </r>
  <r>
    <x v="1"/>
    <x v="1"/>
    <x v="1"/>
    <x v="21"/>
    <n v="2950"/>
    <n v="1314838"/>
    <d v="2001-05-30T14:14:33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PowerBCK"/>
    <s v="DSMITH3"/>
    <s v="LT-ERCOT"/>
    <x v="7"/>
    <x v="6"/>
    <n v="626806.1"/>
    <d v="2002-01-01T00:00:00"/>
  </r>
  <r>
    <x v="0"/>
    <x v="2"/>
    <x v="1"/>
    <x v="0"/>
    <n v="5000"/>
    <n v="1314839"/>
    <d v="2001-05-30T14:14:44"/>
    <s v="Northstar Energy"/>
    <x v="0"/>
    <x v="0"/>
    <x v="0"/>
    <x v="2"/>
    <s v="CAN Gas Phy Fwd Firm West &lt; or = 1Mo"/>
    <s v="CAN Gas Phy      NIT                     31May01         CAD/GJ"/>
    <n v="5000"/>
    <m/>
    <x v="0"/>
    <x v="14"/>
    <x v="4"/>
    <n v="5"/>
    <s v="SMITHJAY"/>
    <s v="RWATT"/>
    <s v="EC-IM Canada West"/>
    <x v="8"/>
    <x v="7"/>
    <n v="819295"/>
    <d v="2001-05-31T21:00:00"/>
  </r>
  <r>
    <x v="1"/>
    <x v="2"/>
    <x v="0"/>
    <x v="6"/>
    <n v="225000"/>
    <n v="1314841"/>
    <d v="2001-05-30T14:15:01"/>
    <s v="Canadian Imperial Bank of Commerce"/>
    <x v="0"/>
    <x v="0"/>
    <x v="0"/>
    <x v="2"/>
    <s v="US Gas Fin Swap"/>
    <s v="US Gas Swap      Nymex                   Sep01           USD/MM"/>
    <n v="7500"/>
    <m/>
    <x v="0"/>
    <x v="10"/>
    <x v="0"/>
    <n v="4.0949999999999998"/>
    <s v="fredallan"/>
    <s v="JARNOLD"/>
    <s v="NG-Price"/>
    <x v="6"/>
    <x v="4"/>
    <s v="VD2918.1"/>
    <d v="2001-09-01T21:00:00"/>
  </r>
  <r>
    <x v="1"/>
    <x v="1"/>
    <x v="1"/>
    <x v="0"/>
    <n v="50"/>
    <n v="1314840"/>
    <d v="2001-05-30T14:15:01"/>
    <s v="HQ Energy Services (U.S.) Inc."/>
    <x v="0"/>
    <x v="0"/>
    <x v="0"/>
    <x v="1"/>
    <s v="US East Power Phy Fwd Firm"/>
    <s v="US Pwr Phy Firm  NEPOOL Peak             01Jun01         USD/MWh"/>
    <n v="50"/>
    <m/>
    <x v="0"/>
    <x v="1"/>
    <x v="0"/>
    <n v="37"/>
    <s v="jacques200"/>
    <s v="GGUPTA"/>
    <s v="ST-New England"/>
    <x v="7"/>
    <x v="6"/>
    <n v="626807.1"/>
    <d v="2001-06-01T21:00:00"/>
  </r>
  <r>
    <x v="1"/>
    <x v="2"/>
    <x v="0"/>
    <x v="6"/>
    <n v="150000"/>
    <n v="1314844"/>
    <d v="2001-05-30T14:15:14"/>
    <s v="Reliant Energy Services, Inc."/>
    <x v="0"/>
    <x v="0"/>
    <x v="0"/>
    <x v="2"/>
    <s v="US Gas Fin Swap"/>
    <s v="US Gas Daily     NNG Demarc              Jun01           USD/MM"/>
    <n v="5000"/>
    <m/>
    <x v="0"/>
    <x v="10"/>
    <x v="0"/>
    <n v="3.76"/>
    <s v="jeffwelch"/>
    <s v="ALEWIS"/>
    <s v="GD-CENTRAL"/>
    <x v="6"/>
    <x v="4"/>
    <s v="VD2922.1"/>
    <d v="2001-06-01T21:00:00"/>
  </r>
  <r>
    <x v="1"/>
    <x v="2"/>
    <x v="1"/>
    <x v="6"/>
    <n v="197280"/>
    <n v="1314845"/>
    <d v="2001-05-30T14:15:36"/>
    <s v="Washington Gas Energy Services, Inc."/>
    <x v="0"/>
    <x v="0"/>
    <x v="0"/>
    <x v="2"/>
    <s v="US Gas Phy Fwd Firm non-TX &lt; or = 1Mo "/>
    <s v="US Gas Phy       TCO Pool                Jun01           USD/MM"/>
    <m/>
    <n v="6576"/>
    <x v="0"/>
    <x v="10"/>
    <x v="0"/>
    <n v="4.08"/>
    <s v="jameskent"/>
    <s v="JHODGE2"/>
    <s v="ENA-IM ME TCO"/>
    <x v="8"/>
    <x v="4"/>
    <n v="819299"/>
    <d v="2001-06-01T21:00:00"/>
  </r>
  <r>
    <x v="1"/>
    <x v="2"/>
    <x v="1"/>
    <x v="6"/>
    <n v="102720"/>
    <n v="1314847"/>
    <d v="2001-05-30T14:15:42"/>
    <s v="Mirant Americas Energy Marketing, L.P."/>
    <x v="0"/>
    <x v="0"/>
    <x v="0"/>
    <x v="2"/>
    <s v="US Gas Phy Fwd Firm non-TX &lt; or = 1Mo "/>
    <s v="US Gas Phy       TETCO ELA               Jun01           USD/MM"/>
    <m/>
    <n v="3424"/>
    <x v="0"/>
    <x v="10"/>
    <x v="0"/>
    <n v="3.81"/>
    <s v="dnixon01"/>
    <s v="SPEREIR"/>
    <s v="ENA-IM NE GULF3"/>
    <x v="8"/>
    <x v="4"/>
    <n v="819301"/>
    <d v="2001-06-01T21:00:00"/>
  </r>
  <r>
    <x v="1"/>
    <x v="2"/>
    <x v="0"/>
    <x v="10"/>
    <n v="155000"/>
    <n v="1314852"/>
    <d v="2001-05-30T14:16:48"/>
    <s v="Hess Energy Trading Company LLC"/>
    <x v="0"/>
    <x v="0"/>
    <x v="0"/>
    <x v="2"/>
    <s v="US Gas Fin Swap"/>
    <s v="US Gas Daily     HHub                    Jul01           USD/MM"/>
    <m/>
    <n v="5000"/>
    <x v="0"/>
    <x v="10"/>
    <x v="0"/>
    <n v="3.9874999999999998"/>
    <s v="MICGUIDO"/>
    <s v="JARNOLD"/>
    <s v="NG-Price"/>
    <x v="6"/>
    <x v="4"/>
    <s v="VD2905.1"/>
    <d v="2001-07-01T21:59:00"/>
  </r>
  <r>
    <x v="1"/>
    <x v="2"/>
    <x v="0"/>
    <x v="10"/>
    <n v="465000"/>
    <n v="1314853"/>
    <d v="2001-05-30T14:16:56"/>
    <s v="Hess Energy Trading Company LLC"/>
    <x v="0"/>
    <x v="0"/>
    <x v="0"/>
    <x v="2"/>
    <s v="US Gas Fin Swap"/>
    <s v="US Gas Swap      Nymex                   Jul01           USD/MM"/>
    <m/>
    <n v="15000"/>
    <x v="0"/>
    <x v="10"/>
    <x v="0"/>
    <n v="3.99"/>
    <s v="mhorowitz"/>
    <s v="JARNOLD"/>
    <s v="NG-Price"/>
    <x v="6"/>
    <x v="4"/>
    <s v="VD2907.1"/>
    <d v="2001-07-01T21:00:00"/>
  </r>
  <r>
    <x v="1"/>
    <x v="2"/>
    <x v="0"/>
    <x v="10"/>
    <n v="155000"/>
    <n v="1314854"/>
    <d v="2001-05-30T14:16:59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049999999999999"/>
    <s v="SCOTTK01"/>
    <s v="FERMIS"/>
    <s v="FT - North West"/>
    <x v="6"/>
    <x v="4"/>
    <s v="VD2904.1"/>
    <d v="2001-07-01T21:00:00"/>
  </r>
  <r>
    <x v="0"/>
    <x v="2"/>
    <x v="1"/>
    <x v="0"/>
    <n v="2000"/>
    <n v="1314855"/>
    <d v="2001-05-30T14:18:23"/>
    <s v="Penn West Petroleum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6"/>
    <s v="ADM00359"/>
    <s v="RWATT"/>
    <s v="EC-IM Canada West"/>
    <x v="8"/>
    <x v="7"/>
    <n v="819308"/>
    <d v="2001-05-30T21:00:00"/>
  </r>
  <r>
    <x v="1"/>
    <x v="1"/>
    <x v="0"/>
    <x v="0"/>
    <n v="50"/>
    <n v="1314857"/>
    <d v="2001-05-30T14:18:51"/>
    <s v="PSEG Energy Resources &amp; Trade LLC"/>
    <x v="0"/>
    <x v="0"/>
    <x v="0"/>
    <x v="1"/>
    <s v="US East Power Fin Swap"/>
    <s v="US Pwr Fin Swap  ISO NY Z-A Peak         01Jun01         USD/MWh"/>
    <n v="50"/>
    <m/>
    <x v="0"/>
    <x v="1"/>
    <x v="0"/>
    <n v="33.5"/>
    <s v="depillo1"/>
    <s v="GGUPTA"/>
    <s v="ST-New England"/>
    <x v="7"/>
    <x v="4"/>
    <n v="626810.1"/>
    <d v="2001-06-01T21:00:00"/>
  </r>
  <r>
    <x v="1"/>
    <x v="1"/>
    <x v="0"/>
    <x v="0"/>
    <n v="50"/>
    <n v="1314858"/>
    <d v="2001-05-30T14:18:54"/>
    <s v="Aquila Risk Management Corporation"/>
    <x v="0"/>
    <x v="0"/>
    <x v="0"/>
    <x v="1"/>
    <s v="US East Power Fin Swap"/>
    <s v="US Pwr Fin Swap  ISO NY Z-A Peak         01Jun01         USD/MWh"/>
    <n v="50"/>
    <m/>
    <x v="0"/>
    <x v="1"/>
    <x v="0"/>
    <n v="33.25"/>
    <s v="AQUILA1047"/>
    <s v="GGUPTA"/>
    <s v="ST-New England"/>
    <x v="7"/>
    <x v="4"/>
    <n v="626811.1"/>
    <d v="2001-06-01T21:00:00"/>
  </r>
  <r>
    <x v="1"/>
    <x v="2"/>
    <x v="0"/>
    <x v="6"/>
    <n v="450000"/>
    <n v="1314859"/>
    <d v="2001-05-30T14:18:56"/>
    <s v="Dynegy Marketing and Trade"/>
    <x v="0"/>
    <x v="0"/>
    <x v="0"/>
    <x v="2"/>
    <s v="US Gas Fin Swap"/>
    <s v="US Gas Swap      Nymex                   Sep01           USD/MM"/>
    <m/>
    <n v="15000"/>
    <x v="0"/>
    <x v="10"/>
    <x v="0"/>
    <n v="4.1100000000000003"/>
    <s v="SHIMAITIS"/>
    <s v="JARNOLD"/>
    <s v="NG-Price"/>
    <x v="6"/>
    <x v="4"/>
    <s v="VD2900.1"/>
    <d v="2001-09-01T21:00:00"/>
  </r>
  <r>
    <x v="0"/>
    <x v="2"/>
    <x v="0"/>
    <x v="20"/>
    <n v="453000"/>
    <n v="1314862"/>
    <d v="2001-05-30T14:19:16"/>
    <s v="El Paso Merchant Energy, L.P."/>
    <x v="0"/>
    <x v="0"/>
    <x v="0"/>
    <x v="2"/>
    <s v="CAN Gas Fin BasSwap"/>
    <s v="CAN Gas Basis    Sumas                   Nov01-Mar02     USD/MM"/>
    <m/>
    <n v="3000"/>
    <x v="0"/>
    <x v="10"/>
    <x v="0"/>
    <n v="2.1"/>
    <s v="EPMELPteg"/>
    <s v="JMCKAY"/>
    <s v="FT - CAND - EGSC - EA"/>
    <x v="6"/>
    <x v="7"/>
    <s v="VD2903.1"/>
    <d v="2001-11-01T00:00:00"/>
  </r>
  <r>
    <x v="1"/>
    <x v="2"/>
    <x v="0"/>
    <x v="6"/>
    <n v="300000"/>
    <n v="1314864"/>
    <d v="2001-05-30T14:19:36"/>
    <s v="El Paso Merchant Energy, L.P."/>
    <x v="0"/>
    <x v="0"/>
    <x v="0"/>
    <x v="2"/>
    <s v="US Gas Fin Swap"/>
    <s v="US Gas Daily     Transco Z6 NY           Jun01           USD/MM"/>
    <m/>
    <n v="10000"/>
    <x v="0"/>
    <x v="10"/>
    <x v="0"/>
    <n v="4.3449999999999998"/>
    <s v="EPMELPctk"/>
    <s v="VPIMENOV"/>
    <s v="EAST-NEW YORK"/>
    <x v="6"/>
    <x v="4"/>
    <s v="VD2897.1"/>
    <d v="2001-06-01T21:00:00"/>
  </r>
  <r>
    <x v="1"/>
    <x v="1"/>
    <x v="0"/>
    <x v="0"/>
    <n v="50"/>
    <n v="1314865"/>
    <d v="2001-05-30T14:19:36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5"/>
    <s v="jjohnson"/>
    <s v="GGUPTA"/>
    <s v="ST-New England"/>
    <x v="7"/>
    <x v="4"/>
    <n v="626812.1"/>
    <d v="2001-06-01T21:00:00"/>
  </r>
  <r>
    <x v="1"/>
    <x v="2"/>
    <x v="0"/>
    <x v="6"/>
    <n v="60000"/>
    <n v="1314867"/>
    <d v="2001-05-30T14:19:57"/>
    <s v="Aquila Risk Management Corporation"/>
    <x v="0"/>
    <x v="0"/>
    <x v="0"/>
    <x v="2"/>
    <s v="US Gas Fin Swap"/>
    <s v="US Gas Daily     ANR OK                  Jun01           USD/MM"/>
    <m/>
    <n v="2000"/>
    <x v="0"/>
    <x v="10"/>
    <x v="0"/>
    <n v="3.78"/>
    <s v="AQUILA1060"/>
    <s v="ALEWIS"/>
    <s v="GD-CENTRAL"/>
    <x v="6"/>
    <x v="4"/>
    <s v="VD2901.1"/>
    <d v="2001-06-01T21:00:00"/>
  </r>
  <r>
    <x v="1"/>
    <x v="1"/>
    <x v="1"/>
    <x v="2"/>
    <n v="250"/>
    <n v="1314869"/>
    <d v="2001-05-30T14:21:18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6.25"/>
    <s v="wiselyan"/>
    <s v="CDORLAN"/>
    <s v="ST-ECAR"/>
    <x v="7"/>
    <x v="6"/>
    <n v="626815.1"/>
    <d v="2001-06-04T21:00:00"/>
  </r>
  <r>
    <x v="1"/>
    <x v="2"/>
    <x v="0"/>
    <x v="6"/>
    <n v="150000"/>
    <n v="1314872"/>
    <d v="2001-05-30T14:21:25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63"/>
    <s v="MICKELSON1"/>
    <s v="SSOUTH"/>
    <s v="West-NW"/>
    <x v="6"/>
    <x v="4"/>
    <s v="VD2888.1"/>
    <d v="2001-06-01T21:00:00"/>
  </r>
  <r>
    <x v="1"/>
    <x v="2"/>
    <x v="0"/>
    <x v="6"/>
    <n v="150000"/>
    <n v="1314874"/>
    <d v="2001-05-30T14:21:3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9"/>
    <s v="TAYLOR01"/>
    <s v="PKEAVEY"/>
    <s v="G-DAILY-EST"/>
    <x v="6"/>
    <x v="4"/>
    <s v="VD2896.1"/>
    <d v="2001-06-01T21:00:00"/>
  </r>
  <r>
    <x v="1"/>
    <x v="2"/>
    <x v="0"/>
    <x v="6"/>
    <n v="150000"/>
    <n v="1314875"/>
    <d v="2001-05-30T14:21:40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48"/>
    <s v="ADM90030"/>
    <s v="JREITME"/>
    <s v="FT - Denver"/>
    <x v="6"/>
    <x v="4"/>
    <s v="VD2876.1"/>
    <d v="2001-06-01T21:00:00"/>
  </r>
  <r>
    <x v="1"/>
    <x v="2"/>
    <x v="0"/>
    <x v="6"/>
    <n v="123000"/>
    <n v="1314876"/>
    <d v="2001-05-30T14:21:58"/>
    <s v="ONEOK Energy Marketing and Trading Company, L.P."/>
    <x v="0"/>
    <x v="0"/>
    <x v="0"/>
    <x v="2"/>
    <s v="US Gas Fin Swap"/>
    <s v="US Gas Daily     HHub                    Jun01           USD/MM"/>
    <n v="4100"/>
    <m/>
    <x v="0"/>
    <x v="10"/>
    <x v="0"/>
    <n v="3.9"/>
    <s v="ADM49438"/>
    <s v="PKEAVEY"/>
    <s v="G-DAILY-EST"/>
    <x v="6"/>
    <x v="4"/>
    <s v="VD2893.1"/>
    <d v="2001-06-01T21:00:00"/>
  </r>
  <r>
    <x v="1"/>
    <x v="1"/>
    <x v="1"/>
    <x v="2"/>
    <n v="250"/>
    <n v="1314877"/>
    <d v="2001-05-30T14:22:11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39"/>
    <s v="vfaes123"/>
    <s v="JQUENET"/>
    <s v="ST-PJM"/>
    <x v="7"/>
    <x v="6"/>
    <n v="626817.1"/>
    <d v="2001-06-04T21:00:00"/>
  </r>
  <r>
    <x v="1"/>
    <x v="2"/>
    <x v="0"/>
    <x v="10"/>
    <n v="155000"/>
    <n v="1314879"/>
    <d v="2001-05-30T14:23:4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950000000000001"/>
    <s v="AQUILA1002"/>
    <s v="JARNOLD"/>
    <s v="NG-Price"/>
    <x v="6"/>
    <x v="4"/>
    <s v="VD2889.1"/>
    <d v="2001-07-01T21:00:00"/>
  </r>
  <r>
    <x v="1"/>
    <x v="1"/>
    <x v="1"/>
    <x v="2"/>
    <n v="250"/>
    <n v="1314881"/>
    <d v="2001-05-30T14:24:0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75"/>
    <s v="krnelson"/>
    <s v="CDORLAN"/>
    <s v="ST-ECAR"/>
    <x v="7"/>
    <x v="6"/>
    <n v="626822.1"/>
    <d v="2001-06-04T21:00:00"/>
  </r>
  <r>
    <x v="1"/>
    <x v="2"/>
    <x v="1"/>
    <x v="22"/>
    <n v="184500"/>
    <n v="1314885"/>
    <d v="2001-05-30T14:24:29"/>
    <s v="WPS Energy Services, Inc."/>
    <x v="0"/>
    <x v="0"/>
    <x v="0"/>
    <x v="2"/>
    <s v="US Gas Phy Index Firm non-TX &gt;1Mo&lt;1Yr"/>
    <s v="US Gas Phy Index Consumers NL1           Jul-Oct01       USD/MM"/>
    <m/>
    <n v="1500"/>
    <x v="0"/>
    <x v="10"/>
    <x v="0"/>
    <n v="0.13500000000000001"/>
    <s v="TRAVERSE99"/>
    <s v="GSTOREY"/>
    <s v="ENA - IM Mkt Central MICH"/>
    <x v="8"/>
    <x v="4"/>
    <s v="VD2877.1 / 819488"/>
    <d v="2001-07-01T00:00:00"/>
  </r>
  <r>
    <x v="1"/>
    <x v="2"/>
    <x v="0"/>
    <x v="6"/>
    <n v="150000"/>
    <n v="1314888"/>
    <d v="2001-05-30T14:24:34"/>
    <s v="Cornerstone Propane, L.P."/>
    <x v="0"/>
    <x v="0"/>
    <x v="0"/>
    <x v="2"/>
    <s v="US Gas Fin Swap"/>
    <s v="US Gas Daily     HHub                    Jun01           USD/MM"/>
    <m/>
    <n v="5000"/>
    <x v="0"/>
    <x v="10"/>
    <x v="0"/>
    <n v="3.91"/>
    <s v="kaadmire"/>
    <s v="PKEAVEY"/>
    <s v="G-DAILY-EST"/>
    <x v="6"/>
    <x v="4"/>
    <s v="VD2886.1"/>
    <d v="2001-06-01T21:00:00"/>
  </r>
  <r>
    <x v="1"/>
    <x v="2"/>
    <x v="0"/>
    <x v="6"/>
    <n v="150000"/>
    <n v="1314889"/>
    <d v="2001-05-30T14:24:43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91"/>
    <s v="TODJANIA"/>
    <s v="PKEAVEY"/>
    <s v="G-DAILY-EST"/>
    <x v="6"/>
    <x v="4"/>
    <s v="VD2867.1"/>
    <d v="2001-06-01T21:00:00"/>
  </r>
  <r>
    <x v="1"/>
    <x v="2"/>
    <x v="1"/>
    <x v="20"/>
    <n v="151000"/>
    <n v="1314891"/>
    <d v="2001-05-30T14:24:59"/>
    <s v="WPS Energy Services, Inc."/>
    <x v="0"/>
    <x v="0"/>
    <x v="0"/>
    <x v="2"/>
    <s v="US Gas Phy Index Firm non-TX &gt;1Mo&lt;1Yr"/>
    <s v="US Gas Phy Index Consumers NL1           Nov01-Mar02     USD/MM"/>
    <m/>
    <n v="1000"/>
    <x v="0"/>
    <x v="10"/>
    <x v="0"/>
    <n v="0.22500000000000001"/>
    <s v="TRAVERSE99"/>
    <s v="GSTOREY"/>
    <s v="ENA - IM Mkt Central MICH"/>
    <x v="8"/>
    <x v="4"/>
    <s v="VD2875.1 / 819490"/>
    <d v="2001-11-01T00:00:00"/>
  </r>
  <r>
    <x v="1"/>
    <x v="2"/>
    <x v="0"/>
    <x v="10"/>
    <n v="310000"/>
    <n v="1314894"/>
    <d v="2001-05-30T14:25:12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"/>
    <s v="JEFFFOX1"/>
    <s v="JARNOLD"/>
    <s v="NG-Price"/>
    <x v="6"/>
    <x v="4"/>
    <s v="VD2866.1"/>
    <d v="2001-07-01T21:00:00"/>
  </r>
  <r>
    <x v="1"/>
    <x v="2"/>
    <x v="0"/>
    <x v="10"/>
    <n v="310000"/>
    <n v="1314896"/>
    <d v="2001-05-30T14:25:15"/>
    <s v="J. Aron &amp; Company"/>
    <x v="0"/>
    <x v="0"/>
    <x v="0"/>
    <x v="2"/>
    <s v="US Gas Fin Swap"/>
    <s v="US Gas Swap      Nymex                   Aug01           USD/MM"/>
    <m/>
    <n v="10000"/>
    <x v="0"/>
    <x v="10"/>
    <x v="0"/>
    <n v="4.0774999999999997"/>
    <s v="markgriff"/>
    <s v="JARNOLD"/>
    <s v="NG-Price"/>
    <x v="6"/>
    <x v="4"/>
    <s v="VD2862.1"/>
    <d v="2001-08-01T21:00:00"/>
  </r>
  <r>
    <x v="1"/>
    <x v="3"/>
    <x v="0"/>
    <x v="0"/>
    <n v="25000"/>
    <n v="1314898"/>
    <d v="2001-05-30T14:25:18"/>
    <s v="ConAgra Energy Services, Inc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JALTILIO"/>
    <s v="GWHALLE"/>
    <s v="WTI-GW-NXC2"/>
    <x v="5"/>
    <x v="4"/>
    <n v="109966"/>
    <d v="2001-07-01T00:00:00"/>
  </r>
  <r>
    <x v="1"/>
    <x v="2"/>
    <x v="0"/>
    <x v="22"/>
    <n v="615000"/>
    <n v="1314899"/>
    <d v="2001-05-30T14:25:1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8"/>
    <s v="jh1825ps"/>
    <s v="JARNOLD"/>
    <s v="NG-Price"/>
    <x v="6"/>
    <x v="4"/>
    <s v="VD2858.1"/>
    <d v="2001-07-01T00:00:00"/>
  </r>
  <r>
    <x v="1"/>
    <x v="2"/>
    <x v="0"/>
    <x v="6"/>
    <n v="300000"/>
    <n v="1314900"/>
    <d v="2001-05-30T14:25:22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15"/>
    <s v="pcesbobs"/>
    <s v="PKEAVEY"/>
    <s v="G-DAILY-EST"/>
    <x v="6"/>
    <x v="4"/>
    <s v="VD2864.1"/>
    <d v="2001-06-01T21:00:00"/>
  </r>
  <r>
    <x v="1"/>
    <x v="2"/>
    <x v="0"/>
    <x v="6"/>
    <n v="300000"/>
    <n v="1314901"/>
    <d v="2001-05-30T14:25:34"/>
    <s v="CMS Field Services, Inc."/>
    <x v="0"/>
    <x v="0"/>
    <x v="0"/>
    <x v="2"/>
    <s v="US Gas Fin Swap"/>
    <s v="US Gas Daily     NGPL TXOK East          Jun01           USD/MM"/>
    <n v="10000"/>
    <m/>
    <x v="0"/>
    <x v="10"/>
    <x v="0"/>
    <n v="3.8374999999999999"/>
    <s v="ADM33962"/>
    <s v="KRUSCIT"/>
    <s v="Firm Trading Central"/>
    <x v="6"/>
    <x v="4"/>
    <s v="VD2856.1"/>
    <d v="2001-06-01T21:00:00"/>
  </r>
  <r>
    <x v="1"/>
    <x v="2"/>
    <x v="0"/>
    <x v="10"/>
    <n v="620000"/>
    <n v="1314902"/>
    <d v="2001-05-30T14:25:35"/>
    <s v="Sempra Energy Trading Corp."/>
    <x v="0"/>
    <x v="0"/>
    <x v="0"/>
    <x v="2"/>
    <s v="US Gas Fin Swap"/>
    <s v="US Gas Swap      Nymex                   Aug01           USD/MM"/>
    <m/>
    <n v="20000"/>
    <x v="0"/>
    <x v="10"/>
    <x v="0"/>
    <n v="4.0824999999999996"/>
    <s v="jh1825ps"/>
    <s v="JARNOLD"/>
    <s v="NG-Price"/>
    <x v="6"/>
    <x v="4"/>
    <s v="VD2855.1"/>
    <d v="2001-08-01T21:00:00"/>
  </r>
  <r>
    <x v="1"/>
    <x v="2"/>
    <x v="0"/>
    <x v="10"/>
    <n v="620000"/>
    <n v="1314905"/>
    <d v="2001-05-30T14:25:45"/>
    <s v="J. Aron &amp; Company"/>
    <x v="0"/>
    <x v="0"/>
    <x v="0"/>
    <x v="2"/>
    <s v="US Gas Fin Swap"/>
    <s v="US Gas Swap      Nymex                   Aug01           USD/MM"/>
    <m/>
    <n v="20000"/>
    <x v="0"/>
    <x v="10"/>
    <x v="0"/>
    <n v="4.0875000000000004"/>
    <s v="markgriff"/>
    <s v="JARNOLD"/>
    <s v="NG-Price"/>
    <x v="6"/>
    <x v="4"/>
    <s v="VD2857.1"/>
    <d v="2001-08-01T21:00:00"/>
  </r>
  <r>
    <x v="1"/>
    <x v="1"/>
    <x v="1"/>
    <x v="2"/>
    <n v="250"/>
    <n v="1314907"/>
    <d v="2001-05-30T14:26:04"/>
    <s v="Dynegy Power Marketing, Inc."/>
    <x v="0"/>
    <x v="0"/>
    <x v="0"/>
    <x v="1"/>
    <s v="US East Power Phy Fwd Firm"/>
    <s v="US Pwr Phy Firm  Entergy Peak            04-08Jun01      USD/MWh"/>
    <n v="50"/>
    <m/>
    <x v="0"/>
    <x v="1"/>
    <x v="0"/>
    <n v="47.5"/>
    <s v="ADM12984"/>
    <s v="MCARSON2"/>
    <s v="ST-SPP"/>
    <x v="7"/>
    <x v="6"/>
    <n v="626826.1"/>
    <d v="2001-06-04T21:00:00"/>
  </r>
  <r>
    <x v="1"/>
    <x v="2"/>
    <x v="0"/>
    <x v="10"/>
    <n v="155000"/>
    <n v="1314908"/>
    <d v="2001-05-30T14:26:0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049999999999999"/>
    <s v="basspro1"/>
    <s v="JARNOLD"/>
    <s v="NG-Price"/>
    <x v="6"/>
    <x v="4"/>
    <s v="VD2845.1"/>
    <d v="2001-07-01T21:00:00"/>
  </r>
  <r>
    <x v="1"/>
    <x v="4"/>
    <x v="0"/>
    <x v="16"/>
    <n v="45000"/>
    <n v="1314911"/>
    <d v="2001-05-30T14:26:23"/>
    <s v="Duke Energy Trading and Marketing, L.L.C."/>
    <x v="0"/>
    <x v="0"/>
    <x v="0"/>
    <x v="4"/>
    <s v="US PurityEthane Fin Swap"/>
    <s v="US PuEthane Swap OPIS MB PurEth          Jul-Sep01       c/Gl-b"/>
    <m/>
    <n v="15000"/>
    <x v="0"/>
    <x v="13"/>
    <x v="0"/>
    <n v="34.75"/>
    <s v="SMOTHERMON"/>
    <s v="CSOUTH"/>
    <s v="C2"/>
    <x v="5"/>
    <x v="4"/>
    <n v="109967"/>
    <d v="2001-07-01T00:00:00"/>
  </r>
  <r>
    <x v="1"/>
    <x v="2"/>
    <x v="0"/>
    <x v="6"/>
    <n v="103110"/>
    <n v="1314912"/>
    <d v="2001-05-30T14:26:24"/>
    <s v="Axia Energy, LP"/>
    <x v="0"/>
    <x v="0"/>
    <x v="0"/>
    <x v="2"/>
    <s v="US Gas Fin Swap"/>
    <s v="US Gas Daily     Chicago                 Jun01           USD/MM"/>
    <n v="3437"/>
    <m/>
    <x v="0"/>
    <x v="10"/>
    <x v="0"/>
    <n v="3.9550000000000001"/>
    <s v="hillblak"/>
    <s v="GSTOREY"/>
    <s v="FT-ONTARIO"/>
    <x v="6"/>
    <x v="4"/>
    <s v="VD2842.1"/>
    <d v="2001-06-01T21:00:00"/>
  </r>
  <r>
    <x v="1"/>
    <x v="3"/>
    <x v="0"/>
    <x v="0"/>
    <n v="10000"/>
    <n v="1314915"/>
    <d v="2001-05-30T14:26:25"/>
    <s v="Sempra Energy Trading Corp."/>
    <x v="0"/>
    <x v="0"/>
    <x v="0"/>
    <x v="3"/>
    <s v="US Crude WTI Fin Swap "/>
    <s v="US WTI Swap      Nymex PEN               Jul01           USD/bl/m"/>
    <n v="10000"/>
    <m/>
    <x v="0"/>
    <x v="5"/>
    <x v="0"/>
    <n v="28.53"/>
    <s v="DOMESTIC2"/>
    <s v="GWHALLE"/>
    <s v="WTI-GW-NXC2"/>
    <x v="5"/>
    <x v="4"/>
    <n v="109968"/>
    <d v="2001-07-01T00:00:00"/>
  </r>
  <r>
    <x v="1"/>
    <x v="2"/>
    <x v="0"/>
    <x v="22"/>
    <n v="615000"/>
    <n v="1314918"/>
    <d v="2001-05-30T14:26:3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36.1"/>
    <d v="2001-07-01T00:00:00"/>
  </r>
  <r>
    <x v="1"/>
    <x v="2"/>
    <x v="0"/>
    <x v="10"/>
    <n v="155000"/>
    <n v="1314919"/>
    <d v="2001-05-30T14:26:38"/>
    <s v="Hess Energy Trading Company LLC"/>
    <x v="0"/>
    <x v="0"/>
    <x v="0"/>
    <x v="2"/>
    <s v="US Gas Fin Swap"/>
    <s v="US Gas Daily     HHub                    Jul01           USD/MM"/>
    <n v="5000"/>
    <m/>
    <x v="0"/>
    <x v="10"/>
    <x v="0"/>
    <n v="4.0025000000000004"/>
    <s v="MICGUIDO"/>
    <s v="JARNOLD"/>
    <s v="NG-Price"/>
    <x v="6"/>
    <x v="4"/>
    <s v="VD2832.1"/>
    <d v="2001-07-01T21:59:00"/>
  </r>
  <r>
    <x v="1"/>
    <x v="2"/>
    <x v="0"/>
    <x v="6"/>
    <n v="150000"/>
    <n v="1314920"/>
    <d v="2001-05-30T14:26:40"/>
    <s v="Calpine Energy Services, L.P."/>
    <x v="0"/>
    <x v="0"/>
    <x v="0"/>
    <x v="2"/>
    <s v="US Gas Fin Swap"/>
    <s v="US Gas Daily     PG&amp;E CtyGate            Jun01           USD/MM"/>
    <m/>
    <n v="5000"/>
    <x v="0"/>
    <x v="10"/>
    <x v="0"/>
    <n v="6.3"/>
    <s v="LREICHEL02"/>
    <s v="MLENHAR"/>
    <s v="West-Perm"/>
    <x v="6"/>
    <x v="4"/>
    <s v="VD2835.1"/>
    <d v="2001-06-01T21:00:00"/>
  </r>
  <r>
    <x v="1"/>
    <x v="2"/>
    <x v="0"/>
    <x v="10"/>
    <n v="620000"/>
    <n v="1314921"/>
    <d v="2001-05-30T14:26:42"/>
    <s v="Constellation Power Source, Inc."/>
    <x v="0"/>
    <x v="0"/>
    <x v="0"/>
    <x v="2"/>
    <s v="US Gas Fin Swap"/>
    <s v="US Gas Swap      Nymex                   Aug01           USD/MM"/>
    <m/>
    <n v="20000"/>
    <x v="0"/>
    <x v="10"/>
    <x v="0"/>
    <n v="4.0925000000000002"/>
    <s v="kschwartz"/>
    <s v="JARNOLD"/>
    <s v="NG-Price"/>
    <x v="6"/>
    <x v="4"/>
    <s v="VD2826.1"/>
    <d v="2001-08-01T21:00:00"/>
  </r>
  <r>
    <x v="1"/>
    <x v="2"/>
    <x v="0"/>
    <x v="22"/>
    <n v="615000"/>
    <n v="1314925"/>
    <d v="2001-05-30T14:26:53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ADM98493"/>
    <s v="JARNOLD"/>
    <s v="NG-Price"/>
    <x v="6"/>
    <x v="4"/>
    <s v="VD2823.1"/>
    <d v="2001-07-01T00:00:00"/>
  </r>
  <r>
    <x v="1"/>
    <x v="2"/>
    <x v="0"/>
    <x v="10"/>
    <n v="155000"/>
    <n v="1314926"/>
    <d v="2001-05-30T14:26:56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4.01"/>
    <s v="BRROWE01"/>
    <s v="JARNOLD"/>
    <s v="NG-Price"/>
    <x v="6"/>
    <x v="4"/>
    <s v="VD2824.1"/>
    <d v="2001-07-01T21:00:00"/>
  </r>
  <r>
    <x v="1"/>
    <x v="2"/>
    <x v="1"/>
    <x v="6"/>
    <n v="300000"/>
    <n v="1314927"/>
    <d v="2001-05-30T14:27:00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4.085"/>
    <s v="ADM31465"/>
    <s v="JHODGE2"/>
    <s v="ENA-IM ME TCO"/>
    <x v="8"/>
    <x v="4"/>
    <n v="819329"/>
    <d v="2001-06-01T21:00:00"/>
  </r>
  <r>
    <x v="1"/>
    <x v="2"/>
    <x v="1"/>
    <x v="6"/>
    <n v="300000"/>
    <n v="1314934"/>
    <d v="2001-05-30T14:27:32"/>
    <s v="AEP Energy Services, Inc.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4.0999999999999996"/>
    <s v="aepes205"/>
    <s v="JHODGE2"/>
    <s v="ENA-IM ME TCO"/>
    <x v="8"/>
    <x v="4"/>
    <n v="819331"/>
    <d v="2001-06-01T21:00:00"/>
  </r>
  <r>
    <x v="1"/>
    <x v="2"/>
    <x v="0"/>
    <x v="6"/>
    <n v="150000"/>
    <n v="1314938"/>
    <d v="2001-05-30T14:27:46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2"/>
    <s v="Basskevin"/>
    <s v="PKEAVEY"/>
    <s v="G-DAILY-EST"/>
    <x v="6"/>
    <x v="4"/>
    <s v="VD2813.1"/>
    <d v="2001-06-01T21:00:00"/>
  </r>
  <r>
    <x v="1"/>
    <x v="2"/>
    <x v="0"/>
    <x v="6"/>
    <n v="150000"/>
    <n v="1314939"/>
    <d v="2001-05-30T14:27:52"/>
    <s v="ONEOK Energy Marketing and Trading Company, L.P."/>
    <x v="0"/>
    <x v="0"/>
    <x v="0"/>
    <x v="2"/>
    <s v="US Gas Fin Swap"/>
    <s v="US Gas Daily     HHub                    Jun01           USD/MM"/>
    <n v="5000"/>
    <m/>
    <x v="0"/>
    <x v="10"/>
    <x v="0"/>
    <n v="3.92"/>
    <s v="ADM49438"/>
    <s v="PKEAVEY"/>
    <s v="G-DAILY-EST"/>
    <x v="6"/>
    <x v="4"/>
    <s v="VD2817.1"/>
    <d v="2001-06-01T21:00:00"/>
  </r>
  <r>
    <x v="1"/>
    <x v="2"/>
    <x v="0"/>
    <x v="20"/>
    <n v="755000"/>
    <n v="1314940"/>
    <d v="2001-05-30T14:27:57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3949999999999996"/>
    <s v="steven12"/>
    <s v="JARNOLD"/>
    <s v="NG-Price"/>
    <x v="6"/>
    <x v="4"/>
    <s v="VD2810.1"/>
    <d v="2001-11-01T00:00:00"/>
  </r>
  <r>
    <x v="1"/>
    <x v="2"/>
    <x v="0"/>
    <x v="10"/>
    <n v="620000"/>
    <n v="1314941"/>
    <d v="2001-05-30T14:28:04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4.0149999999999997"/>
    <s v="MMETTERS"/>
    <s v="JARNOLD"/>
    <s v="NG-Price"/>
    <x v="6"/>
    <x v="4"/>
    <s v="VD2806.1"/>
    <d v="2001-07-01T21:00:00"/>
  </r>
  <r>
    <x v="1"/>
    <x v="2"/>
    <x v="0"/>
    <x v="22"/>
    <n v="615000"/>
    <n v="1314942"/>
    <d v="2001-05-30T14:28:06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08.1"/>
    <d v="2001-07-01T00:00:00"/>
  </r>
  <r>
    <x v="1"/>
    <x v="2"/>
    <x v="0"/>
    <x v="22"/>
    <n v="615000"/>
    <n v="1314943"/>
    <d v="2001-05-30T14:28:07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4.0750000000000002"/>
    <s v="hotelmotel"/>
    <s v="JARNOLD"/>
    <s v="NG-Price"/>
    <x v="6"/>
    <x v="4"/>
    <s v="VD2811.1"/>
    <d v="2001-07-01T00:00:00"/>
  </r>
  <r>
    <x v="1"/>
    <x v="2"/>
    <x v="0"/>
    <x v="10"/>
    <n v="77500"/>
    <n v="1314944"/>
    <d v="2001-05-30T14:28:18"/>
    <s v="Hess Energy Trading Company LLC"/>
    <x v="0"/>
    <x v="0"/>
    <x v="0"/>
    <x v="2"/>
    <s v="US Gas Fin Swap"/>
    <s v="US Gas Swap      Nymex                   Jul01           USD/MM"/>
    <m/>
    <n v="2500"/>
    <x v="0"/>
    <x v="10"/>
    <x v="0"/>
    <n v="4.0199999999999996"/>
    <s v="MICGUIDO"/>
    <s v="JARNOLD"/>
    <s v="NG-Price"/>
    <x v="6"/>
    <x v="4"/>
    <s v="VD2795.1"/>
    <d v="2001-07-01T21:00:00"/>
  </r>
  <r>
    <x v="1"/>
    <x v="2"/>
    <x v="0"/>
    <x v="20"/>
    <n v="755000"/>
    <n v="1314945"/>
    <d v="2001-05-30T14:28:24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3899999999999997"/>
    <s v="hotelmotel"/>
    <s v="JARNOLD"/>
    <s v="NG-Price"/>
    <x v="6"/>
    <x v="4"/>
    <s v="VD2805.1"/>
    <d v="2001-11-01T00:00:00"/>
  </r>
  <r>
    <x v="1"/>
    <x v="2"/>
    <x v="0"/>
    <x v="22"/>
    <n v="615000"/>
    <n v="1314946"/>
    <d v="2001-05-30T14:2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"/>
    <s v="bradhoese2"/>
    <s v="JARNOLD"/>
    <s v="NG-Price"/>
    <x v="6"/>
    <x v="4"/>
    <s v="VD2790.1"/>
    <d v="2001-07-01T00:00:00"/>
  </r>
  <r>
    <x v="1"/>
    <x v="2"/>
    <x v="0"/>
    <x v="10"/>
    <n v="310000"/>
    <n v="1314949"/>
    <d v="2001-05-30T14:29:0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4.01"/>
    <s v="JPASTORE"/>
    <s v="JARNOLD"/>
    <s v="NG-Price"/>
    <x v="6"/>
    <x v="4"/>
    <s v="VD2780.1"/>
    <d v="2001-07-01T21:00:00"/>
  </r>
  <r>
    <x v="1"/>
    <x v="2"/>
    <x v="0"/>
    <x v="20"/>
    <n v="377500"/>
    <n v="1314950"/>
    <d v="2001-05-30T14:29:20"/>
    <s v="Societe Generale"/>
    <x v="0"/>
    <x v="0"/>
    <x v="0"/>
    <x v="2"/>
    <s v="US Gas Fin Swap"/>
    <s v="US Gas Swap      Nymex                   Nov01-Mar02     USD/MM"/>
    <m/>
    <n v="2500"/>
    <x v="0"/>
    <x v="10"/>
    <x v="0"/>
    <n v="4.415"/>
    <s v="DJDRALEX"/>
    <s v="JARNOLD"/>
    <s v="NG-Price"/>
    <x v="6"/>
    <x v="4"/>
    <s v="VD2791.1"/>
    <d v="2001-11-01T00:00:00"/>
  </r>
  <r>
    <x v="1"/>
    <x v="2"/>
    <x v="0"/>
    <x v="22"/>
    <n v="1230000"/>
    <n v="1314951"/>
    <d v="2001-05-30T14:29:22"/>
    <s v="Firm Trade Bridgeline Gas Marketing LLC"/>
    <x v="0"/>
    <x v="0"/>
    <x v="0"/>
    <x v="2"/>
    <s v="US Gas Fin BasisSwap"/>
    <s v="US Gas Basis     HSC                     Jul-Oct01       USD/MM"/>
    <m/>
    <n v="10000"/>
    <x v="0"/>
    <x v="10"/>
    <x v="0"/>
    <n v="2.75E-2"/>
    <s v="ADM38409"/>
    <s v="EBASS"/>
    <s v="FT-Texas"/>
    <x v="6"/>
    <x v="4"/>
    <s v="VD2777.1"/>
    <d v="2001-07-01T00:00:00"/>
  </r>
  <r>
    <x v="1"/>
    <x v="2"/>
    <x v="0"/>
    <x v="10"/>
    <n v="542500"/>
    <n v="1314952"/>
    <d v="2001-05-30T14:29:28"/>
    <s v="Duke Energy Trading and Marketing, L.L.C."/>
    <x v="0"/>
    <x v="0"/>
    <x v="0"/>
    <x v="2"/>
    <s v="US Gas Fin Swap"/>
    <s v="US Gas Swap      Nymex                   Jul01           USD/MM"/>
    <m/>
    <n v="17500"/>
    <x v="0"/>
    <x v="10"/>
    <x v="0"/>
    <n v="4.0149999999999997"/>
    <s v="EDRIETZE"/>
    <s v="JARNOLD"/>
    <s v="NG-Price"/>
    <x v="6"/>
    <x v="4"/>
    <s v="VD2789.1"/>
    <d v="2001-07-01T21:00:00"/>
  </r>
  <r>
    <x v="1"/>
    <x v="2"/>
    <x v="0"/>
    <x v="6"/>
    <n v="60000"/>
    <n v="1314953"/>
    <d v="2001-05-30T14:29:36"/>
    <s v="Cook Inlet Energy Supply L.L.C."/>
    <x v="0"/>
    <x v="0"/>
    <x v="0"/>
    <x v="2"/>
    <s v="US Gas Fin Swap"/>
    <s v="US Gas Daily     HHub                    Jun01           USD/MM"/>
    <m/>
    <n v="2000"/>
    <x v="0"/>
    <x v="10"/>
    <x v="0"/>
    <n v="3.9249999999999998"/>
    <s v="MIDCONT1"/>
    <s v="PKEAVEY"/>
    <s v="G-DAILY-EST"/>
    <x v="6"/>
    <x v="4"/>
    <s v="VD2774.1"/>
    <d v="2001-06-01T21:00:00"/>
  </r>
  <r>
    <x v="1"/>
    <x v="1"/>
    <x v="1"/>
    <x v="2"/>
    <n v="250"/>
    <n v="1314954"/>
    <d v="2001-05-30T14:29:5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5"/>
    <s v="krnelson"/>
    <s v="CDORLAN"/>
    <s v="ST-ECAR"/>
    <x v="7"/>
    <x v="6"/>
    <n v="626829.1"/>
    <d v="2001-06-04T21:00:00"/>
  </r>
  <r>
    <x v="1"/>
    <x v="2"/>
    <x v="1"/>
    <x v="6"/>
    <n v="22500"/>
    <n v="1314956"/>
    <d v="2001-05-30T14:30:13"/>
    <s v="Innovative Gas Services, Inc."/>
    <x v="0"/>
    <x v="0"/>
    <x v="0"/>
    <x v="2"/>
    <s v="US Gas Phy Fwd Firm non-TX &lt; or = 1Mo "/>
    <s v="US Gas Phy       TGT Z-SL                Jun01           USD/MM"/>
    <n v="750"/>
    <m/>
    <x v="0"/>
    <x v="10"/>
    <x v="0"/>
    <n v="3.88"/>
    <s v="ADM37846"/>
    <s v="SPEREIR"/>
    <s v="ENA-IM NE GULF2"/>
    <x v="8"/>
    <x v="4"/>
    <n v="819334"/>
    <d v="2001-06-01T21:00:00"/>
  </r>
  <r>
    <x v="1"/>
    <x v="2"/>
    <x v="0"/>
    <x v="10"/>
    <n v="77500"/>
    <n v="1314959"/>
    <d v="2001-05-30T14:30:22"/>
    <s v="Axia Energy, LP"/>
    <x v="0"/>
    <x v="0"/>
    <x v="0"/>
    <x v="2"/>
    <s v="US Gas Fin Swap"/>
    <s v="US Gas Swap      Nymex                   Jul01           USD/MM"/>
    <n v="2500"/>
    <m/>
    <x v="0"/>
    <x v="10"/>
    <x v="0"/>
    <n v="4.01"/>
    <s v="mtherrell"/>
    <s v="JARNOLD"/>
    <s v="NG-Price"/>
    <x v="6"/>
    <x v="4"/>
    <s v="VD2761.1"/>
    <d v="2001-07-01T21:00:00"/>
  </r>
  <r>
    <x v="1"/>
    <x v="2"/>
    <x v="1"/>
    <x v="0"/>
    <n v="10000"/>
    <n v="1314960"/>
    <d v="2001-05-30T14:30:23"/>
    <s v="Conectiv Energy Supply,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9"/>
    <s v="csaponaro"/>
    <s v="ARING"/>
    <s v="ENA-IM NE GULF1"/>
    <x v="8"/>
    <x v="4"/>
    <n v="819336"/>
    <d v="2001-06-01T21:00:00"/>
  </r>
  <r>
    <x v="1"/>
    <x v="2"/>
    <x v="1"/>
    <x v="6"/>
    <n v="300000"/>
    <n v="1314961"/>
    <d v="2001-05-30T14:30:34"/>
    <s v="Williams Energy Marketing &amp; Trading Company"/>
    <x v="0"/>
    <x v="0"/>
    <x v="0"/>
    <x v="2"/>
    <s v="US Gas Phy Fwd Firm non-TX &lt; or = 1Mo "/>
    <s v="US Gas Phy       ANR SW Pool             Jun01           USD/MM"/>
    <n v="10000"/>
    <m/>
    <x v="0"/>
    <x v="10"/>
    <x v="0"/>
    <n v="3.7650000000000001"/>
    <s v="gcagnoli"/>
    <s v="KSTEVEN"/>
    <s v="ENA-IM Mid Central South"/>
    <x v="8"/>
    <x v="4"/>
    <n v="819337"/>
    <d v="2001-06-01T21:00:00"/>
  </r>
  <r>
    <x v="1"/>
    <x v="1"/>
    <x v="0"/>
    <x v="18"/>
    <n v="3100"/>
    <n v="1314962"/>
    <d v="2001-05-30T14:30:59"/>
    <s v="Engage Energy Canada L.P."/>
    <x v="0"/>
    <x v="0"/>
    <x v="0"/>
    <x v="1"/>
    <s v="US East Power Fin Swap"/>
    <s v="US Pwr Fin Swap  Cin MWD Peak            Jul-Aug01       USD/MWh"/>
    <n v="50"/>
    <m/>
    <x v="0"/>
    <x v="1"/>
    <x v="0"/>
    <n v="78"/>
    <s v="kentpower"/>
    <s v="FSTURM"/>
    <s v="LT-ECAR"/>
    <x v="7"/>
    <x v="4"/>
    <n v="626831.1"/>
    <d v="2001-07-01T14:05:00"/>
  </r>
  <r>
    <x v="1"/>
    <x v="1"/>
    <x v="1"/>
    <x v="21"/>
    <n v="2950"/>
    <n v="1314963"/>
    <d v="2001-05-30T14:31:08"/>
    <s v="BP Energy Company"/>
    <x v="2"/>
    <x v="1"/>
    <x v="0"/>
    <x v="1"/>
    <s v="US East Power Phy Fwd Firm Unplan B"/>
    <s v="US Pwr Phy Unp B ERCOT Peak              Jan-Feb02       USD/MWh"/>
    <m/>
    <n v="50"/>
    <x v="0"/>
    <x v="1"/>
    <x v="0"/>
    <n v="36.5"/>
    <s v="MSMI1234"/>
    <s v="DSMITH3"/>
    <s v="LT-ERCOT"/>
    <x v="7"/>
    <x v="6"/>
    <n v="626832.1"/>
    <d v="2002-01-01T00:00:00"/>
  </r>
  <r>
    <x v="1"/>
    <x v="2"/>
    <x v="0"/>
    <x v="10"/>
    <n v="232500"/>
    <n v="1314965"/>
    <d v="2001-05-30T14:31:23"/>
    <s v="BP Corporation North America Inc."/>
    <x v="0"/>
    <x v="0"/>
    <x v="0"/>
    <x v="2"/>
    <s v="US Gas Fin Swap"/>
    <s v="US Gas Swap      Nymex                   Jul01           USD/MM"/>
    <n v="7500"/>
    <m/>
    <x v="0"/>
    <x v="10"/>
    <x v="0"/>
    <n v="4.01"/>
    <s v="Biglertim"/>
    <s v="JARNOLD"/>
    <s v="NG-Price"/>
    <x v="6"/>
    <x v="4"/>
    <s v="VD2748.1"/>
    <d v="2001-07-01T21:00:00"/>
  </r>
  <r>
    <x v="1"/>
    <x v="1"/>
    <x v="1"/>
    <x v="8"/>
    <n v="4600"/>
    <n v="1314966"/>
    <d v="2001-05-30T14:31:56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4"/>
    <s v="JOELWOOD"/>
    <s v="DSMITH3"/>
    <s v="LT-ERCOT"/>
    <x v="7"/>
    <x v="6"/>
    <n v="626834.1"/>
    <d v="2002-10-01T00:00:00"/>
  </r>
  <r>
    <x v="1"/>
    <x v="1"/>
    <x v="1"/>
    <x v="19"/>
    <n v="3050"/>
    <n v="1314967"/>
    <d v="2001-05-30T14:32:08"/>
    <s v="Aquila Energy Marketing Corporation"/>
    <x v="0"/>
    <x v="0"/>
    <x v="0"/>
    <x v="1"/>
    <s v="US East Power Phy Fwd Firm Unplan B"/>
    <s v="US Pwr Phy Unp B ERCOT Peak              Mar-Apr02       USD/MWh"/>
    <m/>
    <n v="50"/>
    <x v="0"/>
    <x v="1"/>
    <x v="0"/>
    <n v="35.25"/>
    <s v="JOELWOOD"/>
    <s v="DSMITH3"/>
    <s v="LT-ERCOT"/>
    <x v="7"/>
    <x v="6"/>
    <n v="626836.1"/>
    <d v="2002-03-01T00:00:00"/>
  </r>
  <r>
    <x v="1"/>
    <x v="1"/>
    <x v="1"/>
    <x v="6"/>
    <n v="1500"/>
    <n v="1314968"/>
    <d v="2001-05-30T14:32:18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7"/>
    <s v="JOELWOOD"/>
    <s v="DSMITH3"/>
    <s v="LT-ERCOT"/>
    <x v="7"/>
    <x v="6"/>
    <n v="626837.1"/>
    <d v="2002-09-01T00:00:00"/>
  </r>
  <r>
    <x v="1"/>
    <x v="2"/>
    <x v="0"/>
    <x v="10"/>
    <n v="620000"/>
    <n v="1314973"/>
    <d v="2001-05-30T14:32:4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3"/>
    <s v="jdbsempra"/>
    <s v="JARNOLD"/>
    <s v="NG-Price"/>
    <x v="6"/>
    <x v="4"/>
    <s v="VD2739.1"/>
    <d v="2001-07-01T21:00:00"/>
  </r>
  <r>
    <x v="1"/>
    <x v="1"/>
    <x v="1"/>
    <x v="6"/>
    <n v="1500"/>
    <n v="1314974"/>
    <d v="2001-05-30T14:33:02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2.5"/>
    <s v="JOELWOOD"/>
    <s v="DSMITH3"/>
    <s v="LT-ERCOT"/>
    <x v="7"/>
    <x v="6"/>
    <n v="626839.1"/>
    <d v="2002-06-01T00:00:00"/>
  </r>
  <r>
    <x v="1"/>
    <x v="2"/>
    <x v="0"/>
    <x v="6"/>
    <n v="300000"/>
    <n v="1314975"/>
    <d v="2001-05-30T14:33:04"/>
    <s v="Duke Energy Marketing Limited Partnership"/>
    <x v="0"/>
    <x v="0"/>
    <x v="0"/>
    <x v="2"/>
    <s v="US Gas Fin Swap"/>
    <s v="US Gas Swap      Nymex                   Sep01           USD/MM"/>
    <m/>
    <n v="10000"/>
    <x v="0"/>
    <x v="10"/>
    <x v="0"/>
    <n v="4.1500000000000004"/>
    <s v="BIGBRADLY"/>
    <s v="JARNOLD"/>
    <s v="NG-Price"/>
    <x v="6"/>
    <x v="4"/>
    <s v="VD2731.1"/>
    <d v="2001-09-01T21:00:00"/>
  </r>
  <r>
    <x v="1"/>
    <x v="2"/>
    <x v="0"/>
    <x v="22"/>
    <n v="615000"/>
    <n v="1314978"/>
    <d v="2001-05-30T14:33:15"/>
    <s v="TransCanada Energy Financial Products Limited"/>
    <x v="0"/>
    <x v="0"/>
    <x v="0"/>
    <x v="2"/>
    <s v="US Gas Fin Swap"/>
    <s v="US Gas Swap      Nymex                   Jul-Oct01       USD/MM"/>
    <m/>
    <n v="5000"/>
    <x v="0"/>
    <x v="10"/>
    <x v="0"/>
    <n v="4.1100000000000003"/>
    <s v="mcmane00"/>
    <s v="JARNOLD"/>
    <s v="NG-Price"/>
    <x v="6"/>
    <x v="4"/>
    <s v="VD2727.1"/>
    <d v="2001-07-01T00:00:00"/>
  </r>
  <r>
    <x v="1"/>
    <x v="2"/>
    <x v="0"/>
    <x v="6"/>
    <n v="150000"/>
    <n v="1314979"/>
    <d v="2001-05-30T14:33:26"/>
    <s v="e prime, inc."/>
    <x v="0"/>
    <x v="0"/>
    <x v="0"/>
    <x v="2"/>
    <s v="US Gas Fin Swap"/>
    <s v="US Gas Daily     EP Permian              Jun01           USD/MM"/>
    <m/>
    <n v="5000"/>
    <x v="0"/>
    <x v="10"/>
    <x v="0"/>
    <n v="3.82"/>
    <s v="ADM90030"/>
    <s v="RGAY"/>
    <s v="West-Keystone"/>
    <x v="6"/>
    <x v="4"/>
    <s v="VD2711.1"/>
    <d v="2001-06-01T21:00:00"/>
  </r>
  <r>
    <x v="1"/>
    <x v="2"/>
    <x v="0"/>
    <x v="10"/>
    <n v="155000"/>
    <n v="1314980"/>
    <d v="2001-05-30T14:33:27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250000000000004"/>
    <s v="bhofman99"/>
    <s v="JARNOLD"/>
    <s v="NG-Price"/>
    <x v="6"/>
    <x v="4"/>
    <s v="VD2732.1"/>
    <d v="2001-07-01T21:00:00"/>
  </r>
  <r>
    <x v="1"/>
    <x v="2"/>
    <x v="0"/>
    <x v="10"/>
    <n v="3100"/>
    <n v="1314981"/>
    <d v="2001-05-30T14:33:34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26.1"/>
    <d v="2001-07-01T00:00:00"/>
  </r>
  <r>
    <x v="1"/>
    <x v="2"/>
    <x v="0"/>
    <x v="6"/>
    <n v="150000"/>
    <n v="1314984"/>
    <d v="2001-05-30T14:33:41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5150000000000001"/>
    <s v="ADM90030"/>
    <s v="JREITME"/>
    <s v="FT - Denver"/>
    <x v="6"/>
    <x v="4"/>
    <s v="VD2720.1"/>
    <d v="2001-06-01T21:00:00"/>
  </r>
  <r>
    <x v="1"/>
    <x v="2"/>
    <x v="1"/>
    <x v="6"/>
    <n v="150000"/>
    <n v="1314985"/>
    <d v="2001-05-30T14:34:01"/>
    <s v="EnergyUSA-TPC Corp.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85"/>
    <s v="jgriffiths"/>
    <s v="SNEAL"/>
    <s v="ENA-IM NE GULF3"/>
    <x v="8"/>
    <x v="4"/>
    <n v="819347"/>
    <d v="2001-06-01T21:00:00"/>
  </r>
  <r>
    <x v="1"/>
    <x v="2"/>
    <x v="0"/>
    <x v="10"/>
    <n v="3100"/>
    <n v="1314987"/>
    <d v="2001-05-30T14:34:17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01.1"/>
    <d v="2001-07-01T00:00:00"/>
  </r>
  <r>
    <x v="1"/>
    <x v="2"/>
    <x v="0"/>
    <x v="10"/>
    <n v="310000"/>
    <n v="1314989"/>
    <d v="2001-05-30T14:34:21"/>
    <s v="AIG Energy Trading Inc.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perkins1"/>
    <s v="JARNOLD"/>
    <s v="NG-Price"/>
    <x v="6"/>
    <x v="4"/>
    <s v="VD2700.1"/>
    <d v="2001-07-01T21:00:00"/>
  </r>
  <r>
    <x v="1"/>
    <x v="2"/>
    <x v="0"/>
    <x v="20"/>
    <n v="755000"/>
    <n v="1314991"/>
    <d v="2001-05-30T14:34:28"/>
    <s v="AIG Energy Trading Inc."/>
    <x v="0"/>
    <x v="0"/>
    <x v="0"/>
    <x v="2"/>
    <s v="US Gas Fin Swap"/>
    <s v="US Gas Swap      Nymex                   Nov01-Mar02     USD/MM"/>
    <m/>
    <n v="5000"/>
    <x v="0"/>
    <x v="10"/>
    <x v="0"/>
    <n v="4.4349999999999996"/>
    <s v="bperkins1"/>
    <s v="JARNOLD"/>
    <s v="NG-Price"/>
    <x v="6"/>
    <x v="4"/>
    <s v="VD2697.1"/>
    <d v="2001-11-01T00:00:00"/>
  </r>
  <r>
    <x v="1"/>
    <x v="2"/>
    <x v="1"/>
    <x v="6"/>
    <n v="81240"/>
    <n v="1314992"/>
    <d v="2001-05-30T14:34:54"/>
    <s v="Noble Gas Marketing Inc."/>
    <x v="0"/>
    <x v="0"/>
    <x v="0"/>
    <x v="2"/>
    <s v="US Gas Phy Fwd Firm non-TX &lt; or = 1Mo "/>
    <s v="US Gas Phy       FGT Z2                  Jun01           USD/MM"/>
    <m/>
    <n v="2708"/>
    <x v="0"/>
    <x v="10"/>
    <x v="0"/>
    <n v="3.95"/>
    <s v="bryangins"/>
    <s v="SNEAL"/>
    <s v="ENA-IM NE GULF4"/>
    <x v="8"/>
    <x v="4"/>
    <n v="819349"/>
    <d v="2001-06-01T21:00:00"/>
  </r>
  <r>
    <x v="1"/>
    <x v="2"/>
    <x v="0"/>
    <x v="10"/>
    <n v="155000"/>
    <n v="1314994"/>
    <d v="2001-05-30T14:35:2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"/>
    <s v="basspro1"/>
    <s v="JARNOLD"/>
    <s v="NG-Price"/>
    <x v="6"/>
    <x v="4"/>
    <s v="VD2695.1"/>
    <d v="2001-07-01T21:00:00"/>
  </r>
  <r>
    <x v="1"/>
    <x v="2"/>
    <x v="0"/>
    <x v="10"/>
    <n v="620000"/>
    <n v="1314995"/>
    <d v="2001-05-30T14:35:41"/>
    <s v="Axia Energy, LP"/>
    <x v="0"/>
    <x v="0"/>
    <x v="0"/>
    <x v="2"/>
    <s v="US Gas Fin Swap"/>
    <s v="US Gas Swap      Nymex                   Aug01           USD/MM"/>
    <m/>
    <n v="20000"/>
    <x v="0"/>
    <x v="10"/>
    <x v="0"/>
    <n v="4.1174999999999997"/>
    <s v="hillblak"/>
    <s v="JARNOLD"/>
    <s v="NG-Price"/>
    <x v="6"/>
    <x v="4"/>
    <s v="VD2698.1"/>
    <d v="2001-08-01T21:00:00"/>
  </r>
  <r>
    <x v="1"/>
    <x v="2"/>
    <x v="0"/>
    <x v="20"/>
    <n v="755000"/>
    <n v="1314997"/>
    <d v="2001-05-30T14:35:5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4400000000000004"/>
    <s v="jdbsempra"/>
    <s v="JARNOLD"/>
    <s v="NG-Price"/>
    <x v="6"/>
    <x v="4"/>
    <s v="VD2696.1"/>
    <d v="2001-11-01T00:00:00"/>
  </r>
  <r>
    <x v="1"/>
    <x v="2"/>
    <x v="0"/>
    <x v="20"/>
    <n v="755000"/>
    <n v="1314998"/>
    <d v="2001-05-30T14:35:53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4350000000000001"/>
    <s v="mckennas"/>
    <s v="BMCKAY"/>
    <s v="FT-NY"/>
    <x v="6"/>
    <x v="4"/>
    <s v="VD2694.1"/>
    <d v="2001-11-01T00:00:00"/>
  </r>
  <r>
    <x v="1"/>
    <x v="2"/>
    <x v="0"/>
    <x v="6"/>
    <n v="300000"/>
    <n v="1315000"/>
    <d v="2001-05-30T14:36:04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TODJANIA"/>
    <s v="PKEAVEY"/>
    <s v="G-DAILY-EST"/>
    <x v="6"/>
    <x v="4"/>
    <s v="VD2691.1"/>
    <d v="2001-06-01T21:00:00"/>
  </r>
  <r>
    <x v="1"/>
    <x v="2"/>
    <x v="0"/>
    <x v="10"/>
    <n v="620000"/>
    <n v="1315001"/>
    <d v="2001-05-30T14:36:08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4.04"/>
    <s v="JORDAN01"/>
    <s v="JARNOLD"/>
    <s v="NG-Price"/>
    <x v="6"/>
    <x v="4"/>
    <s v="VD2690.1"/>
    <d v="2001-07-01T21:00:00"/>
  </r>
  <r>
    <x v="1"/>
    <x v="2"/>
    <x v="0"/>
    <x v="10"/>
    <n v="542500"/>
    <n v="1315003"/>
    <d v="2001-05-30T14:36:32"/>
    <s v="Reliant Energy Services, Inc."/>
    <x v="0"/>
    <x v="0"/>
    <x v="0"/>
    <x v="2"/>
    <s v="US Gas Fin Swap"/>
    <s v="US Gas Swap      Nymex                   Jul01           USD/MM"/>
    <n v="17500"/>
    <m/>
    <x v="0"/>
    <x v="10"/>
    <x v="0"/>
    <n v="4.0350000000000001"/>
    <s v="stevemcgin"/>
    <s v="JARNOLD"/>
    <s v="NG-Price"/>
    <x v="6"/>
    <x v="4"/>
    <s v="VD2692.1"/>
    <d v="2001-07-01T21:00:00"/>
  </r>
  <r>
    <x v="1"/>
    <x v="2"/>
    <x v="0"/>
    <x v="20"/>
    <n v="377500"/>
    <n v="1315004"/>
    <d v="2001-05-30T14:36:41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43"/>
    <s v="mattmann"/>
    <s v="JARNOLD"/>
    <s v="NG-Price"/>
    <x v="6"/>
    <x v="4"/>
    <s v="VD2687.1"/>
    <d v="2001-11-01T00:00:00"/>
  </r>
  <r>
    <x v="1"/>
    <x v="1"/>
    <x v="1"/>
    <x v="6"/>
    <n v="1500"/>
    <n v="1315006"/>
    <d v="2001-05-30T14:37:30"/>
    <s v="PG&amp;E Energy Trading - Power, L.P."/>
    <x v="0"/>
    <x v="0"/>
    <x v="0"/>
    <x v="1"/>
    <s v="US East Power Phy Fwd Firm"/>
    <s v="US Pwr Phy Firm  PJM-W Peak              Jun01           USD/MWh"/>
    <m/>
    <n v="50"/>
    <x v="0"/>
    <x v="1"/>
    <x v="0"/>
    <n v="47.25"/>
    <s v="rchausse"/>
    <s v="JQUENET"/>
    <s v="LT-PJM"/>
    <x v="7"/>
    <x v="6"/>
    <n v="626852.1"/>
    <d v="2001-06-01T14:12:00"/>
  </r>
  <r>
    <x v="1"/>
    <x v="2"/>
    <x v="0"/>
    <x v="10"/>
    <n v="3100"/>
    <n v="1315008"/>
    <d v="2001-05-30T14:39:29"/>
    <s v="Conoco Inc."/>
    <x v="0"/>
    <x v="0"/>
    <x v="0"/>
    <x v="2"/>
    <s v="US Gas Fin Opt Put"/>
    <s v="US Gas Fin Opt   NYMEX        EP3.5      Jul01           USD/MM-L"/>
    <n v="100"/>
    <m/>
    <x v="0"/>
    <x v="11"/>
    <x v="0"/>
    <n v="6.25E-2"/>
    <s v="JONESTG1"/>
    <s v="MMAGGI"/>
    <s v="NG EXOTIC"/>
    <x v="6"/>
    <x v="4"/>
    <s v="VD2674.1"/>
    <d v="2001-07-01T00:00:00"/>
  </r>
  <r>
    <x v="1"/>
    <x v="2"/>
    <x v="1"/>
    <x v="6"/>
    <n v="66000"/>
    <n v="1315010"/>
    <d v="2001-05-30T14:39:31"/>
    <s v="Williams Energy Marketing &amp; Trading Company"/>
    <x v="0"/>
    <x v="0"/>
    <x v="0"/>
    <x v="2"/>
    <s v="US Gas Phy Fwd Firm non-TX &lt; or = 1Mo "/>
    <s v="US Gas Phy       ANR SW Pool             Jun01           USD/MM"/>
    <n v="2200"/>
    <m/>
    <x v="0"/>
    <x v="10"/>
    <x v="0"/>
    <n v="3.79"/>
    <s v="gcagnoli"/>
    <s v="KSTEVEN"/>
    <s v="ENA-IM Mid Central South"/>
    <x v="8"/>
    <x v="4"/>
    <n v="819359"/>
    <d v="2001-06-01T21:00:00"/>
  </r>
  <r>
    <x v="1"/>
    <x v="2"/>
    <x v="0"/>
    <x v="22"/>
    <n v="1230000"/>
    <n v="1315011"/>
    <d v="2001-05-30T14:40:22"/>
    <s v="CLECO Marketing and Trading, LLC"/>
    <x v="0"/>
    <x v="0"/>
    <x v="0"/>
    <x v="2"/>
    <s v="US Gas Fin BasisSwap"/>
    <s v="US Gas Basis     NGPL LA                 Jul-Oct01       USD/MM"/>
    <m/>
    <n v="10000"/>
    <x v="0"/>
    <x v="10"/>
    <x v="0"/>
    <n v="-7.0000000000000007E-2"/>
    <s v="stockman"/>
    <s v="KRUSCIT"/>
    <s v="Firm Trading Central"/>
    <x v="6"/>
    <x v="4"/>
    <s v="VD2668.1"/>
    <d v="2001-07-01T00:00:00"/>
  </r>
  <r>
    <x v="1"/>
    <x v="2"/>
    <x v="0"/>
    <x v="10"/>
    <n v="310000"/>
    <n v="1315013"/>
    <d v="2001-05-30T14:40:53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"/>
    <s v="JEFFFOX1"/>
    <s v="JARNOLD"/>
    <s v="NG-Price"/>
    <x v="6"/>
    <x v="4"/>
    <s v="VD2669.1"/>
    <d v="2001-07-01T21:00:00"/>
  </r>
  <r>
    <x v="1"/>
    <x v="2"/>
    <x v="0"/>
    <x v="10"/>
    <n v="77500"/>
    <n v="1315014"/>
    <d v="2001-05-30T14:41:03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jwhitnah"/>
    <s v="JARNOLD"/>
    <s v="NG-Price"/>
    <x v="6"/>
    <x v="4"/>
    <s v="VD2666.1"/>
    <d v="2001-07-01T21:00:00"/>
  </r>
  <r>
    <x v="1"/>
    <x v="2"/>
    <x v="0"/>
    <x v="10"/>
    <n v="2170"/>
    <n v="1315015"/>
    <d v="2001-05-30T14:41:07"/>
    <s v="Conoco Inc."/>
    <x v="0"/>
    <x v="0"/>
    <x v="0"/>
    <x v="2"/>
    <s v="US Gas Fin Opt Put"/>
    <s v="US Gas Fin Opt   NYMEX        EP3.5      Jul01           USD/MM-L"/>
    <n v="70"/>
    <m/>
    <x v="0"/>
    <x v="11"/>
    <x v="0"/>
    <n v="6.25E-2"/>
    <s v="JONESTG1"/>
    <s v="MMAGGI"/>
    <s v="NG EXOTIC"/>
    <x v="6"/>
    <x v="4"/>
    <s v="VD2670.1"/>
    <d v="2001-07-01T00:00:00"/>
  </r>
  <r>
    <x v="1"/>
    <x v="2"/>
    <x v="0"/>
    <x v="22"/>
    <n v="307500"/>
    <n v="1315018"/>
    <d v="2001-05-30T14:41:15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65.1"/>
    <d v="2001-07-01T00:00:00"/>
  </r>
  <r>
    <x v="1"/>
    <x v="2"/>
    <x v="0"/>
    <x v="10"/>
    <n v="310000"/>
    <n v="1315021"/>
    <d v="2001-05-30T14:41:48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mhorowitz"/>
    <s v="JARNOLD"/>
    <s v="NG-Price"/>
    <x v="6"/>
    <x v="4"/>
    <s v="VD2662.1"/>
    <d v="2001-07-01T21:00:00"/>
  </r>
  <r>
    <x v="1"/>
    <x v="2"/>
    <x v="0"/>
    <x v="6"/>
    <n v="300000"/>
    <n v="1315022"/>
    <d v="2001-05-30T14:41:56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350000000000001"/>
    <s v="WARNERTODD"/>
    <s v="PKEAVEY"/>
    <s v="G-DAILY-EST"/>
    <x v="6"/>
    <x v="4"/>
    <s v="VD2657.1"/>
    <d v="2001-06-01T21:00:00"/>
  </r>
  <r>
    <x v="1"/>
    <x v="2"/>
    <x v="0"/>
    <x v="10"/>
    <n v="620000"/>
    <n v="1315025"/>
    <d v="2001-05-30T14:42:31"/>
    <s v="Hess Energy Trading Company LLC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mhorowitz"/>
    <s v="JARNOLD"/>
    <s v="NG-Price"/>
    <x v="6"/>
    <x v="4"/>
    <s v="VD2656.1"/>
    <d v="2001-07-01T21:00:00"/>
  </r>
  <r>
    <x v="1"/>
    <x v="2"/>
    <x v="0"/>
    <x v="10"/>
    <n v="155000"/>
    <n v="1315026"/>
    <d v="2001-05-30T14:42:51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4.1174999999999997"/>
    <s v="hillblak"/>
    <s v="JARNOLD"/>
    <s v="NG-Price"/>
    <x v="6"/>
    <x v="4"/>
    <s v="VD2651.1"/>
    <d v="2001-08-01T21:00:00"/>
  </r>
  <r>
    <x v="1"/>
    <x v="2"/>
    <x v="0"/>
    <x v="22"/>
    <n v="307500"/>
    <n v="1315028"/>
    <d v="2001-05-30T14:42:54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54.1"/>
    <d v="2001-07-01T00:00:00"/>
  </r>
  <r>
    <x v="1"/>
    <x v="2"/>
    <x v="0"/>
    <x v="6"/>
    <n v="300000"/>
    <n v="1315029"/>
    <d v="2001-05-30T14:43:02"/>
    <s v="Cinergy Marketing &amp; Trading, LLC"/>
    <x v="0"/>
    <x v="0"/>
    <x v="0"/>
    <x v="2"/>
    <s v="US Gas Fin Swap"/>
    <s v="US Gas Daily     HHub                    Jun01           USD/MM"/>
    <m/>
    <n v="10000"/>
    <x v="0"/>
    <x v="10"/>
    <x v="0"/>
    <n v="3.94"/>
    <s v="Kearbyka"/>
    <s v="PKEAVEY"/>
    <s v="G-DAILY-EST"/>
    <x v="6"/>
    <x v="4"/>
    <s v="VD2648.1"/>
    <d v="2001-06-01T21:00:00"/>
  </r>
  <r>
    <x v="1"/>
    <x v="2"/>
    <x v="0"/>
    <x v="10"/>
    <n v="155000"/>
    <n v="1315030"/>
    <d v="2001-05-30T14:43:36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3"/>
    <s v="jwhitnah"/>
    <s v="JARNOLD"/>
    <s v="NG-Price"/>
    <x v="6"/>
    <x v="4"/>
    <s v="VD2652.1"/>
    <d v="2001-07-01T21:00:00"/>
  </r>
  <r>
    <x v="0"/>
    <x v="2"/>
    <x v="1"/>
    <x v="0"/>
    <n v="2000"/>
    <n v="1315032"/>
    <d v="2001-05-30T14:43:58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800000000000004"/>
    <s v="SMITHJAY"/>
    <s v="RWATT"/>
    <s v="EC-IM Canada West"/>
    <x v="8"/>
    <x v="7"/>
    <n v="819373"/>
    <d v="2001-05-30T21:00:00"/>
  </r>
  <r>
    <x v="1"/>
    <x v="2"/>
    <x v="0"/>
    <x v="10"/>
    <n v="310000"/>
    <n v="1315037"/>
    <d v="2001-05-30T14:44:47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POSEJPALI2"/>
    <s v="JARNOLD"/>
    <s v="NG-Price"/>
    <x v="6"/>
    <x v="4"/>
    <s v="VD2640.1"/>
    <d v="2001-07-01T21:00:00"/>
  </r>
  <r>
    <x v="1"/>
    <x v="1"/>
    <x v="1"/>
    <x v="6"/>
    <n v="1500"/>
    <n v="1315041"/>
    <d v="2001-05-30T14:48:32"/>
    <s v="TXU Energy Trading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5.25"/>
    <s v="txuetcjn"/>
    <s v="DSMITH3"/>
    <s v="LT-ERCOT"/>
    <x v="7"/>
    <x v="6"/>
    <n v="626862.1"/>
    <d v="2001-09-01T00:00:00"/>
  </r>
  <r>
    <x v="1"/>
    <x v="2"/>
    <x v="0"/>
    <x v="20"/>
    <n v="755000"/>
    <n v="1315042"/>
    <d v="2001-05-30T14:48:45"/>
    <s v="Tractebel Energy Marketing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KEVMASEK"/>
    <s v="BMCKAY"/>
    <s v="FT-NY"/>
    <x v="6"/>
    <x v="4"/>
    <s v="VD2637.1"/>
    <d v="2001-11-01T00:00:00"/>
  </r>
  <r>
    <x v="1"/>
    <x v="2"/>
    <x v="1"/>
    <x v="0"/>
    <n v="10000"/>
    <n v="1315044"/>
    <d v="2001-05-30T14:49:19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92"/>
    <s v="ADM48146"/>
    <s v="ARING"/>
    <s v="ENA-IM NE GULF1"/>
    <x v="8"/>
    <x v="4"/>
    <n v="819388"/>
    <d v="2001-06-01T21:00:00"/>
  </r>
  <r>
    <x v="1"/>
    <x v="2"/>
    <x v="0"/>
    <x v="6"/>
    <n v="60000"/>
    <n v="1315046"/>
    <d v="2001-05-30T14:49:39"/>
    <s v="Tenaska Marketing Ventures"/>
    <x v="0"/>
    <x v="0"/>
    <x v="0"/>
    <x v="2"/>
    <s v="US Gas Fin Swap"/>
    <s v="US Gas Daily     HSC                     Jun01           USD/MM"/>
    <n v="2000"/>
    <m/>
    <x v="0"/>
    <x v="10"/>
    <x v="0"/>
    <n v="3.96"/>
    <s v="TMVJDG01"/>
    <s v="EBASS"/>
    <s v="FT-Texas"/>
    <x v="6"/>
    <x v="4"/>
    <s v="VD2632.1"/>
    <d v="2001-06-01T21:00:00"/>
  </r>
  <r>
    <x v="1"/>
    <x v="1"/>
    <x v="1"/>
    <x v="2"/>
    <n v="250"/>
    <n v="1315047"/>
    <d v="2001-05-30T14:50:3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.5"/>
    <s v="cmcnally"/>
    <s v="JQUENET"/>
    <s v="ST-PJM"/>
    <x v="7"/>
    <x v="6"/>
    <n v="626864.1"/>
    <d v="2001-06-11T21:00:00"/>
  </r>
  <r>
    <x v="0"/>
    <x v="2"/>
    <x v="1"/>
    <x v="0"/>
    <n v="5000"/>
    <n v="1315048"/>
    <d v="2001-05-30T14:50:41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"/>
    <s v="quinnejc"/>
    <s v="RWATT"/>
    <s v="EC-IM Canada West"/>
    <x v="8"/>
    <x v="7"/>
    <n v="819389"/>
    <d v="2001-05-30T21:00:00"/>
  </r>
  <r>
    <x v="1"/>
    <x v="2"/>
    <x v="0"/>
    <x v="10"/>
    <n v="77500"/>
    <n v="1315049"/>
    <d v="2001-05-30T14:51:24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shanelee"/>
    <s v="JARNOLD"/>
    <s v="NG-Price"/>
    <x v="6"/>
    <x v="4"/>
    <s v="VD2624.1"/>
    <d v="2001-07-01T21:00:00"/>
  </r>
  <r>
    <x v="1"/>
    <x v="2"/>
    <x v="0"/>
    <x v="14"/>
    <n v="1825000"/>
    <n v="1315050"/>
    <d v="2001-05-30T14:51:27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4.07"/>
    <s v="MMETTERS"/>
    <s v="JARNOLD"/>
    <s v="NG-Price"/>
    <x v="6"/>
    <x v="4"/>
    <s v="VD2634.1"/>
    <d v="2002-01-01T21:00:00"/>
  </r>
  <r>
    <x v="0"/>
    <x v="2"/>
    <x v="1"/>
    <x v="0"/>
    <n v="5000"/>
    <n v="1315051"/>
    <d v="2001-05-30T14:51:46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.0199999999999996"/>
    <s v="quinnejc"/>
    <s v="RWATT"/>
    <s v="EC-IM Canada West"/>
    <x v="8"/>
    <x v="7"/>
    <n v="819390"/>
    <d v="2001-05-30T21:00:00"/>
  </r>
  <r>
    <x v="0"/>
    <x v="2"/>
    <x v="1"/>
    <x v="0"/>
    <n v="5000"/>
    <n v="1315052"/>
    <d v="2001-05-30T14:51:57"/>
    <s v="BP Canada Energy Company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7"/>
    <s v="quinnejc"/>
    <s v="RWATT"/>
    <s v="EC-IM Canada West"/>
    <x v="8"/>
    <x v="7"/>
    <n v="819391"/>
    <d v="2001-05-31T21:00:00"/>
  </r>
  <r>
    <x v="1"/>
    <x v="2"/>
    <x v="0"/>
    <x v="10"/>
    <n v="310000"/>
    <n v="1315053"/>
    <d v="2001-05-30T14:52:03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4.03"/>
    <s v="Lamoreal"/>
    <s v="JARNOLD"/>
    <s v="NG-Price"/>
    <x v="6"/>
    <x v="4"/>
    <s v="VD2630.1"/>
    <d v="2001-07-01T21:00:00"/>
  </r>
  <r>
    <x v="1"/>
    <x v="2"/>
    <x v="0"/>
    <x v="10"/>
    <n v="232500"/>
    <n v="1315054"/>
    <d v="2001-05-30T14:52:12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4.03"/>
    <s v="JOHNNELSON"/>
    <s v="JARNOLD"/>
    <s v="NG-Price"/>
    <x v="6"/>
    <x v="4"/>
    <s v="VD2625.1"/>
    <d v="2001-07-01T21:00:00"/>
  </r>
  <r>
    <x v="1"/>
    <x v="2"/>
    <x v="0"/>
    <x v="10"/>
    <n v="155000"/>
    <n v="1315057"/>
    <d v="2001-05-30T14:53:53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1"/>
    <s v="SCOTTK01"/>
    <s v="FERMIS"/>
    <s v="FT - North West"/>
    <x v="6"/>
    <x v="4"/>
    <s v="VD2626.1"/>
    <d v="2001-07-01T21:00:00"/>
  </r>
  <r>
    <x v="0"/>
    <x v="2"/>
    <x v="1"/>
    <x v="0"/>
    <n v="5000"/>
    <n v="1315060"/>
    <d v="2001-05-30T14:54:46"/>
    <s v="Sempra Energy Trading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9"/>
    <s v="DAVEGRAHAM"/>
    <s v="RWATT"/>
    <s v="EC-IM Canada West"/>
    <x v="8"/>
    <x v="7"/>
    <n v="819396"/>
    <d v="2001-05-31T21:00:00"/>
  </r>
  <r>
    <x v="1"/>
    <x v="2"/>
    <x v="0"/>
    <x v="20"/>
    <n v="755000"/>
    <n v="1315062"/>
    <d v="2001-05-30T14:55:0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43"/>
    <s v="aepes214"/>
    <s v="JARNOLD"/>
    <s v="NG-Price"/>
    <x v="6"/>
    <x v="4"/>
    <s v="VD2617.1"/>
    <d v="2001-11-01T00:00:00"/>
  </r>
  <r>
    <x v="1"/>
    <x v="2"/>
    <x v="0"/>
    <x v="20"/>
    <n v="1132500"/>
    <n v="1315063"/>
    <d v="2001-05-30T14:55:10"/>
    <s v="AEP Energy Services, Inc."/>
    <x v="0"/>
    <x v="0"/>
    <x v="0"/>
    <x v="2"/>
    <s v="US Gas Fin Swap"/>
    <s v="US Gas Swap      Nymex                   Nov01-Mar02     USD/MM"/>
    <n v="7500"/>
    <m/>
    <x v="0"/>
    <x v="10"/>
    <x v="0"/>
    <n v="4.42"/>
    <s v="aepes214"/>
    <s v="JARNOLD"/>
    <s v="NG-Price"/>
    <x v="6"/>
    <x v="4"/>
    <s v="VD2620.1"/>
    <d v="2001-11-01T00:00:00"/>
  </r>
  <r>
    <x v="1"/>
    <x v="2"/>
    <x v="0"/>
    <x v="10"/>
    <n v="620000"/>
    <n v="1315065"/>
    <d v="2001-05-30T14:55:24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4.03"/>
    <s v="bradhoese2"/>
    <s v="JARNOLD"/>
    <s v="NG-Price"/>
    <x v="6"/>
    <x v="4"/>
    <s v="VD2613.1"/>
    <d v="2001-07-01T21:00:00"/>
  </r>
  <r>
    <x v="1"/>
    <x v="2"/>
    <x v="0"/>
    <x v="6"/>
    <n v="300000"/>
    <n v="1315067"/>
    <d v="2001-05-30T14:55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1.1"/>
    <d v="2001-06-01T21:00:00"/>
  </r>
  <r>
    <x v="1"/>
    <x v="2"/>
    <x v="0"/>
    <x v="6"/>
    <n v="300000"/>
    <n v="1315070"/>
    <d v="2001-05-30T14:56:19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6.1"/>
    <d v="2001-06-01T21:00:00"/>
  </r>
  <r>
    <x v="1"/>
    <x v="2"/>
    <x v="0"/>
    <x v="10"/>
    <n v="310000"/>
    <n v="1315071"/>
    <d v="2001-05-30T14:56:53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MMETTERS"/>
    <s v="JARNOLD"/>
    <s v="NG-Price"/>
    <x v="6"/>
    <x v="4"/>
    <s v="VD2599.1"/>
    <d v="2001-07-01T21:00:00"/>
  </r>
  <r>
    <x v="1"/>
    <x v="2"/>
    <x v="0"/>
    <x v="22"/>
    <n v="615000"/>
    <n v="1315072"/>
    <d v="2001-05-30T14:57:06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97.1"/>
    <d v="2001-07-01T00:00:00"/>
  </r>
  <r>
    <x v="1"/>
    <x v="1"/>
    <x v="1"/>
    <x v="6"/>
    <n v="1500"/>
    <n v="1315075"/>
    <d v="2001-05-30T14:57:43"/>
    <s v="Utilicorp United Inc."/>
    <x v="1"/>
    <x v="1"/>
    <x v="0"/>
    <x v="1"/>
    <s v="US East Power Phy Fwd Firm"/>
    <s v="US Pwr Phy Firm  Entergy Peak            Sep01           USD/MWh"/>
    <n v="50"/>
    <m/>
    <x v="0"/>
    <x v="1"/>
    <x v="0"/>
    <n v="43"/>
    <s v="MARKTH11"/>
    <s v="MCARSON2"/>
    <s v="LT-SPP"/>
    <x v="7"/>
    <x v="6"/>
    <n v="626882.1"/>
    <d v="2001-09-01T14:16:00"/>
  </r>
  <r>
    <x v="1"/>
    <x v="2"/>
    <x v="0"/>
    <x v="6"/>
    <n v="150000"/>
    <n v="1315076"/>
    <d v="2001-05-30T14:57:52"/>
    <s v="Tenaska Marketing Ventures"/>
    <x v="0"/>
    <x v="0"/>
    <x v="0"/>
    <x v="2"/>
    <s v="US Gas Fin Swap"/>
    <s v="US Gas Daily     HHub                    Jun01           USD/MM"/>
    <n v="5000"/>
    <m/>
    <x v="0"/>
    <x v="10"/>
    <x v="0"/>
    <n v="3.95"/>
    <s v="TMVJDG01"/>
    <s v="PKEAVEY"/>
    <s v="G-DAILY-EST"/>
    <x v="6"/>
    <x v="4"/>
    <s v="VD2598.1"/>
    <d v="2001-06-01T21:00:00"/>
  </r>
  <r>
    <x v="1"/>
    <x v="3"/>
    <x v="0"/>
    <x v="0"/>
    <n v="50000"/>
    <n v="1315077"/>
    <d v="2001-05-30T14:57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02"/>
    <d v="2001-07-01T00:00:00"/>
  </r>
  <r>
    <x v="0"/>
    <x v="2"/>
    <x v="1"/>
    <x v="0"/>
    <n v="3000"/>
    <n v="1315078"/>
    <d v="2001-05-30T14:58:02"/>
    <s v="Northstar Energy"/>
    <x v="0"/>
    <x v="0"/>
    <x v="0"/>
    <x v="2"/>
    <s v="CAN Gas Phy Fwd Firm West &lt; or = 1Mo"/>
    <s v="CAN Gas Phy      NIT                     31May01         CAD/GJ"/>
    <n v="3000"/>
    <m/>
    <x v="0"/>
    <x v="14"/>
    <x v="4"/>
    <n v="5.07"/>
    <s v="SMITHJAY"/>
    <s v="RWATT"/>
    <s v="EC-IM Canada West"/>
    <x v="8"/>
    <x v="7"/>
    <n v="819409"/>
    <d v="2001-05-31T21:00:00"/>
  </r>
  <r>
    <x v="1"/>
    <x v="3"/>
    <x v="0"/>
    <x v="0"/>
    <n v="50000"/>
    <n v="1315079"/>
    <d v="2001-05-30T14:58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iradavid"/>
    <s v="GWHALLE"/>
    <s v="WTI-GW-NXC2"/>
    <x v="5"/>
    <x v="4"/>
    <n v="110103"/>
    <d v="2001-07-01T00:00:00"/>
  </r>
  <r>
    <x v="1"/>
    <x v="2"/>
    <x v="0"/>
    <x v="6"/>
    <n v="150000"/>
    <n v="1315081"/>
    <d v="2001-05-30T14:58:1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5"/>
    <s v="Basskevin"/>
    <s v="PKEAVEY"/>
    <s v="G-DAILY-EST"/>
    <x v="6"/>
    <x v="4"/>
    <s v="VD2596.1"/>
    <d v="2001-06-01T21:00:00"/>
  </r>
  <r>
    <x v="1"/>
    <x v="3"/>
    <x v="0"/>
    <x v="0"/>
    <n v="50000"/>
    <n v="1315083"/>
    <d v="2001-05-30T14:58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11"/>
    <d v="2001-07-01T00:00:00"/>
  </r>
  <r>
    <x v="1"/>
    <x v="3"/>
    <x v="0"/>
    <x v="0"/>
    <n v="50000"/>
    <n v="1315085"/>
    <d v="2001-05-30T14:59:29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iradavid"/>
    <s v="GWHALLE"/>
    <s v="WTI-GW-NXC2"/>
    <x v="5"/>
    <x v="4"/>
    <n v="110122"/>
    <d v="2001-07-01T00:00:00"/>
  </r>
  <r>
    <x v="1"/>
    <x v="2"/>
    <x v="0"/>
    <x v="6"/>
    <n v="150000"/>
    <n v="1315088"/>
    <d v="2001-05-30T15:00:20"/>
    <s v="El Paso Merchant Energy, L.P."/>
    <x v="0"/>
    <x v="0"/>
    <x v="0"/>
    <x v="2"/>
    <s v="US Gas Fin Swap"/>
    <s v="US Gas Daily     SoCal                   Jun01           USD/MM"/>
    <m/>
    <n v="5000"/>
    <x v="0"/>
    <x v="10"/>
    <x v="0"/>
    <n v="10.3"/>
    <s v="EPMELPjck"/>
    <s v="MLENHAR"/>
    <s v="West-Perm"/>
    <x v="6"/>
    <x v="4"/>
    <s v="VD2592.1"/>
    <d v="2001-06-01T21:00:00"/>
  </r>
  <r>
    <x v="0"/>
    <x v="2"/>
    <x v="1"/>
    <x v="0"/>
    <n v="2000"/>
    <n v="1315094"/>
    <d v="2001-05-30T15:01:27"/>
    <s v="Sempra Energy Trading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5.0999999999999996"/>
    <s v="DAVEGRAHAM"/>
    <s v="RWATT"/>
    <s v="EC-IM Canada West"/>
    <x v="8"/>
    <x v="7"/>
    <n v="819426"/>
    <d v="2001-05-31T21:00:00"/>
  </r>
  <r>
    <x v="1"/>
    <x v="3"/>
    <x v="0"/>
    <x v="0"/>
    <n v="25000"/>
    <n v="1315095"/>
    <d v="2001-05-30T15:01:28"/>
    <s v="ConAgra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ALTILIO"/>
    <s v="GWHALLE"/>
    <s v="WTI-GW-NXC2"/>
    <x v="5"/>
    <x v="4"/>
    <s v=" "/>
    <d v="2001-07-01T00:00:00"/>
  </r>
  <r>
    <x v="1"/>
    <x v="2"/>
    <x v="1"/>
    <x v="6"/>
    <n v="240000"/>
    <n v="1315097"/>
    <d v="2001-05-30T15:01:54"/>
    <s v="Dynegy Marketing and Trade"/>
    <x v="0"/>
    <x v="0"/>
    <x v="0"/>
    <x v="2"/>
    <s v="US Gas Phy Fwd Firm non-TX &lt; or = 1Mo "/>
    <s v="US Gas Phy       Transco St.65           Jun01           USD/MM"/>
    <n v="8000"/>
    <m/>
    <x v="0"/>
    <x v="10"/>
    <x v="0"/>
    <n v="3.9449999999999998"/>
    <s v="FMORGAN1"/>
    <s v="ARING"/>
    <s v="ENA-IM NE GULF1"/>
    <x v="8"/>
    <x v="4"/>
    <n v="819431"/>
    <d v="2001-06-01T21:00:00"/>
  </r>
  <r>
    <x v="1"/>
    <x v="2"/>
    <x v="0"/>
    <x v="10"/>
    <n v="155000"/>
    <n v="1315102"/>
    <d v="2001-05-30T15:02:05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4.0199999999999996"/>
    <s v="STEVEBUT"/>
    <s v="JARNOLD"/>
    <s v="NG-Price"/>
    <x v="6"/>
    <x v="4"/>
    <s v="VD2562.1"/>
    <d v="2001-07-01T21:00:00"/>
  </r>
  <r>
    <x v="1"/>
    <x v="2"/>
    <x v="0"/>
    <x v="22"/>
    <n v="615000"/>
    <n v="1315103"/>
    <d v="2001-05-30T15:02:17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00000000000003"/>
    <s v="aepes214"/>
    <s v="JARNOLD"/>
    <s v="NG-Price"/>
    <x v="6"/>
    <x v="4"/>
    <s v="VD2557.1"/>
    <d v="2001-07-01T00:00:00"/>
  </r>
  <r>
    <x v="1"/>
    <x v="2"/>
    <x v="0"/>
    <x v="6"/>
    <n v="180000"/>
    <n v="1315104"/>
    <d v="2001-05-30T15:02:20"/>
    <s v="TransCanada Energy Financial Products Limited"/>
    <x v="0"/>
    <x v="0"/>
    <x v="0"/>
    <x v="2"/>
    <s v="US Gas Fin Swap"/>
    <s v="US Gas Daily     PEPL                    Jun01           USD/MM"/>
    <n v="6000"/>
    <m/>
    <x v="0"/>
    <x v="10"/>
    <x v="0"/>
    <n v="3.81"/>
    <s v="bradkibbe"/>
    <s v="ALEWIS"/>
    <s v="GD-CENTRAL"/>
    <x v="6"/>
    <x v="4"/>
    <s v="VD2558.1"/>
    <d v="2001-06-01T21:00:00"/>
  </r>
  <r>
    <x v="1"/>
    <x v="2"/>
    <x v="0"/>
    <x v="10"/>
    <n v="620000"/>
    <n v="1315105"/>
    <d v="2001-05-30T15:02:52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4.03"/>
    <s v="basspro1"/>
    <s v="JARNOLD"/>
    <s v="NG-Price"/>
    <x v="6"/>
    <x v="4"/>
    <s v="VD2556.1"/>
    <d v="2001-07-01T21:00:00"/>
  </r>
  <r>
    <x v="1"/>
    <x v="2"/>
    <x v="0"/>
    <x v="10"/>
    <n v="620000"/>
    <n v="1315106"/>
    <d v="2001-05-30T15:03:00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andrewk5"/>
    <s v="JARNOLD"/>
    <s v="NG-Price"/>
    <x v="6"/>
    <x v="4"/>
    <s v="VD2555.1"/>
    <d v="2001-07-01T21:00:00"/>
  </r>
  <r>
    <x v="1"/>
    <x v="2"/>
    <x v="0"/>
    <x v="10"/>
    <n v="620000"/>
    <n v="1315107"/>
    <d v="2001-05-30T15:03:11"/>
    <s v="Texaco Natural Gas Inc."/>
    <x v="0"/>
    <x v="0"/>
    <x v="0"/>
    <x v="2"/>
    <s v="US Gas Fin Swap"/>
    <s v="US Gas Swap      Nymex                   Jul01           USD/MM"/>
    <m/>
    <n v="20000"/>
    <x v="0"/>
    <x v="10"/>
    <x v="0"/>
    <n v="4.04"/>
    <s v="STEPHENSJE"/>
    <s v="JARNOLD"/>
    <s v="NG-Price"/>
    <x v="6"/>
    <x v="4"/>
    <s v="VD2552.1"/>
    <d v="2001-07-01T21:00:00"/>
  </r>
  <r>
    <x v="1"/>
    <x v="2"/>
    <x v="0"/>
    <x v="10"/>
    <n v="77500"/>
    <n v="1315108"/>
    <d v="2001-05-30T15:03:43"/>
    <s v="Texaco Natural Gas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COWELLRON"/>
    <s v="JARNOLD"/>
    <s v="NG-Price"/>
    <x v="6"/>
    <x v="4"/>
    <s v="VD2554.1"/>
    <d v="2001-07-01T21:00:00"/>
  </r>
  <r>
    <x v="1"/>
    <x v="2"/>
    <x v="0"/>
    <x v="10"/>
    <n v="77500"/>
    <n v="1315109"/>
    <d v="2001-05-30T15:03:47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aepes220"/>
    <s v="JARNOLD"/>
    <s v="NG-Price"/>
    <x v="6"/>
    <x v="4"/>
    <s v="VD2551.1"/>
    <d v="2001-07-01T21:00:00"/>
  </r>
  <r>
    <x v="1"/>
    <x v="1"/>
    <x v="1"/>
    <x v="14"/>
    <n v="18250"/>
    <n v="1315111"/>
    <d v="2001-05-30T15:04:15"/>
    <s v="Reliant Energy Services, Inc."/>
    <x v="0"/>
    <x v="0"/>
    <x v="0"/>
    <x v="1"/>
    <s v="US East Power Phy Fwd Firm"/>
    <s v="US Pwr Phy Firm  PJM-W Peak              Jan-Dec03       USD/MWh"/>
    <m/>
    <n v="50"/>
    <x v="0"/>
    <x v="1"/>
    <x v="0"/>
    <n v="41.5"/>
    <s v="timpowers"/>
    <s v="RBENSON"/>
    <s v="LT-PJM"/>
    <x v="7"/>
    <x v="6"/>
    <n v="626893.1"/>
    <d v="2003-01-01T14:12:00"/>
  </r>
  <r>
    <x v="1"/>
    <x v="2"/>
    <x v="0"/>
    <x v="10"/>
    <n v="155000"/>
    <n v="1315113"/>
    <d v="2001-05-30T15:04:32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7.1"/>
    <d v="2001-07-01T21:00:00"/>
  </r>
  <r>
    <x v="1"/>
    <x v="2"/>
    <x v="0"/>
    <x v="6"/>
    <n v="150000"/>
    <n v="1315115"/>
    <d v="2001-05-30T15:05:00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2545.1"/>
    <d v="2001-06-01T21:00:00"/>
  </r>
  <r>
    <x v="1"/>
    <x v="2"/>
    <x v="0"/>
    <x v="10"/>
    <n v="155000"/>
    <n v="1315116"/>
    <d v="2001-05-30T15:05:0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4.1"/>
    <d v="2001-07-01T21:00:00"/>
  </r>
  <r>
    <x v="1"/>
    <x v="2"/>
    <x v="0"/>
    <x v="6"/>
    <n v="150000"/>
    <n v="1315117"/>
    <d v="2001-05-30T15:05:12"/>
    <s v="Louis Dreyfus Corporation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CLIFFWALD"/>
    <s v="PKEAVEY"/>
    <s v="G-DAILY-EST"/>
    <x v="6"/>
    <x v="4"/>
    <s v="VD2543.1"/>
    <d v="2001-06-01T21:00:00"/>
  </r>
  <r>
    <x v="1"/>
    <x v="2"/>
    <x v="0"/>
    <x v="6"/>
    <n v="120000"/>
    <n v="1315118"/>
    <d v="2001-05-30T15:05:32"/>
    <s v="Texaco Natural Gas Inc."/>
    <x v="0"/>
    <x v="0"/>
    <x v="0"/>
    <x v="2"/>
    <s v="US Gas Fin Swap"/>
    <s v="US Gas Daily     HHub                    Jun01           USD/MM"/>
    <n v="4000"/>
    <m/>
    <x v="0"/>
    <x v="10"/>
    <x v="0"/>
    <n v="3.94"/>
    <s v="STEPHENSJE"/>
    <s v="PKEAVEY"/>
    <s v="G-DAILY-EST"/>
    <x v="6"/>
    <x v="4"/>
    <s v="VD2537.1"/>
    <d v="2001-06-01T21:00:00"/>
  </r>
  <r>
    <x v="1"/>
    <x v="2"/>
    <x v="0"/>
    <x v="6"/>
    <n v="30000"/>
    <n v="1315119"/>
    <d v="2001-05-30T15:05:47"/>
    <s v="Texaco Natural Gas Inc."/>
    <x v="0"/>
    <x v="0"/>
    <x v="0"/>
    <x v="2"/>
    <s v="US Gas Fin Swap"/>
    <s v="US Gas Daily     HHub                    Jun01           USD/MM"/>
    <n v="1000"/>
    <m/>
    <x v="0"/>
    <x v="10"/>
    <x v="0"/>
    <n v="3.94"/>
    <s v="STEPHENSJE"/>
    <s v="PKEAVEY"/>
    <s v="G-DAILY-EST"/>
    <x v="6"/>
    <x v="4"/>
    <s v="VD2610.1"/>
    <d v="2001-06-01T21:00:00"/>
  </r>
  <r>
    <x v="1"/>
    <x v="2"/>
    <x v="0"/>
    <x v="10"/>
    <n v="155000"/>
    <n v="1315120"/>
    <d v="2001-05-30T15:05:56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609.1"/>
    <d v="2001-07-01T21:00:00"/>
  </r>
  <r>
    <x v="1"/>
    <x v="2"/>
    <x v="0"/>
    <x v="10"/>
    <n v="155000"/>
    <n v="1315121"/>
    <d v="2001-05-30T15:06:06"/>
    <s v="AEP Energy Services, Inc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aepes220"/>
    <s v="JARNOLD"/>
    <s v="NG-Price"/>
    <x v="6"/>
    <x v="4"/>
    <s v="VD2611.1"/>
    <d v="2001-07-01T21:00:00"/>
  </r>
  <r>
    <x v="1"/>
    <x v="2"/>
    <x v="0"/>
    <x v="10"/>
    <n v="77500"/>
    <n v="1315122"/>
    <d v="2001-05-30T15:06:24"/>
    <s v="NUI Energy Brokers, Inc."/>
    <x v="0"/>
    <x v="0"/>
    <x v="0"/>
    <x v="2"/>
    <s v="US Gas Fin Swap"/>
    <s v="US Gas Swap      Nymex                   Jul01           USD/MM"/>
    <n v="2500"/>
    <m/>
    <x v="0"/>
    <x v="10"/>
    <x v="0"/>
    <n v="4.03"/>
    <s v="NUITBOHREN"/>
    <s v="JARNOLD"/>
    <s v="NG-Price"/>
    <x v="6"/>
    <x v="4"/>
    <s v="VD2608.1"/>
    <d v="2001-07-01T21:00:00"/>
  </r>
  <r>
    <x v="1"/>
    <x v="2"/>
    <x v="0"/>
    <x v="6"/>
    <n v="300000"/>
    <n v="1315124"/>
    <d v="2001-05-30T15:07:0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duanelaw"/>
    <s v="PKEAVEY"/>
    <s v="G-DAILY-EST"/>
    <x v="6"/>
    <x v="4"/>
    <s v="VD2605.1"/>
    <d v="2001-06-01T21:00:00"/>
  </r>
  <r>
    <x v="1"/>
    <x v="3"/>
    <x v="0"/>
    <x v="0"/>
    <n v="25000"/>
    <n v="1315125"/>
    <d v="2001-05-30T15:07:09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TREADWAY"/>
    <s v="GWHALLE"/>
    <s v="WTI-GW-NXC2"/>
    <x v="5"/>
    <x v="4"/>
    <s v=" "/>
    <d v="2001-07-01T00:00:00"/>
  </r>
  <r>
    <x v="1"/>
    <x v="2"/>
    <x v="1"/>
    <x v="6"/>
    <n v="6150"/>
    <n v="1315126"/>
    <d v="2001-05-30T15:07:38"/>
    <s v="Coast Energy Group, a division of Cornerstone Propane, L.P."/>
    <x v="0"/>
    <x v="0"/>
    <x v="0"/>
    <x v="2"/>
    <s v="US Gas Phy Fwd Firm non-TX &lt; or = 1Mo "/>
    <s v="US Gas Phy       TENN Z-0                Jun01           USD/MM"/>
    <n v="205"/>
    <m/>
    <x v="0"/>
    <x v="10"/>
    <x v="0"/>
    <n v="3.8"/>
    <s v="buckdiers"/>
    <s v="SNEAL"/>
    <s v="ENA-IM NE GULF3"/>
    <x v="8"/>
    <x v="4"/>
    <n v="819443"/>
    <d v="2001-06-01T21:00:00"/>
  </r>
  <r>
    <x v="1"/>
    <x v="3"/>
    <x v="0"/>
    <x v="0"/>
    <n v="50000"/>
    <n v="1315128"/>
    <d v="2001-05-30T15:08:21"/>
    <s v="Bank of America, National Association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DAVEBARKER"/>
    <s v="GWHALLE"/>
    <s v="WTI-GW-NXC2"/>
    <x v="5"/>
    <x v="4"/>
    <s v=" "/>
    <d v="2001-07-01T00:00:00"/>
  </r>
  <r>
    <x v="1"/>
    <x v="2"/>
    <x v="0"/>
    <x v="10"/>
    <n v="465000"/>
    <n v="1315129"/>
    <d v="2001-05-30T15:08:29"/>
    <s v="BP Corporation North America Inc."/>
    <x v="0"/>
    <x v="0"/>
    <x v="0"/>
    <x v="2"/>
    <s v="US Gas Fin Swap"/>
    <s v="US Gas Swap      Nymex                   Jul01           USD/MM"/>
    <n v="15000"/>
    <m/>
    <x v="0"/>
    <x v="10"/>
    <x v="0"/>
    <n v="4.03"/>
    <s v="Lamoreal"/>
    <s v="JARNOLD"/>
    <s v="NG-Price"/>
    <x v="6"/>
    <x v="4"/>
    <s v="VD2583.1"/>
    <d v="2001-07-01T21:00:00"/>
  </r>
  <r>
    <x v="1"/>
    <x v="3"/>
    <x v="0"/>
    <x v="0"/>
    <n v="50000"/>
    <n v="1315130"/>
    <d v="2001-05-30T15:08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s v=" "/>
    <d v="2001-07-01T00:00:00"/>
  </r>
  <r>
    <x v="1"/>
    <x v="2"/>
    <x v="1"/>
    <x v="0"/>
    <n v="10000"/>
    <n v="1315131"/>
    <d v="2001-05-30T15:08:57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3"/>
    <s v="ADM48146"/>
    <s v="ARING"/>
    <s v="ENA-IM NE GULF1"/>
    <x v="8"/>
    <x v="4"/>
    <n v="819445"/>
    <d v="2001-06-01T21:00:00"/>
  </r>
  <r>
    <x v="1"/>
    <x v="2"/>
    <x v="0"/>
    <x v="6"/>
    <n v="300"/>
    <n v="1315135"/>
    <d v="2001-05-30T15:09:24"/>
    <s v="BP Corporation North America Inc."/>
    <x v="0"/>
    <x v="0"/>
    <x v="0"/>
    <x v="2"/>
    <s v="US Gas Fin Swap"/>
    <s v="US Gas Swap      Nymex                   Sep01           USD/MM-L"/>
    <n v="10"/>
    <m/>
    <x v="0"/>
    <x v="11"/>
    <x v="0"/>
    <n v="4.1429999999999998"/>
    <s v="Lamoreal"/>
    <s v="JARNOLD"/>
    <s v="NG-Price"/>
    <x v="6"/>
    <x v="4"/>
    <s v="VD2580.1"/>
    <d v="2001-09-01T21:00:00"/>
  </r>
  <r>
    <x v="1"/>
    <x v="2"/>
    <x v="0"/>
    <x v="10"/>
    <n v="310"/>
    <n v="1315134"/>
    <d v="2001-05-30T15:09:24"/>
    <s v="BP Corporation North America Inc."/>
    <x v="0"/>
    <x v="0"/>
    <x v="0"/>
    <x v="2"/>
    <s v="US Gas Fin Swap"/>
    <s v="US Gas Swap      Nymex                   Aug01           USD/MM-L"/>
    <m/>
    <n v="10"/>
    <x v="0"/>
    <x v="11"/>
    <x v="0"/>
    <n v="4.1074999999999999"/>
    <s v="Lamoreal"/>
    <s v="JARNOLD"/>
    <s v="NG-Price"/>
    <x v="6"/>
    <x v="4"/>
    <s v="VD2581.1"/>
    <d v="2001-08-01T21:00:00"/>
  </r>
  <r>
    <x v="1"/>
    <x v="2"/>
    <x v="0"/>
    <x v="10"/>
    <n v="310000"/>
    <n v="1315137"/>
    <d v="2001-05-30T15:10:23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bradhoese2"/>
    <s v="JARNOLD"/>
    <s v="NG-Price"/>
    <x v="6"/>
    <x v="4"/>
    <s v="VD2514.1"/>
    <d v="2001-07-01T21:00:00"/>
  </r>
  <r>
    <x v="1"/>
    <x v="2"/>
    <x v="0"/>
    <x v="6"/>
    <n v="300000"/>
    <n v="1315139"/>
    <d v="2001-05-30T15:11:0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WARNERTODD"/>
    <s v="PKEAVEY"/>
    <s v="G-DAILY-EST"/>
    <x v="6"/>
    <x v="4"/>
    <s v="VD2526.1"/>
    <d v="2001-06-01T21:00:00"/>
  </r>
  <r>
    <x v="1"/>
    <x v="2"/>
    <x v="0"/>
    <x v="10"/>
    <n v="387500"/>
    <n v="1315142"/>
    <d v="2001-05-30T15:11:24"/>
    <s v="Conectiv Energy Supply, Inc."/>
    <x v="0"/>
    <x v="0"/>
    <x v="0"/>
    <x v="2"/>
    <s v="US Gas Fin Swap"/>
    <s v="US Gas Swap      Nymex                   Jul01           USD/MM"/>
    <n v="12500"/>
    <m/>
    <x v="0"/>
    <x v="10"/>
    <x v="0"/>
    <n v="4.0250000000000004"/>
    <s v="bradhoese2"/>
    <s v="JARNOLD"/>
    <s v="NG-Price"/>
    <x v="6"/>
    <x v="4"/>
    <s v="VD2528.1"/>
    <d v="2001-07-01T21:00:00"/>
  </r>
  <r>
    <x v="1"/>
    <x v="2"/>
    <x v="0"/>
    <x v="22"/>
    <n v="615000"/>
    <n v="1315144"/>
    <d v="2001-05-30T15:12:3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50000000000002"/>
    <s v="aepes214"/>
    <s v="JARNOLD"/>
    <s v="NG-Price"/>
    <x v="6"/>
    <x v="4"/>
    <s v="VD2541.1"/>
    <d v="2001-07-01T00:00:00"/>
  </r>
  <r>
    <x v="1"/>
    <x v="2"/>
    <x v="0"/>
    <x v="22"/>
    <n v="615000"/>
    <n v="1315148"/>
    <d v="2001-05-30T15:14:27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74.1"/>
    <d v="2001-07-01T00:00:00"/>
  </r>
  <r>
    <x v="1"/>
    <x v="2"/>
    <x v="1"/>
    <x v="6"/>
    <n v="73500"/>
    <n v="1315149"/>
    <d v="2001-05-30T15:14:31"/>
    <s v="Amerada Hess Corporation"/>
    <x v="0"/>
    <x v="0"/>
    <x v="0"/>
    <x v="2"/>
    <s v="US Gas Phy Fwd Firm non-TX &lt; or = 1Mo "/>
    <s v="US Gas Phy       TCO Pool                Jun01           USD/MM"/>
    <n v="2450"/>
    <m/>
    <x v="0"/>
    <x v="10"/>
    <x v="0"/>
    <n v="4.1050000000000004"/>
    <s v="dvjohnson1"/>
    <s v="JHODGE2"/>
    <s v="ENA-IM ME TCO"/>
    <x v="8"/>
    <x v="4"/>
    <n v="819459"/>
    <d v="2001-06-01T21:00:00"/>
  </r>
  <r>
    <x v="1"/>
    <x v="2"/>
    <x v="0"/>
    <x v="10"/>
    <n v="310000"/>
    <n v="1315152"/>
    <d v="2001-05-30T15:15:50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9"/>
    <s v="AQUILA1001"/>
    <s v="MSANCH2"/>
    <s v="GD-New-Jr"/>
    <x v="6"/>
    <x v="4"/>
    <s v="VD2642.1"/>
    <d v="2001-07-01T21:00:00"/>
  </r>
  <r>
    <x v="1"/>
    <x v="1"/>
    <x v="1"/>
    <x v="6"/>
    <n v="1500"/>
    <n v="1315157"/>
    <d v="2001-05-30T15:16:26"/>
    <s v="Conectiv Energy Supply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TIMJURCO"/>
    <s v="JQUENET"/>
    <s v="LT-PJM"/>
    <x v="7"/>
    <x v="6"/>
    <n v="626908.1"/>
    <d v="2001-06-01T14:12:00"/>
  </r>
  <r>
    <x v="1"/>
    <x v="1"/>
    <x v="1"/>
    <x v="2"/>
    <n v="250"/>
    <n v="1315158"/>
    <d v="2001-05-30T15:16:28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2"/>
    <s v="willswartz"/>
    <s v="JQUENET"/>
    <s v="ST-PJM"/>
    <x v="7"/>
    <x v="6"/>
    <n v="626909.1"/>
    <d v="2001-06-11T21:00:00"/>
  </r>
  <r>
    <x v="1"/>
    <x v="2"/>
    <x v="1"/>
    <x v="6"/>
    <n v="86730"/>
    <n v="1315159"/>
    <d v="2001-05-30T15:16:35"/>
    <s v="Axia Energy, LP"/>
    <x v="0"/>
    <x v="0"/>
    <x v="0"/>
    <x v="2"/>
    <s v="US Gas Phy Fwd Firm non-TX &lt; or = 1Mo "/>
    <s v="US Gas Phy       Transco St.65           Jun01           USD/MM"/>
    <n v="2891"/>
    <m/>
    <x v="0"/>
    <x v="10"/>
    <x v="0"/>
    <n v="3.94"/>
    <s v="stratton"/>
    <s v="ARING"/>
    <s v="ENA-IM NE GULF1"/>
    <x v="8"/>
    <x v="4"/>
    <n v="819468"/>
    <d v="2001-06-01T21:00:00"/>
  </r>
  <r>
    <x v="1"/>
    <x v="2"/>
    <x v="0"/>
    <x v="10"/>
    <n v="77500"/>
    <n v="1315161"/>
    <d v="2001-05-30T15:17:03"/>
    <s v="Torch Energy Marketing Inc."/>
    <x v="0"/>
    <x v="0"/>
    <x v="0"/>
    <x v="2"/>
    <s v="US Gas Fin Swap"/>
    <s v="US Gas Swap      Nymex                   Jul01           USD/MM"/>
    <n v="2500"/>
    <m/>
    <x v="0"/>
    <x v="10"/>
    <x v="0"/>
    <n v="4.0250000000000004"/>
    <s v="torchrech"/>
    <s v="JARNOLD"/>
    <s v="NG-Price"/>
    <x v="6"/>
    <x v="4"/>
    <s v="VD2939.1"/>
    <d v="2001-07-01T21:00:00"/>
  </r>
  <r>
    <x v="1"/>
    <x v="1"/>
    <x v="1"/>
    <x v="0"/>
    <n v="50"/>
    <n v="1315162"/>
    <d v="2001-05-30T15:17:27"/>
    <s v="Conectiv Energy Supply, Inc."/>
    <x v="0"/>
    <x v="0"/>
    <x v="0"/>
    <x v="1"/>
    <s v="US East Power Phy Fwd Firm"/>
    <s v="US Pwr Phy Firm  PJM-W Peak              01Jun01         USD/MWh"/>
    <m/>
    <n v="50"/>
    <x v="0"/>
    <x v="1"/>
    <x v="0"/>
    <n v="24.7"/>
    <s v="TIMJURCO"/>
    <s v="JQUENET"/>
    <s v="ST-PJM"/>
    <x v="7"/>
    <x v="6"/>
    <n v="626910.1"/>
    <d v="2001-06-01T21:00:00"/>
  </r>
  <r>
    <x v="1"/>
    <x v="1"/>
    <x v="1"/>
    <x v="0"/>
    <n v="50"/>
    <n v="1315163"/>
    <d v="2001-05-30T15:17:45"/>
    <s v="Amerada Hess Corporation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englund1"/>
    <s v="JQUENET"/>
    <s v="ST-PJM"/>
    <x v="7"/>
    <x v="6"/>
    <n v="626912.1"/>
    <d v="2001-06-01T21:00:00"/>
  </r>
  <r>
    <x v="1"/>
    <x v="2"/>
    <x v="1"/>
    <x v="6"/>
    <n v="123120"/>
    <n v="1315164"/>
    <d v="2001-05-30T15:18:48"/>
    <s v="Hess Energy Services Company, LLC"/>
    <x v="0"/>
    <x v="0"/>
    <x v="0"/>
    <x v="2"/>
    <s v="US Gas Phy Fwd Firm non-TX &lt; or = 1Mo "/>
    <s v="US Gas Phy       TGT Z-SL                Jun01           USD/MM"/>
    <m/>
    <n v="4104"/>
    <x v="0"/>
    <x v="10"/>
    <x v="0"/>
    <n v="3.915"/>
    <s v="tomkurtz"/>
    <s v="SPEREIR"/>
    <s v="ENA-IM NE GULF2"/>
    <x v="8"/>
    <x v="4"/>
    <n v="819479"/>
    <d v="2001-06-01T21:00:00"/>
  </r>
  <r>
    <x v="1"/>
    <x v="2"/>
    <x v="0"/>
    <x v="22"/>
    <n v="615000"/>
    <n v="1315165"/>
    <d v="2001-05-30T15:19:04"/>
    <s v="Williams Energy Marketing &amp; Trading Company"/>
    <x v="0"/>
    <x v="0"/>
    <x v="0"/>
    <x v="2"/>
    <s v="US Gas Fin Swap"/>
    <s v="US Gas Swap      Nymex                   Jul-Oct01       USD/MM"/>
    <m/>
    <n v="5000"/>
    <x v="0"/>
    <x v="10"/>
    <x v="0"/>
    <n v="4.12"/>
    <s v="dlposton"/>
    <s v="JARNOLD"/>
    <s v="NG-Price"/>
    <x v="6"/>
    <x v="4"/>
    <s v="VD3285.1"/>
    <d v="2001-07-01T00:00:00"/>
  </r>
  <r>
    <x v="1"/>
    <x v="2"/>
    <x v="0"/>
    <x v="14"/>
    <n v="182500"/>
    <n v="1315166"/>
    <d v="2001-05-30T15:19:19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8"/>
    <s v="kdiamond"/>
    <s v="JARNOLD"/>
    <s v="NG-Price"/>
    <x v="6"/>
    <x v="4"/>
    <s v="VD3293.1"/>
    <d v="2002-01-01T21:00:00"/>
  </r>
  <r>
    <x v="1"/>
    <x v="2"/>
    <x v="1"/>
    <x v="6"/>
    <n v="300000"/>
    <n v="1315167"/>
    <d v="2001-05-30T15:20:33"/>
    <s v="ProLiance Energy, LLC"/>
    <x v="0"/>
    <x v="0"/>
    <x v="0"/>
    <x v="2"/>
    <s v="US Gas Phy Fwd Firm non-TX &lt; or = 1Mo "/>
    <s v="US Gas Phy       PEPL Pool               Jun01           USD/MM"/>
    <m/>
    <n v="10000"/>
    <x v="0"/>
    <x v="10"/>
    <x v="0"/>
    <n v="3.8250000000000002"/>
    <s v="CLINTDAVIS"/>
    <s v="KSTEVEN"/>
    <s v="ENA-IM Mid Central South"/>
    <x v="8"/>
    <x v="4"/>
    <n v="819485"/>
    <d v="2001-06-01T21:00:00"/>
  </r>
  <r>
    <x v="1"/>
    <x v="2"/>
    <x v="0"/>
    <x v="10"/>
    <n v="155000"/>
    <n v="1315168"/>
    <d v="2001-05-30T15:20:41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4.0350000000000001"/>
    <s v="winyahay"/>
    <s v="JARNOLD"/>
    <s v="NG-Price"/>
    <x v="6"/>
    <x v="4"/>
    <s v="VD3291.1"/>
    <d v="2001-07-01T21:00:00"/>
  </r>
  <r>
    <x v="1"/>
    <x v="2"/>
    <x v="0"/>
    <x v="6"/>
    <n v="2190"/>
    <n v="1315170"/>
    <d v="2001-05-30T15:22:03"/>
    <s v="Mirant Americas Energy Marketing, L.P."/>
    <x v="0"/>
    <x v="0"/>
    <x v="0"/>
    <x v="2"/>
    <s v="US Gas Fin Swap"/>
    <s v="US Gas Daily     HHub                    Jun01           USD/MM"/>
    <m/>
    <n v="73"/>
    <x v="0"/>
    <x v="10"/>
    <x v="0"/>
    <n v="3.9449999999999998"/>
    <s v="csanders01"/>
    <s v="PKEAVEY"/>
    <s v="G-DAILY-EST"/>
    <x v="6"/>
    <x v="4"/>
    <s v="VD3292.1"/>
    <d v="2001-06-01T21:00:00"/>
  </r>
  <r>
    <x v="1"/>
    <x v="2"/>
    <x v="0"/>
    <x v="20"/>
    <n v="377500"/>
    <n v="1315171"/>
    <d v="2001-05-30T15:23:06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kdiamond"/>
    <s v="JARNOLD"/>
    <s v="NG-Price"/>
    <x v="6"/>
    <x v="4"/>
    <s v="VD3295.1"/>
    <d v="2001-11-01T00:00:00"/>
  </r>
  <r>
    <x v="1"/>
    <x v="2"/>
    <x v="0"/>
    <x v="20"/>
    <n v="377500"/>
    <n v="1315172"/>
    <d v="2001-05-30T15:23:11"/>
    <s v="Duke Energy Trading and Marketing, L.L.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JOHNNELSON"/>
    <s v="JARNOLD"/>
    <s v="NG-Price"/>
    <x v="6"/>
    <x v="4"/>
    <s v="VD3290.1"/>
    <d v="2001-11-01T00:00:00"/>
  </r>
  <r>
    <x v="1"/>
    <x v="2"/>
    <x v="0"/>
    <x v="20"/>
    <n v="755000"/>
    <n v="1315173"/>
    <d v="2001-05-30T15:23:3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43"/>
    <s v="JOHNNELSON"/>
    <s v="JARNOLD"/>
    <s v="NG-Price"/>
    <x v="6"/>
    <x v="4"/>
    <s v="VD3294.1"/>
    <d v="2001-11-01T00:00:00"/>
  </r>
  <r>
    <x v="1"/>
    <x v="2"/>
    <x v="0"/>
    <x v="14"/>
    <n v="1825000"/>
    <n v="1315174"/>
    <d v="2001-05-30T15:26:50"/>
    <s v="Dynegy Canada Inc."/>
    <x v="0"/>
    <x v="0"/>
    <x v="0"/>
    <x v="2"/>
    <s v="US Gas Fin Swap"/>
    <s v="US Gas Swap      Nymex                   Jan-Dec02       USD/MM"/>
    <m/>
    <n v="5000"/>
    <x v="0"/>
    <x v="10"/>
    <x v="0"/>
    <n v="4.0750000000000002"/>
    <s v="NGC12345"/>
    <s v="JARNOLD"/>
    <s v="NG-Price"/>
    <x v="6"/>
    <x v="4"/>
    <s v="VD3296.1"/>
    <d v="2002-01-01T21:00:00"/>
  </r>
  <r>
    <x v="1"/>
    <x v="2"/>
    <x v="0"/>
    <x v="10"/>
    <n v="310000"/>
    <n v="1315175"/>
    <d v="2001-05-30T15:27:27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erginpat2"/>
    <s v="JARNOLD"/>
    <s v="NG-Price"/>
    <x v="6"/>
    <x v="4"/>
    <s v="VD3154.1"/>
    <d v="2001-07-01T21:00:00"/>
  </r>
  <r>
    <x v="1"/>
    <x v="2"/>
    <x v="0"/>
    <x v="14"/>
    <n v="1825000"/>
    <n v="1315176"/>
    <d v="2001-05-30T15:28:30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4.0650000000000004"/>
    <s v="jdbsempra"/>
    <s v="JARNOLD"/>
    <s v="NG-Price"/>
    <x v="6"/>
    <x v="4"/>
    <s v="VD3303.1"/>
    <d v="2002-01-01T21:00:00"/>
  </r>
  <r>
    <x v="1"/>
    <x v="2"/>
    <x v="1"/>
    <x v="6"/>
    <n v="20670"/>
    <n v="1315177"/>
    <d v="2001-05-30T15:28:58"/>
    <s v="NJR Energy Services Company"/>
    <x v="0"/>
    <x v="0"/>
    <x v="0"/>
    <x v="2"/>
    <s v="US Gas Phy Fwd Firm non-TX &lt; or = 1Mo "/>
    <s v="US Gas Phy       TENN 500                Jun01           USD/MM"/>
    <n v="689"/>
    <m/>
    <x v="0"/>
    <x v="10"/>
    <x v="0"/>
    <n v="3.84"/>
    <n v="10041965"/>
    <s v="SNEAL"/>
    <s v="ENA-IM NE GULF3"/>
    <x v="8"/>
    <x v="4"/>
    <n v="819500"/>
    <d v="2001-06-01T21:00:00"/>
  </r>
  <r>
    <x v="1"/>
    <x v="2"/>
    <x v="0"/>
    <x v="6"/>
    <n v="150000"/>
    <n v="1315179"/>
    <d v="2001-05-30T15:29:27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3251.1"/>
    <d v="2001-06-01T21:00:00"/>
  </r>
  <r>
    <x v="1"/>
    <x v="2"/>
    <x v="0"/>
    <x v="6"/>
    <n v="300000"/>
    <n v="1315181"/>
    <d v="2001-05-30T15:31:41"/>
    <s v="ONEOK Energy Marketing and Trading Company, L.P."/>
    <x v="0"/>
    <x v="0"/>
    <x v="0"/>
    <x v="2"/>
    <s v="US Gas Fin Swap"/>
    <s v="US Gas Daily     PEPL                    Jun01           USD/MM"/>
    <n v="10000"/>
    <m/>
    <x v="0"/>
    <x v="10"/>
    <x v="0"/>
    <n v="3.8149999999999999"/>
    <s v="ADM49438"/>
    <s v="ALEWIS"/>
    <s v="GD-CENTRAL"/>
    <x v="6"/>
    <x v="4"/>
    <s v="VD3313.1"/>
    <d v="2001-06-01T21:00:00"/>
  </r>
  <r>
    <x v="1"/>
    <x v="2"/>
    <x v="1"/>
    <x v="6"/>
    <n v="150000"/>
    <n v="1315182"/>
    <d v="2001-05-30T15:31:54"/>
    <s v="Tenaska Marketing Ventures"/>
    <x v="0"/>
    <x v="0"/>
    <x v="0"/>
    <x v="2"/>
    <s v="US Gas Phy Fwd Firm non-TX &lt; or = 1Mo "/>
    <s v="US Gas Phy       NNG Ventura             Jun01           USD/MM"/>
    <n v="5000"/>
    <m/>
    <x v="0"/>
    <x v="10"/>
    <x v="0"/>
    <n v="3.8"/>
    <s v="TMVMAM01"/>
    <s v="KSTEVEN"/>
    <s v="ENA-IM Mid Central South"/>
    <x v="8"/>
    <x v="4"/>
    <n v="819504"/>
    <d v="2001-06-01T21:00:00"/>
  </r>
  <r>
    <x v="1"/>
    <x v="2"/>
    <x v="1"/>
    <x v="6"/>
    <n v="150000"/>
    <n v="1315186"/>
    <d v="2001-05-30T15:32:52"/>
    <s v="Texla Energy Management Inc."/>
    <x v="0"/>
    <x v="0"/>
    <x v="0"/>
    <x v="2"/>
    <s v="US Gas Phy Fwd Firm non-TX &lt; or = 1Mo "/>
    <s v="US Gas Phy       HeHub                   Jun01           USD/MM"/>
    <m/>
    <n v="5000"/>
    <x v="0"/>
    <x v="10"/>
    <x v="0"/>
    <n v="3.9449999999999998"/>
    <s v="STANHORTON"/>
    <s v="ARING"/>
    <s v="ENA-IM NE GULF1"/>
    <x v="8"/>
    <x v="4"/>
    <n v="819507"/>
    <d v="2001-06-01T21:00:00"/>
  </r>
  <r>
    <x v="1"/>
    <x v="2"/>
    <x v="0"/>
    <x v="6"/>
    <n v="300000"/>
    <n v="1315190"/>
    <d v="2001-05-30T15:33:10"/>
    <s v="Louis Dreyfus Corporation"/>
    <x v="0"/>
    <x v="0"/>
    <x v="0"/>
    <x v="2"/>
    <s v="US Gas Fin Swap"/>
    <s v="US Gas Daily     HHub                    Jun01           USD/MM"/>
    <m/>
    <n v="10000"/>
    <x v="0"/>
    <x v="10"/>
    <x v="0"/>
    <n v="3.95"/>
    <s v="CLIFFWALD"/>
    <s v="PKEAVEY"/>
    <s v="G-DAILY-EST"/>
    <x v="6"/>
    <x v="4"/>
    <s v="VD3329.1"/>
    <d v="2001-06-01T21:00:00"/>
  </r>
  <r>
    <x v="1"/>
    <x v="2"/>
    <x v="1"/>
    <x v="6"/>
    <n v="14700"/>
    <n v="1315191"/>
    <d v="2001-05-30T15:33:54"/>
    <s v="Mirant Americas Energy Marketing, L.P."/>
    <x v="0"/>
    <x v="0"/>
    <x v="0"/>
    <x v="2"/>
    <s v="US Gas Phy Fwd Firm non-TX &lt; or = 1Mo "/>
    <s v="US Gas Phy       TCO Pool                Jun01           USD/MM"/>
    <n v="490"/>
    <m/>
    <x v="0"/>
    <x v="10"/>
    <x v="0"/>
    <n v="4.1100000000000003"/>
    <s v="gregt00001"/>
    <s v="JHODGE2"/>
    <s v="ENA-IM ME TCO"/>
    <x v="8"/>
    <x v="4"/>
    <n v="819509"/>
    <d v="2001-06-01T21:00:00"/>
  </r>
  <r>
    <x v="1"/>
    <x v="2"/>
    <x v="0"/>
    <x v="6"/>
    <n v="300000"/>
    <n v="1315193"/>
    <d v="2001-05-30T15:35:15"/>
    <s v="Tenaska Marketing Ventures"/>
    <x v="0"/>
    <x v="0"/>
    <x v="0"/>
    <x v="2"/>
    <s v="US Gas Fin Swap"/>
    <s v="US Gas Daily     Chicago                 Jun01           USD/MM"/>
    <m/>
    <n v="10000"/>
    <x v="0"/>
    <x v="10"/>
    <x v="0"/>
    <n v="4.0049999999999999"/>
    <s v="TMVMET01"/>
    <s v="GSTOREY"/>
    <s v="FT-ONTARIO"/>
    <x v="6"/>
    <x v="4"/>
    <s v="VD3361.1"/>
    <d v="2001-06-01T21:00:00"/>
  </r>
  <r>
    <x v="1"/>
    <x v="2"/>
    <x v="0"/>
    <x v="20"/>
    <n v="755000"/>
    <n v="1315195"/>
    <d v="2001-05-30T15:35:3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3365.1"/>
    <d v="2001-11-01T00:00:00"/>
  </r>
  <r>
    <x v="1"/>
    <x v="2"/>
    <x v="0"/>
    <x v="10"/>
    <n v="310000"/>
    <n v="1315197"/>
    <d v="2001-05-30T15:36:08"/>
    <s v="Tenaska Marketing Ventures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TMVMET01"/>
    <s v="JARNOLD"/>
    <s v="NG-Price"/>
    <x v="6"/>
    <x v="4"/>
    <s v="VD3368.1"/>
    <d v="2001-07-01T21:00:00"/>
  </r>
  <r>
    <x v="1"/>
    <x v="2"/>
    <x v="1"/>
    <x v="0"/>
    <n v="10000"/>
    <n v="1315199"/>
    <d v="2001-05-30T15:38:19"/>
    <s v="Aquila Energy Marketing Corporation"/>
    <x v="0"/>
    <x v="0"/>
    <x v="0"/>
    <x v="2"/>
    <s v="US Gas Phy Fwd Firm non-TX &lt; or = 1Mo "/>
    <s v="US Gas Phy       TCO Pool                01Jun01         USD/MM"/>
    <n v="10000"/>
    <m/>
    <x v="0"/>
    <x v="10"/>
    <x v="0"/>
    <n v="4.1100000000000003"/>
    <s v="MARKOTTE"/>
    <s v="JHODGE2"/>
    <s v="ENA-IM ME TCO"/>
    <x v="8"/>
    <x v="4"/>
    <n v="819512"/>
    <d v="2001-06-01T21:00:00"/>
  </r>
  <r>
    <x v="1"/>
    <x v="2"/>
    <x v="0"/>
    <x v="10"/>
    <n v="155000"/>
    <n v="1315201"/>
    <d v="2001-05-30T15:39:37"/>
    <s v="BP Corporation North America Inc."/>
    <x v="0"/>
    <x v="0"/>
    <x v="0"/>
    <x v="2"/>
    <s v="US Gas Fin Swap"/>
    <s v="US Gas Swap      Nymex                   Jul01           USD/MM"/>
    <n v="5000"/>
    <m/>
    <x v="0"/>
    <x v="10"/>
    <x v="0"/>
    <n v="4.04"/>
    <s v="Lamoreal"/>
    <s v="JARNOLD"/>
    <s v="NG-Price"/>
    <x v="6"/>
    <x v="4"/>
    <s v="VD3406.1"/>
    <d v="2001-07-01T21:00:00"/>
  </r>
  <r>
    <x v="1"/>
    <x v="2"/>
    <x v="1"/>
    <x v="6"/>
    <n v="210000"/>
    <n v="1315202"/>
    <d v="2001-05-30T15:39:37"/>
    <s v="Mirant Americas Energy Marketing, L.P."/>
    <x v="0"/>
    <x v="0"/>
    <x v="0"/>
    <x v="2"/>
    <s v="US Gas Phy Fwd Firm non-TX &lt; or = 1Mo "/>
    <s v="US Gas Phy       TCO Pool                Jun01           USD/MM"/>
    <n v="7000"/>
    <m/>
    <x v="0"/>
    <x v="10"/>
    <x v="0"/>
    <n v="4.12"/>
    <s v="gregt00001"/>
    <s v="JHODGE2"/>
    <s v="ENA-IM ME TCO"/>
    <x v="8"/>
    <x v="4"/>
    <n v="819514"/>
    <d v="2001-06-01T21:00:00"/>
  </r>
  <r>
    <x v="1"/>
    <x v="2"/>
    <x v="0"/>
    <x v="10"/>
    <n v="155000"/>
    <n v="1315206"/>
    <d v="2001-05-30T15:41:18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"/>
    <s v="sthevenot1"/>
    <s v="MSANCH2"/>
    <s v="GD-New-Jr"/>
    <x v="6"/>
    <x v="4"/>
    <s v="VD3427.1"/>
    <d v="2001-07-01T21:00:00"/>
  </r>
  <r>
    <x v="1"/>
    <x v="2"/>
    <x v="0"/>
    <x v="10"/>
    <n v="155000"/>
    <n v="1315207"/>
    <d v="2001-05-30T15:41:24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0499999999999996"/>
    <s v="sthevenot1"/>
    <s v="MSANCH2"/>
    <s v="GD-New-Jr"/>
    <x v="6"/>
    <x v="4"/>
    <s v="VD3430.1"/>
    <d v="2001-07-01T21:00:00"/>
  </r>
  <r>
    <x v="1"/>
    <x v="2"/>
    <x v="0"/>
    <x v="19"/>
    <n v="122000"/>
    <n v="1315208"/>
    <d v="2001-05-30T15:41:27"/>
    <s v="ConAgra Energy Services, Inc."/>
    <x v="0"/>
    <x v="0"/>
    <x v="0"/>
    <x v="2"/>
    <s v="US Gas Fin BasisSwap"/>
    <s v="US Gas Basis     NGI SoCal               Nov-Dec01       USD/MM"/>
    <m/>
    <n v="2000"/>
    <x v="0"/>
    <x v="10"/>
    <x v="0"/>
    <n v="3.75"/>
    <s v="MATTGRAVEL"/>
    <s v="KHOLST"/>
    <s v="FT-West"/>
    <x v="6"/>
    <x v="4"/>
    <s v="VD3432.1"/>
    <d v="2001-11-01T00:00:00"/>
  </r>
  <r>
    <x v="1"/>
    <x v="3"/>
    <x v="0"/>
    <x v="0"/>
    <n v="50000"/>
    <n v="1315209"/>
    <d v="2001-05-30T15:4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s v=" "/>
    <d v="2001-07-01T00:00:00"/>
  </r>
  <r>
    <x v="1"/>
    <x v="3"/>
    <x v="0"/>
    <x v="0"/>
    <n v="50000"/>
    <n v="1315210"/>
    <d v="2001-05-30T15:41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s v=" "/>
    <d v="2001-07-01T00:00:00"/>
  </r>
  <r>
    <x v="1"/>
    <x v="3"/>
    <x v="0"/>
    <x v="0"/>
    <n v="50000"/>
    <n v="1315211"/>
    <d v="2001-05-30T15:4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JTREADWAY"/>
    <s v="GWHALLE"/>
    <s v="WTI-GW-NXC2"/>
    <x v="5"/>
    <x v="4"/>
    <s v=" "/>
    <d v="2001-07-01T00:00:00"/>
  </r>
  <r>
    <x v="1"/>
    <x v="2"/>
    <x v="0"/>
    <x v="6"/>
    <n v="300000"/>
    <n v="1315212"/>
    <d v="2001-05-30T15:41:42"/>
    <s v="Duke Energy Trading and Marketing, L.L.C."/>
    <x v="0"/>
    <x v="0"/>
    <x v="0"/>
    <x v="2"/>
    <s v="US Gas Fin Swap"/>
    <s v="US Gas Daily     NGPL TXOK East          Jun01           USD/MM"/>
    <m/>
    <n v="10000"/>
    <x v="0"/>
    <x v="10"/>
    <x v="0"/>
    <n v="3.8875000000000002"/>
    <s v="MHOMESTEAD"/>
    <s v="KRUSCIT"/>
    <s v="Firm Trading Central"/>
    <x v="6"/>
    <x v="4"/>
    <s v="VD3436.1"/>
    <d v="2001-06-01T21:00:00"/>
  </r>
  <r>
    <x v="1"/>
    <x v="3"/>
    <x v="0"/>
    <x v="0"/>
    <n v="50000"/>
    <n v="1315213"/>
    <d v="2001-05-30T15:41:4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TREADWAY"/>
    <s v="GWHALLE"/>
    <s v="WTI-GW-NXC2"/>
    <x v="5"/>
    <x v="4"/>
    <s v=" "/>
    <d v="2001-07-01T00:00:00"/>
  </r>
  <r>
    <x v="1"/>
    <x v="3"/>
    <x v="0"/>
    <x v="0"/>
    <n v="50000"/>
    <n v="1315216"/>
    <d v="2001-05-30T15:41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s v=" "/>
    <d v="2001-07-01T00:00:00"/>
  </r>
  <r>
    <x v="1"/>
    <x v="3"/>
    <x v="0"/>
    <x v="0"/>
    <n v="50000"/>
    <n v="1315217"/>
    <d v="2001-05-30T15:41:5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s v=" "/>
    <d v="2001-07-01T00:00:00"/>
  </r>
  <r>
    <x v="1"/>
    <x v="1"/>
    <x v="1"/>
    <x v="21"/>
    <n v="2950"/>
    <n v="1315218"/>
    <d v="2001-05-30T15:42:0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38"/>
    <s v="ADM44050"/>
    <s v="FSTURM"/>
    <s v="LT-ECAR"/>
    <x v="7"/>
    <x v="6"/>
    <n v="626946.1"/>
    <d v="2002-01-01T17:11:00"/>
  </r>
  <r>
    <x v="1"/>
    <x v="3"/>
    <x v="0"/>
    <x v="0"/>
    <n v="50000"/>
    <n v="1315219"/>
    <d v="2001-05-30T15:42:0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semprakuo"/>
    <s v="GWHALLE"/>
    <s v="WTI-GW-NXC2"/>
    <x v="5"/>
    <x v="4"/>
    <s v=" "/>
    <d v="2001-07-01T00:00:00"/>
  </r>
  <r>
    <x v="1"/>
    <x v="3"/>
    <x v="0"/>
    <x v="0"/>
    <n v="50000"/>
    <n v="1315220"/>
    <d v="2001-05-30T15:42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2"/>
    <x v="0"/>
    <x v="20"/>
    <n v="755000"/>
    <n v="1315221"/>
    <d v="2001-05-30T15:42:08"/>
    <s v="Hess Energy Trading Company LLC"/>
    <x v="0"/>
    <x v="0"/>
    <x v="0"/>
    <x v="2"/>
    <s v="US Gas Fin Swap"/>
    <s v="US Gas Swap      Nymex                   Nov01-Mar02     USD/MM"/>
    <m/>
    <n v="5000"/>
    <x v="0"/>
    <x v="10"/>
    <x v="0"/>
    <n v="4.4450000000000003"/>
    <s v="mhorowitz"/>
    <s v="JARNOLD"/>
    <s v="NG-Price"/>
    <x v="6"/>
    <x v="4"/>
    <s v="VD3440.1"/>
    <d v="2001-11-01T00:00:00"/>
  </r>
  <r>
    <x v="1"/>
    <x v="3"/>
    <x v="0"/>
    <x v="0"/>
    <n v="50000"/>
    <n v="1315222"/>
    <d v="2001-05-30T15:42:1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crudebuyer"/>
    <s v="GWHALLE"/>
    <s v="WTI-GW-NXC2"/>
    <x v="5"/>
    <x v="4"/>
    <s v=" "/>
    <d v="2001-07-01T00:00:00"/>
  </r>
  <r>
    <x v="1"/>
    <x v="3"/>
    <x v="0"/>
    <x v="0"/>
    <n v="50000"/>
    <n v="1315223"/>
    <d v="2001-05-30T15:42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3"/>
    <x v="0"/>
    <x v="0"/>
    <n v="50000"/>
    <n v="1315225"/>
    <d v="2001-05-30T15:42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s v=" "/>
    <d v="2001-07-01T00:00:00"/>
  </r>
  <r>
    <x v="1"/>
    <x v="2"/>
    <x v="1"/>
    <x v="6"/>
    <n v="47490"/>
    <n v="1315229"/>
    <d v="2001-05-30T15:42:38"/>
    <s v="NJR Energy Services Company"/>
    <x v="0"/>
    <x v="0"/>
    <x v="0"/>
    <x v="2"/>
    <s v="US Gas Phy Fwd Firm non-TX &lt; or = 1Mo "/>
    <s v="US Gas Phy       TENN 500                Jun01           USD/MM"/>
    <n v="1583"/>
    <m/>
    <x v="0"/>
    <x v="10"/>
    <x v="0"/>
    <n v="3.8650000000000002"/>
    <n v="10041965"/>
    <s v="SNEAL"/>
    <s v="ENA-IM NE GULF3"/>
    <x v="8"/>
    <x v="4"/>
    <n v="819519"/>
    <d v="2001-06-01T21:00:00"/>
  </r>
  <r>
    <x v="1"/>
    <x v="3"/>
    <x v="0"/>
    <x v="0"/>
    <n v="50000"/>
    <n v="1315232"/>
    <d v="2001-05-30T15:42:4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N587JK00"/>
    <s v="GWHALLE"/>
    <s v="WTI-GW-NXC2"/>
    <x v="5"/>
    <x v="4"/>
    <s v=" "/>
    <d v="2001-07-01T00:00:00"/>
  </r>
  <r>
    <x v="1"/>
    <x v="2"/>
    <x v="0"/>
    <x v="20"/>
    <n v="755000"/>
    <n v="1315233"/>
    <d v="2001-05-30T15:43:0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4550000000000001"/>
    <s v="SHIMAITIS"/>
    <s v="JARNOLD"/>
    <s v="NG-Price"/>
    <x v="6"/>
    <x v="4"/>
    <s v="VD3456.1"/>
    <d v="2001-11-01T00:00:00"/>
  </r>
  <r>
    <x v="1"/>
    <x v="3"/>
    <x v="0"/>
    <x v="0"/>
    <n v="50000"/>
    <n v="1315234"/>
    <d v="2001-05-30T15:43:0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"/>
    <s v="GWHALLE"/>
    <s v="WTI-GW-NXC2"/>
    <x v="5"/>
    <x v="4"/>
    <s v=" "/>
    <d v="2001-07-01T00:00:00"/>
  </r>
  <r>
    <x v="1"/>
    <x v="3"/>
    <x v="0"/>
    <x v="0"/>
    <n v="50000"/>
    <n v="1315235"/>
    <d v="2001-05-30T15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s v=" "/>
    <d v="2001-07-01T00:00:00"/>
  </r>
  <r>
    <x v="1"/>
    <x v="2"/>
    <x v="0"/>
    <x v="6"/>
    <n v="300000"/>
    <n v="1315237"/>
    <d v="2001-05-30T15:43:18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750000000000001"/>
    <s v="DANIELCOWL"/>
    <s v="PKEAVEY"/>
    <s v="G-DAILY-EST"/>
    <x v="6"/>
    <x v="4"/>
    <s v="VD3461.1"/>
    <d v="2001-06-01T21:00:00"/>
  </r>
  <r>
    <x v="1"/>
    <x v="2"/>
    <x v="0"/>
    <x v="6"/>
    <n v="150000"/>
    <n v="1315236"/>
    <d v="2001-05-30T15:43:18"/>
    <s v="Duke Energy Trading and Marketing, L.L.C."/>
    <x v="0"/>
    <x v="0"/>
    <x v="0"/>
    <x v="2"/>
    <s v="US Gas Fin Swap"/>
    <s v="US Gas Daily     NGPL TXOK East          Jun01           USD/MM"/>
    <m/>
    <n v="5000"/>
    <x v="0"/>
    <x v="10"/>
    <x v="0"/>
    <n v="3.9"/>
    <s v="MHOMESTEAD"/>
    <s v="KRUSCIT"/>
    <s v="Firm Trading Central"/>
    <x v="6"/>
    <x v="4"/>
    <s v="VD3459.1"/>
    <d v="2001-06-01T21:00:00"/>
  </r>
  <r>
    <x v="1"/>
    <x v="3"/>
    <x v="0"/>
    <x v="0"/>
    <n v="50000"/>
    <n v="1315238"/>
    <d v="2001-05-30T15:43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TREADWAY"/>
    <s v="GWHALLE"/>
    <s v="WTI-GW-NXC2"/>
    <x v="5"/>
    <x v="4"/>
    <s v=" "/>
    <d v="2001-07-01T00:00:00"/>
  </r>
  <r>
    <x v="1"/>
    <x v="2"/>
    <x v="0"/>
    <x v="6"/>
    <n v="213000"/>
    <n v="1315240"/>
    <d v="2001-05-30T15:43:43"/>
    <s v="Dynegy Marketing and Trade"/>
    <x v="0"/>
    <x v="0"/>
    <x v="0"/>
    <x v="2"/>
    <s v="US Gas Fin Swap"/>
    <s v="US Gas Daily     HHub                    Jun01           USD/MM"/>
    <m/>
    <n v="7100"/>
    <x v="0"/>
    <x v="10"/>
    <x v="0"/>
    <n v="3.9750000000000001"/>
    <s v="SANDBERG"/>
    <s v="PKEAVEY"/>
    <s v="G-DAILY-EST"/>
    <x v="6"/>
    <x v="4"/>
    <s v="VD3467.1"/>
    <d v="2001-06-01T21:00:00"/>
  </r>
  <r>
    <x v="1"/>
    <x v="3"/>
    <x v="0"/>
    <x v="0"/>
    <n v="50000"/>
    <n v="1315241"/>
    <d v="2001-05-30T15:43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s v=" "/>
    <d v="2001-07-01T00:00:00"/>
  </r>
  <r>
    <x v="1"/>
    <x v="2"/>
    <x v="0"/>
    <x v="6"/>
    <n v="87000"/>
    <n v="1315242"/>
    <d v="2001-05-30T15:43:50"/>
    <s v="Duke Energy Trading and Marketing, L.L.C."/>
    <x v="0"/>
    <x v="0"/>
    <x v="0"/>
    <x v="2"/>
    <s v="US Gas Fin Swap"/>
    <s v="US Gas Daily     HHub                    Jun01           USD/MM"/>
    <m/>
    <n v="2900"/>
    <x v="0"/>
    <x v="10"/>
    <x v="0"/>
    <n v="3.9750000000000001"/>
    <s v="DANIELCOWL"/>
    <s v="PKEAVEY"/>
    <s v="G-DAILY-EST"/>
    <x v="6"/>
    <x v="4"/>
    <s v="VD3470.1"/>
    <d v="2001-06-01T21:00:00"/>
  </r>
  <r>
    <x v="1"/>
    <x v="2"/>
    <x v="0"/>
    <x v="22"/>
    <n v="615000"/>
    <n v="1315246"/>
    <d v="2001-05-30T15:44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4.1449999999999996"/>
    <s v="SHIMAITIS"/>
    <s v="JARNOLD"/>
    <s v="NG-Price"/>
    <x v="6"/>
    <x v="4"/>
    <s v="VD3474.1"/>
    <d v="2001-07-01T00:00:00"/>
  </r>
  <r>
    <x v="1"/>
    <x v="2"/>
    <x v="0"/>
    <x v="20"/>
    <n v="755000"/>
    <n v="1315245"/>
    <d v="2001-05-30T15:44:02"/>
    <s v="AEP Energy Service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epes207"/>
    <s v="BMCKAY"/>
    <s v="FT-NY"/>
    <x v="6"/>
    <x v="4"/>
    <s v="VD3473.1"/>
    <d v="2001-11-01T00:00:00"/>
  </r>
  <r>
    <x v="1"/>
    <x v="2"/>
    <x v="0"/>
    <x v="20"/>
    <n v="755000"/>
    <n v="1315247"/>
    <d v="2001-05-30T15:44:03"/>
    <s v="BP Corporation North America Inc."/>
    <x v="0"/>
    <x v="0"/>
    <x v="0"/>
    <x v="2"/>
    <s v="US Gas Fin BasisSwap"/>
    <s v="US Gas Basis     EP Permian              Nov01-Mar02     USD/MM"/>
    <m/>
    <n v="5000"/>
    <x v="0"/>
    <x v="10"/>
    <x v="0"/>
    <n v="-2.5000000000000001E-3"/>
    <s v="Hasouandre"/>
    <s v="EBASS"/>
    <s v="FT-Texas"/>
    <x v="6"/>
    <x v="4"/>
    <s v="VD3472.1"/>
    <d v="2001-11-01T21:00:00"/>
  </r>
  <r>
    <x v="1"/>
    <x v="2"/>
    <x v="1"/>
    <x v="0"/>
    <n v="3333"/>
    <n v="1315248"/>
    <d v="2001-05-30T15:44:06"/>
    <s v="Coast Energy Group, a division of Cornerstone Propane, L.P."/>
    <x v="0"/>
    <x v="0"/>
    <x v="0"/>
    <x v="2"/>
    <s v="US Gas Phy Fwd Firm non-TX &lt; or = 1Mo "/>
    <s v="US Gas Phy       HeHub                   01Jun01         USD/MM"/>
    <m/>
    <n v="3333"/>
    <x v="0"/>
    <x v="10"/>
    <x v="0"/>
    <n v="3.97"/>
    <s v="buckdiers"/>
    <s v="ARING"/>
    <s v="ENA-IM NE GULF1"/>
    <x v="8"/>
    <x v="4"/>
    <n v="819520"/>
    <d v="2001-06-01T21:00:00"/>
  </r>
  <r>
    <x v="1"/>
    <x v="3"/>
    <x v="0"/>
    <x v="0"/>
    <n v="50000"/>
    <n v="1315249"/>
    <d v="2001-05-30T15:44:13"/>
    <s v="BP Exploration &amp; Oil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KNOXST01"/>
    <s v="GWHALLE"/>
    <s v="WTI-GW-NXC1"/>
    <x v="5"/>
    <x v="4"/>
    <s v=" "/>
    <d v="2001-07-01T00:00:00"/>
  </r>
  <r>
    <x v="1"/>
    <x v="2"/>
    <x v="0"/>
    <x v="10"/>
    <n v="3100"/>
    <n v="1315250"/>
    <d v="2001-05-30T15:44:59"/>
    <s v="Conoco Inc."/>
    <x v="0"/>
    <x v="0"/>
    <x v="0"/>
    <x v="2"/>
    <s v="US Gas Fin Opt Put"/>
    <s v="US Gas Fin Opt   NYMEX        EP3.5      Aug01           USD/MM-L"/>
    <n v="100"/>
    <m/>
    <x v="0"/>
    <x v="11"/>
    <x v="0"/>
    <n v="0.1125"/>
    <s v="JONESTG1"/>
    <s v="MMAGGI"/>
    <s v="NG EXOTIC"/>
    <x v="6"/>
    <x v="4"/>
    <s v="VD3486.1"/>
    <d v="2001-08-01T00:00:00"/>
  </r>
  <r>
    <x v="1"/>
    <x v="2"/>
    <x v="0"/>
    <x v="10"/>
    <n v="232500"/>
    <n v="1315253"/>
    <d v="2001-05-30T15:45:09"/>
    <s v="Dynegy Marketing and Trade"/>
    <x v="0"/>
    <x v="0"/>
    <x v="0"/>
    <x v="2"/>
    <s v="US Gas Fin Swap"/>
    <s v="US Gas Swap      Nymex                   Jul01           USD/MM"/>
    <m/>
    <n v="7500"/>
    <x v="0"/>
    <x v="10"/>
    <x v="0"/>
    <n v="4.0650000000000004"/>
    <s v="BRROWE01"/>
    <s v="JARNOLD"/>
    <s v="NG-Price"/>
    <x v="6"/>
    <x v="4"/>
    <s v="VD3488.1"/>
    <d v="2001-07-01T21:00:00"/>
  </r>
  <r>
    <x v="1"/>
    <x v="2"/>
    <x v="0"/>
    <x v="10"/>
    <n v="155000"/>
    <n v="1315254"/>
    <d v="2001-05-30T15:45:28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SHIMAITIS"/>
    <s v="JARNOLD"/>
    <s v="NG-Price"/>
    <x v="6"/>
    <x v="4"/>
    <s v="VD3491.1"/>
    <d v="2001-07-01T21:00:00"/>
  </r>
  <r>
    <x v="1"/>
    <x v="2"/>
    <x v="1"/>
    <x v="6"/>
    <n v="30000"/>
    <n v="1315255"/>
    <d v="2001-05-30T15:45:54"/>
    <s v="Cokinos Natural Gas Company"/>
    <x v="0"/>
    <x v="0"/>
    <x v="0"/>
    <x v="2"/>
    <s v="US Gas Phy Fwd Firm non-TX &lt; or = 1Mo "/>
    <s v="US Gas Phy       TENN Z-0                Jun01           USD/MM"/>
    <n v="1000"/>
    <m/>
    <x v="0"/>
    <x v="10"/>
    <x v="0"/>
    <n v="3.85"/>
    <s v="ADM90618"/>
    <s v="SNEAL"/>
    <s v="ENA-IM NE GULF3"/>
    <x v="8"/>
    <x v="4"/>
    <n v="819523"/>
    <d v="2001-06-01T21:00:00"/>
  </r>
  <r>
    <x v="1"/>
    <x v="3"/>
    <x v="0"/>
    <x v="0"/>
    <n v="50000"/>
    <n v="1315257"/>
    <d v="2001-05-30T15:46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semprakuo"/>
    <s v="GWHALLE"/>
    <s v="WTI-GW-NXC2"/>
    <x v="5"/>
    <x v="4"/>
    <s v=" "/>
    <d v="2001-07-01T00:00:00"/>
  </r>
  <r>
    <x v="1"/>
    <x v="3"/>
    <x v="0"/>
    <x v="0"/>
    <n v="50000"/>
    <n v="1315258"/>
    <d v="2001-05-30T15:47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s v=" "/>
    <d v="2001-07-01T00:00:00"/>
  </r>
  <r>
    <x v="1"/>
    <x v="2"/>
    <x v="1"/>
    <x v="0"/>
    <n v="10000"/>
    <n v="1315259"/>
    <d v="2001-05-30T15:47:02"/>
    <s v="Duke Energy Trading and Marketing, L.L.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9"/>
    <s v="YJACKSON"/>
    <s v="ARING"/>
    <s v="ENA-IM NE GULF1"/>
    <x v="8"/>
    <x v="4"/>
    <n v="819525"/>
    <d v="2001-06-01T21:00:00"/>
  </r>
  <r>
    <x v="1"/>
    <x v="2"/>
    <x v="0"/>
    <x v="22"/>
    <n v="307500"/>
    <n v="1315260"/>
    <d v="2001-05-30T15:47:16"/>
    <s v="Reliant Energy Services, Inc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johnswatek"/>
    <s v="JARNOLD"/>
    <s v="NG-Price"/>
    <x v="6"/>
    <x v="4"/>
    <s v="VD3499.1"/>
    <d v="2001-07-01T00:00:00"/>
  </r>
  <r>
    <x v="1"/>
    <x v="2"/>
    <x v="1"/>
    <x v="6"/>
    <n v="75000"/>
    <n v="1315261"/>
    <d v="2001-05-30T15:47:50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8149999999999999"/>
    <s v="ADM99771"/>
    <s v="KSTEVEN"/>
    <s v="ENA-IM Mid Central South"/>
    <x v="8"/>
    <x v="4"/>
    <n v="819527"/>
    <d v="2001-06-01T21:00:00"/>
  </r>
  <r>
    <x v="1"/>
    <x v="2"/>
    <x v="1"/>
    <x v="6"/>
    <n v="300000"/>
    <n v="1315262"/>
    <d v="2001-05-30T15:48:23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4.0149999999999997"/>
    <s v="EASTDESK7"/>
    <s v="ARING"/>
    <s v="ENA-IM NE GULF1"/>
    <x v="8"/>
    <x v="4"/>
    <n v="819528"/>
    <d v="2001-06-01T21:00:00"/>
  </r>
  <r>
    <x v="1"/>
    <x v="3"/>
    <x v="0"/>
    <x v="0"/>
    <n v="50000"/>
    <n v="1315264"/>
    <d v="2001-05-30T15:48:53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ALTILIO"/>
    <s v="GWHALLE"/>
    <s v="WTI-GW-NXC2"/>
    <x v="5"/>
    <x v="4"/>
    <s v=" "/>
    <d v="2001-07-01T00:00:00"/>
  </r>
  <r>
    <x v="1"/>
    <x v="2"/>
    <x v="0"/>
    <x v="10"/>
    <n v="310000"/>
    <n v="1315265"/>
    <d v="2001-05-30T15:49:01"/>
    <s v="Firm Trade Bridgeline Gas Marketing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ADM38409"/>
    <s v="EBASS"/>
    <s v="FT-Texas"/>
    <x v="6"/>
    <x v="4"/>
    <s v="VD3508.1"/>
    <d v="2001-10-01T00:00:00"/>
  </r>
  <r>
    <x v="1"/>
    <x v="2"/>
    <x v="0"/>
    <x v="22"/>
    <n v="307500"/>
    <n v="1315266"/>
    <d v="2001-05-30T15:49:30"/>
    <s v="Aquila Canada Corp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davidlake"/>
    <s v="JARNOLD"/>
    <s v="NG-Price"/>
    <x v="6"/>
    <x v="4"/>
    <s v="VD3510.1"/>
    <d v="2001-07-01T00:00:00"/>
  </r>
  <r>
    <x v="1"/>
    <x v="3"/>
    <x v="0"/>
    <x v="0"/>
    <n v="50000"/>
    <n v="1315267"/>
    <d v="2001-05-30T15:4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s v=" "/>
    <d v="2001-07-01T00:00:00"/>
  </r>
  <r>
    <x v="1"/>
    <x v="4"/>
    <x v="0"/>
    <x v="0"/>
    <n v="15000"/>
    <n v="1315268"/>
    <d v="2001-05-30T15:50:51"/>
    <s v="Louis Dreyfus Plastics LLC"/>
    <x v="0"/>
    <x v="0"/>
    <x v="0"/>
    <x v="4"/>
    <s v="US Propane Fin Swap "/>
    <s v="US Prop Swap     OPIS MB TET             Jun01           c/Gl-b"/>
    <m/>
    <n v="15000"/>
    <x v="0"/>
    <x v="13"/>
    <x v="0"/>
    <n v="50.25"/>
    <s v="ADM07561"/>
    <s v="CSOUTH"/>
    <s v="C3"/>
    <x v="5"/>
    <x v="4"/>
    <s v=" "/>
    <d v="2001-06-01T21:00:00"/>
  </r>
  <r>
    <x v="1"/>
    <x v="3"/>
    <x v="0"/>
    <x v="0"/>
    <n v="50000"/>
    <n v="1315269"/>
    <d v="2001-05-30T15:51:4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DOMESTIC"/>
    <s v="GWHALLE"/>
    <s v="WTI-GW-NXC2"/>
    <x v="5"/>
    <x v="4"/>
    <s v=" "/>
    <d v="2001-07-01T00:00:00"/>
  </r>
  <r>
    <x v="1"/>
    <x v="3"/>
    <x v="0"/>
    <x v="0"/>
    <n v="50000"/>
    <n v="1315271"/>
    <d v="2001-05-30T15:51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s v=" "/>
    <d v="2001-07-01T00:00:00"/>
  </r>
  <r>
    <x v="1"/>
    <x v="3"/>
    <x v="0"/>
    <x v="0"/>
    <n v="50000"/>
    <n v="1315273"/>
    <d v="2001-05-30T15:52:1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1"/>
    <s v="SPENCERV"/>
    <s v="GWHALLE"/>
    <s v="WTI-GW-NXC1"/>
    <x v="5"/>
    <x v="4"/>
    <s v=" "/>
    <d v="2001-07-01T00:00:00"/>
  </r>
  <r>
    <x v="1"/>
    <x v="2"/>
    <x v="0"/>
    <x v="10"/>
    <n v="620000"/>
    <n v="1315274"/>
    <d v="2001-05-30T15:52:5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7"/>
    <s v="JLIPMAN1"/>
    <s v="JARNOLD"/>
    <s v="NG-Price"/>
    <x v="6"/>
    <x v="4"/>
    <s v="VD3522.1"/>
    <d v="2001-07-01T21:00:00"/>
  </r>
  <r>
    <x v="1"/>
    <x v="2"/>
    <x v="0"/>
    <x v="10"/>
    <n v="310000"/>
    <n v="1315275"/>
    <d v="2001-05-30T15:53:11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4.0750000000000002"/>
    <s v="JLIPMAN1"/>
    <s v="JARNOLD"/>
    <s v="NG-Price"/>
    <x v="6"/>
    <x v="4"/>
    <s v="VD3523.1"/>
    <d v="2001-07-01T21:00:00"/>
  </r>
  <r>
    <x v="1"/>
    <x v="2"/>
    <x v="0"/>
    <x v="10"/>
    <n v="310000"/>
    <n v="1315277"/>
    <d v="2001-05-30T15:53:21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ADM46266"/>
    <s v="JARNOLD"/>
    <s v="NG-Price"/>
    <x v="6"/>
    <x v="4"/>
    <s v="VD3527.1"/>
    <d v="2001-07-01T21:00:00"/>
  </r>
  <r>
    <x v="1"/>
    <x v="2"/>
    <x v="0"/>
    <x v="14"/>
    <n v="1825000"/>
    <n v="1315279"/>
    <d v="2001-05-30T15:53:31"/>
    <s v="Virginia Power Energy Marketing, Inc."/>
    <x v="0"/>
    <x v="0"/>
    <x v="0"/>
    <x v="2"/>
    <s v="US Gas Fin Swap"/>
    <s v="US Gas Swap      Nymex                   Jan-Dec02       USD/MM"/>
    <m/>
    <n v="5000"/>
    <x v="0"/>
    <x v="10"/>
    <x v="0"/>
    <n v="4.09"/>
    <s v="JOHNNYMAC"/>
    <s v="JARNOLD"/>
    <s v="NG-Price"/>
    <x v="6"/>
    <x v="4"/>
    <s v="VD3528.1"/>
    <d v="2002-01-01T21:00:00"/>
  </r>
  <r>
    <x v="1"/>
    <x v="2"/>
    <x v="0"/>
    <x v="10"/>
    <n v="620000"/>
    <n v="1315280"/>
    <d v="2001-05-30T15:53:50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4.0599999999999996"/>
    <s v="DAVIDSET"/>
    <s v="JARNOLD"/>
    <s v="NG-Price"/>
    <x v="6"/>
    <x v="4"/>
    <s v="VD3531.1"/>
    <d v="2001-07-01T21:00:00"/>
  </r>
  <r>
    <x v="1"/>
    <x v="3"/>
    <x v="0"/>
    <x v="0"/>
    <n v="50000"/>
    <n v="1315282"/>
    <d v="2001-05-30T15:5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s v=" "/>
    <d v="2001-07-01T00:00:00"/>
  </r>
  <r>
    <x v="1"/>
    <x v="3"/>
    <x v="0"/>
    <x v="0"/>
    <n v="50000"/>
    <n v="1315283"/>
    <d v="2001-05-30T15:55:4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7"/>
    <s v="SPENCERV"/>
    <s v="GWHALLE"/>
    <s v="WTI-GW-NXC1"/>
    <x v="5"/>
    <x v="4"/>
    <s v=" "/>
    <d v="2001-07-01T00:00:00"/>
  </r>
  <r>
    <x v="1"/>
    <x v="3"/>
    <x v="0"/>
    <x v="0"/>
    <n v="50000"/>
    <n v="1315284"/>
    <d v="2001-05-30T15:56:0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5"/>
    <s v="SPENCERV"/>
    <s v="GWHALLE"/>
    <s v="WTI-GW-NXC1"/>
    <x v="5"/>
    <x v="4"/>
    <s v=" "/>
    <d v="2001-07-01T00:00:00"/>
  </r>
  <r>
    <x v="1"/>
    <x v="3"/>
    <x v="0"/>
    <x v="0"/>
    <n v="50000"/>
    <n v="1315285"/>
    <d v="2001-05-30T15:56:1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3"/>
    <s v="SPENCERV"/>
    <s v="GWHALLE"/>
    <s v="WTI-GW-NXC1"/>
    <x v="5"/>
    <x v="4"/>
    <s v=" "/>
    <d v="2001-07-01T00:00:00"/>
  </r>
  <r>
    <x v="1"/>
    <x v="3"/>
    <x v="0"/>
    <x v="0"/>
    <n v="20000"/>
    <n v="1315287"/>
    <d v="2001-05-30T15:56:35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45"/>
    <s v="N587JK00"/>
    <s v="GWHALLE"/>
    <s v="WTI-GW-NXC2"/>
    <x v="5"/>
    <x v="4"/>
    <s v=" "/>
    <d v="2001-07-01T00:00:00"/>
  </r>
  <r>
    <x v="1"/>
    <x v="2"/>
    <x v="0"/>
    <x v="10"/>
    <n v="155000"/>
    <n v="1315288"/>
    <d v="2001-05-30T15:56:52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mgbrooks"/>
    <s v="JARNOLD"/>
    <s v="NG-Price"/>
    <x v="6"/>
    <x v="4"/>
    <s v="VD3554.1"/>
    <d v="2001-07-01T21:00:00"/>
  </r>
  <r>
    <x v="1"/>
    <x v="2"/>
    <x v="0"/>
    <x v="10"/>
    <n v="465000"/>
    <n v="1315289"/>
    <d v="2001-05-30T15:58:08"/>
    <s v="Mirant Americas Energy Marketing, L.P."/>
    <x v="0"/>
    <x v="0"/>
    <x v="0"/>
    <x v="2"/>
    <s v="US Gas Fin Swap"/>
    <s v="US Gas Swap      Nymex                   Jul01           USD/MM"/>
    <m/>
    <n v="15000"/>
    <x v="0"/>
    <x v="10"/>
    <x v="0"/>
    <n v="4.0650000000000004"/>
    <s v="wsh00001"/>
    <s v="JARNOLD"/>
    <s v="NG-Price"/>
    <x v="6"/>
    <x v="4"/>
    <s v="VD3564.1"/>
    <d v="2001-07-01T21:00:00"/>
  </r>
  <r>
    <x v="1"/>
    <x v="2"/>
    <x v="0"/>
    <x v="10"/>
    <n v="310000"/>
    <n v="1315290"/>
    <d v="2001-05-30T16:00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andrewk5"/>
    <s v="JARNOLD"/>
    <s v="NG-Price"/>
    <x v="6"/>
    <x v="4"/>
    <s v=" "/>
    <d v="2001-07-01T21:00:00"/>
  </r>
  <r>
    <x v="1"/>
    <x v="2"/>
    <x v="0"/>
    <x v="10"/>
    <n v="310000"/>
    <n v="1315292"/>
    <d v="2001-05-30T16:01:38"/>
    <s v="Tractebel Energy Marketing, Inc."/>
    <x v="0"/>
    <x v="0"/>
    <x v="0"/>
    <x v="2"/>
    <s v="US Gas Fin Swap"/>
    <s v="US Gas Swap      Nymex                   Jul01           USD/MM"/>
    <m/>
    <n v="10000"/>
    <x v="0"/>
    <x v="10"/>
    <x v="0"/>
    <n v="4.07"/>
    <s v="RAAUCOIN"/>
    <s v="JARNOLD"/>
    <s v="NG-Price"/>
    <x v="6"/>
    <x v="4"/>
    <s v=" "/>
    <d v="2001-07-01T21:00:00"/>
  </r>
  <r>
    <x v="1"/>
    <x v="3"/>
    <x v="0"/>
    <x v="0"/>
    <n v="20000"/>
    <n v="1315295"/>
    <d v="2001-05-30T16:04:54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43"/>
    <s v="JTREADWAY"/>
    <s v="GWHALLE"/>
    <s v="WTI-GW-NXC2"/>
    <x v="5"/>
    <x v="4"/>
    <s v=" "/>
    <d v="2001-07-01T00:00:00"/>
  </r>
  <r>
    <x v="1"/>
    <x v="3"/>
    <x v="0"/>
    <x v="0"/>
    <n v="50000"/>
    <n v="1315296"/>
    <d v="2001-05-30T16:05:0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1"/>
    <s v="SPENCERV"/>
    <s v="GWHALLE"/>
    <s v="WTI-GW-NXC1"/>
    <x v="5"/>
    <x v="4"/>
    <s v=" "/>
    <d v="2001-07-01T00:00:00"/>
  </r>
  <r>
    <x v="1"/>
    <x v="3"/>
    <x v="0"/>
    <x v="0"/>
    <n v="50000"/>
    <n v="1315297"/>
    <d v="2001-05-30T16:05:3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semprakuo"/>
    <s v="GWHALLE"/>
    <s v="WTI-GW-NXC2"/>
    <x v="5"/>
    <x v="4"/>
    <s v=" "/>
    <d v="2001-07-01T00:00:00"/>
  </r>
  <r>
    <x v="1"/>
    <x v="2"/>
    <x v="0"/>
    <x v="10"/>
    <n v="310000"/>
    <n v="1315298"/>
    <d v="2001-05-30T16:06:53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bdiemer1"/>
    <s v="JARNOLD"/>
    <s v="NG-Price"/>
    <x v="6"/>
    <x v="4"/>
    <s v=" "/>
    <d v="2001-07-01T21:00:00"/>
  </r>
  <r>
    <x v="1"/>
    <x v="3"/>
    <x v="0"/>
    <x v="0"/>
    <n v="25000"/>
    <n v="1315299"/>
    <d v="2001-05-30T16:07:01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5"/>
    <s v="tknittig"/>
    <s v="GWHALLE"/>
    <s v="WTI-GW-NXC2"/>
    <x v="5"/>
    <x v="4"/>
    <s v=" "/>
    <d v="2001-07-01T00:00:00"/>
  </r>
  <r>
    <x v="1"/>
    <x v="3"/>
    <x v="0"/>
    <x v="0"/>
    <n v="50000"/>
    <n v="1315300"/>
    <d v="2001-05-30T16:09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JTREADWAY"/>
    <s v="GWHALLE"/>
    <s v="WTI-GW-NXC2"/>
    <x v="5"/>
    <x v="4"/>
    <s v=" "/>
    <d v="2001-07-01T00:00:00"/>
  </r>
  <r>
    <x v="1"/>
    <x v="3"/>
    <x v="0"/>
    <x v="0"/>
    <n v="25000"/>
    <n v="1315301"/>
    <d v="2001-05-30T16:10:00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3"/>
    <s v="tknittig"/>
    <s v="GWHALLE"/>
    <s v="WTI-GW-NXC2"/>
    <x v="5"/>
    <x v="4"/>
    <s v=" "/>
    <d v="2001-07-01T00:00:00"/>
  </r>
  <r>
    <x v="1"/>
    <x v="2"/>
    <x v="0"/>
    <x v="10"/>
    <n v="310000"/>
    <n v="1315302"/>
    <d v="2001-05-30T16:10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4.0650000000000004"/>
    <s v="AQUILA1029"/>
    <s v="JARNOLD"/>
    <s v="NG-Price"/>
    <x v="6"/>
    <x v="4"/>
    <s v=" "/>
    <d v="2001-07-01T21:00:00"/>
  </r>
  <r>
    <x v="1"/>
    <x v="2"/>
    <x v="0"/>
    <x v="10"/>
    <n v="155000"/>
    <n v="1315303"/>
    <d v="2001-05-30T16:11:25"/>
    <s v="BP Corporation North America Inc."/>
    <x v="0"/>
    <x v="0"/>
    <x v="0"/>
    <x v="2"/>
    <s v="US Gas Fin Swap"/>
    <s v="US Gas Swap      Nymex                   Aug01           USD/MM"/>
    <m/>
    <n v="5000"/>
    <x v="0"/>
    <x v="10"/>
    <x v="0"/>
    <n v="4.1475"/>
    <s v="Bakerrob"/>
    <s v="JARNOLD"/>
    <s v="NG-Price"/>
    <x v="6"/>
    <x v="4"/>
    <s v=" "/>
    <d v="2001-08-01T21:00:00"/>
  </r>
  <r>
    <x v="1"/>
    <x v="2"/>
    <x v="0"/>
    <x v="10"/>
    <n v="155000"/>
    <n v="1315305"/>
    <d v="2001-05-30T16:11:29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7"/>
    <s v="Lamoreal"/>
    <s v="JARNOLD"/>
    <s v="NG-Price"/>
    <x v="6"/>
    <x v="4"/>
    <s v=" "/>
    <d v="2001-07-01T21:00:00"/>
  </r>
  <r>
    <x v="1"/>
    <x v="2"/>
    <x v="0"/>
    <x v="6"/>
    <n v="150000"/>
    <n v="1315306"/>
    <d v="2001-05-30T16:11:59"/>
    <s v="BP Corporation North America Inc."/>
    <x v="0"/>
    <x v="0"/>
    <x v="0"/>
    <x v="2"/>
    <s v="US Gas Fin Swap"/>
    <s v="US Gas Swap      Nymex                   Sep01           USD/MM"/>
    <m/>
    <n v="5000"/>
    <x v="0"/>
    <x v="10"/>
    <x v="0"/>
    <n v="4.1900000000000004"/>
    <s v="Lamoreal"/>
    <s v="JARNOLD"/>
    <s v="NG-Price"/>
    <x v="6"/>
    <x v="4"/>
    <s v=" "/>
    <d v="2001-09-01T21:00:00"/>
  </r>
  <r>
    <x v="1"/>
    <x v="2"/>
    <x v="0"/>
    <x v="10"/>
    <n v="155000"/>
    <n v="1315309"/>
    <d v="2001-05-30T16:12:20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10"/>
    <n v="77500"/>
    <n v="1315310"/>
    <d v="2001-05-30T16:12:33"/>
    <s v="Nexen Marketing"/>
    <x v="0"/>
    <x v="0"/>
    <x v="0"/>
    <x v="2"/>
    <s v="US Gas Fin Swap"/>
    <s v="US Gas Swap      Nymex                   Jul01           USD/MM"/>
    <n v="2500"/>
    <m/>
    <x v="0"/>
    <x v="10"/>
    <x v="0"/>
    <n v="4.07"/>
    <s v="DILLABOUGH"/>
    <s v="JARNOLD"/>
    <s v="NG-Price"/>
    <x v="6"/>
    <x v="4"/>
    <s v=" "/>
    <d v="2001-07-01T21:00:00"/>
  </r>
  <r>
    <x v="1"/>
    <x v="5"/>
    <x v="0"/>
    <x v="16"/>
    <n v="45000"/>
    <n v="1315311"/>
    <d v="2001-05-30T16:15:09"/>
    <s v="Louis Dreyfus Plastics LLC"/>
    <x v="0"/>
    <x v="0"/>
    <x v="0"/>
    <x v="5"/>
    <s v="US UNL Gasoline Fin Spread"/>
    <s v="US UNL Gasoline  GC Crack Spread         Q4 2001         USD/bl/m"/>
    <n v="15000"/>
    <m/>
    <x v="0"/>
    <x v="5"/>
    <x v="0"/>
    <n v="2.1800000000000002"/>
    <s v="DEANCRAIG1"/>
    <s v="AHAUSER"/>
    <s v="Blnd-Hu-Hdg"/>
    <x v="6"/>
    <x v="4"/>
    <s v="VD3925.1"/>
    <d v="2001-10-01T00:00:00"/>
  </r>
  <r>
    <x v="1"/>
    <x v="2"/>
    <x v="0"/>
    <x v="6"/>
    <n v="75000"/>
    <n v="1315312"/>
    <d v="2001-05-30T16:16:58"/>
    <s v="BP Corporation North America Inc."/>
    <x v="0"/>
    <x v="0"/>
    <x v="0"/>
    <x v="2"/>
    <s v="US Gas Fin Swap"/>
    <s v="US Gas Swap      Nymex                   Sep01           USD/MM"/>
    <m/>
    <n v="2500"/>
    <x v="0"/>
    <x v="10"/>
    <x v="0"/>
    <n v="4.1950000000000003"/>
    <s v="Bakerrob"/>
    <s v="JARNOLD"/>
    <s v="NG-Price"/>
    <x v="6"/>
    <x v="4"/>
    <s v=" "/>
    <d v="2001-09-01T21:00:00"/>
  </r>
  <r>
    <x v="1"/>
    <x v="2"/>
    <x v="0"/>
    <x v="10"/>
    <n v="77500"/>
    <n v="1315315"/>
    <d v="2001-05-30T16:17:29"/>
    <s v="Engage Energy Canada L.P."/>
    <x v="0"/>
    <x v="0"/>
    <x v="0"/>
    <x v="2"/>
    <s v="US Gas Fin Swap"/>
    <s v="US Gas Swap      Nymex                   Jul01           USD/MM"/>
    <n v="2500"/>
    <m/>
    <x v="0"/>
    <x v="10"/>
    <x v="0"/>
    <n v="4.07"/>
    <s v="ADM98493"/>
    <s v="JARNOLD"/>
    <s v="NG-Price"/>
    <x v="6"/>
    <x v="4"/>
    <s v=" "/>
    <d v="2001-07-01T21:00:00"/>
  </r>
  <r>
    <x v="1"/>
    <x v="2"/>
    <x v="0"/>
    <x v="6"/>
    <n v="150000"/>
    <n v="1315316"/>
    <d v="2001-05-30T16:17:39"/>
    <s v="Hess Energy Trading Company LLC"/>
    <x v="0"/>
    <x v="0"/>
    <x v="0"/>
    <x v="2"/>
    <s v="US Gas Fin Swap"/>
    <s v="US Gas Swap      Nymex                   Sep01           USD/MM"/>
    <n v="5000"/>
    <m/>
    <x v="0"/>
    <x v="10"/>
    <x v="0"/>
    <n v="4.1849999999999996"/>
    <s v="mhorowitz"/>
    <s v="JARNOLD"/>
    <s v="NG-Price"/>
    <x v="6"/>
    <x v="4"/>
    <s v=" "/>
    <d v="2001-09-01T21:00:00"/>
  </r>
  <r>
    <x v="1"/>
    <x v="5"/>
    <x v="0"/>
    <x v="16"/>
    <n v="30000"/>
    <n v="1315319"/>
    <d v="2001-05-30T16:18:00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1800000000000002"/>
    <s v="DEANCRAIG1"/>
    <s v="AHAUSER"/>
    <s v="Blnd-Hu-Hdg"/>
    <x v="6"/>
    <x v="4"/>
    <s v="VD3924.1"/>
    <d v="2001-10-01T00:00:00"/>
  </r>
  <r>
    <x v="1"/>
    <x v="2"/>
    <x v="0"/>
    <x v="10"/>
    <n v="232500"/>
    <n v="1315321"/>
    <d v="2001-05-30T16:19:52"/>
    <s v="OGE Energy Resources, Inc."/>
    <x v="0"/>
    <x v="0"/>
    <x v="0"/>
    <x v="2"/>
    <s v="US Gas Fin Swap"/>
    <s v="US Gas Swap      Nymex                   Jul01           USD/MM"/>
    <m/>
    <n v="75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6"/>
    <n v="225000"/>
    <n v="1315322"/>
    <d v="2001-05-30T16:20:40"/>
    <s v="Hess Energy Trading Company LLC"/>
    <x v="0"/>
    <x v="0"/>
    <x v="0"/>
    <x v="2"/>
    <s v="US Gas Fin Swap"/>
    <s v="US Gas Swap      Nymex                   Sep01           USD/MM"/>
    <n v="7500"/>
    <m/>
    <x v="0"/>
    <x v="10"/>
    <x v="0"/>
    <n v="4.1849999999999996"/>
    <s v="mhorowitz"/>
    <s v="JARNOLD"/>
    <s v="NG-Price"/>
    <x v="6"/>
    <x v="4"/>
    <s v=" "/>
    <d v="2001-09-01T21:00:00"/>
  </r>
  <r>
    <x v="1"/>
    <x v="3"/>
    <x v="0"/>
    <x v="0"/>
    <n v="50000"/>
    <n v="1315325"/>
    <d v="2001-05-30T16:20:4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3"/>
    <s v="SPENCERV"/>
    <s v="GWHALLE"/>
    <s v="WTI-GW-NXC1"/>
    <x v="5"/>
    <x v="4"/>
    <s v=" "/>
    <d v="2001-07-01T00:00:00"/>
  </r>
  <r>
    <x v="1"/>
    <x v="2"/>
    <x v="0"/>
    <x v="10"/>
    <n v="77500"/>
    <n v="1315326"/>
    <d v="2001-05-30T16:20:4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4.07"/>
    <s v="jpeace01"/>
    <s v="JARNOLD"/>
    <s v="NG-Price"/>
    <x v="6"/>
    <x v="4"/>
    <s v=" "/>
    <d v="2001-07-01T21:00:00"/>
  </r>
  <r>
    <x v="1"/>
    <x v="3"/>
    <x v="0"/>
    <x v="0"/>
    <n v="50000"/>
    <n v="1315327"/>
    <d v="2001-05-30T16:22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5"/>
    <s v="amitgupta"/>
    <s v="GWHALLE"/>
    <s v="WTI-GW-NXC2"/>
    <x v="5"/>
    <x v="4"/>
    <s v=" "/>
    <d v="2001-07-01T00:00:00"/>
  </r>
  <r>
    <x v="1"/>
    <x v="3"/>
    <x v="0"/>
    <x v="0"/>
    <n v="50000"/>
    <n v="1315328"/>
    <d v="2001-05-30T16:22:07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amitgupta"/>
    <s v="GWHALLE"/>
    <s v="WTI-GW-NXC2"/>
    <x v="5"/>
    <x v="4"/>
    <s v=" "/>
    <d v="2001-07-01T00:00:00"/>
  </r>
  <r>
    <x v="1"/>
    <x v="3"/>
    <x v="0"/>
    <x v="0"/>
    <n v="50000"/>
    <n v="1315329"/>
    <d v="2001-05-30T16:22:2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amitgupta"/>
    <s v="GWHALLE"/>
    <s v="WTI-GW-NXC2"/>
    <x v="5"/>
    <x v="4"/>
    <s v=" "/>
    <d v="2001-07-01T00:00:00"/>
  </r>
  <r>
    <x v="1"/>
    <x v="3"/>
    <x v="0"/>
    <x v="0"/>
    <n v="50000"/>
    <n v="1315330"/>
    <d v="2001-05-30T16:2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rsrsrsrs"/>
    <s v="GWHALLE"/>
    <s v="WTI-GW-NXC2"/>
    <x v="5"/>
    <x v="4"/>
    <s v=" "/>
    <d v="2001-07-01T00:00:00"/>
  </r>
  <r>
    <x v="1"/>
    <x v="3"/>
    <x v="0"/>
    <x v="0"/>
    <n v="50000"/>
    <n v="1315331"/>
    <d v="2001-05-30T16:25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semprakuo"/>
    <s v="GWHALLE"/>
    <s v="WTI-GW-NXC2"/>
    <x v="5"/>
    <x v="4"/>
    <s v=" "/>
    <d v="2001-07-01T00:00:00"/>
  </r>
  <r>
    <x v="1"/>
    <x v="3"/>
    <x v="0"/>
    <x v="0"/>
    <n v="50000"/>
    <n v="1315332"/>
    <d v="2001-05-30T16:34:0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7"/>
    <s v="SPENCERV"/>
    <s v="GWHALLE"/>
    <s v="WTI-GW-NXC1"/>
    <x v="5"/>
    <x v="4"/>
    <s v=" "/>
    <d v="2001-07-01T00:00:00"/>
  </r>
  <r>
    <x v="1"/>
    <x v="2"/>
    <x v="0"/>
    <x v="6"/>
    <n v="300000"/>
    <n v="1315333"/>
    <d v="2001-05-30T16:34:14"/>
    <s v="PG&amp;E Energy Trading-Gas Corporation"/>
    <x v="0"/>
    <x v="0"/>
    <x v="0"/>
    <x v="2"/>
    <s v="US Gas Fin Swap"/>
    <s v="US Gas Swap      Nymex                   Sep01           USD/MM"/>
    <n v="10000"/>
    <m/>
    <x v="0"/>
    <x v="10"/>
    <x v="0"/>
    <n v="4.18"/>
    <s v="andrewk5"/>
    <s v="JARNOLD"/>
    <s v="NG-Price"/>
    <x v="6"/>
    <x v="4"/>
    <s v=" "/>
    <d v="2001-09-01T21:00:00"/>
  </r>
  <r>
    <x v="1"/>
    <x v="2"/>
    <x v="0"/>
    <x v="10"/>
    <n v="310000"/>
    <n v="1315336"/>
    <d v="2001-05-30T16:42:36"/>
    <s v="ConAgra Energy Services, Inc."/>
    <x v="0"/>
    <x v="0"/>
    <x v="0"/>
    <x v="2"/>
    <s v="US Gas Fin Swap"/>
    <s v="US Gas Swap      Nymex                   Aug01           USD/MM"/>
    <n v="10000"/>
    <m/>
    <x v="0"/>
    <x v="10"/>
    <x v="0"/>
    <n v="4.1375000000000002"/>
    <s v="KEVINGRADY"/>
    <s v="JARNOLD"/>
    <s v="NG-Price"/>
    <x v="6"/>
    <x v="4"/>
    <s v=" "/>
    <d v="2001-08-01T21:00:00"/>
  </r>
  <r>
    <x v="1"/>
    <x v="2"/>
    <x v="0"/>
    <x v="10"/>
    <n v="155000"/>
    <n v="1315338"/>
    <d v="2001-05-30T16:49:06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Lamoreal"/>
    <s v="JARNOLD"/>
    <s v="NG-Price"/>
    <x v="6"/>
    <x v="4"/>
    <s v=" "/>
    <d v="2001-07-01T21:00:00"/>
  </r>
  <r>
    <x v="1"/>
    <x v="2"/>
    <x v="0"/>
    <x v="10"/>
    <n v="155000"/>
    <n v="1315339"/>
    <d v="2001-05-30T16:50:18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ADM46266"/>
    <s v="JARNOLD"/>
    <s v="NG-Price"/>
    <x v="6"/>
    <x v="4"/>
    <s v=" "/>
    <d v="2001-07-01T21:00:00"/>
  </r>
  <r>
    <x v="1"/>
    <x v="2"/>
    <x v="0"/>
    <x v="10"/>
    <n v="310000"/>
    <n v="1315340"/>
    <d v="2001-05-30T16:59:12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kempjones"/>
    <s v="JARNOLD"/>
    <s v="NG-Price"/>
    <x v="6"/>
    <x v="4"/>
    <s v=" "/>
    <d v="2001-07-01T21:00:00"/>
  </r>
  <r>
    <x v="1"/>
    <x v="2"/>
    <x v="0"/>
    <x v="10"/>
    <n v="310000"/>
    <n v="1315341"/>
    <d v="2001-05-30T17:08:09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.0650000000000004"/>
    <s v="JEFFFOX1"/>
    <s v="JARNOLD"/>
    <s v="NG-Price"/>
    <x v="6"/>
    <x v="4"/>
    <s v=" "/>
    <d v="2001-07-01T21:00:00"/>
  </r>
  <r>
    <x v="1"/>
    <x v="2"/>
    <x v="0"/>
    <x v="10"/>
    <n v="310000"/>
    <n v="1315342"/>
    <d v="2001-05-30T17:54:47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slwidner"/>
    <s v="JARNOLD"/>
    <s v="NG-Price"/>
    <x v="6"/>
    <x v="4"/>
    <s v=" "/>
    <d v="2001-07-01T21:00:00"/>
  </r>
  <r>
    <x v="1"/>
    <x v="2"/>
    <x v="0"/>
    <x v="10"/>
    <n v="310000"/>
    <n v="1315343"/>
    <d v="2001-05-30T17:56:05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49999999999997"/>
    <s v="bhofman99"/>
    <s v="JARNOLD"/>
    <s v="NG-Price"/>
    <x v="6"/>
    <x v="4"/>
    <s v=" "/>
    <d v="2001-07-01T21:00:00"/>
  </r>
  <r>
    <x v="1"/>
    <x v="2"/>
    <x v="0"/>
    <x v="10"/>
    <n v="155000"/>
    <n v="1315345"/>
    <d v="2001-05-30T17:59:3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5"/>
    <s v="amontgomer"/>
    <s v="JARNOLD"/>
    <s v="NG-Price"/>
    <x v="6"/>
    <x v="4"/>
    <s v=" "/>
    <d v="2001-07-01T21:00:00"/>
  </r>
  <r>
    <x v="1"/>
    <x v="2"/>
    <x v="0"/>
    <x v="10"/>
    <n v="310000"/>
    <n v="1315347"/>
    <d v="2001-05-30T18:27:16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4.0449999999999999"/>
    <s v="WARNERTODD"/>
    <s v="JARNOLD"/>
    <s v="NG-Price"/>
    <x v="6"/>
    <x v="4"/>
    <s v=" "/>
    <d v="2001-07-01T21:00:00"/>
  </r>
  <r>
    <x v="1"/>
    <x v="2"/>
    <x v="0"/>
    <x v="10"/>
    <n v="155000"/>
    <n v="1315348"/>
    <d v="2001-05-30T18:31:0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155000"/>
    <n v="1315361"/>
    <d v="2001-05-30T18:38:3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8"/>
    <s v="amontgomer"/>
    <s v="JARNOLD"/>
    <s v="NG-Price"/>
    <x v="6"/>
    <x v="4"/>
    <s v=" "/>
    <d v="2001-07-01T21:00:00"/>
  </r>
  <r>
    <x v="1"/>
    <x v="2"/>
    <x v="0"/>
    <x v="6"/>
    <n v="300000"/>
    <n v="1315364"/>
    <d v="2001-05-30T18:44:07"/>
    <s v="Aquila Risk Management Corporation"/>
    <x v="0"/>
    <x v="0"/>
    <x v="0"/>
    <x v="2"/>
    <s v="US Gas Fin Swap"/>
    <s v="US Gas Swap      Nymex                   Sep01           USD/MM"/>
    <n v="10000"/>
    <m/>
    <x v="0"/>
    <x v="10"/>
    <x v="0"/>
    <n v="4.1849999999999996"/>
    <s v="AQUILA1074"/>
    <s v="JARNOLD"/>
    <s v="NG-Price"/>
    <x v="6"/>
    <x v="4"/>
    <s v=" "/>
    <d v="2001-09-01T21:00:00"/>
  </r>
  <r>
    <x v="1"/>
    <x v="2"/>
    <x v="0"/>
    <x v="10"/>
    <n v="310000"/>
    <n v="1315384"/>
    <d v="2001-05-30T19:50:11"/>
    <s v="Aquila Risk Management Corporation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AQUILA1074"/>
    <s v="JARNOLD"/>
    <s v="NG-Price"/>
    <x v="6"/>
    <x v="4"/>
    <s v=" "/>
    <d v="2001-07-01T21:00:00"/>
  </r>
  <r>
    <x v="1"/>
    <x v="2"/>
    <x v="0"/>
    <x v="10"/>
    <n v="155000"/>
    <n v="1315385"/>
    <d v="2001-05-30T19:50:28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4.04"/>
    <s v="berginpat2"/>
    <s v="JARNOLD"/>
    <s v="NG-Price"/>
    <x v="6"/>
    <x v="4"/>
    <s v=" "/>
    <d v="2001-07-01T21:00:00"/>
  </r>
  <r>
    <x v="1"/>
    <x v="2"/>
    <x v="0"/>
    <x v="10"/>
    <n v="155000"/>
    <n v="1315386"/>
    <d v="2001-05-30T19:50:58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4.04"/>
    <s v="WARNERTODD"/>
    <s v="JARNOLD"/>
    <s v="NG-Price"/>
    <x v="6"/>
    <x v="4"/>
    <s v=" "/>
    <d v="2001-07-01T21:00:00"/>
  </r>
  <r>
    <x v="1"/>
    <x v="2"/>
    <x v="0"/>
    <x v="10"/>
    <n v="310000"/>
    <n v="1315389"/>
    <d v="2001-05-30T19:53:21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449999999999999"/>
    <s v="amontgomer"/>
    <s v="JARNOLD"/>
    <s v="NG-Price"/>
    <x v="6"/>
    <x v="4"/>
    <s v=" "/>
    <d v="2001-07-01T21:00:00"/>
  </r>
  <r>
    <x v="1"/>
    <x v="2"/>
    <x v="0"/>
    <x v="10"/>
    <n v="155000"/>
    <n v="1315390"/>
    <d v="2001-05-30T20:19:03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310000"/>
    <n v="1315395"/>
    <d v="2001-05-30T20:32:21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berginpat2"/>
    <s v="JARNOLD"/>
    <s v="NG-Price"/>
    <x v="6"/>
    <x v="4"/>
    <s v=" "/>
    <d v="2001-07-01T21:00:00"/>
  </r>
  <r>
    <x v="1"/>
    <x v="2"/>
    <x v="0"/>
    <x v="10"/>
    <n v="77500"/>
    <n v="1315400"/>
    <d v="2001-05-30T21:38:54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4.0250000000000004"/>
    <s v="jpeace01"/>
    <s v="JARNOLD"/>
    <s v="NG-Price"/>
    <x v="6"/>
    <x v="4"/>
    <s v=" "/>
    <d v="2001-07-01T21:00:00"/>
  </r>
  <r>
    <x v="1"/>
    <x v="2"/>
    <x v="0"/>
    <x v="10"/>
    <n v="77500"/>
    <n v="1315409"/>
    <d v="2001-05-30T22:14:08"/>
    <s v="BNP Paribas"/>
    <x v="0"/>
    <x v="0"/>
    <x v="0"/>
    <x v="2"/>
    <s v="US Gas Fin Swap"/>
    <s v="US Gas Swap      Nymex                   Jul01           USD/MM"/>
    <m/>
    <n v="25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3"/>
    <d v="2001-05-30T22:15:0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4"/>
    <d v="2001-05-30T22:15:3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99999999999996"/>
    <s v="SUNGDORA"/>
    <s v="JARNOLD"/>
    <s v="NG-Price"/>
    <x v="6"/>
    <x v="4"/>
    <s v=" "/>
    <d v="2001-07-01T21:00:00"/>
  </r>
  <r>
    <x v="1"/>
    <x v="2"/>
    <x v="0"/>
    <x v="10"/>
    <n v="310000"/>
    <n v="1315416"/>
    <d v="2001-05-30T22:52:31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250000000000004"/>
    <s v="mhorowitz"/>
    <s v="JARNOLD"/>
    <s v="NG-Price"/>
    <x v="6"/>
    <x v="4"/>
    <s v=" "/>
    <d v="2001-07-01T21:00:00"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1"/>
    <x v="1"/>
    <x v="0"/>
    <x v="0"/>
    <x v="0"/>
    <x v="1"/>
    <x v="1"/>
    <x v="0"/>
    <x v="1"/>
    <x v="1"/>
    <x v="1"/>
    <x v="1"/>
    <x v="1"/>
    <x v="1"/>
    <x v="1"/>
    <x v="1"/>
    <x v="0"/>
    <x v="0"/>
    <x v="0"/>
    <x v="2"/>
    <x v="0"/>
    <x v="1"/>
    <x v="2"/>
    <x v="2"/>
  </r>
  <r>
    <x v="1"/>
    <x v="1"/>
    <x v="1"/>
    <x v="0"/>
    <x v="0"/>
    <x v="0"/>
    <x v="1"/>
    <x v="1"/>
    <x v="0"/>
    <x v="1"/>
    <x v="1"/>
    <x v="1"/>
    <x v="1"/>
    <x v="1"/>
    <x v="1"/>
    <x v="1"/>
    <x v="1"/>
    <x v="0"/>
    <x v="0"/>
    <x v="0"/>
    <x v="3"/>
    <x v="0"/>
    <x v="1"/>
    <x v="3"/>
    <x v="3"/>
  </r>
  <r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4"/>
    <x v="1"/>
    <x v="0"/>
    <x v="4"/>
    <x v="4"/>
  </r>
  <r>
    <x v="2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5"/>
    <x v="1"/>
    <x v="0"/>
    <x v="5"/>
    <x v="5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7"/>
    <x v="0"/>
    <x v="0"/>
    <x v="6"/>
    <x v="7"/>
  </r>
  <r>
    <x v="3"/>
    <x v="0"/>
    <x v="0"/>
    <x v="0"/>
    <x v="0"/>
    <x v="0"/>
    <x v="3"/>
    <x v="2"/>
    <x v="0"/>
    <x v="0"/>
    <x v="0"/>
    <x v="2"/>
    <x v="0"/>
    <x v="0"/>
    <x v="0"/>
    <x v="0"/>
    <x v="0"/>
    <x v="0"/>
    <x v="0"/>
    <x v="0"/>
    <x v="7"/>
    <x v="0"/>
    <x v="0"/>
    <x v="7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1"/>
    <x v="1"/>
    <x v="1"/>
    <x v="0"/>
    <x v="0"/>
    <x v="0"/>
    <x v="1"/>
    <x v="2"/>
    <x v="0"/>
    <x v="0"/>
    <x v="0"/>
    <x v="1"/>
    <x v="0"/>
    <x v="1"/>
  </r>
  <r>
    <x v="0"/>
    <x v="3"/>
    <x v="0"/>
    <x v="1"/>
    <x v="0"/>
    <x v="1"/>
    <x v="1"/>
    <x v="1"/>
    <x v="1"/>
    <x v="0"/>
    <x v="0"/>
    <x v="0"/>
    <x v="1"/>
    <x v="3"/>
    <x v="0"/>
    <x v="0"/>
    <x v="0"/>
    <x v="1"/>
    <x v="0"/>
    <x v="1"/>
  </r>
  <r>
    <x v="0"/>
    <x v="4"/>
    <x v="0"/>
    <x v="1"/>
    <x v="0"/>
    <x v="1"/>
    <x v="1"/>
    <x v="1"/>
    <x v="1"/>
    <x v="0"/>
    <x v="0"/>
    <x v="0"/>
    <x v="2"/>
    <x v="4"/>
    <x v="0"/>
    <x v="0"/>
    <x v="0"/>
    <x v="1"/>
    <x v="0"/>
    <x v="1"/>
  </r>
  <r>
    <x v="0"/>
    <x v="5"/>
    <x v="0"/>
    <x v="1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6"/>
    <x v="0"/>
    <x v="1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7"/>
    <x v="0"/>
    <x v="1"/>
    <x v="0"/>
    <x v="1"/>
    <x v="1"/>
    <x v="1"/>
    <x v="1"/>
    <x v="0"/>
    <x v="0"/>
    <x v="0"/>
    <x v="1"/>
    <x v="5"/>
    <x v="0"/>
    <x v="0"/>
    <x v="0"/>
    <x v="1"/>
    <x v="0"/>
    <x v="1"/>
  </r>
  <r>
    <x v="0"/>
    <x v="8"/>
    <x v="0"/>
    <x v="1"/>
    <x v="0"/>
    <x v="1"/>
    <x v="1"/>
    <x v="1"/>
    <x v="1"/>
    <x v="0"/>
    <x v="0"/>
    <x v="0"/>
    <x v="1"/>
    <x v="2"/>
    <x v="0"/>
    <x v="0"/>
    <x v="0"/>
    <x v="1"/>
    <x v="0"/>
    <x v="1"/>
  </r>
  <r>
    <x v="0"/>
    <x v="9"/>
    <x v="0"/>
    <x v="1"/>
    <x v="0"/>
    <x v="1"/>
    <x v="1"/>
    <x v="1"/>
    <x v="1"/>
    <x v="0"/>
    <x v="0"/>
    <x v="0"/>
    <x v="1"/>
    <x v="3"/>
    <x v="0"/>
    <x v="0"/>
    <x v="0"/>
    <x v="1"/>
    <x v="0"/>
    <x v="1"/>
  </r>
  <r>
    <x v="0"/>
    <x v="10"/>
    <x v="0"/>
    <x v="0"/>
    <x v="0"/>
    <x v="2"/>
    <x v="1"/>
    <x v="1"/>
    <x v="1"/>
    <x v="0"/>
    <x v="0"/>
    <x v="0"/>
    <x v="3"/>
    <x v="6"/>
    <x v="0"/>
    <x v="0"/>
    <x v="0"/>
    <x v="1"/>
    <x v="0"/>
    <x v="1"/>
  </r>
  <r>
    <x v="0"/>
    <x v="11"/>
    <x v="0"/>
    <x v="1"/>
    <x v="0"/>
    <x v="0"/>
    <x v="0"/>
    <x v="0"/>
    <x v="0"/>
    <x v="0"/>
    <x v="0"/>
    <x v="0"/>
    <x v="1"/>
    <x v="1"/>
    <x v="0"/>
    <x v="0"/>
    <x v="0"/>
    <x v="0"/>
    <x v="0"/>
    <x v="0"/>
  </r>
  <r>
    <x v="0"/>
    <x v="12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3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4"/>
    <x v="0"/>
    <x v="0"/>
    <x v="0"/>
    <x v="3"/>
    <x v="2"/>
    <x v="2"/>
    <x v="2"/>
    <x v="0"/>
    <x v="0"/>
    <x v="0"/>
    <x v="4"/>
    <x v="7"/>
    <x v="0"/>
    <x v="0"/>
    <x v="0"/>
    <x v="2"/>
    <x v="0"/>
    <x v="2"/>
  </r>
  <r>
    <x v="0"/>
    <x v="15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6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7"/>
    <x v="0"/>
    <x v="1"/>
    <x v="0"/>
    <x v="4"/>
    <x v="3"/>
    <x v="3"/>
    <x v="3"/>
    <x v="0"/>
    <x v="0"/>
    <x v="0"/>
    <x v="3"/>
    <x v="8"/>
    <x v="0"/>
    <x v="0"/>
    <x v="0"/>
    <x v="3"/>
    <x v="0"/>
    <x v="3"/>
  </r>
  <r>
    <x v="0"/>
    <x v="18"/>
    <x v="0"/>
    <x v="1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19"/>
    <x v="0"/>
    <x v="0"/>
    <x v="0"/>
    <x v="5"/>
    <x v="3"/>
    <x v="3"/>
    <x v="3"/>
    <x v="0"/>
    <x v="0"/>
    <x v="0"/>
    <x v="5"/>
    <x v="9"/>
    <x v="0"/>
    <x v="1"/>
    <x v="0"/>
    <x v="4"/>
    <x v="0"/>
    <x v="4"/>
  </r>
  <r>
    <x v="0"/>
    <x v="20"/>
    <x v="0"/>
    <x v="1"/>
    <x v="0"/>
    <x v="5"/>
    <x v="4"/>
    <x v="0"/>
    <x v="4"/>
    <x v="0"/>
    <x v="0"/>
    <x v="0"/>
    <x v="6"/>
    <x v="10"/>
    <x v="0"/>
    <x v="1"/>
    <x v="0"/>
    <x v="4"/>
    <x v="0"/>
    <x v="5"/>
  </r>
  <r>
    <x v="0"/>
    <x v="21"/>
    <x v="0"/>
    <x v="1"/>
    <x v="0"/>
    <x v="5"/>
    <x v="4"/>
    <x v="0"/>
    <x v="4"/>
    <x v="0"/>
    <x v="0"/>
    <x v="0"/>
    <x v="1"/>
    <x v="11"/>
    <x v="0"/>
    <x v="1"/>
    <x v="0"/>
    <x v="4"/>
    <x v="0"/>
    <x v="5"/>
  </r>
  <r>
    <x v="0"/>
    <x v="22"/>
    <x v="0"/>
    <x v="1"/>
    <x v="0"/>
    <x v="6"/>
    <x v="2"/>
    <x v="2"/>
    <x v="2"/>
    <x v="0"/>
    <x v="0"/>
    <x v="0"/>
    <x v="6"/>
    <x v="12"/>
    <x v="0"/>
    <x v="0"/>
    <x v="0"/>
    <x v="2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2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x="3"/>
        <item m="1" x="6"/>
        <item x="2"/>
        <item x="4"/>
        <item x="5"/>
      </items>
    </pivotField>
  </pivotFields>
  <rowFields count="3">
    <field x="19"/>
    <field x="4"/>
    <field x="18"/>
  </rowFields>
  <rowItems count="13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>
      <x v="6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5">
        <item x="2"/>
        <item x="0"/>
        <item x="1"/>
        <item x="3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5">
        <item m="1" x="4"/>
        <item x="2"/>
        <item x="0"/>
        <item x="1"/>
        <item x="3"/>
      </items>
    </pivotField>
  </pivotFields>
  <rowFields count="3">
    <field x="19"/>
    <field x="4"/>
    <field x="18"/>
  </rowFields>
  <rowItems count="6">
    <i>
      <x v="1"/>
      <x/>
      <x/>
    </i>
    <i r="1">
      <x v="4"/>
      <x/>
    </i>
    <i>
      <x v="2"/>
      <x v="1"/>
      <x/>
    </i>
    <i>
      <x v="3"/>
      <x v="2"/>
      <x/>
    </i>
    <i>
      <x v="4"/>
      <x v="3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4"/>
        <item x="1"/>
        <item x="3"/>
        <item m="1" x="5"/>
        <item m="1" x="6"/>
        <item m="1" x="7"/>
        <item x="2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2"/>
      <x/>
    </i>
    <i r="1">
      <x v="2"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">
        <item x="6"/>
        <item x="17"/>
        <item x="5"/>
        <item x="21"/>
        <item x="13"/>
        <item x="14"/>
        <item x="18"/>
        <item m="1" x="24"/>
        <item x="3"/>
        <item x="0"/>
        <item x="7"/>
        <item x="2"/>
        <item x="10"/>
        <item x="11"/>
        <item x="16"/>
        <item x="1"/>
        <item x="12"/>
        <item m="1" x="25"/>
        <item m="1" x="26"/>
        <item x="15"/>
        <item x="4"/>
        <item m="1" x="27"/>
        <item x="23"/>
        <item x="20"/>
        <item x="9"/>
        <item x="8"/>
        <item m="1" x="28"/>
        <item m="1" x="29"/>
        <item x="19"/>
        <item m="1" x="3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2"/>
    </i>
    <i>
      <x v="23"/>
    </i>
    <i>
      <x v="24"/>
    </i>
    <i>
      <x v="25"/>
    </i>
    <i>
      <x v="28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70840966&amp;dt=May-31-01" TargetMode="External"/><Relationship Id="rId3" Type="http://schemas.openxmlformats.org/officeDocument/2006/relationships/hyperlink" Target="https://www.intcx.com/ReportServlet/any.class?operation=confirm&amp;dealID=363199534&amp;dt=May-31-01" TargetMode="External"/><Relationship Id="rId7" Type="http://schemas.openxmlformats.org/officeDocument/2006/relationships/hyperlink" Target="https://www.intcx.com/ReportServlet/any.class?operation=confirm&amp;dealID=169228916&amp;dt=May-31-01" TargetMode="External"/><Relationship Id="rId2" Type="http://schemas.openxmlformats.org/officeDocument/2006/relationships/hyperlink" Target="https://www.intcx.com/ReportServlet/any.class?operation=confirm&amp;dealID=178556869&amp;dt=May-31-01" TargetMode="External"/><Relationship Id="rId1" Type="http://schemas.openxmlformats.org/officeDocument/2006/relationships/hyperlink" Target="https://www.intcx.com/ReportServlet/any.class?operation=confirm&amp;dealID=151138237&amp;dt=May-31-01" TargetMode="External"/><Relationship Id="rId6" Type="http://schemas.openxmlformats.org/officeDocument/2006/relationships/hyperlink" Target="https://www.intcx.com/ReportServlet/any.class?operation=confirm&amp;dealID=124786060&amp;dt=May-31-01" TargetMode="External"/><Relationship Id="rId5" Type="http://schemas.openxmlformats.org/officeDocument/2006/relationships/hyperlink" Target="https://www.intcx.com/ReportServlet/any.class?operation=confirm&amp;dealID=966851395&amp;dt=May-31-01" TargetMode="External"/><Relationship Id="rId4" Type="http://schemas.openxmlformats.org/officeDocument/2006/relationships/hyperlink" Target="https://www.intcx.com/ReportServlet/any.class?operation=confirm&amp;dealID=433755766&amp;dt=May-3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455194912&amp;dt=May-31-01" TargetMode="External"/><Relationship Id="rId13" Type="http://schemas.openxmlformats.org/officeDocument/2006/relationships/hyperlink" Target="https://www.intcx.com/ReportServlet/any.class?operation=confirm&amp;dealID=41134241036&amp;dt=May-31-01" TargetMode="External"/><Relationship Id="rId18" Type="http://schemas.openxmlformats.org/officeDocument/2006/relationships/hyperlink" Target="https://www.intcx.com/ReportServlet/any.class?operation=confirm&amp;dealID=202729455&amp;dt=May-31-01" TargetMode="External"/><Relationship Id="rId3" Type="http://schemas.openxmlformats.org/officeDocument/2006/relationships/hyperlink" Target="https://www.intcx.com/ReportServlet/any.class?operation=confirm&amp;dealID=188870765&amp;dt=May-31-01" TargetMode="External"/><Relationship Id="rId21" Type="http://schemas.openxmlformats.org/officeDocument/2006/relationships/hyperlink" Target="https://www.intcx.com/ReportServlet/any.class?operation=confirm&amp;dealID=120549975&amp;dt=May-31-01" TargetMode="External"/><Relationship Id="rId7" Type="http://schemas.openxmlformats.org/officeDocument/2006/relationships/hyperlink" Target="https://www.intcx.com/ReportServlet/any.class?operation=confirm&amp;dealID=371538580&amp;dt=May-31-01" TargetMode="External"/><Relationship Id="rId12" Type="http://schemas.openxmlformats.org/officeDocument/2006/relationships/hyperlink" Target="https://www.intcx.com/ReportServlet/any.class?operation=confirm&amp;dealID=40962810250&amp;dt=May-31-01" TargetMode="External"/><Relationship Id="rId17" Type="http://schemas.openxmlformats.org/officeDocument/2006/relationships/hyperlink" Target="https://www.intcx.com/ReportServlet/any.class?operation=confirm&amp;dealID=41574992550&amp;dt=May-31-01" TargetMode="External"/><Relationship Id="rId2" Type="http://schemas.openxmlformats.org/officeDocument/2006/relationships/hyperlink" Target="https://www.intcx.com/ReportServlet/any.class?operation=confirm&amp;dealID=121754529&amp;dt=May-31-01" TargetMode="External"/><Relationship Id="rId16" Type="http://schemas.openxmlformats.org/officeDocument/2006/relationships/hyperlink" Target="https://www.intcx.com/ReportServlet/any.class?operation=confirm&amp;dealID=41324222277&amp;dt=May-31-01" TargetMode="External"/><Relationship Id="rId20" Type="http://schemas.openxmlformats.org/officeDocument/2006/relationships/hyperlink" Target="https://www.intcx.com/ReportServlet/any.class?operation=confirm&amp;dealID=112260548&amp;dt=May-31-01" TargetMode="External"/><Relationship Id="rId1" Type="http://schemas.openxmlformats.org/officeDocument/2006/relationships/hyperlink" Target="https://www.intcx.com/ReportServlet/any.class?operation=confirm&amp;dealID=201409318&amp;dt=May-31-01" TargetMode="External"/><Relationship Id="rId6" Type="http://schemas.openxmlformats.org/officeDocument/2006/relationships/hyperlink" Target="https://www.intcx.com/ReportServlet/any.class?operation=confirm&amp;dealID=678554481&amp;dt=May-31-01" TargetMode="External"/><Relationship Id="rId11" Type="http://schemas.openxmlformats.org/officeDocument/2006/relationships/hyperlink" Target="https://www.intcx.com/ReportServlet/any.class?operation=confirm&amp;dealID=111625052&amp;dt=May-31-01" TargetMode="External"/><Relationship Id="rId5" Type="http://schemas.openxmlformats.org/officeDocument/2006/relationships/hyperlink" Target="https://www.intcx.com/ReportServlet/any.class?operation=confirm&amp;dealID=907721236&amp;dt=May-31-01" TargetMode="External"/><Relationship Id="rId15" Type="http://schemas.openxmlformats.org/officeDocument/2006/relationships/hyperlink" Target="https://www.intcx.com/ReportServlet/any.class?operation=confirm&amp;dealID=678405372&amp;dt=May-31-01" TargetMode="External"/><Relationship Id="rId23" Type="http://schemas.openxmlformats.org/officeDocument/2006/relationships/hyperlink" Target="https://www.intcx.com/ReportServlet/any.class?operation=confirm&amp;dealID=135315342&amp;dt=May-31-01" TargetMode="External"/><Relationship Id="rId10" Type="http://schemas.openxmlformats.org/officeDocument/2006/relationships/hyperlink" Target="https://www.intcx.com/ReportServlet/any.class?operation=confirm&amp;dealID=673893807&amp;dt=May-31-01" TargetMode="External"/><Relationship Id="rId19" Type="http://schemas.openxmlformats.org/officeDocument/2006/relationships/hyperlink" Target="https://www.intcx.com/ReportServlet/any.class?operation=confirm&amp;dealID=41589291573&amp;dt=May-31-01" TargetMode="External"/><Relationship Id="rId4" Type="http://schemas.openxmlformats.org/officeDocument/2006/relationships/hyperlink" Target="https://www.intcx.com/ReportServlet/any.class?operation=confirm&amp;dealID=125701934&amp;dt=May-31-01" TargetMode="External"/><Relationship Id="rId9" Type="http://schemas.openxmlformats.org/officeDocument/2006/relationships/hyperlink" Target="https://www.intcx.com/ReportServlet/any.class?operation=confirm&amp;dealID=544246405&amp;dt=May-31-01" TargetMode="External"/><Relationship Id="rId14" Type="http://schemas.openxmlformats.org/officeDocument/2006/relationships/hyperlink" Target="https://www.intcx.com/ReportServlet/any.class?operation=confirm&amp;dealID=41311346137&amp;dt=May-31-01" TargetMode="External"/><Relationship Id="rId22" Type="http://schemas.openxmlformats.org/officeDocument/2006/relationships/hyperlink" Target="https://www.intcx.com/ReportServlet/any.class?operation=confirm&amp;dealID=200558168&amp;dt=May-3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37042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1903</v>
      </c>
      <c r="C4" s="192"/>
      <c r="D4" s="193"/>
      <c r="E4" s="117"/>
      <c r="F4" s="274" t="s">
        <v>1897</v>
      </c>
      <c r="G4" s="275"/>
      <c r="H4" s="275"/>
      <c r="I4" s="276"/>
    </row>
    <row r="5" spans="2:9" ht="21.6" thickBot="1" x14ac:dyDescent="0.3">
      <c r="B5" s="190" t="s">
        <v>1898</v>
      </c>
      <c r="C5" s="195" t="s">
        <v>1599</v>
      </c>
      <c r="D5" s="194" t="s">
        <v>1598</v>
      </c>
      <c r="E5" s="117"/>
      <c r="F5" s="135" t="s">
        <v>1900</v>
      </c>
      <c r="G5" s="136" t="s">
        <v>1898</v>
      </c>
      <c r="H5" s="142" t="s">
        <v>1653</v>
      </c>
      <c r="I5" s="141" t="s">
        <v>1610</v>
      </c>
    </row>
    <row r="6" spans="2:9" x14ac:dyDescent="0.25">
      <c r="B6" s="167" t="s">
        <v>1885</v>
      </c>
      <c r="C6" s="171">
        <f>'ICE-Power'!H1</f>
        <v>3290400</v>
      </c>
      <c r="D6" s="171">
        <f>'TRANSACTIONSUMMARYREPORT -1'!B1</f>
        <v>9247475</v>
      </c>
      <c r="E6" s="118"/>
      <c r="F6" s="127" t="s">
        <v>1190</v>
      </c>
      <c r="G6" s="128" t="s">
        <v>1620</v>
      </c>
      <c r="H6" s="129">
        <f>'ICE-EPM'!B6</f>
        <v>23</v>
      </c>
      <c r="I6" s="130">
        <f>'ICE-EPM'!C6</f>
        <v>153600</v>
      </c>
    </row>
    <row r="7" spans="2:9" x14ac:dyDescent="0.25">
      <c r="B7" s="168" t="s">
        <v>1886</v>
      </c>
      <c r="C7" s="172">
        <f>SUM(C8:C9)</f>
        <v>164627500</v>
      </c>
      <c r="D7" s="172">
        <f>SUM(D8:D9)</f>
        <v>789999294</v>
      </c>
      <c r="E7" s="117"/>
      <c r="F7" s="119" t="s">
        <v>1189</v>
      </c>
      <c r="G7" s="120" t="s">
        <v>1896</v>
      </c>
      <c r="H7" s="121">
        <f>'ICE-ENA'!B6</f>
        <v>8</v>
      </c>
      <c r="I7" s="122">
        <f>'ICE-ENA'!C6</f>
        <v>5360000</v>
      </c>
    </row>
    <row r="8" spans="2:9" x14ac:dyDescent="0.25">
      <c r="B8" s="186" t="s">
        <v>1883</v>
      </c>
      <c r="C8" s="187">
        <f>'ICE-Physical Gas'!H1</f>
        <v>13857500</v>
      </c>
      <c r="D8" s="187">
        <f>'TRANSACTIONSUMMARYREPORT -1'!B2</f>
        <v>47729332</v>
      </c>
      <c r="E8" s="117"/>
      <c r="F8" s="119" t="s">
        <v>1189</v>
      </c>
      <c r="G8" s="120" t="s">
        <v>1908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1884</v>
      </c>
      <c r="C9" s="172">
        <f>'ICE-Financial Gas'!H1</f>
        <v>150770000</v>
      </c>
      <c r="D9" s="172">
        <f>'TRANSACTIONSUMMARYREPORT -1'!B3</f>
        <v>742269962</v>
      </c>
      <c r="E9" s="117"/>
      <c r="F9" s="123" t="s">
        <v>1899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3075</v>
      </c>
      <c r="C10" s="173">
        <f>'ICE-OIL'!H3</f>
        <v>11109000</v>
      </c>
      <c r="D10" s="173">
        <f>SUM('TRANSACTIONSUMMARYREPORT -1'!B4:B7)</f>
        <v>17301000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71" t="s">
        <v>1901</v>
      </c>
      <c r="G11" s="272"/>
      <c r="H11" s="272"/>
      <c r="I11" s="273"/>
    </row>
    <row r="12" spans="2:9" ht="13.8" thickBot="1" x14ac:dyDescent="0.3">
      <c r="B12" s="117"/>
      <c r="C12" s="117"/>
      <c r="D12" s="117"/>
      <c r="E12" s="117"/>
      <c r="F12" s="135" t="s">
        <v>1900</v>
      </c>
      <c r="G12" s="136" t="s">
        <v>1898</v>
      </c>
      <c r="H12" s="142" t="s">
        <v>1653</v>
      </c>
      <c r="I12" s="141" t="s">
        <v>1610</v>
      </c>
    </row>
    <row r="13" spans="2:9" x14ac:dyDescent="0.25">
      <c r="B13" s="117"/>
      <c r="C13" s="117"/>
      <c r="D13" s="117"/>
      <c r="E13" s="117"/>
      <c r="F13" s="127" t="s">
        <v>1190</v>
      </c>
      <c r="G13" s="128" t="s">
        <v>1620</v>
      </c>
      <c r="H13" s="129">
        <f>'DD-EPM'!B6</f>
        <v>3</v>
      </c>
      <c r="I13" s="130">
        <f>'DD-EPM'!C6</f>
        <v>42400</v>
      </c>
    </row>
    <row r="14" spans="2:9" x14ac:dyDescent="0.25">
      <c r="B14" s="117"/>
      <c r="C14" s="117"/>
      <c r="D14" s="117"/>
      <c r="E14" s="117"/>
      <c r="F14" s="119" t="s">
        <v>1189</v>
      </c>
      <c r="G14" s="120" t="s">
        <v>1620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1189</v>
      </c>
      <c r="G15" s="120" t="s">
        <v>1906</v>
      </c>
      <c r="H15" s="121">
        <f>'DD-ENA'!B7</f>
        <v>9</v>
      </c>
      <c r="I15" s="122">
        <f>'DD-ENA'!C7</f>
        <v>1275000</v>
      </c>
    </row>
    <row r="16" spans="2:9" x14ac:dyDescent="0.25">
      <c r="B16" s="117"/>
      <c r="C16" s="117"/>
      <c r="D16" s="117"/>
      <c r="E16" s="117"/>
      <c r="F16" s="119" t="s">
        <v>1189</v>
      </c>
      <c r="G16" s="120" t="s">
        <v>1902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1191</v>
      </c>
      <c r="G17" s="124" t="s">
        <v>1907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zoomScale="85" workbookViewId="0">
      <selection activeCell="B1" sqref="B1"/>
    </sheetView>
  </sheetViews>
  <sheetFormatPr defaultRowHeight="13.2" x14ac:dyDescent="0.25"/>
  <cols>
    <col min="1" max="1" width="17.109375" customWidth="1"/>
    <col min="2" max="2" width="19.44140625" bestFit="1" customWidth="1"/>
    <col min="3" max="4" width="11.6640625" customWidth="1"/>
    <col min="5" max="5" width="9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66406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1856</v>
      </c>
    </row>
    <row r="2" spans="1:17" x14ac:dyDescent="0.25">
      <c r="A2" s="15" t="s">
        <v>1888</v>
      </c>
    </row>
    <row r="3" spans="1:17" x14ac:dyDescent="0.25">
      <c r="A3" s="15" t="s">
        <v>1889</v>
      </c>
    </row>
    <row r="4" spans="1:17" x14ac:dyDescent="0.25">
      <c r="A4" s="96">
        <f>'E-Mail'!B2</f>
        <v>37042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1186</v>
      </c>
      <c r="B6" s="93"/>
      <c r="C6" s="145"/>
      <c r="D6" s="145"/>
      <c r="E6" s="94"/>
      <c r="F6" s="148"/>
      <c r="G6" s="147" t="s">
        <v>1187</v>
      </c>
      <c r="H6" s="93"/>
      <c r="I6" s="93"/>
      <c r="J6" s="93"/>
      <c r="K6" s="94"/>
      <c r="M6" s="92" t="s">
        <v>1188</v>
      </c>
      <c r="N6" s="93"/>
      <c r="O6" s="93"/>
      <c r="P6" s="93"/>
      <c r="Q6" s="94"/>
    </row>
    <row r="7" spans="1:17" ht="13.8" thickBot="1" x14ac:dyDescent="0.3">
      <c r="A7" s="99" t="s">
        <v>1890</v>
      </c>
      <c r="B7" s="143">
        <f>'E-Mail'!C7</f>
        <v>164627500</v>
      </c>
      <c r="C7" s="277" t="s">
        <v>1905</v>
      </c>
      <c r="D7" s="278"/>
      <c r="E7" s="101">
        <f>SUMIF($C$14:$C$35,"MMBtus",$E$14:$E$35)/B7</f>
        <v>2.2292751818499341E-2</v>
      </c>
      <c r="F7" s="148"/>
      <c r="G7" s="144" t="s">
        <v>1891</v>
      </c>
      <c r="H7" s="100">
        <f>'E-Mail'!C6</f>
        <v>3290400</v>
      </c>
      <c r="I7" s="33"/>
      <c r="J7" s="5" t="s">
        <v>1905</v>
      </c>
      <c r="K7" s="101">
        <f>VLOOKUP("Grand Total",$G$10:$K$24,5,FALSE)/H7</f>
        <v>4.6681254558716266E-2</v>
      </c>
      <c r="M7" s="99"/>
      <c r="N7" s="100"/>
      <c r="O7" s="33"/>
      <c r="P7" s="5"/>
      <c r="Q7" s="101"/>
    </row>
    <row r="8" spans="1:17" ht="13.8" thickBot="1" x14ac:dyDescent="0.3">
      <c r="A8" s="99" t="s">
        <v>3076</v>
      </c>
      <c r="B8" s="143">
        <f>'E-Mail'!C10</f>
        <v>11109000</v>
      </c>
      <c r="C8" s="277" t="s">
        <v>1905</v>
      </c>
      <c r="D8" s="278"/>
      <c r="E8" s="101">
        <f>SUMIF($C$14:$C$35,"bbl",$E$14:$E$35)/B8</f>
        <v>0</v>
      </c>
      <c r="F8" s="149"/>
      <c r="G8" s="8"/>
      <c r="H8" s="106"/>
      <c r="I8" s="106"/>
      <c r="J8" s="79" t="s">
        <v>1645</v>
      </c>
      <c r="K8" s="102"/>
    </row>
    <row r="9" spans="1:17" x14ac:dyDescent="0.25">
      <c r="A9" s="8"/>
      <c r="B9" s="106"/>
      <c r="C9" s="106"/>
      <c r="D9" s="79" t="s">
        <v>1645</v>
      </c>
      <c r="E9" s="102"/>
      <c r="F9" s="146"/>
      <c r="G9" s="79" t="s">
        <v>4653</v>
      </c>
      <c r="H9" s="79" t="s">
        <v>4641</v>
      </c>
      <c r="I9" s="79" t="s">
        <v>4652</v>
      </c>
      <c r="J9" s="263" t="s">
        <v>1646</v>
      </c>
      <c r="K9" s="264" t="s">
        <v>1610</v>
      </c>
    </row>
    <row r="10" spans="1:17" x14ac:dyDescent="0.25">
      <c r="A10" s="79" t="s">
        <v>4653</v>
      </c>
      <c r="B10" s="79" t="s">
        <v>4641</v>
      </c>
      <c r="C10" s="79" t="s">
        <v>4652</v>
      </c>
      <c r="D10" s="11" t="s">
        <v>1646</v>
      </c>
      <c r="E10" s="13" t="s">
        <v>1610</v>
      </c>
      <c r="F10" s="140"/>
      <c r="G10" s="8" t="s">
        <v>1031</v>
      </c>
      <c r="H10" s="8" t="s">
        <v>1612</v>
      </c>
      <c r="I10" s="8" t="s">
        <v>1615</v>
      </c>
      <c r="J10" s="263">
        <v>9</v>
      </c>
      <c r="K10" s="264">
        <v>7200</v>
      </c>
    </row>
    <row r="11" spans="1:17" x14ac:dyDescent="0.25">
      <c r="A11" s="8" t="s">
        <v>2943</v>
      </c>
      <c r="B11" s="8" t="s">
        <v>1936</v>
      </c>
      <c r="C11" s="8" t="s">
        <v>1618</v>
      </c>
      <c r="D11" s="11">
        <v>2</v>
      </c>
      <c r="E11" s="13">
        <v>910000</v>
      </c>
      <c r="F11" s="140"/>
      <c r="G11" s="261"/>
      <c r="H11" s="8" t="s">
        <v>4626</v>
      </c>
      <c r="I11" s="106"/>
      <c r="J11" s="263">
        <v>9</v>
      </c>
      <c r="K11" s="264">
        <v>7200</v>
      </c>
    </row>
    <row r="12" spans="1:17" x14ac:dyDescent="0.25">
      <c r="A12" s="261"/>
      <c r="B12" s="8" t="s">
        <v>3049</v>
      </c>
      <c r="C12" s="8" t="s">
        <v>1618</v>
      </c>
      <c r="D12" s="11">
        <v>1</v>
      </c>
      <c r="E12" s="13">
        <v>755000</v>
      </c>
      <c r="F12" s="140"/>
      <c r="G12" s="8" t="s">
        <v>932</v>
      </c>
      <c r="H12" s="8" t="s">
        <v>1612</v>
      </c>
      <c r="I12" s="8" t="s">
        <v>1615</v>
      </c>
      <c r="J12" s="263">
        <v>8</v>
      </c>
      <c r="K12" s="264">
        <v>32000</v>
      </c>
    </row>
    <row r="13" spans="1:17" x14ac:dyDescent="0.25">
      <c r="A13" s="8" t="s">
        <v>817</v>
      </c>
      <c r="B13" s="8" t="s">
        <v>1934</v>
      </c>
      <c r="C13" s="8" t="s">
        <v>1618</v>
      </c>
      <c r="D13" s="11">
        <v>1</v>
      </c>
      <c r="E13" s="13">
        <v>25000</v>
      </c>
      <c r="F13" s="175"/>
      <c r="G13" s="261"/>
      <c r="H13" s="8" t="s">
        <v>4626</v>
      </c>
      <c r="I13" s="106"/>
      <c r="J13" s="263">
        <v>8</v>
      </c>
      <c r="K13" s="264">
        <v>32000</v>
      </c>
    </row>
    <row r="14" spans="1:17" x14ac:dyDescent="0.25">
      <c r="A14" s="8" t="s">
        <v>819</v>
      </c>
      <c r="B14" s="8" t="s">
        <v>1917</v>
      </c>
      <c r="C14" s="8" t="s">
        <v>1618</v>
      </c>
      <c r="D14" s="11">
        <v>2</v>
      </c>
      <c r="E14" s="13">
        <v>20000</v>
      </c>
      <c r="F14" s="175"/>
      <c r="G14" s="8" t="s">
        <v>4660</v>
      </c>
      <c r="H14" s="8" t="s">
        <v>1612</v>
      </c>
      <c r="I14" s="8" t="s">
        <v>1615</v>
      </c>
      <c r="J14" s="263">
        <v>2</v>
      </c>
      <c r="K14" s="264">
        <v>50400</v>
      </c>
    </row>
    <row r="15" spans="1:17" x14ac:dyDescent="0.25">
      <c r="A15" s="8" t="s">
        <v>824</v>
      </c>
      <c r="B15" s="8" t="s">
        <v>1938</v>
      </c>
      <c r="C15" s="8" t="s">
        <v>1618</v>
      </c>
      <c r="D15" s="11">
        <v>2</v>
      </c>
      <c r="E15" s="13">
        <v>3650000</v>
      </c>
      <c r="F15" s="175"/>
      <c r="G15" s="261"/>
      <c r="H15" s="8" t="s">
        <v>4626</v>
      </c>
      <c r="I15" s="106"/>
      <c r="J15" s="263">
        <v>2</v>
      </c>
      <c r="K15" s="264">
        <v>50400</v>
      </c>
    </row>
    <row r="16" spans="1:17" x14ac:dyDescent="0.25">
      <c r="A16" s="262" t="s">
        <v>1644</v>
      </c>
      <c r="B16" s="267"/>
      <c r="C16" s="268"/>
      <c r="D16" s="269">
        <v>8</v>
      </c>
      <c r="E16" s="270">
        <v>5360000</v>
      </c>
      <c r="G16" s="8" t="s">
        <v>835</v>
      </c>
      <c r="H16" s="8" t="s">
        <v>1612</v>
      </c>
      <c r="I16" s="8" t="s">
        <v>1615</v>
      </c>
      <c r="J16" s="263">
        <v>1</v>
      </c>
      <c r="K16" s="264">
        <v>35200</v>
      </c>
    </row>
    <row r="17" spans="7:11" x14ac:dyDescent="0.25">
      <c r="G17" s="261"/>
      <c r="H17" s="8" t="s">
        <v>4626</v>
      </c>
      <c r="I17" s="106"/>
      <c r="J17" s="263">
        <v>1</v>
      </c>
      <c r="K17" s="264">
        <v>35200</v>
      </c>
    </row>
    <row r="18" spans="7:11" x14ac:dyDescent="0.25">
      <c r="G18" s="8" t="s">
        <v>840</v>
      </c>
      <c r="H18" s="8" t="s">
        <v>1612</v>
      </c>
      <c r="I18" s="8" t="s">
        <v>1615</v>
      </c>
      <c r="J18" s="263">
        <v>1</v>
      </c>
      <c r="K18" s="264">
        <v>9600</v>
      </c>
    </row>
    <row r="19" spans="7:11" x14ac:dyDescent="0.25">
      <c r="G19" s="261"/>
      <c r="H19" s="8" t="s">
        <v>4626</v>
      </c>
      <c r="I19" s="106"/>
      <c r="J19" s="263">
        <v>1</v>
      </c>
      <c r="K19" s="264">
        <v>9600</v>
      </c>
    </row>
    <row r="20" spans="7:11" x14ac:dyDescent="0.25">
      <c r="G20" s="8" t="s">
        <v>841</v>
      </c>
      <c r="H20" s="8" t="s">
        <v>1612</v>
      </c>
      <c r="I20" s="8" t="s">
        <v>1615</v>
      </c>
      <c r="J20" s="263">
        <v>2</v>
      </c>
      <c r="K20" s="264">
        <v>19200</v>
      </c>
    </row>
    <row r="21" spans="7:11" x14ac:dyDescent="0.25">
      <c r="G21" s="261"/>
      <c r="H21" s="8" t="s">
        <v>4626</v>
      </c>
      <c r="I21" s="106"/>
      <c r="J21" s="263">
        <v>2</v>
      </c>
      <c r="K21" s="264">
        <v>19200</v>
      </c>
    </row>
    <row r="22" spans="7:11" x14ac:dyDescent="0.25">
      <c r="G22" s="9" t="s">
        <v>1644</v>
      </c>
      <c r="H22" s="10"/>
      <c r="I22" s="10"/>
      <c r="J22" s="265">
        <v>23</v>
      </c>
      <c r="K22" s="266">
        <v>153600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1857</v>
      </c>
    </row>
    <row r="2" spans="1:14" x14ac:dyDescent="0.25">
      <c r="A2" s="15" t="s">
        <v>1888</v>
      </c>
    </row>
    <row r="3" spans="1:14" x14ac:dyDescent="0.25">
      <c r="A3" s="15" t="s">
        <v>1889</v>
      </c>
    </row>
    <row r="4" spans="1:14" x14ac:dyDescent="0.25">
      <c r="A4" s="96">
        <f>'E-Mail'!B2</f>
        <v>37042</v>
      </c>
    </row>
    <row r="5" spans="1:14" x14ac:dyDescent="0.25">
      <c r="A5" s="15"/>
    </row>
    <row r="6" spans="1:14" ht="13.8" x14ac:dyDescent="0.25">
      <c r="A6" s="98" t="s">
        <v>1892</v>
      </c>
    </row>
    <row r="7" spans="1:14" ht="13.8" thickBot="1" x14ac:dyDescent="0.3">
      <c r="A7" s="15"/>
    </row>
    <row r="8" spans="1:14" ht="16.2" thickBot="1" x14ac:dyDescent="0.35">
      <c r="A8" s="95" t="s">
        <v>1854</v>
      </c>
      <c r="B8" s="93"/>
      <c r="C8" s="93"/>
      <c r="D8" s="94"/>
      <c r="F8" s="95" t="s">
        <v>1855</v>
      </c>
      <c r="G8" s="93"/>
      <c r="H8" s="93"/>
      <c r="I8" s="94"/>
      <c r="K8" s="95" t="s">
        <v>1887</v>
      </c>
      <c r="L8" s="93"/>
      <c r="M8" s="93"/>
      <c r="N8" s="94"/>
    </row>
    <row r="9" spans="1:14" x14ac:dyDescent="0.25">
      <c r="A9" s="8"/>
      <c r="B9" s="106"/>
      <c r="C9" s="79" t="s">
        <v>1645</v>
      </c>
      <c r="D9" s="102"/>
      <c r="F9" s="8"/>
      <c r="G9" s="106"/>
      <c r="H9" s="79" t="s">
        <v>1645</v>
      </c>
      <c r="I9" s="102"/>
      <c r="J9" s="89"/>
      <c r="K9" s="8"/>
      <c r="L9" s="106"/>
      <c r="M9" s="79" t="s">
        <v>1645</v>
      </c>
      <c r="N9" s="102"/>
    </row>
    <row r="10" spans="1:14" x14ac:dyDescent="0.25">
      <c r="A10" s="79" t="s">
        <v>1862</v>
      </c>
      <c r="B10" s="103" t="s">
        <v>1848</v>
      </c>
      <c r="C10" s="104" t="s">
        <v>1646</v>
      </c>
      <c r="D10" s="105" t="s">
        <v>1853</v>
      </c>
      <c r="F10" s="103" t="s">
        <v>1862</v>
      </c>
      <c r="G10" s="103" t="s">
        <v>1848</v>
      </c>
      <c r="H10" s="109" t="s">
        <v>1646</v>
      </c>
      <c r="I10" s="105" t="s">
        <v>1853</v>
      </c>
      <c r="J10" s="90"/>
      <c r="K10" s="103" t="s">
        <v>1862</v>
      </c>
      <c r="L10" s="103" t="s">
        <v>1848</v>
      </c>
      <c r="M10" s="109" t="s">
        <v>1646</v>
      </c>
      <c r="N10" s="110" t="s">
        <v>1853</v>
      </c>
    </row>
    <row r="11" spans="1:14" x14ac:dyDescent="0.25">
      <c r="A11" s="176" t="s">
        <v>1659</v>
      </c>
      <c r="B11" s="8" t="s">
        <v>1729</v>
      </c>
      <c r="C11" s="11">
        <v>2</v>
      </c>
      <c r="D11" s="13">
        <v>10000</v>
      </c>
      <c r="F11" s="257" t="s">
        <v>1657</v>
      </c>
      <c r="G11" s="8" t="s">
        <v>1717</v>
      </c>
      <c r="H11" s="50">
        <v>3</v>
      </c>
      <c r="I11" s="13">
        <v>42400</v>
      </c>
      <c r="J11" s="90"/>
      <c r="K11" s="257" t="s">
        <v>1182</v>
      </c>
      <c r="L11" s="8" t="s">
        <v>1826</v>
      </c>
      <c r="M11" s="11">
        <v>1</v>
      </c>
      <c r="N11" s="13">
        <v>25000</v>
      </c>
    </row>
    <row r="12" spans="1:14" x14ac:dyDescent="0.25">
      <c r="A12" s="250"/>
      <c r="B12" s="150" t="s">
        <v>1737</v>
      </c>
      <c r="C12" s="248">
        <v>2</v>
      </c>
      <c r="D12" s="249">
        <v>1240000</v>
      </c>
      <c r="F12" s="138" t="s">
        <v>3003</v>
      </c>
      <c r="G12" s="139"/>
      <c r="H12" s="82">
        <v>3</v>
      </c>
      <c r="I12" s="81">
        <v>42400</v>
      </c>
      <c r="J12" s="90"/>
      <c r="K12" s="138" t="s">
        <v>4625</v>
      </c>
      <c r="L12" s="139"/>
      <c r="M12" s="80">
        <v>1</v>
      </c>
      <c r="N12" s="81">
        <v>25000</v>
      </c>
    </row>
    <row r="13" spans="1:14" x14ac:dyDescent="0.25">
      <c r="A13" s="250"/>
      <c r="B13" s="150" t="s">
        <v>1760</v>
      </c>
      <c r="C13" s="248">
        <v>3</v>
      </c>
      <c r="D13" s="249">
        <v>15000</v>
      </c>
      <c r="F13" s="83" t="s">
        <v>1644</v>
      </c>
      <c r="G13" s="84"/>
      <c r="H13" s="85">
        <v>3</v>
      </c>
      <c r="I13" s="86">
        <v>42400</v>
      </c>
      <c r="J13" s="90"/>
      <c r="K13" s="83" t="s">
        <v>1644</v>
      </c>
      <c r="L13" s="84"/>
      <c r="M13" s="91">
        <v>1</v>
      </c>
      <c r="N13" s="86">
        <v>25000</v>
      </c>
    </row>
    <row r="14" spans="1:14" x14ac:dyDescent="0.25">
      <c r="A14" s="250"/>
      <c r="B14" s="150" t="s">
        <v>1749</v>
      </c>
      <c r="C14" s="248">
        <v>2</v>
      </c>
      <c r="D14" s="249">
        <v>10000</v>
      </c>
      <c r="J14" s="88"/>
    </row>
    <row r="15" spans="1:14" x14ac:dyDescent="0.25">
      <c r="A15" s="138" t="s">
        <v>3048</v>
      </c>
      <c r="B15" s="139"/>
      <c r="C15" s="80">
        <v>9</v>
      </c>
      <c r="D15" s="81">
        <v>1275000</v>
      </c>
    </row>
    <row r="16" spans="1:14" x14ac:dyDescent="0.25">
      <c r="A16" s="9" t="s">
        <v>1644</v>
      </c>
      <c r="B16" s="10"/>
      <c r="C16" s="12">
        <v>9</v>
      </c>
      <c r="D16" s="14">
        <v>1275000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1859</v>
      </c>
      <c r="B1" s="2"/>
      <c r="F1" s="3"/>
      <c r="G1" s="162" t="s">
        <v>3070</v>
      </c>
      <c r="H1" s="163">
        <f>SUMIF(I11:I65491,"bbl",H11:H65491)</f>
        <v>6685000</v>
      </c>
      <c r="I1" s="165"/>
    </row>
    <row r="2" spans="1:9" ht="16.2" thickBot="1" x14ac:dyDescent="0.35">
      <c r="A2" s="16" t="s">
        <v>3109</v>
      </c>
      <c r="B2" s="2"/>
      <c r="F2" s="3"/>
      <c r="G2" s="162" t="s">
        <v>3071</v>
      </c>
      <c r="H2" s="163">
        <f>(SUMIF(I11:I65492,"mt",H11:H65492))*8</f>
        <v>4424000</v>
      </c>
      <c r="I2" s="166"/>
    </row>
    <row r="3" spans="1:9" ht="13.8" thickBot="1" x14ac:dyDescent="0.3">
      <c r="A3" s="96">
        <f>'E-Mail'!$B$2</f>
        <v>37042</v>
      </c>
      <c r="B3" s="2"/>
      <c r="F3" s="3"/>
      <c r="G3" s="162" t="s">
        <v>3072</v>
      </c>
      <c r="H3" s="164">
        <f>SUM(H1:H2)</f>
        <v>11109000</v>
      </c>
      <c r="I3" s="166"/>
    </row>
    <row r="5" spans="1:9" x14ac:dyDescent="0.25">
      <c r="A5" s="52" t="s">
        <v>1979</v>
      </c>
    </row>
    <row r="6" spans="1:9" x14ac:dyDescent="0.25">
      <c r="A6" s="52" t="s">
        <v>1858</v>
      </c>
    </row>
    <row r="7" spans="1:9" x14ac:dyDescent="0.25">
      <c r="A7" s="52" t="s">
        <v>539</v>
      </c>
    </row>
    <row r="8" spans="1:9" ht="13.8" thickBot="1" x14ac:dyDescent="0.3"/>
    <row r="9" spans="1:9" ht="13.8" thickTop="1" x14ac:dyDescent="0.25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</row>
    <row r="10" spans="1:9" ht="21" thickBot="1" x14ac:dyDescent="0.3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</row>
    <row r="11" spans="1:9" ht="14.4" thickTop="1" thickBot="1" x14ac:dyDescent="0.3">
      <c r="A11" s="279" t="s">
        <v>3086</v>
      </c>
      <c r="B11" s="280"/>
      <c r="C11" s="280"/>
      <c r="D11" s="280"/>
      <c r="E11" s="280"/>
      <c r="F11" s="280"/>
      <c r="G11" s="280"/>
      <c r="H11" s="280"/>
      <c r="I11" s="281"/>
    </row>
    <row r="12" spans="1:9" ht="21.6" thickTop="1" thickBot="1" x14ac:dyDescent="0.3">
      <c r="A12" s="55" t="s">
        <v>1024</v>
      </c>
      <c r="B12" s="55" t="s">
        <v>3077</v>
      </c>
      <c r="C12" s="57">
        <v>24.2</v>
      </c>
      <c r="D12" s="57">
        <v>24.26</v>
      </c>
      <c r="E12" s="57">
        <v>24.227</v>
      </c>
      <c r="F12" s="57">
        <v>24.2</v>
      </c>
      <c r="G12" s="57" t="s">
        <v>540</v>
      </c>
      <c r="H12" s="58">
        <v>420000</v>
      </c>
      <c r="I12" s="55" t="s">
        <v>1643</v>
      </c>
    </row>
    <row r="13" spans="1:9" ht="21.6" thickTop="1" thickBot="1" x14ac:dyDescent="0.3">
      <c r="A13" s="55" t="s">
        <v>541</v>
      </c>
      <c r="B13" s="56">
        <v>37043</v>
      </c>
      <c r="C13" s="57">
        <v>26.85</v>
      </c>
      <c r="D13" s="57">
        <v>26.85</v>
      </c>
      <c r="E13" s="57">
        <v>26.85</v>
      </c>
      <c r="F13" s="57">
        <v>26.85</v>
      </c>
      <c r="G13" s="57" t="s">
        <v>542</v>
      </c>
      <c r="H13" s="58">
        <v>100000</v>
      </c>
      <c r="I13" s="55" t="s">
        <v>1643</v>
      </c>
    </row>
    <row r="14" spans="1:9" ht="21.6" thickTop="1" thickBot="1" x14ac:dyDescent="0.3">
      <c r="A14" s="55" t="s">
        <v>1021</v>
      </c>
      <c r="B14" s="56">
        <v>37073</v>
      </c>
      <c r="C14" s="57">
        <v>26.21</v>
      </c>
      <c r="D14" s="57">
        <v>26.21</v>
      </c>
      <c r="E14" s="57">
        <v>26.21</v>
      </c>
      <c r="F14" s="57">
        <v>26.21</v>
      </c>
      <c r="G14" s="57" t="s">
        <v>542</v>
      </c>
      <c r="H14" s="58">
        <v>100000</v>
      </c>
      <c r="I14" s="55" t="s">
        <v>1643</v>
      </c>
    </row>
    <row r="15" spans="1:9" ht="21.6" thickTop="1" thickBot="1" x14ac:dyDescent="0.3">
      <c r="A15" s="55" t="s">
        <v>1980</v>
      </c>
      <c r="B15" s="55" t="s">
        <v>3077</v>
      </c>
      <c r="C15" s="57">
        <v>25.53</v>
      </c>
      <c r="D15" s="57">
        <v>25.73</v>
      </c>
      <c r="E15" s="57">
        <v>25.673999999999999</v>
      </c>
      <c r="F15" s="57">
        <v>25.73</v>
      </c>
      <c r="G15" s="57" t="s">
        <v>543</v>
      </c>
      <c r="H15" s="58">
        <v>840000</v>
      </c>
      <c r="I15" s="55" t="s">
        <v>1643</v>
      </c>
    </row>
    <row r="16" spans="1:9" ht="21.6" thickTop="1" thickBot="1" x14ac:dyDescent="0.3">
      <c r="A16" s="55" t="s">
        <v>544</v>
      </c>
      <c r="B16" s="55" t="s">
        <v>3091</v>
      </c>
      <c r="C16" s="57">
        <v>23.64</v>
      </c>
      <c r="D16" s="57">
        <v>23.64</v>
      </c>
      <c r="E16" s="57">
        <v>23.64</v>
      </c>
      <c r="F16" s="57">
        <v>23.64</v>
      </c>
      <c r="G16" s="57" t="s">
        <v>543</v>
      </c>
      <c r="H16" s="58">
        <v>600000</v>
      </c>
      <c r="I16" s="55" t="s">
        <v>1643</v>
      </c>
    </row>
    <row r="17" spans="1:9" ht="21.6" thickTop="1" thickBot="1" x14ac:dyDescent="0.3">
      <c r="A17" s="55" t="s">
        <v>1228</v>
      </c>
      <c r="B17" s="56">
        <v>37073</v>
      </c>
      <c r="C17" s="57">
        <v>27.8</v>
      </c>
      <c r="D17" s="57">
        <v>28.4</v>
      </c>
      <c r="E17" s="57">
        <v>28.207000000000001</v>
      </c>
      <c r="F17" s="57">
        <v>28.32</v>
      </c>
      <c r="G17" s="57" t="s">
        <v>545</v>
      </c>
      <c r="H17" s="58">
        <v>1200000</v>
      </c>
      <c r="I17" s="55" t="s">
        <v>1643</v>
      </c>
    </row>
    <row r="18" spans="1:9" ht="21.6" thickTop="1" thickBot="1" x14ac:dyDescent="0.3">
      <c r="A18" s="55" t="s">
        <v>1229</v>
      </c>
      <c r="B18" s="56">
        <v>37104</v>
      </c>
      <c r="C18" s="57">
        <v>28.1</v>
      </c>
      <c r="D18" s="57">
        <v>28.1</v>
      </c>
      <c r="E18" s="57">
        <v>28.1</v>
      </c>
      <c r="F18" s="57">
        <v>28.1</v>
      </c>
      <c r="G18" s="57" t="s">
        <v>546</v>
      </c>
      <c r="H18" s="58">
        <v>100000</v>
      </c>
      <c r="I18" s="55" t="s">
        <v>1643</v>
      </c>
    </row>
    <row r="19" spans="1:9" ht="21.6" thickTop="1" thickBot="1" x14ac:dyDescent="0.3">
      <c r="A19" s="55" t="s">
        <v>919</v>
      </c>
      <c r="B19" s="56">
        <v>37135</v>
      </c>
      <c r="C19" s="57">
        <v>28.17</v>
      </c>
      <c r="D19" s="57">
        <v>28.17</v>
      </c>
      <c r="E19" s="57">
        <v>28.17</v>
      </c>
      <c r="F19" s="57">
        <v>28.17</v>
      </c>
      <c r="G19" s="57" t="s">
        <v>547</v>
      </c>
      <c r="H19" s="58">
        <v>100000</v>
      </c>
      <c r="I19" s="55" t="s">
        <v>1643</v>
      </c>
    </row>
    <row r="20" spans="1:9" ht="21.6" thickTop="1" thickBot="1" x14ac:dyDescent="0.3">
      <c r="A20" s="55" t="s">
        <v>972</v>
      </c>
      <c r="B20" s="56">
        <v>37165</v>
      </c>
      <c r="C20" s="57">
        <v>28.01</v>
      </c>
      <c r="D20" s="57">
        <v>28.01</v>
      </c>
      <c r="E20" s="57">
        <v>28.01</v>
      </c>
      <c r="F20" s="57">
        <v>28.01</v>
      </c>
      <c r="G20" s="57" t="s">
        <v>547</v>
      </c>
      <c r="H20" s="58">
        <v>100000</v>
      </c>
      <c r="I20" s="55" t="s">
        <v>1643</v>
      </c>
    </row>
    <row r="21" spans="1:9" ht="14.4" thickTop="1" thickBot="1" x14ac:dyDescent="0.3">
      <c r="A21" s="279" t="s">
        <v>3074</v>
      </c>
      <c r="B21" s="280"/>
      <c r="C21" s="280"/>
      <c r="D21" s="280"/>
      <c r="E21" s="280"/>
      <c r="F21" s="280"/>
      <c r="G21" s="280"/>
      <c r="H21" s="280"/>
      <c r="I21" s="281"/>
    </row>
    <row r="22" spans="1:9" ht="21.6" thickTop="1" thickBot="1" x14ac:dyDescent="0.3">
      <c r="A22" s="55" t="s">
        <v>920</v>
      </c>
      <c r="B22" s="56">
        <v>37043</v>
      </c>
      <c r="C22" s="57">
        <v>-0.15</v>
      </c>
      <c r="D22" s="57">
        <v>-0.15</v>
      </c>
      <c r="E22" s="57">
        <v>-0.15</v>
      </c>
      <c r="F22" s="57">
        <v>-0.15</v>
      </c>
      <c r="G22" s="57" t="s">
        <v>548</v>
      </c>
      <c r="H22" s="58">
        <v>100000</v>
      </c>
      <c r="I22" s="55" t="s">
        <v>1643</v>
      </c>
    </row>
    <row r="23" spans="1:9" ht="21.6" thickTop="1" thickBot="1" x14ac:dyDescent="0.3">
      <c r="A23" s="55" t="s">
        <v>1981</v>
      </c>
      <c r="B23" s="55" t="s">
        <v>3059</v>
      </c>
      <c r="C23" s="57">
        <v>1.05</v>
      </c>
      <c r="D23" s="57">
        <v>1.08</v>
      </c>
      <c r="E23" s="57">
        <v>1.073</v>
      </c>
      <c r="F23" s="57">
        <v>1.05</v>
      </c>
      <c r="G23" s="57" t="s">
        <v>549</v>
      </c>
      <c r="H23" s="58">
        <v>600000</v>
      </c>
      <c r="I23" s="55" t="s">
        <v>1643</v>
      </c>
    </row>
    <row r="24" spans="1:9" ht="21.6" thickTop="1" thickBot="1" x14ac:dyDescent="0.3">
      <c r="A24" s="55" t="s">
        <v>921</v>
      </c>
      <c r="B24" s="55" t="s">
        <v>1914</v>
      </c>
      <c r="C24" s="57">
        <v>1.27</v>
      </c>
      <c r="D24" s="57">
        <v>1.27</v>
      </c>
      <c r="E24" s="57">
        <v>1.27</v>
      </c>
      <c r="F24" s="57">
        <v>1.27</v>
      </c>
      <c r="G24" s="57" t="s">
        <v>550</v>
      </c>
      <c r="H24" s="58">
        <v>150000</v>
      </c>
      <c r="I24" s="55" t="s">
        <v>1643</v>
      </c>
    </row>
    <row r="25" spans="1:9" ht="21.6" thickTop="1" thickBot="1" x14ac:dyDescent="0.3">
      <c r="A25" s="55" t="s">
        <v>1982</v>
      </c>
      <c r="B25" s="55" t="s">
        <v>3073</v>
      </c>
      <c r="C25" s="57">
        <v>1.4</v>
      </c>
      <c r="D25" s="57">
        <v>1.41</v>
      </c>
      <c r="E25" s="57">
        <v>1.405</v>
      </c>
      <c r="F25" s="57">
        <v>1.4</v>
      </c>
      <c r="G25" s="57" t="s">
        <v>551</v>
      </c>
      <c r="H25" s="58">
        <v>600000</v>
      </c>
      <c r="I25" s="55" t="s">
        <v>1643</v>
      </c>
    </row>
    <row r="26" spans="1:9" ht="21.6" thickTop="1" thickBot="1" x14ac:dyDescent="0.3">
      <c r="A26" s="55" t="s">
        <v>1983</v>
      </c>
      <c r="B26" s="55" t="s">
        <v>3077</v>
      </c>
      <c r="C26" s="57">
        <v>1.33</v>
      </c>
      <c r="D26" s="57">
        <v>1.33</v>
      </c>
      <c r="E26" s="57">
        <v>1.33</v>
      </c>
      <c r="F26" s="57">
        <v>1.33</v>
      </c>
      <c r="G26" s="57" t="s">
        <v>552</v>
      </c>
      <c r="H26" s="58">
        <v>960000</v>
      </c>
      <c r="I26" s="55" t="s">
        <v>1643</v>
      </c>
    </row>
    <row r="27" spans="1:9" ht="14.4" thickTop="1" thickBot="1" x14ac:dyDescent="0.3">
      <c r="A27" s="279" t="s">
        <v>3100</v>
      </c>
      <c r="B27" s="280"/>
      <c r="C27" s="280"/>
      <c r="D27" s="280"/>
      <c r="E27" s="280"/>
      <c r="F27" s="280"/>
      <c r="G27" s="280"/>
      <c r="H27" s="280"/>
      <c r="I27" s="281"/>
    </row>
    <row r="28" spans="1:9" ht="21.6" thickTop="1" thickBot="1" x14ac:dyDescent="0.3">
      <c r="A28" s="55" t="s">
        <v>1022</v>
      </c>
      <c r="B28" s="56">
        <v>37043</v>
      </c>
      <c r="C28" s="57">
        <v>146.75</v>
      </c>
      <c r="D28" s="57">
        <v>147.25</v>
      </c>
      <c r="E28" s="57">
        <v>147.14699999999999</v>
      </c>
      <c r="F28" s="57">
        <v>147.25</v>
      </c>
      <c r="G28" s="57" t="s">
        <v>553</v>
      </c>
      <c r="H28" s="58">
        <v>30000</v>
      </c>
      <c r="I28" s="55" t="s">
        <v>3101</v>
      </c>
    </row>
    <row r="29" spans="1:9" ht="21.6" thickTop="1" thickBot="1" x14ac:dyDescent="0.3">
      <c r="A29" s="55" t="s">
        <v>973</v>
      </c>
      <c r="B29" s="56">
        <v>37073</v>
      </c>
      <c r="C29" s="57">
        <v>139.88</v>
      </c>
      <c r="D29" s="57">
        <v>140.13</v>
      </c>
      <c r="E29" s="57">
        <v>139.98400000000001</v>
      </c>
      <c r="F29" s="57">
        <v>140</v>
      </c>
      <c r="G29" s="57" t="s">
        <v>554</v>
      </c>
      <c r="H29" s="58">
        <v>35000</v>
      </c>
      <c r="I29" s="55" t="s">
        <v>3101</v>
      </c>
    </row>
    <row r="30" spans="1:9" ht="21.6" thickTop="1" thickBot="1" x14ac:dyDescent="0.3">
      <c r="A30" s="55" t="s">
        <v>555</v>
      </c>
      <c r="B30" s="56">
        <v>37104</v>
      </c>
      <c r="C30" s="57">
        <v>140.38</v>
      </c>
      <c r="D30" s="57">
        <v>140.38</v>
      </c>
      <c r="E30" s="57">
        <v>140.38</v>
      </c>
      <c r="F30" s="57">
        <v>140.38</v>
      </c>
      <c r="G30" s="57" t="s">
        <v>556</v>
      </c>
      <c r="H30" s="58">
        <v>20000</v>
      </c>
      <c r="I30" s="55" t="s">
        <v>3101</v>
      </c>
    </row>
    <row r="31" spans="1:9" ht="21.6" thickTop="1" thickBot="1" x14ac:dyDescent="0.3">
      <c r="A31" s="55" t="s">
        <v>557</v>
      </c>
      <c r="B31" s="56">
        <v>37135</v>
      </c>
      <c r="C31" s="57">
        <v>140.88</v>
      </c>
      <c r="D31" s="57">
        <v>140.88</v>
      </c>
      <c r="E31" s="57">
        <v>140.88</v>
      </c>
      <c r="F31" s="57">
        <v>140.88</v>
      </c>
      <c r="G31" s="57" t="s">
        <v>556</v>
      </c>
      <c r="H31" s="58">
        <v>10000</v>
      </c>
      <c r="I31" s="55" t="s">
        <v>3101</v>
      </c>
    </row>
    <row r="32" spans="1:9" ht="14.4" thickTop="1" thickBot="1" x14ac:dyDescent="0.3">
      <c r="A32" s="279" t="s">
        <v>922</v>
      </c>
      <c r="B32" s="280"/>
      <c r="C32" s="280"/>
      <c r="D32" s="280"/>
      <c r="E32" s="280"/>
      <c r="F32" s="280"/>
      <c r="G32" s="280"/>
      <c r="H32" s="280"/>
      <c r="I32" s="281"/>
    </row>
    <row r="33" spans="1:9" ht="21.6" thickTop="1" thickBot="1" x14ac:dyDescent="0.3">
      <c r="A33" s="55" t="s">
        <v>558</v>
      </c>
      <c r="B33" s="55" t="s">
        <v>3059</v>
      </c>
      <c r="C33" s="57">
        <v>-8.9700000000000006</v>
      </c>
      <c r="D33" s="57">
        <v>-8.9700000000000006</v>
      </c>
      <c r="E33" s="57">
        <v>-8.9700000000000006</v>
      </c>
      <c r="F33" s="57">
        <v>-8.9700000000000006</v>
      </c>
      <c r="G33" s="57" t="s">
        <v>559</v>
      </c>
      <c r="H33" s="58">
        <v>15000</v>
      </c>
      <c r="I33" s="55" t="s">
        <v>3101</v>
      </c>
    </row>
    <row r="34" spans="1:9" ht="14.4" thickTop="1" thickBot="1" x14ac:dyDescent="0.3">
      <c r="A34" s="279" t="s">
        <v>560</v>
      </c>
      <c r="B34" s="280"/>
      <c r="C34" s="280"/>
      <c r="D34" s="280"/>
      <c r="E34" s="280"/>
      <c r="F34" s="280"/>
      <c r="G34" s="280"/>
      <c r="H34" s="280"/>
      <c r="I34" s="281"/>
    </row>
    <row r="35" spans="1:9" ht="21.6" thickTop="1" thickBot="1" x14ac:dyDescent="0.3">
      <c r="A35" s="55" t="s">
        <v>561</v>
      </c>
      <c r="B35" s="56">
        <v>37073</v>
      </c>
      <c r="C35" s="57">
        <v>30.05</v>
      </c>
      <c r="D35" s="57">
        <v>30.05</v>
      </c>
      <c r="E35" s="57">
        <v>30.05</v>
      </c>
      <c r="F35" s="57">
        <v>30.05</v>
      </c>
      <c r="G35" s="57" t="s">
        <v>562</v>
      </c>
      <c r="H35" s="58">
        <v>50000</v>
      </c>
      <c r="I35" s="55" t="s">
        <v>1643</v>
      </c>
    </row>
    <row r="36" spans="1:9" ht="21.6" thickTop="1" thickBot="1" x14ac:dyDescent="0.3">
      <c r="A36" s="55" t="s">
        <v>563</v>
      </c>
      <c r="B36" s="56">
        <v>37104</v>
      </c>
      <c r="C36" s="57">
        <v>29.75</v>
      </c>
      <c r="D36" s="57">
        <v>29.75</v>
      </c>
      <c r="E36" s="57">
        <v>29.75</v>
      </c>
      <c r="F36" s="57">
        <v>29.75</v>
      </c>
      <c r="G36" s="57" t="s">
        <v>562</v>
      </c>
      <c r="H36" s="58">
        <v>50000</v>
      </c>
      <c r="I36" s="55" t="s">
        <v>1643</v>
      </c>
    </row>
    <row r="37" spans="1:9" ht="14.4" thickTop="1" thickBot="1" x14ac:dyDescent="0.3">
      <c r="A37" s="279" t="s">
        <v>564</v>
      </c>
      <c r="B37" s="280"/>
      <c r="C37" s="280"/>
      <c r="D37" s="280"/>
      <c r="E37" s="280"/>
      <c r="F37" s="280"/>
      <c r="G37" s="280"/>
      <c r="H37" s="280"/>
      <c r="I37" s="281"/>
    </row>
    <row r="38" spans="1:9" ht="21.6" thickTop="1" thickBot="1" x14ac:dyDescent="0.3">
      <c r="A38" s="55" t="s">
        <v>565</v>
      </c>
      <c r="B38" s="55" t="s">
        <v>1914</v>
      </c>
      <c r="C38" s="57">
        <v>-19.25</v>
      </c>
      <c r="D38" s="57">
        <v>-19</v>
      </c>
      <c r="E38" s="57">
        <v>-19.125</v>
      </c>
      <c r="F38" s="57">
        <v>-19</v>
      </c>
      <c r="G38" s="57" t="s">
        <v>566</v>
      </c>
      <c r="H38" s="58">
        <v>300000</v>
      </c>
      <c r="I38" s="55" t="s">
        <v>1643</v>
      </c>
    </row>
    <row r="39" spans="1:9" ht="14.4" thickTop="1" thickBot="1" x14ac:dyDescent="0.3">
      <c r="A39" s="279" t="s">
        <v>3327</v>
      </c>
      <c r="B39" s="280"/>
      <c r="C39" s="280"/>
      <c r="D39" s="280"/>
      <c r="E39" s="280"/>
      <c r="F39" s="280"/>
      <c r="G39" s="280"/>
      <c r="H39" s="280"/>
      <c r="I39" s="281"/>
    </row>
    <row r="40" spans="1:9" ht="21.6" thickTop="1" thickBot="1" x14ac:dyDescent="0.3">
      <c r="A40" s="55" t="s">
        <v>567</v>
      </c>
      <c r="B40" s="56">
        <v>37073</v>
      </c>
      <c r="C40" s="57">
        <v>3.82</v>
      </c>
      <c r="D40" s="57">
        <v>3.95</v>
      </c>
      <c r="E40" s="57">
        <v>3.8849999999999998</v>
      </c>
      <c r="F40" s="57">
        <v>3.95</v>
      </c>
      <c r="G40" s="57" t="s">
        <v>568</v>
      </c>
      <c r="H40" s="58">
        <v>10000</v>
      </c>
      <c r="I40" s="55" t="s">
        <v>3101</v>
      </c>
    </row>
    <row r="41" spans="1:9" ht="21.6" thickTop="1" thickBot="1" x14ac:dyDescent="0.3">
      <c r="A41" s="55" t="s">
        <v>569</v>
      </c>
      <c r="B41" s="55" t="s">
        <v>3059</v>
      </c>
      <c r="C41" s="57">
        <v>4.4000000000000004</v>
      </c>
      <c r="D41" s="57">
        <v>4.4000000000000004</v>
      </c>
      <c r="E41" s="57">
        <v>4.4000000000000004</v>
      </c>
      <c r="F41" s="57">
        <v>4.4000000000000004</v>
      </c>
      <c r="G41" s="57" t="s">
        <v>570</v>
      </c>
      <c r="H41" s="58">
        <v>15000</v>
      </c>
      <c r="I41" s="55" t="s">
        <v>3101</v>
      </c>
    </row>
    <row r="42" spans="1:9" ht="21.6" thickTop="1" thickBot="1" x14ac:dyDescent="0.3">
      <c r="A42" s="55" t="s">
        <v>974</v>
      </c>
      <c r="B42" s="55" t="s">
        <v>1914</v>
      </c>
      <c r="C42" s="57">
        <v>5.5</v>
      </c>
      <c r="D42" s="57">
        <v>5.63</v>
      </c>
      <c r="E42" s="57">
        <v>5.56</v>
      </c>
      <c r="F42" s="57">
        <v>5.5</v>
      </c>
      <c r="G42" s="57" t="s">
        <v>570</v>
      </c>
      <c r="H42" s="58">
        <v>60000</v>
      </c>
      <c r="I42" s="55" t="s">
        <v>3101</v>
      </c>
    </row>
    <row r="43" spans="1:9" ht="14.4" thickTop="1" thickBot="1" x14ac:dyDescent="0.3">
      <c r="A43" s="279" t="s">
        <v>3102</v>
      </c>
      <c r="B43" s="280"/>
      <c r="C43" s="280"/>
      <c r="D43" s="280"/>
      <c r="E43" s="280"/>
      <c r="F43" s="280"/>
      <c r="G43" s="280"/>
      <c r="H43" s="280"/>
      <c r="I43" s="281"/>
    </row>
    <row r="44" spans="1:9" ht="21.6" thickTop="1" thickBot="1" x14ac:dyDescent="0.3">
      <c r="A44" s="55" t="s">
        <v>571</v>
      </c>
      <c r="B44" s="55" t="s">
        <v>3059</v>
      </c>
      <c r="C44" s="57">
        <v>3.75</v>
      </c>
      <c r="D44" s="57">
        <v>3.75</v>
      </c>
      <c r="E44" s="57">
        <v>3.75</v>
      </c>
      <c r="F44" s="57">
        <v>3.75</v>
      </c>
      <c r="G44" s="57" t="s">
        <v>572</v>
      </c>
      <c r="H44" s="58">
        <v>15000</v>
      </c>
      <c r="I44" s="55" t="s">
        <v>3101</v>
      </c>
    </row>
    <row r="45" spans="1:9" ht="21.6" thickTop="1" thickBot="1" x14ac:dyDescent="0.3">
      <c r="A45" s="55" t="s">
        <v>573</v>
      </c>
      <c r="B45" s="56">
        <v>37073</v>
      </c>
      <c r="C45" s="57">
        <v>-0.5</v>
      </c>
      <c r="D45" s="57">
        <v>-0.5</v>
      </c>
      <c r="E45" s="57">
        <v>-0.5</v>
      </c>
      <c r="F45" s="57">
        <v>-0.5</v>
      </c>
      <c r="G45" s="57" t="s">
        <v>574</v>
      </c>
      <c r="H45" s="58">
        <v>3000</v>
      </c>
      <c r="I45" s="55" t="s">
        <v>3101</v>
      </c>
    </row>
    <row r="46" spans="1:9" ht="21.6" thickTop="1" thickBot="1" x14ac:dyDescent="0.3">
      <c r="A46" s="55" t="s">
        <v>575</v>
      </c>
      <c r="B46" s="56">
        <v>37104</v>
      </c>
      <c r="C46" s="57">
        <v>-0.75</v>
      </c>
      <c r="D46" s="57">
        <v>-0.75</v>
      </c>
      <c r="E46" s="57">
        <v>-0.75</v>
      </c>
      <c r="F46" s="57">
        <v>-0.75</v>
      </c>
      <c r="G46" s="57" t="s">
        <v>576</v>
      </c>
      <c r="H46" s="58">
        <v>5000</v>
      </c>
      <c r="I46" s="55" t="s">
        <v>3101</v>
      </c>
    </row>
    <row r="47" spans="1:9" ht="21.6" thickTop="1" thickBot="1" x14ac:dyDescent="0.3">
      <c r="A47" s="55" t="s">
        <v>577</v>
      </c>
      <c r="B47" s="55" t="s">
        <v>3059</v>
      </c>
      <c r="C47" s="57">
        <v>-0.5</v>
      </c>
      <c r="D47" s="57">
        <v>-0.5</v>
      </c>
      <c r="E47" s="57">
        <v>-0.5</v>
      </c>
      <c r="F47" s="57">
        <v>-0.5</v>
      </c>
      <c r="G47" s="57" t="s">
        <v>550</v>
      </c>
      <c r="H47" s="58">
        <v>15000</v>
      </c>
      <c r="I47" s="55" t="s">
        <v>3101</v>
      </c>
    </row>
    <row r="48" spans="1:9" ht="21.6" thickTop="1" thickBot="1" x14ac:dyDescent="0.3">
      <c r="A48" s="55" t="s">
        <v>975</v>
      </c>
      <c r="B48" s="55" t="s">
        <v>1914</v>
      </c>
      <c r="C48" s="57">
        <v>22.25</v>
      </c>
      <c r="D48" s="57">
        <v>22.25</v>
      </c>
      <c r="E48" s="57">
        <v>22.25</v>
      </c>
      <c r="F48" s="57">
        <v>22.25</v>
      </c>
      <c r="G48" s="57" t="s">
        <v>578</v>
      </c>
      <c r="H48" s="58">
        <v>15000</v>
      </c>
      <c r="I48" s="55" t="s">
        <v>3101</v>
      </c>
    </row>
    <row r="49" spans="1:10" ht="21.6" thickTop="1" thickBot="1" x14ac:dyDescent="0.3">
      <c r="A49" s="55" t="s">
        <v>579</v>
      </c>
      <c r="B49" s="55" t="s">
        <v>3073</v>
      </c>
      <c r="C49" s="57">
        <v>25</v>
      </c>
      <c r="D49" s="57">
        <v>25</v>
      </c>
      <c r="E49" s="57">
        <v>25</v>
      </c>
      <c r="F49" s="57">
        <v>25</v>
      </c>
      <c r="G49" s="57" t="s">
        <v>580</v>
      </c>
      <c r="H49" s="58">
        <v>15000</v>
      </c>
      <c r="I49" s="55" t="s">
        <v>3101</v>
      </c>
    </row>
    <row r="50" spans="1:10" ht="14.4" thickTop="1" thickBot="1" x14ac:dyDescent="0.3">
      <c r="A50" s="279" t="s">
        <v>3331</v>
      </c>
      <c r="B50" s="280"/>
      <c r="C50" s="280"/>
      <c r="D50" s="280"/>
      <c r="E50" s="280"/>
      <c r="F50" s="280"/>
      <c r="G50" s="280"/>
      <c r="H50" s="280"/>
      <c r="I50" s="281"/>
    </row>
    <row r="51" spans="1:10" ht="21.6" thickTop="1" thickBot="1" x14ac:dyDescent="0.3">
      <c r="A51" s="55" t="s">
        <v>1233</v>
      </c>
      <c r="B51" s="56">
        <v>37043</v>
      </c>
      <c r="C51" s="57">
        <v>287</v>
      </c>
      <c r="D51" s="57">
        <v>293.5</v>
      </c>
      <c r="E51" s="57">
        <v>290.125</v>
      </c>
      <c r="F51" s="57">
        <v>287</v>
      </c>
      <c r="G51" s="57" t="s">
        <v>581</v>
      </c>
      <c r="H51" s="58">
        <v>40000</v>
      </c>
      <c r="I51" s="55" t="s">
        <v>3101</v>
      </c>
    </row>
    <row r="52" spans="1:10" ht="14.4" thickTop="1" thickBot="1" x14ac:dyDescent="0.3">
      <c r="A52" s="279" t="s">
        <v>976</v>
      </c>
      <c r="B52" s="280"/>
      <c r="C52" s="280"/>
      <c r="D52" s="280"/>
      <c r="E52" s="280"/>
      <c r="F52" s="280"/>
      <c r="G52" s="280"/>
      <c r="H52" s="280"/>
      <c r="I52" s="281"/>
    </row>
    <row r="53" spans="1:10" ht="21.6" thickTop="1" thickBot="1" x14ac:dyDescent="0.3">
      <c r="A53" s="55" t="s">
        <v>582</v>
      </c>
      <c r="B53" s="56">
        <v>37135</v>
      </c>
      <c r="C53" s="57">
        <v>6.45</v>
      </c>
      <c r="D53" s="57">
        <v>6.45</v>
      </c>
      <c r="E53" s="57">
        <v>6.45</v>
      </c>
      <c r="F53" s="57">
        <v>6.45</v>
      </c>
      <c r="G53" s="57" t="s">
        <v>583</v>
      </c>
      <c r="H53" s="58">
        <v>5000</v>
      </c>
      <c r="I53" s="55" t="s">
        <v>3101</v>
      </c>
    </row>
    <row r="54" spans="1:10" ht="21.6" thickTop="1" thickBot="1" x14ac:dyDescent="0.3">
      <c r="A54" s="55" t="s">
        <v>977</v>
      </c>
      <c r="B54" s="55" t="s">
        <v>3059</v>
      </c>
      <c r="C54" s="57">
        <v>6.35</v>
      </c>
      <c r="D54" s="57">
        <v>6.35</v>
      </c>
      <c r="E54" s="57">
        <v>6.35</v>
      </c>
      <c r="F54" s="57">
        <v>6.35</v>
      </c>
      <c r="G54" s="57" t="s">
        <v>584</v>
      </c>
      <c r="H54" s="58">
        <v>15000</v>
      </c>
      <c r="I54" s="55" t="s">
        <v>3101</v>
      </c>
    </row>
    <row r="55" spans="1:10" ht="21.6" thickTop="1" thickBot="1" x14ac:dyDescent="0.3">
      <c r="A55" s="55" t="s">
        <v>585</v>
      </c>
      <c r="B55" s="55" t="s">
        <v>1914</v>
      </c>
      <c r="C55" s="57">
        <v>3.82</v>
      </c>
      <c r="D55" s="57">
        <v>3.9</v>
      </c>
      <c r="E55" s="57">
        <v>3.86</v>
      </c>
      <c r="F55" s="57">
        <v>3.82</v>
      </c>
      <c r="G55" s="57" t="s">
        <v>586</v>
      </c>
      <c r="H55" s="58">
        <v>30000</v>
      </c>
      <c r="I55" s="55" t="s">
        <v>3101</v>
      </c>
      <c r="J55" s="116"/>
    </row>
    <row r="56" spans="1:10" ht="14.4" thickTop="1" thickBot="1" x14ac:dyDescent="0.3">
      <c r="A56" s="279" t="s">
        <v>587</v>
      </c>
      <c r="B56" s="280"/>
      <c r="C56" s="280"/>
      <c r="D56" s="280"/>
      <c r="E56" s="280"/>
      <c r="F56" s="280"/>
      <c r="G56" s="280"/>
      <c r="H56" s="280"/>
      <c r="I56" s="281"/>
    </row>
    <row r="57" spans="1:10" ht="21.6" thickTop="1" thickBot="1" x14ac:dyDescent="0.3">
      <c r="A57" s="55" t="s">
        <v>588</v>
      </c>
      <c r="B57" s="55" t="s">
        <v>589</v>
      </c>
      <c r="C57" s="57">
        <v>5.15</v>
      </c>
      <c r="D57" s="57">
        <v>5.15</v>
      </c>
      <c r="E57" s="57">
        <v>5.15</v>
      </c>
      <c r="F57" s="57">
        <v>5.15</v>
      </c>
      <c r="G57" s="57" t="s">
        <v>590</v>
      </c>
      <c r="H57" s="58">
        <v>150000</v>
      </c>
      <c r="I57" s="55" t="s">
        <v>1643</v>
      </c>
    </row>
    <row r="58" spans="1:10" ht="14.4" thickTop="1" thickBot="1" x14ac:dyDescent="0.3">
      <c r="A58" s="279" t="s">
        <v>3104</v>
      </c>
      <c r="B58" s="280"/>
      <c r="C58" s="280"/>
      <c r="D58" s="280"/>
      <c r="E58" s="280"/>
      <c r="F58" s="280"/>
      <c r="G58" s="280"/>
      <c r="H58" s="280"/>
      <c r="I58" s="281"/>
    </row>
    <row r="59" spans="1:10" ht="21.6" thickTop="1" thickBot="1" x14ac:dyDescent="0.3">
      <c r="A59" s="55" t="s">
        <v>3105</v>
      </c>
      <c r="B59" s="56">
        <v>37043</v>
      </c>
      <c r="C59" s="57">
        <v>32</v>
      </c>
      <c r="D59" s="57">
        <v>32</v>
      </c>
      <c r="E59" s="57">
        <v>32</v>
      </c>
      <c r="F59" s="57">
        <v>32</v>
      </c>
      <c r="G59" s="57" t="s">
        <v>591</v>
      </c>
      <c r="H59" s="58">
        <v>10000</v>
      </c>
      <c r="I59" s="55" t="s">
        <v>3101</v>
      </c>
    </row>
    <row r="60" spans="1:10" ht="21.6" thickTop="1" thickBot="1" x14ac:dyDescent="0.3">
      <c r="A60" s="55" t="s">
        <v>1025</v>
      </c>
      <c r="B60" s="56">
        <v>37073</v>
      </c>
      <c r="C60" s="57">
        <v>31.25</v>
      </c>
      <c r="D60" s="57">
        <v>32</v>
      </c>
      <c r="E60" s="57">
        <v>31.571000000000002</v>
      </c>
      <c r="F60" s="57">
        <v>31.5</v>
      </c>
      <c r="G60" s="57" t="s">
        <v>592</v>
      </c>
      <c r="H60" s="58">
        <v>35000</v>
      </c>
      <c r="I60" s="55" t="s">
        <v>3101</v>
      </c>
    </row>
    <row r="61" spans="1:10" ht="21.6" thickTop="1" thickBot="1" x14ac:dyDescent="0.3">
      <c r="A61" s="55" t="s">
        <v>113</v>
      </c>
      <c r="B61" s="56">
        <v>37104</v>
      </c>
      <c r="C61" s="57">
        <v>33</v>
      </c>
      <c r="D61" s="57">
        <v>33</v>
      </c>
      <c r="E61" s="57">
        <v>33</v>
      </c>
      <c r="F61" s="57">
        <v>33</v>
      </c>
      <c r="G61" s="57" t="s">
        <v>593</v>
      </c>
      <c r="H61" s="58">
        <v>5000</v>
      </c>
      <c r="I61" s="55" t="s">
        <v>3101</v>
      </c>
    </row>
    <row r="62" spans="1:10" ht="21.6" thickTop="1" thickBot="1" x14ac:dyDescent="0.3">
      <c r="A62" s="55" t="s">
        <v>114</v>
      </c>
      <c r="B62" s="56">
        <v>37135</v>
      </c>
      <c r="C62" s="57">
        <v>35.25</v>
      </c>
      <c r="D62" s="57">
        <v>35.25</v>
      </c>
      <c r="E62" s="57">
        <v>35.25</v>
      </c>
      <c r="F62" s="57">
        <v>35.25</v>
      </c>
      <c r="G62" s="57" t="s">
        <v>593</v>
      </c>
      <c r="H62" s="58">
        <v>5000</v>
      </c>
      <c r="I62" s="55" t="s">
        <v>3101</v>
      </c>
    </row>
    <row r="63" spans="1:10" ht="21.6" thickTop="1" thickBot="1" x14ac:dyDescent="0.3">
      <c r="A63" s="55" t="s">
        <v>1234</v>
      </c>
      <c r="B63" s="55" t="s">
        <v>3059</v>
      </c>
      <c r="C63" s="57">
        <v>33</v>
      </c>
      <c r="D63" s="57">
        <v>33.25</v>
      </c>
      <c r="E63" s="57">
        <v>33.167000000000002</v>
      </c>
      <c r="F63" s="57">
        <v>33.25</v>
      </c>
      <c r="G63" s="57" t="s">
        <v>592</v>
      </c>
      <c r="H63" s="58">
        <v>45000</v>
      </c>
      <c r="I63" s="55" t="s">
        <v>3101</v>
      </c>
    </row>
    <row r="64" spans="1:10" ht="21.6" thickTop="1" thickBot="1" x14ac:dyDescent="0.3">
      <c r="A64" s="55" t="s">
        <v>594</v>
      </c>
      <c r="B64" s="55" t="s">
        <v>1914</v>
      </c>
      <c r="C64" s="57">
        <v>42.25</v>
      </c>
      <c r="D64" s="57">
        <v>42.25</v>
      </c>
      <c r="E64" s="57">
        <v>42.25</v>
      </c>
      <c r="F64" s="57">
        <v>42.25</v>
      </c>
      <c r="G64" s="57" t="s">
        <v>595</v>
      </c>
      <c r="H64" s="58">
        <v>45000</v>
      </c>
      <c r="I64" s="55" t="s">
        <v>3101</v>
      </c>
    </row>
    <row r="65" spans="1:9" ht="21.6" thickTop="1" thickBot="1" x14ac:dyDescent="0.3">
      <c r="A65" s="55" t="s">
        <v>596</v>
      </c>
      <c r="B65" s="55" t="s">
        <v>3073</v>
      </c>
      <c r="C65" s="57">
        <v>48.5</v>
      </c>
      <c r="D65" s="57">
        <v>48.5</v>
      </c>
      <c r="E65" s="57">
        <v>48.5</v>
      </c>
      <c r="F65" s="57">
        <v>48.5</v>
      </c>
      <c r="G65" s="57" t="s">
        <v>597</v>
      </c>
      <c r="H65" s="58">
        <v>30000</v>
      </c>
      <c r="I65" s="55" t="s">
        <v>3101</v>
      </c>
    </row>
    <row r="66" spans="1:9" ht="21.6" thickTop="1" thickBot="1" x14ac:dyDescent="0.3">
      <c r="A66" s="55" t="s">
        <v>598</v>
      </c>
      <c r="B66" s="55" t="s">
        <v>1914</v>
      </c>
      <c r="C66" s="57">
        <v>3.3</v>
      </c>
      <c r="D66" s="57">
        <v>3.3</v>
      </c>
      <c r="E66" s="57">
        <v>3.3</v>
      </c>
      <c r="F66" s="57">
        <v>3.3</v>
      </c>
      <c r="G66" s="57" t="s">
        <v>599</v>
      </c>
      <c r="H66" s="58">
        <v>120000</v>
      </c>
      <c r="I66" s="55" t="s">
        <v>1643</v>
      </c>
    </row>
    <row r="67" spans="1:9" ht="21.6" thickTop="1" thickBot="1" x14ac:dyDescent="0.3">
      <c r="A67" s="55" t="s">
        <v>600</v>
      </c>
      <c r="B67" s="55" t="s">
        <v>601</v>
      </c>
      <c r="C67" s="57">
        <v>2.7E-2</v>
      </c>
      <c r="D67" s="57">
        <v>2.7E-2</v>
      </c>
      <c r="E67" s="57">
        <v>2.7E-2</v>
      </c>
      <c r="F67" s="57">
        <v>2.7E-2</v>
      </c>
      <c r="G67" s="57" t="s">
        <v>602</v>
      </c>
      <c r="H67" s="58">
        <v>45000</v>
      </c>
      <c r="I67" s="55" t="s">
        <v>1643</v>
      </c>
    </row>
    <row r="68" spans="1:9" ht="14.4" thickTop="1" thickBot="1" x14ac:dyDescent="0.3">
      <c r="A68" s="279" t="s">
        <v>603</v>
      </c>
      <c r="B68" s="280"/>
      <c r="C68" s="280"/>
      <c r="D68" s="280"/>
      <c r="E68" s="280"/>
      <c r="F68" s="280"/>
      <c r="G68" s="280"/>
      <c r="H68" s="280"/>
      <c r="I68" s="281"/>
    </row>
    <row r="69" spans="1:9" ht="21.6" thickTop="1" thickBot="1" x14ac:dyDescent="0.3">
      <c r="A69" s="55" t="s">
        <v>604</v>
      </c>
      <c r="B69" s="56">
        <v>37073</v>
      </c>
      <c r="C69" s="57">
        <v>258</v>
      </c>
      <c r="D69" s="57">
        <v>258</v>
      </c>
      <c r="E69" s="57">
        <v>258</v>
      </c>
      <c r="F69" s="57">
        <v>258</v>
      </c>
      <c r="G69" s="57" t="s">
        <v>605</v>
      </c>
      <c r="H69" s="58">
        <v>5000</v>
      </c>
      <c r="I69" s="55" t="s">
        <v>3101</v>
      </c>
    </row>
    <row r="70" spans="1:9" ht="14.4" thickTop="1" thickBot="1" x14ac:dyDescent="0.3">
      <c r="A70" s="279" t="s">
        <v>606</v>
      </c>
      <c r="B70" s="280"/>
      <c r="C70" s="280"/>
      <c r="D70" s="280"/>
      <c r="E70" s="280"/>
      <c r="F70" s="280"/>
      <c r="G70" s="280"/>
      <c r="H70" s="280"/>
      <c r="I70" s="281"/>
    </row>
    <row r="71" spans="1:9" ht="21.6" thickTop="1" thickBot="1" x14ac:dyDescent="0.3">
      <c r="A71" s="55" t="s">
        <v>607</v>
      </c>
      <c r="B71" s="56">
        <v>37043</v>
      </c>
      <c r="C71" s="57">
        <v>1.4</v>
      </c>
      <c r="D71" s="57">
        <v>1.42</v>
      </c>
      <c r="E71" s="57">
        <v>1.41</v>
      </c>
      <c r="F71" s="57">
        <v>1.42</v>
      </c>
      <c r="G71" s="57" t="s">
        <v>608</v>
      </c>
      <c r="H71" s="58">
        <v>10000</v>
      </c>
      <c r="I71" s="55" t="s">
        <v>3101</v>
      </c>
    </row>
    <row r="72" spans="1:9" ht="21.6" thickTop="1" thickBot="1" x14ac:dyDescent="0.3">
      <c r="A72" s="55" t="s">
        <v>609</v>
      </c>
      <c r="B72" s="56">
        <v>37073</v>
      </c>
      <c r="C72" s="57">
        <v>1.4</v>
      </c>
      <c r="D72" s="57">
        <v>1.42</v>
      </c>
      <c r="E72" s="57">
        <v>1.41</v>
      </c>
      <c r="F72" s="57">
        <v>1.42</v>
      </c>
      <c r="G72" s="57" t="s">
        <v>610</v>
      </c>
      <c r="H72" s="58">
        <v>10000</v>
      </c>
      <c r="I72" s="55" t="s">
        <v>3101</v>
      </c>
    </row>
    <row r="73" spans="1:9" ht="13.8" thickTop="1" x14ac:dyDescent="0.25"/>
    <row r="74" spans="1:9" x14ac:dyDescent="0.25">
      <c r="A74" s="65" t="s">
        <v>115</v>
      </c>
    </row>
    <row r="75" spans="1:9" x14ac:dyDescent="0.25">
      <c r="A75" s="65" t="s">
        <v>116</v>
      </c>
    </row>
  </sheetData>
  <mergeCells count="22">
    <mergeCell ref="A43:I43"/>
    <mergeCell ref="A37:I37"/>
    <mergeCell ref="A39:I39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58:I58"/>
    <mergeCell ref="A68:I68"/>
    <mergeCell ref="A70:I70"/>
    <mergeCell ref="A21:I21"/>
    <mergeCell ref="A27:I27"/>
    <mergeCell ref="A32:I32"/>
    <mergeCell ref="A34:I34"/>
    <mergeCell ref="A50:I50"/>
    <mergeCell ref="A52:I52"/>
    <mergeCell ref="A56:I56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1859</v>
      </c>
      <c r="B1" s="2"/>
      <c r="F1" s="3"/>
      <c r="G1" s="4" t="s">
        <v>1619</v>
      </c>
      <c r="H1" s="1">
        <f>SUM(H11:H10000)</f>
        <v>3290400</v>
      </c>
    </row>
    <row r="2" spans="1:9" ht="15.6" x14ac:dyDescent="0.3">
      <c r="A2" s="16" t="s">
        <v>1620</v>
      </c>
      <c r="B2" s="2"/>
      <c r="F2" s="3"/>
      <c r="G2" s="59"/>
      <c r="H2" s="61"/>
    </row>
    <row r="3" spans="1:9" x14ac:dyDescent="0.25">
      <c r="A3" s="96">
        <f>'E-Mail'!$B$2</f>
        <v>37042</v>
      </c>
      <c r="B3" s="2"/>
      <c r="F3" s="3"/>
      <c r="G3" s="59"/>
      <c r="H3" s="61"/>
    </row>
    <row r="5" spans="1:9" s="51" customFormat="1" ht="9.75" customHeight="1" x14ac:dyDescent="0.25">
      <c r="A5" s="52" t="s">
        <v>117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1858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539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</row>
    <row r="10" spans="1:9" s="51" customFormat="1" ht="25.5" customHeight="1" thickBot="1" x14ac:dyDescent="0.3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</row>
    <row r="11" spans="1:9" s="51" customFormat="1" ht="10.5" customHeight="1" thickTop="1" thickBot="1" x14ac:dyDescent="0.3">
      <c r="A11" s="279" t="s">
        <v>1915</v>
      </c>
      <c r="B11" s="280"/>
      <c r="C11" s="280"/>
      <c r="D11" s="280"/>
      <c r="E11" s="280"/>
      <c r="F11" s="280"/>
      <c r="G11" s="280"/>
      <c r="H11" s="280"/>
      <c r="I11" s="281"/>
    </row>
    <row r="12" spans="1:9" s="51" customFormat="1" ht="14.4" thickTop="1" thickBot="1" x14ac:dyDescent="0.3">
      <c r="A12" s="55" t="s">
        <v>611</v>
      </c>
      <c r="B12" s="56">
        <v>37135</v>
      </c>
      <c r="C12" s="57">
        <v>58</v>
      </c>
      <c r="D12" s="57">
        <v>58</v>
      </c>
      <c r="E12" s="57">
        <v>58</v>
      </c>
      <c r="F12" s="57">
        <v>58</v>
      </c>
      <c r="G12" s="57" t="s">
        <v>612</v>
      </c>
      <c r="H12" s="58">
        <v>30400</v>
      </c>
      <c r="I12" s="55" t="s">
        <v>1615</v>
      </c>
    </row>
    <row r="13" spans="1:9" s="51" customFormat="1" ht="14.4" thickTop="1" thickBot="1" x14ac:dyDescent="0.3">
      <c r="A13" s="55" t="s">
        <v>978</v>
      </c>
      <c r="B13" s="55" t="s">
        <v>1914</v>
      </c>
      <c r="C13" s="57">
        <v>58</v>
      </c>
      <c r="D13" s="57">
        <v>58</v>
      </c>
      <c r="E13" s="57">
        <v>58</v>
      </c>
      <c r="F13" s="57">
        <v>58</v>
      </c>
      <c r="G13" s="57" t="s">
        <v>613</v>
      </c>
      <c r="H13" s="58">
        <v>51200</v>
      </c>
      <c r="I13" s="55" t="s">
        <v>1615</v>
      </c>
    </row>
    <row r="14" spans="1:9" s="51" customFormat="1" ht="21.6" thickTop="1" thickBot="1" x14ac:dyDescent="0.3">
      <c r="A14" s="55" t="s">
        <v>614</v>
      </c>
      <c r="B14" s="55" t="s">
        <v>3090</v>
      </c>
      <c r="C14" s="57">
        <v>34</v>
      </c>
      <c r="D14" s="57">
        <v>35.5</v>
      </c>
      <c r="E14" s="57">
        <v>34.719000000000001</v>
      </c>
      <c r="F14" s="57">
        <v>35</v>
      </c>
      <c r="G14" s="57" t="s">
        <v>615</v>
      </c>
      <c r="H14" s="58">
        <v>32000</v>
      </c>
      <c r="I14" s="55" t="s">
        <v>1615</v>
      </c>
    </row>
    <row r="15" spans="1:9" s="51" customFormat="1" ht="21.6" thickTop="1" thickBot="1" x14ac:dyDescent="0.3">
      <c r="A15" s="55" t="s">
        <v>616</v>
      </c>
      <c r="B15" s="55" t="s">
        <v>3090</v>
      </c>
      <c r="C15" s="57">
        <v>47</v>
      </c>
      <c r="D15" s="57">
        <v>47</v>
      </c>
      <c r="E15" s="57">
        <v>47</v>
      </c>
      <c r="F15" s="57">
        <v>47</v>
      </c>
      <c r="G15" s="57" t="s">
        <v>617</v>
      </c>
      <c r="H15" s="58">
        <v>8000</v>
      </c>
      <c r="I15" s="55" t="s">
        <v>1615</v>
      </c>
    </row>
    <row r="16" spans="1:9" s="51" customFormat="1" ht="14.4" thickTop="1" thickBot="1" x14ac:dyDescent="0.3">
      <c r="A16" s="55" t="s">
        <v>618</v>
      </c>
      <c r="B16" s="56">
        <v>37135</v>
      </c>
      <c r="C16" s="57">
        <v>52</v>
      </c>
      <c r="D16" s="57">
        <v>52</v>
      </c>
      <c r="E16" s="57">
        <v>52</v>
      </c>
      <c r="F16" s="57">
        <v>52</v>
      </c>
      <c r="G16" s="57" t="s">
        <v>547</v>
      </c>
      <c r="H16" s="58">
        <v>15200</v>
      </c>
      <c r="I16" s="55" t="s">
        <v>1615</v>
      </c>
    </row>
    <row r="17" spans="1:9" s="51" customFormat="1" ht="14.4" thickTop="1" thickBot="1" x14ac:dyDescent="0.3">
      <c r="A17" s="279" t="s">
        <v>3078</v>
      </c>
      <c r="B17" s="280"/>
      <c r="C17" s="280"/>
      <c r="D17" s="280"/>
      <c r="E17" s="280"/>
      <c r="F17" s="280"/>
      <c r="G17" s="280"/>
      <c r="H17" s="280"/>
      <c r="I17" s="281"/>
    </row>
    <row r="18" spans="1:9" s="51" customFormat="1" ht="21.6" thickTop="1" thickBot="1" x14ac:dyDescent="0.3">
      <c r="A18" s="55" t="s">
        <v>3141</v>
      </c>
      <c r="B18" s="55" t="s">
        <v>3142</v>
      </c>
      <c r="C18" s="57">
        <v>83</v>
      </c>
      <c r="D18" s="57">
        <v>85</v>
      </c>
      <c r="E18" s="57">
        <v>84</v>
      </c>
      <c r="F18" s="57">
        <v>83</v>
      </c>
      <c r="G18" s="57" t="s">
        <v>551</v>
      </c>
      <c r="H18" s="58">
        <v>1600</v>
      </c>
      <c r="I18" s="55" t="s">
        <v>1615</v>
      </c>
    </row>
    <row r="19" spans="1:9" s="51" customFormat="1" ht="21.6" thickTop="1" thickBot="1" x14ac:dyDescent="0.3">
      <c r="A19" s="55" t="s">
        <v>619</v>
      </c>
      <c r="B19" s="55" t="s">
        <v>3142</v>
      </c>
      <c r="C19" s="57">
        <v>42</v>
      </c>
      <c r="D19" s="57">
        <v>42</v>
      </c>
      <c r="E19" s="57">
        <v>42</v>
      </c>
      <c r="F19" s="57">
        <v>42</v>
      </c>
      <c r="G19" s="57" t="s">
        <v>620</v>
      </c>
      <c r="H19" s="57">
        <v>400</v>
      </c>
      <c r="I19" s="55" t="s">
        <v>1615</v>
      </c>
    </row>
    <row r="20" spans="1:9" s="51" customFormat="1" ht="21.6" thickTop="1" thickBot="1" x14ac:dyDescent="0.3">
      <c r="A20" s="55" t="s">
        <v>979</v>
      </c>
      <c r="B20" s="55" t="s">
        <v>3142</v>
      </c>
      <c r="C20" s="57">
        <v>45</v>
      </c>
      <c r="D20" s="57">
        <v>58</v>
      </c>
      <c r="E20" s="57">
        <v>49.5</v>
      </c>
      <c r="F20" s="57">
        <v>58</v>
      </c>
      <c r="G20" s="57" t="s">
        <v>621</v>
      </c>
      <c r="H20" s="58">
        <v>1600</v>
      </c>
      <c r="I20" s="55" t="s">
        <v>1615</v>
      </c>
    </row>
    <row r="21" spans="1:9" s="51" customFormat="1" ht="14.4" thickTop="1" thickBot="1" x14ac:dyDescent="0.3">
      <c r="A21" s="279" t="s">
        <v>1612</v>
      </c>
      <c r="B21" s="280"/>
      <c r="C21" s="280"/>
      <c r="D21" s="280"/>
      <c r="E21" s="280"/>
      <c r="F21" s="280"/>
      <c r="G21" s="280"/>
      <c r="H21" s="280"/>
      <c r="I21" s="281"/>
    </row>
    <row r="22" spans="1:9" s="51" customFormat="1" ht="14.4" thickTop="1" thickBot="1" x14ac:dyDescent="0.3">
      <c r="A22" s="55" t="s">
        <v>1613</v>
      </c>
      <c r="B22" s="55" t="s">
        <v>1614</v>
      </c>
      <c r="C22" s="57">
        <v>18</v>
      </c>
      <c r="D22" s="57">
        <v>23.5</v>
      </c>
      <c r="E22" s="57">
        <v>18.879000000000001</v>
      </c>
      <c r="F22" s="57">
        <v>23.5</v>
      </c>
      <c r="G22" s="57" t="s">
        <v>622</v>
      </c>
      <c r="H22" s="58">
        <v>23200</v>
      </c>
      <c r="I22" s="55" t="s">
        <v>1615</v>
      </c>
    </row>
    <row r="23" spans="1:9" s="51" customFormat="1" ht="21.6" thickTop="1" thickBot="1" x14ac:dyDescent="0.3">
      <c r="A23" s="55" t="s">
        <v>1023</v>
      </c>
      <c r="B23" s="55" t="s">
        <v>3090</v>
      </c>
      <c r="C23" s="57">
        <v>22.5</v>
      </c>
      <c r="D23" s="57">
        <v>24.75</v>
      </c>
      <c r="E23" s="57">
        <v>23.681999999999999</v>
      </c>
      <c r="F23" s="57">
        <v>23</v>
      </c>
      <c r="G23" s="57" t="s">
        <v>623</v>
      </c>
      <c r="H23" s="58">
        <v>280000</v>
      </c>
      <c r="I23" s="55" t="s">
        <v>1615</v>
      </c>
    </row>
    <row r="24" spans="1:9" s="51" customFormat="1" ht="14.4" thickTop="1" thickBot="1" x14ac:dyDescent="0.3">
      <c r="A24" s="55" t="s">
        <v>624</v>
      </c>
      <c r="B24" s="55" t="s">
        <v>625</v>
      </c>
      <c r="C24" s="57">
        <v>39.5</v>
      </c>
      <c r="D24" s="57">
        <v>42.5</v>
      </c>
      <c r="E24" s="57">
        <v>41.25</v>
      </c>
      <c r="F24" s="57">
        <v>42</v>
      </c>
      <c r="G24" s="57" t="s">
        <v>626</v>
      </c>
      <c r="H24" s="58">
        <v>112000</v>
      </c>
      <c r="I24" s="55" t="s">
        <v>1615</v>
      </c>
    </row>
    <row r="25" spans="1:9" s="51" customFormat="1" ht="21.6" thickTop="1" thickBot="1" x14ac:dyDescent="0.3">
      <c r="A25" s="55" t="s">
        <v>3053</v>
      </c>
      <c r="B25" s="55" t="s">
        <v>1616</v>
      </c>
      <c r="C25" s="57">
        <v>75</v>
      </c>
      <c r="D25" s="57">
        <v>75</v>
      </c>
      <c r="E25" s="57">
        <v>75</v>
      </c>
      <c r="F25" s="57">
        <v>75</v>
      </c>
      <c r="G25" s="57" t="s">
        <v>627</v>
      </c>
      <c r="H25" s="58">
        <v>35200</v>
      </c>
      <c r="I25" s="55" t="s">
        <v>1615</v>
      </c>
    </row>
    <row r="26" spans="1:9" s="51" customFormat="1" ht="14.4" thickTop="1" thickBot="1" x14ac:dyDescent="0.3">
      <c r="A26" s="55" t="s">
        <v>3054</v>
      </c>
      <c r="B26" s="56">
        <v>37135</v>
      </c>
      <c r="C26" s="57">
        <v>35.299999999999997</v>
      </c>
      <c r="D26" s="57">
        <v>36.049999999999997</v>
      </c>
      <c r="E26" s="57">
        <v>35.667999999999999</v>
      </c>
      <c r="F26" s="57">
        <v>35.700000000000003</v>
      </c>
      <c r="G26" s="57" t="s">
        <v>628</v>
      </c>
      <c r="H26" s="58">
        <v>760000</v>
      </c>
      <c r="I26" s="55" t="s">
        <v>1615</v>
      </c>
    </row>
    <row r="27" spans="1:9" s="51" customFormat="1" ht="14.4" thickTop="1" thickBot="1" x14ac:dyDescent="0.3">
      <c r="A27" s="55" t="s">
        <v>980</v>
      </c>
      <c r="B27" s="55" t="s">
        <v>1914</v>
      </c>
      <c r="C27" s="57">
        <v>33.75</v>
      </c>
      <c r="D27" s="57">
        <v>33.75</v>
      </c>
      <c r="E27" s="57">
        <v>33.75</v>
      </c>
      <c r="F27" s="57">
        <v>33.75</v>
      </c>
      <c r="G27" s="57" t="s">
        <v>629</v>
      </c>
      <c r="H27" s="58">
        <v>51200</v>
      </c>
      <c r="I27" s="55" t="s">
        <v>1615</v>
      </c>
    </row>
    <row r="28" spans="1:9" s="51" customFormat="1" ht="14.4" thickTop="1" thickBot="1" x14ac:dyDescent="0.3">
      <c r="A28" s="55" t="s">
        <v>630</v>
      </c>
      <c r="B28" s="56">
        <v>36924</v>
      </c>
      <c r="C28" s="57">
        <v>34.5</v>
      </c>
      <c r="D28" s="57">
        <v>34.5</v>
      </c>
      <c r="E28" s="57">
        <v>34.5</v>
      </c>
      <c r="F28" s="57">
        <v>34.5</v>
      </c>
      <c r="G28" s="57" t="s">
        <v>631</v>
      </c>
      <c r="H28" s="58">
        <v>16000</v>
      </c>
      <c r="I28" s="55" t="s">
        <v>1615</v>
      </c>
    </row>
    <row r="29" spans="1:9" s="51" customFormat="1" ht="21.6" thickTop="1" thickBot="1" x14ac:dyDescent="0.3">
      <c r="A29" s="55" t="s">
        <v>1017</v>
      </c>
      <c r="B29" s="55" t="s">
        <v>3328</v>
      </c>
      <c r="C29" s="57">
        <v>36.75</v>
      </c>
      <c r="D29" s="57">
        <v>37</v>
      </c>
      <c r="E29" s="57">
        <v>36.875</v>
      </c>
      <c r="F29" s="57">
        <v>37</v>
      </c>
      <c r="G29" s="57" t="s">
        <v>632</v>
      </c>
      <c r="H29" s="58">
        <v>67200</v>
      </c>
      <c r="I29" s="55" t="s">
        <v>1615</v>
      </c>
    </row>
    <row r="30" spans="1:9" s="51" customFormat="1" ht="14.4" thickTop="1" thickBot="1" x14ac:dyDescent="0.3">
      <c r="A30" s="55" t="s">
        <v>633</v>
      </c>
      <c r="B30" s="56">
        <v>36952</v>
      </c>
      <c r="C30" s="57">
        <v>34.5</v>
      </c>
      <c r="D30" s="57">
        <v>34.5</v>
      </c>
      <c r="E30" s="57">
        <v>34.5</v>
      </c>
      <c r="F30" s="57">
        <v>34.5</v>
      </c>
      <c r="G30" s="57" t="s">
        <v>634</v>
      </c>
      <c r="H30" s="58">
        <v>16800</v>
      </c>
      <c r="I30" s="55" t="s">
        <v>1615</v>
      </c>
    </row>
    <row r="31" spans="1:9" s="51" customFormat="1" ht="14.4" thickTop="1" thickBot="1" x14ac:dyDescent="0.3">
      <c r="A31" s="55" t="s">
        <v>981</v>
      </c>
      <c r="B31" s="56">
        <v>37013</v>
      </c>
      <c r="C31" s="57">
        <v>39</v>
      </c>
      <c r="D31" s="57">
        <v>39.25</v>
      </c>
      <c r="E31" s="57">
        <v>39.125</v>
      </c>
      <c r="F31" s="57">
        <v>39.25</v>
      </c>
      <c r="G31" s="57" t="s">
        <v>635</v>
      </c>
      <c r="H31" s="58">
        <v>35200</v>
      </c>
      <c r="I31" s="55" t="s">
        <v>1615</v>
      </c>
    </row>
    <row r="32" spans="1:9" s="51" customFormat="1" ht="14.4" thickTop="1" thickBot="1" x14ac:dyDescent="0.3">
      <c r="A32" s="55" t="s">
        <v>636</v>
      </c>
      <c r="B32" s="56">
        <v>37044</v>
      </c>
      <c r="C32" s="57">
        <v>48.25</v>
      </c>
      <c r="D32" s="57">
        <v>49</v>
      </c>
      <c r="E32" s="57">
        <v>48.463999999999999</v>
      </c>
      <c r="F32" s="57">
        <v>48.5</v>
      </c>
      <c r="G32" s="57" t="s">
        <v>637</v>
      </c>
      <c r="H32" s="58">
        <v>112000</v>
      </c>
      <c r="I32" s="55" t="s">
        <v>1615</v>
      </c>
    </row>
    <row r="33" spans="1:9" s="51" customFormat="1" ht="14.4" thickTop="1" thickBot="1" x14ac:dyDescent="0.3">
      <c r="A33" s="55" t="s">
        <v>3066</v>
      </c>
      <c r="B33" s="55" t="s">
        <v>1614</v>
      </c>
      <c r="C33" s="57">
        <v>18.5</v>
      </c>
      <c r="D33" s="57">
        <v>20.5</v>
      </c>
      <c r="E33" s="57">
        <v>19.562999999999999</v>
      </c>
      <c r="F33" s="57">
        <v>20.5</v>
      </c>
      <c r="G33" s="57" t="s">
        <v>638</v>
      </c>
      <c r="H33" s="58">
        <v>6400</v>
      </c>
      <c r="I33" s="55" t="s">
        <v>1615</v>
      </c>
    </row>
    <row r="34" spans="1:9" s="51" customFormat="1" ht="21.6" thickTop="1" thickBot="1" x14ac:dyDescent="0.3">
      <c r="A34" s="55" t="s">
        <v>983</v>
      </c>
      <c r="B34" s="55" t="s">
        <v>3090</v>
      </c>
      <c r="C34" s="57">
        <v>23.5</v>
      </c>
      <c r="D34" s="57">
        <v>24.5</v>
      </c>
      <c r="E34" s="57">
        <v>24</v>
      </c>
      <c r="F34" s="57">
        <v>24.5</v>
      </c>
      <c r="G34" s="57" t="s">
        <v>639</v>
      </c>
      <c r="H34" s="58">
        <v>8000</v>
      </c>
      <c r="I34" s="55" t="s">
        <v>1615</v>
      </c>
    </row>
    <row r="35" spans="1:9" s="51" customFormat="1" ht="14.4" thickTop="1" thickBot="1" x14ac:dyDescent="0.3">
      <c r="A35" s="55" t="s">
        <v>640</v>
      </c>
      <c r="B35" s="55" t="s">
        <v>625</v>
      </c>
      <c r="C35" s="57">
        <v>40.5</v>
      </c>
      <c r="D35" s="57">
        <v>40.5</v>
      </c>
      <c r="E35" s="57">
        <v>40.5</v>
      </c>
      <c r="F35" s="57">
        <v>40.5</v>
      </c>
      <c r="G35" s="57" t="s">
        <v>641</v>
      </c>
      <c r="H35" s="58">
        <v>16000</v>
      </c>
      <c r="I35" s="55" t="s">
        <v>1615</v>
      </c>
    </row>
    <row r="36" spans="1:9" s="51" customFormat="1" ht="14.4" thickTop="1" thickBot="1" x14ac:dyDescent="0.3">
      <c r="A36" s="55" t="s">
        <v>642</v>
      </c>
      <c r="B36" s="56">
        <v>37135</v>
      </c>
      <c r="C36" s="57">
        <v>33.5</v>
      </c>
      <c r="D36" s="57">
        <v>34</v>
      </c>
      <c r="E36" s="57">
        <v>33.75</v>
      </c>
      <c r="F36" s="57">
        <v>34</v>
      </c>
      <c r="G36" s="57" t="s">
        <v>643</v>
      </c>
      <c r="H36" s="58">
        <v>30400</v>
      </c>
      <c r="I36" s="55" t="s">
        <v>1615</v>
      </c>
    </row>
    <row r="37" spans="1:9" s="51" customFormat="1" ht="14.4" thickTop="1" thickBot="1" x14ac:dyDescent="0.3">
      <c r="A37" s="55" t="s">
        <v>644</v>
      </c>
      <c r="B37" s="56">
        <v>36924</v>
      </c>
      <c r="C37" s="57">
        <v>33.75</v>
      </c>
      <c r="D37" s="57">
        <v>34</v>
      </c>
      <c r="E37" s="57">
        <v>33.875</v>
      </c>
      <c r="F37" s="57">
        <v>34</v>
      </c>
      <c r="G37" s="57" t="s">
        <v>645</v>
      </c>
      <c r="H37" s="58">
        <v>32000</v>
      </c>
      <c r="I37" s="55" t="s">
        <v>1615</v>
      </c>
    </row>
    <row r="38" spans="1:9" s="51" customFormat="1" ht="21.6" thickTop="1" thickBot="1" x14ac:dyDescent="0.3">
      <c r="A38" s="55" t="s">
        <v>646</v>
      </c>
      <c r="B38" s="55" t="s">
        <v>3328</v>
      </c>
      <c r="C38" s="57">
        <v>35.75</v>
      </c>
      <c r="D38" s="57">
        <v>35.75</v>
      </c>
      <c r="E38" s="57">
        <v>35.75</v>
      </c>
      <c r="F38" s="57">
        <v>35.75</v>
      </c>
      <c r="G38" s="57" t="s">
        <v>647</v>
      </c>
      <c r="H38" s="58">
        <v>33600</v>
      </c>
      <c r="I38" s="55" t="s">
        <v>1615</v>
      </c>
    </row>
    <row r="39" spans="1:9" s="51" customFormat="1" ht="14.4" thickTop="1" thickBot="1" x14ac:dyDescent="0.3">
      <c r="A39" s="55" t="s">
        <v>648</v>
      </c>
      <c r="B39" s="56">
        <v>36952</v>
      </c>
      <c r="C39" s="57">
        <v>34.25</v>
      </c>
      <c r="D39" s="57">
        <v>34.25</v>
      </c>
      <c r="E39" s="57">
        <v>34.25</v>
      </c>
      <c r="F39" s="57">
        <v>34.25</v>
      </c>
      <c r="G39" s="57" t="s">
        <v>645</v>
      </c>
      <c r="H39" s="58">
        <v>16800</v>
      </c>
      <c r="I39" s="55" t="s">
        <v>1615</v>
      </c>
    </row>
    <row r="40" spans="1:9" s="51" customFormat="1" ht="14.4" thickTop="1" thickBot="1" x14ac:dyDescent="0.3">
      <c r="A40" s="55" t="s">
        <v>1916</v>
      </c>
      <c r="B40" s="55" t="s">
        <v>1614</v>
      </c>
      <c r="C40" s="57">
        <v>26.75</v>
      </c>
      <c r="D40" s="57">
        <v>27.3</v>
      </c>
      <c r="E40" s="57">
        <v>27.06</v>
      </c>
      <c r="F40" s="57">
        <v>27.3</v>
      </c>
      <c r="G40" s="57" t="s">
        <v>649</v>
      </c>
      <c r="H40" s="58">
        <v>35200</v>
      </c>
      <c r="I40" s="55" t="s">
        <v>1615</v>
      </c>
    </row>
    <row r="41" spans="1:9" s="51" customFormat="1" ht="21.6" thickTop="1" thickBot="1" x14ac:dyDescent="0.3">
      <c r="A41" s="55" t="s">
        <v>923</v>
      </c>
      <c r="B41" s="55" t="s">
        <v>3090</v>
      </c>
      <c r="C41" s="57">
        <v>34</v>
      </c>
      <c r="D41" s="57">
        <v>34</v>
      </c>
      <c r="E41" s="57">
        <v>34</v>
      </c>
      <c r="F41" s="57">
        <v>34</v>
      </c>
      <c r="G41" s="57" t="s">
        <v>650</v>
      </c>
      <c r="H41" s="58">
        <v>4000</v>
      </c>
      <c r="I41" s="55" t="s">
        <v>1615</v>
      </c>
    </row>
    <row r="42" spans="1:9" s="51" customFormat="1" ht="21.6" thickTop="1" thickBot="1" x14ac:dyDescent="0.3">
      <c r="A42" s="55" t="s">
        <v>651</v>
      </c>
      <c r="B42" s="55" t="s">
        <v>1616</v>
      </c>
      <c r="C42" s="57">
        <v>85.5</v>
      </c>
      <c r="D42" s="57">
        <v>85.5</v>
      </c>
      <c r="E42" s="57">
        <v>85.5</v>
      </c>
      <c r="F42" s="57">
        <v>85.5</v>
      </c>
      <c r="G42" s="57" t="s">
        <v>652</v>
      </c>
      <c r="H42" s="58">
        <v>35200</v>
      </c>
      <c r="I42" s="55" t="s">
        <v>1615</v>
      </c>
    </row>
    <row r="43" spans="1:9" s="51" customFormat="1" ht="14.4" thickTop="1" thickBot="1" x14ac:dyDescent="0.3">
      <c r="A43" s="55" t="s">
        <v>118</v>
      </c>
      <c r="B43" s="56">
        <v>37135</v>
      </c>
      <c r="C43" s="57">
        <v>41.95</v>
      </c>
      <c r="D43" s="57">
        <v>42.25</v>
      </c>
      <c r="E43" s="57">
        <v>42.1</v>
      </c>
      <c r="F43" s="57">
        <v>42.25</v>
      </c>
      <c r="G43" s="57" t="s">
        <v>653</v>
      </c>
      <c r="H43" s="58">
        <v>30400</v>
      </c>
      <c r="I43" s="55" t="s">
        <v>1615</v>
      </c>
    </row>
    <row r="44" spans="1:9" s="51" customFormat="1" ht="14.4" thickTop="1" thickBot="1" x14ac:dyDescent="0.3">
      <c r="A44" s="55" t="s">
        <v>654</v>
      </c>
      <c r="B44" s="56">
        <v>37073</v>
      </c>
      <c r="C44" s="57">
        <v>260</v>
      </c>
      <c r="D44" s="57">
        <v>260</v>
      </c>
      <c r="E44" s="57">
        <v>260</v>
      </c>
      <c r="F44" s="57">
        <v>260</v>
      </c>
      <c r="G44" s="57" t="s">
        <v>655</v>
      </c>
      <c r="H44" s="58">
        <v>10000</v>
      </c>
      <c r="I44" s="55" t="s">
        <v>1615</v>
      </c>
    </row>
    <row r="45" spans="1:9" s="51" customFormat="1" ht="14.4" thickTop="1" thickBot="1" x14ac:dyDescent="0.3">
      <c r="A45" s="55" t="s">
        <v>119</v>
      </c>
      <c r="B45" s="55" t="s">
        <v>1614</v>
      </c>
      <c r="C45" s="57">
        <v>36.75</v>
      </c>
      <c r="D45" s="57">
        <v>38.25</v>
      </c>
      <c r="E45" s="57">
        <v>37.426000000000002</v>
      </c>
      <c r="F45" s="57">
        <v>37.5</v>
      </c>
      <c r="G45" s="57" t="s">
        <v>656</v>
      </c>
      <c r="H45" s="58">
        <v>13600</v>
      </c>
      <c r="I45" s="55" t="s">
        <v>1615</v>
      </c>
    </row>
    <row r="46" spans="1:9" s="51" customFormat="1" ht="21.6" thickTop="1" thickBot="1" x14ac:dyDescent="0.3">
      <c r="A46" s="55" t="s">
        <v>120</v>
      </c>
      <c r="B46" s="55" t="s">
        <v>3090</v>
      </c>
      <c r="C46" s="57">
        <v>40</v>
      </c>
      <c r="D46" s="57">
        <v>43.25</v>
      </c>
      <c r="E46" s="57">
        <v>41.786000000000001</v>
      </c>
      <c r="F46" s="57">
        <v>41.5</v>
      </c>
      <c r="G46" s="57" t="s">
        <v>657</v>
      </c>
      <c r="H46" s="58">
        <v>28000</v>
      </c>
      <c r="I46" s="55" t="s">
        <v>1615</v>
      </c>
    </row>
    <row r="47" spans="1:9" s="51" customFormat="1" ht="14.4" thickTop="1" thickBot="1" x14ac:dyDescent="0.3">
      <c r="A47" s="55" t="s">
        <v>658</v>
      </c>
      <c r="B47" s="55" t="s">
        <v>625</v>
      </c>
      <c r="C47" s="57">
        <v>46.25</v>
      </c>
      <c r="D47" s="57">
        <v>47</v>
      </c>
      <c r="E47" s="57">
        <v>46.625</v>
      </c>
      <c r="F47" s="57">
        <v>47</v>
      </c>
      <c r="G47" s="57" t="s">
        <v>659</v>
      </c>
      <c r="H47" s="58">
        <v>33600</v>
      </c>
      <c r="I47" s="55" t="s">
        <v>1615</v>
      </c>
    </row>
    <row r="48" spans="1:9" s="51" customFormat="1" ht="21.6" thickTop="1" thickBot="1" x14ac:dyDescent="0.3">
      <c r="A48" s="55" t="s">
        <v>984</v>
      </c>
      <c r="B48" s="55" t="s">
        <v>1616</v>
      </c>
      <c r="C48" s="57">
        <v>72</v>
      </c>
      <c r="D48" s="57">
        <v>74</v>
      </c>
      <c r="E48" s="57">
        <v>73.167000000000002</v>
      </c>
      <c r="F48" s="57">
        <v>74</v>
      </c>
      <c r="G48" s="57" t="s">
        <v>660</v>
      </c>
      <c r="H48" s="58">
        <v>105600</v>
      </c>
      <c r="I48" s="55" t="s">
        <v>1615</v>
      </c>
    </row>
    <row r="49" spans="1:9" s="51" customFormat="1" ht="14.4" thickTop="1" thickBot="1" x14ac:dyDescent="0.3">
      <c r="A49" s="55" t="s">
        <v>661</v>
      </c>
      <c r="B49" s="56">
        <v>37135</v>
      </c>
      <c r="C49" s="57">
        <v>49.25</v>
      </c>
      <c r="D49" s="57">
        <v>49.25</v>
      </c>
      <c r="E49" s="57">
        <v>49.25</v>
      </c>
      <c r="F49" s="57">
        <v>49.25</v>
      </c>
      <c r="G49" s="57" t="s">
        <v>662</v>
      </c>
      <c r="H49" s="58">
        <v>30400</v>
      </c>
      <c r="I49" s="55" t="s">
        <v>1615</v>
      </c>
    </row>
    <row r="50" spans="1:9" s="51" customFormat="1" ht="14.4" thickTop="1" thickBot="1" x14ac:dyDescent="0.3">
      <c r="A50" s="55" t="s">
        <v>985</v>
      </c>
      <c r="B50" s="55" t="s">
        <v>1914</v>
      </c>
      <c r="C50" s="57">
        <v>49.25</v>
      </c>
      <c r="D50" s="57">
        <v>49.4</v>
      </c>
      <c r="E50" s="57">
        <v>49.325000000000003</v>
      </c>
      <c r="F50" s="57">
        <v>49.4</v>
      </c>
      <c r="G50" s="57" t="s">
        <v>663</v>
      </c>
      <c r="H50" s="58">
        <v>102400</v>
      </c>
      <c r="I50" s="55" t="s">
        <v>1615</v>
      </c>
    </row>
    <row r="51" spans="1:9" s="51" customFormat="1" ht="21.6" thickTop="1" thickBot="1" x14ac:dyDescent="0.3">
      <c r="A51" s="55" t="s">
        <v>664</v>
      </c>
      <c r="B51" s="55" t="s">
        <v>3328</v>
      </c>
      <c r="C51" s="57">
        <v>59</v>
      </c>
      <c r="D51" s="57">
        <v>59</v>
      </c>
      <c r="E51" s="57">
        <v>59</v>
      </c>
      <c r="F51" s="57">
        <v>59</v>
      </c>
      <c r="G51" s="57" t="s">
        <v>665</v>
      </c>
      <c r="H51" s="58">
        <v>33600</v>
      </c>
      <c r="I51" s="55" t="s">
        <v>1615</v>
      </c>
    </row>
    <row r="52" spans="1:9" s="51" customFormat="1" ht="21.6" thickTop="1" thickBot="1" x14ac:dyDescent="0.3">
      <c r="A52" s="55" t="s">
        <v>986</v>
      </c>
      <c r="B52" s="55" t="s">
        <v>982</v>
      </c>
      <c r="C52" s="57">
        <v>67</v>
      </c>
      <c r="D52" s="57">
        <v>67</v>
      </c>
      <c r="E52" s="57">
        <v>67</v>
      </c>
      <c r="F52" s="57">
        <v>67</v>
      </c>
      <c r="G52" s="57" t="s">
        <v>666</v>
      </c>
      <c r="H52" s="58">
        <v>35200</v>
      </c>
      <c r="I52" s="55" t="s">
        <v>1615</v>
      </c>
    </row>
    <row r="53" spans="1:9" s="51" customFormat="1" ht="14.4" thickTop="1" thickBot="1" x14ac:dyDescent="0.3">
      <c r="A53" s="55" t="s">
        <v>1617</v>
      </c>
      <c r="B53" s="55" t="s">
        <v>1614</v>
      </c>
      <c r="C53" s="57">
        <v>23.25</v>
      </c>
      <c r="D53" s="57">
        <v>27</v>
      </c>
      <c r="E53" s="57">
        <v>24.09</v>
      </c>
      <c r="F53" s="57">
        <v>27</v>
      </c>
      <c r="G53" s="57" t="s">
        <v>667</v>
      </c>
      <c r="H53" s="58">
        <v>28800</v>
      </c>
      <c r="I53" s="55" t="s">
        <v>1615</v>
      </c>
    </row>
    <row r="54" spans="1:9" s="51" customFormat="1" ht="21.6" thickTop="1" thickBot="1" x14ac:dyDescent="0.3">
      <c r="A54" s="55" t="s">
        <v>3092</v>
      </c>
      <c r="B54" s="55" t="s">
        <v>3090</v>
      </c>
      <c r="C54" s="57">
        <v>27.25</v>
      </c>
      <c r="D54" s="57">
        <v>30.75</v>
      </c>
      <c r="E54" s="57">
        <v>28.738</v>
      </c>
      <c r="F54" s="57">
        <v>27.5</v>
      </c>
      <c r="G54" s="57" t="s">
        <v>668</v>
      </c>
      <c r="H54" s="58">
        <v>80000</v>
      </c>
      <c r="I54" s="55" t="s">
        <v>1615</v>
      </c>
    </row>
    <row r="55" spans="1:9" s="51" customFormat="1" ht="14.4" thickTop="1" thickBot="1" x14ac:dyDescent="0.3">
      <c r="A55" s="55" t="s">
        <v>669</v>
      </c>
      <c r="B55" s="55" t="s">
        <v>625</v>
      </c>
      <c r="C55" s="57">
        <v>40.75</v>
      </c>
      <c r="D55" s="57">
        <v>41</v>
      </c>
      <c r="E55" s="57">
        <v>40.875</v>
      </c>
      <c r="F55" s="57">
        <v>40.75</v>
      </c>
      <c r="G55" s="57" t="s">
        <v>670</v>
      </c>
      <c r="H55" s="58">
        <v>33600</v>
      </c>
      <c r="I55" s="55" t="s">
        <v>1615</v>
      </c>
    </row>
    <row r="56" spans="1:9" s="51" customFormat="1" ht="14.4" thickTop="1" thickBot="1" x14ac:dyDescent="0.3">
      <c r="A56" s="55" t="s">
        <v>671</v>
      </c>
      <c r="B56" s="56">
        <v>37073</v>
      </c>
      <c r="C56" s="57">
        <v>79</v>
      </c>
      <c r="D56" s="57">
        <v>80</v>
      </c>
      <c r="E56" s="57">
        <v>79.332999999999998</v>
      </c>
      <c r="F56" s="57">
        <v>80</v>
      </c>
      <c r="G56" s="57" t="s">
        <v>672</v>
      </c>
      <c r="H56" s="58">
        <v>50400</v>
      </c>
      <c r="I56" s="55" t="s">
        <v>1615</v>
      </c>
    </row>
    <row r="57" spans="1:9" ht="21.6" thickTop="1" thickBot="1" x14ac:dyDescent="0.3">
      <c r="A57" s="55" t="s">
        <v>1668</v>
      </c>
      <c r="B57" s="55" t="s">
        <v>1616</v>
      </c>
      <c r="C57" s="57">
        <v>74.75</v>
      </c>
      <c r="D57" s="57">
        <v>74.75</v>
      </c>
      <c r="E57" s="57">
        <v>74.75</v>
      </c>
      <c r="F57" s="57">
        <v>74.75</v>
      </c>
      <c r="G57" s="57" t="s">
        <v>673</v>
      </c>
      <c r="H57" s="58">
        <v>35200</v>
      </c>
      <c r="I57" s="55" t="s">
        <v>1615</v>
      </c>
    </row>
    <row r="58" spans="1:9" ht="14.4" thickTop="1" thickBot="1" x14ac:dyDescent="0.3">
      <c r="A58" s="55" t="s">
        <v>121</v>
      </c>
      <c r="B58" s="56">
        <v>37135</v>
      </c>
      <c r="C58" s="57">
        <v>39</v>
      </c>
      <c r="D58" s="57">
        <v>39.35</v>
      </c>
      <c r="E58" s="57">
        <v>39.174999999999997</v>
      </c>
      <c r="F58" s="57">
        <v>39.1</v>
      </c>
      <c r="G58" s="57" t="s">
        <v>674</v>
      </c>
      <c r="H58" s="58">
        <v>273600</v>
      </c>
      <c r="I58" s="55" t="s">
        <v>1615</v>
      </c>
    </row>
    <row r="59" spans="1:9" ht="14.4" thickTop="1" thickBot="1" x14ac:dyDescent="0.3">
      <c r="A59" s="55" t="s">
        <v>675</v>
      </c>
      <c r="B59" s="55" t="s">
        <v>1914</v>
      </c>
      <c r="C59" s="57">
        <v>35.299999999999997</v>
      </c>
      <c r="D59" s="57">
        <v>36</v>
      </c>
      <c r="E59" s="57">
        <v>35.575000000000003</v>
      </c>
      <c r="F59" s="57">
        <v>36</v>
      </c>
      <c r="G59" s="57" t="s">
        <v>676</v>
      </c>
      <c r="H59" s="58">
        <v>204800</v>
      </c>
      <c r="I59" s="55" t="s">
        <v>1615</v>
      </c>
    </row>
    <row r="60" spans="1:9" ht="21.6" thickTop="1" thickBot="1" x14ac:dyDescent="0.3">
      <c r="A60" s="55" t="s">
        <v>987</v>
      </c>
      <c r="B60" s="55" t="s">
        <v>3328</v>
      </c>
      <c r="C60" s="57">
        <v>40.799999999999997</v>
      </c>
      <c r="D60" s="57">
        <v>40.799999999999997</v>
      </c>
      <c r="E60" s="57">
        <v>40.799999999999997</v>
      </c>
      <c r="F60" s="57">
        <v>40.799999999999997</v>
      </c>
      <c r="G60" s="57" t="s">
        <v>677</v>
      </c>
      <c r="H60" s="58">
        <v>33600</v>
      </c>
      <c r="I60" s="55" t="s">
        <v>1615</v>
      </c>
    </row>
    <row r="61" spans="1:9" ht="14.4" thickTop="1" thickBot="1" x14ac:dyDescent="0.3">
      <c r="A61" s="55" t="s">
        <v>924</v>
      </c>
      <c r="B61" s="55" t="s">
        <v>1614</v>
      </c>
      <c r="C61" s="57">
        <v>158</v>
      </c>
      <c r="D61" s="57">
        <v>190</v>
      </c>
      <c r="E61" s="57">
        <v>171.625</v>
      </c>
      <c r="F61" s="57">
        <v>170</v>
      </c>
      <c r="G61" s="57" t="s">
        <v>678</v>
      </c>
      <c r="H61" s="58">
        <v>6400</v>
      </c>
      <c r="I61" s="55" t="s">
        <v>1615</v>
      </c>
    </row>
    <row r="62" spans="1:9" ht="14.4" thickTop="1" thickBot="1" x14ac:dyDescent="0.3">
      <c r="A62" s="55" t="s">
        <v>679</v>
      </c>
      <c r="B62" s="55" t="s">
        <v>625</v>
      </c>
      <c r="C62" s="57">
        <v>230</v>
      </c>
      <c r="D62" s="57">
        <v>243</v>
      </c>
      <c r="E62" s="57">
        <v>237.2</v>
      </c>
      <c r="F62" s="57">
        <v>241</v>
      </c>
      <c r="G62" s="57" t="s">
        <v>680</v>
      </c>
      <c r="H62" s="58">
        <v>48000</v>
      </c>
      <c r="I62" s="55" t="s">
        <v>1615</v>
      </c>
    </row>
    <row r="63" spans="1:9" ht="14.4" thickTop="1" thickBot="1" x14ac:dyDescent="0.3">
      <c r="A63" s="55" t="s">
        <v>681</v>
      </c>
      <c r="B63" s="56">
        <v>37104</v>
      </c>
      <c r="C63" s="57">
        <v>325</v>
      </c>
      <c r="D63" s="57">
        <v>350</v>
      </c>
      <c r="E63" s="57">
        <v>338.33300000000003</v>
      </c>
      <c r="F63" s="57">
        <v>325</v>
      </c>
      <c r="G63" s="57" t="s">
        <v>682</v>
      </c>
      <c r="H63" s="58">
        <v>32400</v>
      </c>
      <c r="I63" s="55" t="s">
        <v>1615</v>
      </c>
    </row>
    <row r="64" spans="1:9" ht="14.4" thickTop="1" thickBot="1" x14ac:dyDescent="0.3">
      <c r="A64" s="55" t="s">
        <v>683</v>
      </c>
      <c r="B64" s="56">
        <v>37135</v>
      </c>
      <c r="C64" s="57">
        <v>184</v>
      </c>
      <c r="D64" s="57">
        <v>275</v>
      </c>
      <c r="E64" s="57">
        <v>229.5</v>
      </c>
      <c r="F64" s="57">
        <v>184</v>
      </c>
      <c r="G64" s="57" t="s">
        <v>655</v>
      </c>
      <c r="H64" s="58">
        <v>19200</v>
      </c>
      <c r="I64" s="55" t="s">
        <v>1615</v>
      </c>
    </row>
    <row r="65" spans="1:9" ht="14.4" thickTop="1" thickBot="1" x14ac:dyDescent="0.3">
      <c r="A65" s="55" t="s">
        <v>684</v>
      </c>
      <c r="B65" s="55" t="s">
        <v>1914</v>
      </c>
      <c r="C65" s="57">
        <v>103</v>
      </c>
      <c r="D65" s="57">
        <v>103</v>
      </c>
      <c r="E65" s="57">
        <v>103</v>
      </c>
      <c r="F65" s="57">
        <v>103</v>
      </c>
      <c r="G65" s="57" t="s">
        <v>673</v>
      </c>
      <c r="H65" s="58">
        <v>30800</v>
      </c>
      <c r="I65" s="55" t="s">
        <v>1615</v>
      </c>
    </row>
    <row r="66" spans="1:9" ht="14.4" thickTop="1" thickBot="1" x14ac:dyDescent="0.3">
      <c r="A66" s="55" t="s">
        <v>685</v>
      </c>
      <c r="B66" s="55" t="s">
        <v>601</v>
      </c>
      <c r="C66" s="57">
        <v>65</v>
      </c>
      <c r="D66" s="57">
        <v>65</v>
      </c>
      <c r="E66" s="57">
        <v>65</v>
      </c>
      <c r="F66" s="57">
        <v>65</v>
      </c>
      <c r="G66" s="57" t="s">
        <v>652</v>
      </c>
      <c r="H66" s="58">
        <v>30800</v>
      </c>
      <c r="I66" s="55" t="s">
        <v>1615</v>
      </c>
    </row>
    <row r="67" spans="1:9" ht="14.4" thickTop="1" thickBot="1" x14ac:dyDescent="0.3">
      <c r="A67" s="55" t="s">
        <v>686</v>
      </c>
      <c r="B67" s="55" t="s">
        <v>589</v>
      </c>
      <c r="C67" s="57">
        <v>37.5</v>
      </c>
      <c r="D67" s="57">
        <v>37.5</v>
      </c>
      <c r="E67" s="57">
        <v>37.5</v>
      </c>
      <c r="F67" s="57">
        <v>37.5</v>
      </c>
      <c r="G67" s="57" t="s">
        <v>687</v>
      </c>
      <c r="H67" s="58">
        <v>30800</v>
      </c>
      <c r="I67" s="55" t="s">
        <v>1615</v>
      </c>
    </row>
    <row r="68" spans="1:9" ht="14.4" thickTop="1" thickBot="1" x14ac:dyDescent="0.3">
      <c r="A68" s="55" t="s">
        <v>925</v>
      </c>
      <c r="B68" s="55" t="s">
        <v>1614</v>
      </c>
      <c r="C68" s="57">
        <v>137</v>
      </c>
      <c r="D68" s="57">
        <v>158</v>
      </c>
      <c r="E68" s="57">
        <v>147.625</v>
      </c>
      <c r="F68" s="57">
        <v>153</v>
      </c>
      <c r="G68" s="57" t="s">
        <v>688</v>
      </c>
      <c r="H68" s="58">
        <v>6400</v>
      </c>
      <c r="I68" s="55" t="s">
        <v>1615</v>
      </c>
    </row>
    <row r="69" spans="1:9" ht="14.4" thickTop="1" thickBot="1" x14ac:dyDescent="0.3">
      <c r="A69" s="55" t="s">
        <v>689</v>
      </c>
      <c r="B69" s="56">
        <v>37073</v>
      </c>
      <c r="C69" s="57">
        <v>259</v>
      </c>
      <c r="D69" s="57">
        <v>259</v>
      </c>
      <c r="E69" s="57">
        <v>259</v>
      </c>
      <c r="F69" s="57">
        <v>259</v>
      </c>
      <c r="G69" s="57" t="s">
        <v>655</v>
      </c>
      <c r="H69" s="58">
        <v>10000</v>
      </c>
      <c r="I69" s="55" t="s">
        <v>1615</v>
      </c>
    </row>
    <row r="70" spans="1:9" ht="14.4" thickTop="1" thickBot="1" x14ac:dyDescent="0.3">
      <c r="A70" s="55" t="s">
        <v>690</v>
      </c>
      <c r="B70" s="55" t="s">
        <v>1914</v>
      </c>
      <c r="C70" s="57">
        <v>100</v>
      </c>
      <c r="D70" s="57">
        <v>100</v>
      </c>
      <c r="E70" s="57">
        <v>100</v>
      </c>
      <c r="F70" s="57">
        <v>100</v>
      </c>
      <c r="G70" s="57" t="s">
        <v>691</v>
      </c>
      <c r="H70" s="58">
        <v>30800</v>
      </c>
      <c r="I70" s="55" t="s">
        <v>1615</v>
      </c>
    </row>
    <row r="71" spans="1:9" ht="14.4" thickTop="1" thickBot="1" x14ac:dyDescent="0.3">
      <c r="A71" s="55" t="s">
        <v>692</v>
      </c>
      <c r="B71" s="55" t="s">
        <v>1614</v>
      </c>
      <c r="C71" s="57">
        <v>19.75</v>
      </c>
      <c r="D71" s="57">
        <v>22</v>
      </c>
      <c r="E71" s="57">
        <v>21.286000000000001</v>
      </c>
      <c r="F71" s="57">
        <v>19.75</v>
      </c>
      <c r="G71" s="57" t="s">
        <v>693</v>
      </c>
      <c r="H71" s="58">
        <v>5600</v>
      </c>
      <c r="I71" s="55" t="s">
        <v>1615</v>
      </c>
    </row>
    <row r="72" spans="1:9" ht="21.6" thickTop="1" thickBot="1" x14ac:dyDescent="0.3">
      <c r="A72" s="55" t="s">
        <v>694</v>
      </c>
      <c r="B72" s="55" t="s">
        <v>3090</v>
      </c>
      <c r="C72" s="57">
        <v>26.25</v>
      </c>
      <c r="D72" s="57">
        <v>26.75</v>
      </c>
      <c r="E72" s="57">
        <v>26.5</v>
      </c>
      <c r="F72" s="57">
        <v>26.75</v>
      </c>
      <c r="G72" s="57" t="s">
        <v>695</v>
      </c>
      <c r="H72" s="58">
        <v>8000</v>
      </c>
      <c r="I72" s="55" t="s">
        <v>1615</v>
      </c>
    </row>
    <row r="73" spans="1:9" ht="14.4" thickTop="1" thickBot="1" x14ac:dyDescent="0.3">
      <c r="A73" s="55" t="s">
        <v>926</v>
      </c>
      <c r="B73" s="55" t="s">
        <v>1614</v>
      </c>
      <c r="C73" s="57">
        <v>37.75</v>
      </c>
      <c r="D73" s="57">
        <v>38.25</v>
      </c>
      <c r="E73" s="57">
        <v>38</v>
      </c>
      <c r="F73" s="57">
        <v>37.75</v>
      </c>
      <c r="G73" s="57" t="s">
        <v>696</v>
      </c>
      <c r="H73" s="58">
        <v>1600</v>
      </c>
      <c r="I73" s="55" t="s">
        <v>1615</v>
      </c>
    </row>
    <row r="74" spans="1:9" ht="13.8" thickTop="1" x14ac:dyDescent="0.25"/>
    <row r="75" spans="1:9" x14ac:dyDescent="0.25">
      <c r="A75" s="65" t="s">
        <v>115</v>
      </c>
    </row>
    <row r="76" spans="1:9" x14ac:dyDescent="0.25">
      <c r="A76" s="65" t="s">
        <v>116</v>
      </c>
    </row>
    <row r="77" spans="1:9" x14ac:dyDescent="0.25">
      <c r="A77" s="65"/>
    </row>
  </sheetData>
  <mergeCells count="11">
    <mergeCell ref="D9:D10"/>
    <mergeCell ref="A11:I11"/>
    <mergeCell ref="A21:I21"/>
    <mergeCell ref="G9:G10"/>
    <mergeCell ref="A17:I17"/>
    <mergeCell ref="H9:H10"/>
    <mergeCell ref="I9:I10"/>
    <mergeCell ref="F9:F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1859</v>
      </c>
      <c r="F1" s="4"/>
      <c r="G1" s="5" t="s">
        <v>1623</v>
      </c>
      <c r="H1" s="1">
        <f>SUM(H11:H10000)</f>
        <v>13857500</v>
      </c>
    </row>
    <row r="2" spans="1:12" ht="15.6" x14ac:dyDescent="0.3">
      <c r="A2" s="16" t="s">
        <v>1621</v>
      </c>
      <c r="F2" s="59"/>
      <c r="G2" s="63"/>
      <c r="H2" s="61"/>
    </row>
    <row r="3" spans="1:12" x14ac:dyDescent="0.25">
      <c r="A3" s="96">
        <f>'E-Mail'!$B$2</f>
        <v>37042</v>
      </c>
      <c r="F3" s="59"/>
      <c r="G3" s="63"/>
      <c r="H3" s="61"/>
    </row>
    <row r="5" spans="1:12" ht="9.75" customHeight="1" x14ac:dyDescent="0.25">
      <c r="A5" s="52" t="s">
        <v>927</v>
      </c>
      <c r="J5" s="51"/>
      <c r="K5" s="51"/>
      <c r="L5" s="51"/>
    </row>
    <row r="6" spans="1:12" ht="9.75" customHeight="1" x14ac:dyDescent="0.25">
      <c r="A6" s="52" t="s">
        <v>1858</v>
      </c>
      <c r="J6" s="51"/>
      <c r="K6" s="51"/>
      <c r="L6" s="51"/>
    </row>
    <row r="7" spans="1:12" ht="9.75" customHeight="1" x14ac:dyDescent="0.25">
      <c r="A7" s="52" t="s">
        <v>539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  <c r="J9" s="51"/>
      <c r="K9" s="51"/>
      <c r="L9" s="51"/>
    </row>
    <row r="10" spans="1:12" ht="25.5" customHeight="1" thickBot="1" x14ac:dyDescent="0.3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  <c r="J10" s="51"/>
      <c r="K10" s="51"/>
      <c r="L10" s="51"/>
    </row>
    <row r="11" spans="1:12" ht="10.5" customHeight="1" thickTop="1" thickBot="1" x14ac:dyDescent="0.3">
      <c r="A11" s="279" t="s">
        <v>988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  <c r="L11" s="51"/>
    </row>
    <row r="12" spans="1:12" ht="14.25" customHeight="1" thickTop="1" thickBot="1" x14ac:dyDescent="0.3">
      <c r="A12" s="55" t="s">
        <v>989</v>
      </c>
      <c r="B12" s="55" t="s">
        <v>990</v>
      </c>
      <c r="C12" s="57">
        <v>4.8</v>
      </c>
      <c r="D12" s="57">
        <v>4.87</v>
      </c>
      <c r="E12" s="57">
        <v>4.8639999999999999</v>
      </c>
      <c r="F12" s="57">
        <v>4.87</v>
      </c>
      <c r="G12" s="57" t="s">
        <v>697</v>
      </c>
      <c r="H12" s="58">
        <v>110000</v>
      </c>
      <c r="I12" s="55" t="s">
        <v>3329</v>
      </c>
      <c r="J12" s="51"/>
      <c r="K12" s="51"/>
      <c r="L12" s="51"/>
    </row>
    <row r="13" spans="1:12" ht="10.5" customHeight="1" thickTop="1" thickBot="1" x14ac:dyDescent="0.3">
      <c r="A13" s="279" t="s">
        <v>1917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  <c r="L13" s="51"/>
    </row>
    <row r="14" spans="1:12" ht="14.25" customHeight="1" thickTop="1" thickBot="1" x14ac:dyDescent="0.3">
      <c r="A14" s="55" t="s">
        <v>698</v>
      </c>
      <c r="B14" s="55" t="s">
        <v>1919</v>
      </c>
      <c r="C14" s="57">
        <v>3.6</v>
      </c>
      <c r="D14" s="57">
        <v>3.65</v>
      </c>
      <c r="E14" s="57">
        <v>3.6349999999999998</v>
      </c>
      <c r="F14" s="57">
        <v>3.6</v>
      </c>
      <c r="G14" s="57" t="s">
        <v>699</v>
      </c>
      <c r="H14" s="58">
        <v>30000</v>
      </c>
      <c r="I14" s="55" t="s">
        <v>1618</v>
      </c>
      <c r="J14" s="51"/>
      <c r="K14" s="51"/>
      <c r="L14" s="51"/>
    </row>
    <row r="15" spans="1:12" ht="14.25" customHeight="1" thickTop="1" thickBot="1" x14ac:dyDescent="0.3">
      <c r="A15" s="55" t="s">
        <v>1918</v>
      </c>
      <c r="B15" s="55" t="s">
        <v>1919</v>
      </c>
      <c r="C15" s="57">
        <v>3.47</v>
      </c>
      <c r="D15" s="57">
        <v>3.69</v>
      </c>
      <c r="E15" s="57">
        <v>3.5790000000000002</v>
      </c>
      <c r="F15" s="57">
        <v>3.61</v>
      </c>
      <c r="G15" s="57" t="s">
        <v>700</v>
      </c>
      <c r="H15" s="58">
        <v>310000</v>
      </c>
      <c r="I15" s="55" t="s">
        <v>1618</v>
      </c>
      <c r="J15" s="51"/>
      <c r="K15" s="51"/>
      <c r="L15" s="51"/>
    </row>
    <row r="16" spans="1:12" ht="14.25" customHeight="1" thickTop="1" thickBot="1" x14ac:dyDescent="0.3">
      <c r="A16" s="55" t="s">
        <v>701</v>
      </c>
      <c r="B16" s="55" t="s">
        <v>1919</v>
      </c>
      <c r="C16" s="57">
        <v>4.1749999999999998</v>
      </c>
      <c r="D16" s="57">
        <v>4.3</v>
      </c>
      <c r="E16" s="57">
        <v>4.258</v>
      </c>
      <c r="F16" s="57">
        <v>4.3</v>
      </c>
      <c r="G16" s="57" t="s">
        <v>702</v>
      </c>
      <c r="H16" s="58">
        <v>15000</v>
      </c>
      <c r="I16" s="55" t="s">
        <v>1618</v>
      </c>
      <c r="J16" s="51"/>
      <c r="K16" s="51"/>
      <c r="L16" s="51"/>
    </row>
    <row r="17" spans="1:12" ht="14.25" customHeight="1" thickTop="1" thickBot="1" x14ac:dyDescent="0.3">
      <c r="A17" s="55" t="s">
        <v>3330</v>
      </c>
      <c r="B17" s="55" t="s">
        <v>1919</v>
      </c>
      <c r="C17" s="57">
        <v>3.665</v>
      </c>
      <c r="D17" s="57">
        <v>3.72</v>
      </c>
      <c r="E17" s="57">
        <v>3.6789999999999998</v>
      </c>
      <c r="F17" s="57">
        <v>3.665</v>
      </c>
      <c r="G17" s="57" t="s">
        <v>703</v>
      </c>
      <c r="H17" s="58">
        <v>42500</v>
      </c>
      <c r="I17" s="55" t="s">
        <v>1618</v>
      </c>
      <c r="J17" s="51"/>
      <c r="K17" s="51"/>
      <c r="L17" s="51"/>
    </row>
    <row r="18" spans="1:12" ht="14.25" customHeight="1" thickTop="1" thickBot="1" x14ac:dyDescent="0.3">
      <c r="A18" s="55" t="s">
        <v>704</v>
      </c>
      <c r="B18" s="55" t="s">
        <v>1919</v>
      </c>
      <c r="C18" s="57">
        <v>2.63</v>
      </c>
      <c r="D18" s="57">
        <v>2.7250000000000001</v>
      </c>
      <c r="E18" s="57">
        <v>2.6779999999999999</v>
      </c>
      <c r="F18" s="57">
        <v>2.7250000000000001</v>
      </c>
      <c r="G18" s="57" t="s">
        <v>705</v>
      </c>
      <c r="H18" s="58">
        <v>10000</v>
      </c>
      <c r="I18" s="55" t="s">
        <v>1618</v>
      </c>
      <c r="J18" s="51"/>
      <c r="K18" s="51"/>
      <c r="L18" s="51"/>
    </row>
    <row r="19" spans="1:12" ht="14.25" customHeight="1" thickTop="1" thickBot="1" x14ac:dyDescent="0.3">
      <c r="A19" s="55" t="s">
        <v>1920</v>
      </c>
      <c r="B19" s="55" t="s">
        <v>1919</v>
      </c>
      <c r="C19" s="57">
        <v>3.82</v>
      </c>
      <c r="D19" s="57">
        <v>4.1500000000000004</v>
      </c>
      <c r="E19" s="57">
        <v>3.907</v>
      </c>
      <c r="F19" s="57">
        <v>3.93</v>
      </c>
      <c r="G19" s="57" t="s">
        <v>706</v>
      </c>
      <c r="H19" s="58">
        <v>797500</v>
      </c>
      <c r="I19" s="55" t="s">
        <v>1618</v>
      </c>
      <c r="J19" s="51"/>
      <c r="K19" s="51"/>
      <c r="L19" s="51"/>
    </row>
    <row r="20" spans="1:12" ht="14.25" customHeight="1" thickTop="1" thickBot="1" x14ac:dyDescent="0.3">
      <c r="A20" s="55" t="s">
        <v>3079</v>
      </c>
      <c r="B20" s="55" t="s">
        <v>1919</v>
      </c>
      <c r="C20" s="57">
        <v>3.64</v>
      </c>
      <c r="D20" s="57">
        <v>3.7549999999999999</v>
      </c>
      <c r="E20" s="57">
        <v>3.6949999999999998</v>
      </c>
      <c r="F20" s="57">
        <v>3.65</v>
      </c>
      <c r="G20" s="57" t="s">
        <v>707</v>
      </c>
      <c r="H20" s="58">
        <v>60000</v>
      </c>
      <c r="I20" s="55" t="s">
        <v>1618</v>
      </c>
      <c r="J20" s="51"/>
      <c r="K20" s="51"/>
      <c r="L20" s="51"/>
    </row>
    <row r="21" spans="1:12" ht="14.25" customHeight="1" thickTop="1" thickBot="1" x14ac:dyDescent="0.3">
      <c r="A21" s="55" t="s">
        <v>1921</v>
      </c>
      <c r="B21" s="55" t="s">
        <v>1919</v>
      </c>
      <c r="C21" s="57">
        <v>3.63</v>
      </c>
      <c r="D21" s="57">
        <v>3.7149999999999999</v>
      </c>
      <c r="E21" s="57">
        <v>3.6890000000000001</v>
      </c>
      <c r="F21" s="57">
        <v>3.67</v>
      </c>
      <c r="G21" s="57" t="s">
        <v>708</v>
      </c>
      <c r="H21" s="58">
        <v>55000</v>
      </c>
      <c r="I21" s="55" t="s">
        <v>1618</v>
      </c>
      <c r="J21" s="51"/>
      <c r="K21" s="51"/>
      <c r="L21" s="51"/>
    </row>
    <row r="22" spans="1:12" ht="14.25" customHeight="1" thickTop="1" thickBot="1" x14ac:dyDescent="0.3">
      <c r="A22" s="55" t="s">
        <v>1230</v>
      </c>
      <c r="B22" s="55" t="s">
        <v>1919</v>
      </c>
      <c r="C22" s="57">
        <v>3.8980000000000001</v>
      </c>
      <c r="D22" s="57">
        <v>3.94</v>
      </c>
      <c r="E22" s="57">
        <v>3.911</v>
      </c>
      <c r="F22" s="57">
        <v>3.8980000000000001</v>
      </c>
      <c r="G22" s="57" t="s">
        <v>709</v>
      </c>
      <c r="H22" s="58">
        <v>17500</v>
      </c>
      <c r="I22" s="55" t="s">
        <v>1618</v>
      </c>
      <c r="J22" s="51"/>
      <c r="K22" s="51"/>
      <c r="L22" s="51"/>
    </row>
    <row r="23" spans="1:12" ht="14.25" customHeight="1" thickTop="1" thickBot="1" x14ac:dyDescent="0.3">
      <c r="A23" s="55" t="s">
        <v>1922</v>
      </c>
      <c r="B23" s="55" t="s">
        <v>1919</v>
      </c>
      <c r="C23" s="57">
        <v>3.86</v>
      </c>
      <c r="D23" s="57">
        <v>3.9550000000000001</v>
      </c>
      <c r="E23" s="57">
        <v>3.9140000000000001</v>
      </c>
      <c r="F23" s="57">
        <v>3.89</v>
      </c>
      <c r="G23" s="57" t="s">
        <v>710</v>
      </c>
      <c r="H23" s="58">
        <v>357500</v>
      </c>
      <c r="I23" s="55" t="s">
        <v>1618</v>
      </c>
      <c r="J23" s="51"/>
      <c r="K23" s="51"/>
      <c r="L23" s="51"/>
    </row>
    <row r="24" spans="1:12" ht="14.25" customHeight="1" thickTop="1" thickBot="1" x14ac:dyDescent="0.3">
      <c r="A24" s="55" t="s">
        <v>1923</v>
      </c>
      <c r="B24" s="55" t="s">
        <v>1919</v>
      </c>
      <c r="C24" s="57">
        <v>3.53</v>
      </c>
      <c r="D24" s="57">
        <v>3.65</v>
      </c>
      <c r="E24" s="57">
        <v>3.6120000000000001</v>
      </c>
      <c r="F24" s="57">
        <v>3.6</v>
      </c>
      <c r="G24" s="57" t="s">
        <v>711</v>
      </c>
      <c r="H24" s="58">
        <v>190000</v>
      </c>
      <c r="I24" s="55" t="s">
        <v>1618</v>
      </c>
      <c r="J24" s="51"/>
      <c r="K24" s="51"/>
      <c r="L24" s="51"/>
    </row>
    <row r="25" spans="1:12" ht="14.25" customHeight="1" thickTop="1" thickBot="1" x14ac:dyDescent="0.3">
      <c r="A25" s="55" t="s">
        <v>1924</v>
      </c>
      <c r="B25" s="55" t="s">
        <v>1919</v>
      </c>
      <c r="C25" s="57">
        <v>2.95</v>
      </c>
      <c r="D25" s="57">
        <v>3.125</v>
      </c>
      <c r="E25" s="57">
        <v>3.07</v>
      </c>
      <c r="F25" s="57">
        <v>3.08</v>
      </c>
      <c r="G25" s="57" t="s">
        <v>712</v>
      </c>
      <c r="H25" s="58">
        <v>130000</v>
      </c>
      <c r="I25" s="55" t="s">
        <v>1618</v>
      </c>
      <c r="J25" s="51"/>
      <c r="K25" s="51"/>
      <c r="L25" s="51"/>
    </row>
    <row r="26" spans="1:12" ht="14.25" customHeight="1" thickTop="1" thickBot="1" x14ac:dyDescent="0.3">
      <c r="A26" s="55" t="s">
        <v>122</v>
      </c>
      <c r="B26" s="55" t="s">
        <v>1919</v>
      </c>
      <c r="C26" s="57">
        <v>3.69</v>
      </c>
      <c r="D26" s="57">
        <v>3.7749999999999999</v>
      </c>
      <c r="E26" s="57">
        <v>3.7240000000000002</v>
      </c>
      <c r="F26" s="57">
        <v>3.73</v>
      </c>
      <c r="G26" s="57" t="s">
        <v>713</v>
      </c>
      <c r="H26" s="58">
        <v>75000</v>
      </c>
      <c r="I26" s="55" t="s">
        <v>1618</v>
      </c>
      <c r="J26" s="51"/>
      <c r="K26" s="51"/>
      <c r="L26" s="51"/>
    </row>
    <row r="27" spans="1:12" ht="14.25" customHeight="1" thickTop="1" thickBot="1" x14ac:dyDescent="0.3">
      <c r="A27" s="55" t="s">
        <v>1925</v>
      </c>
      <c r="B27" s="55" t="s">
        <v>1919</v>
      </c>
      <c r="C27" s="57">
        <v>3.67</v>
      </c>
      <c r="D27" s="57">
        <v>3.82</v>
      </c>
      <c r="E27" s="57">
        <v>3.7610000000000001</v>
      </c>
      <c r="F27" s="57">
        <v>3.74</v>
      </c>
      <c r="G27" s="57" t="s">
        <v>714</v>
      </c>
      <c r="H27" s="58">
        <v>612500</v>
      </c>
      <c r="I27" s="55" t="s">
        <v>1618</v>
      </c>
      <c r="J27" s="51"/>
      <c r="K27" s="51"/>
      <c r="L27" s="51"/>
    </row>
    <row r="28" spans="1:12" ht="14.25" customHeight="1" thickTop="1" thickBot="1" x14ac:dyDescent="0.3">
      <c r="A28" s="55" t="s">
        <v>715</v>
      </c>
      <c r="B28" s="55" t="s">
        <v>3067</v>
      </c>
      <c r="C28" s="57">
        <v>3.83</v>
      </c>
      <c r="D28" s="57">
        <v>3.83</v>
      </c>
      <c r="E28" s="57">
        <v>3.83</v>
      </c>
      <c r="F28" s="57">
        <v>3.83</v>
      </c>
      <c r="G28" s="57" t="s">
        <v>716</v>
      </c>
      <c r="H28" s="58">
        <v>290000</v>
      </c>
      <c r="I28" s="55" t="s">
        <v>1618</v>
      </c>
      <c r="J28" s="51"/>
      <c r="K28" s="51"/>
      <c r="L28" s="51"/>
    </row>
    <row r="29" spans="1:12" ht="14.25" customHeight="1" thickTop="1" thickBot="1" x14ac:dyDescent="0.3">
      <c r="A29" s="55" t="s">
        <v>3103</v>
      </c>
      <c r="B29" s="55" t="s">
        <v>1919</v>
      </c>
      <c r="C29" s="57">
        <v>2.65</v>
      </c>
      <c r="D29" s="57">
        <v>2.83</v>
      </c>
      <c r="E29" s="57">
        <v>2.746</v>
      </c>
      <c r="F29" s="57">
        <v>2.83</v>
      </c>
      <c r="G29" s="57" t="s">
        <v>717</v>
      </c>
      <c r="H29" s="58">
        <v>25000</v>
      </c>
      <c r="I29" s="55" t="s">
        <v>1618</v>
      </c>
      <c r="J29" s="51"/>
      <c r="K29" s="51"/>
      <c r="L29" s="51"/>
    </row>
    <row r="30" spans="1:12" ht="14.25" customHeight="1" thickTop="1" thickBot="1" x14ac:dyDescent="0.3">
      <c r="A30" s="55" t="s">
        <v>3106</v>
      </c>
      <c r="B30" s="55" t="s">
        <v>1919</v>
      </c>
      <c r="C30" s="57">
        <v>3.94</v>
      </c>
      <c r="D30" s="57">
        <v>3.9950000000000001</v>
      </c>
      <c r="E30" s="57">
        <v>3.9649999999999999</v>
      </c>
      <c r="F30" s="57">
        <v>3.94</v>
      </c>
      <c r="G30" s="57" t="s">
        <v>718</v>
      </c>
      <c r="H30" s="58">
        <v>175000</v>
      </c>
      <c r="I30" s="55" t="s">
        <v>1618</v>
      </c>
      <c r="J30" s="51"/>
      <c r="K30" s="51"/>
      <c r="L30" s="51"/>
    </row>
    <row r="31" spans="1:12" ht="14.25" customHeight="1" thickTop="1" thickBot="1" x14ac:dyDescent="0.3">
      <c r="A31" s="55" t="s">
        <v>1926</v>
      </c>
      <c r="B31" s="55" t="s">
        <v>1919</v>
      </c>
      <c r="C31" s="57">
        <v>3.6</v>
      </c>
      <c r="D31" s="57">
        <v>3.74</v>
      </c>
      <c r="E31" s="57">
        <v>3.6659999999999999</v>
      </c>
      <c r="F31" s="57">
        <v>3.68</v>
      </c>
      <c r="G31" s="57" t="s">
        <v>719</v>
      </c>
      <c r="H31" s="58">
        <v>562500</v>
      </c>
      <c r="I31" s="55" t="s">
        <v>1618</v>
      </c>
      <c r="J31" s="51"/>
      <c r="K31" s="51"/>
      <c r="L31" s="51"/>
    </row>
    <row r="32" spans="1:12" ht="14.25" customHeight="1" thickTop="1" thickBot="1" x14ac:dyDescent="0.3">
      <c r="A32" s="55" t="s">
        <v>3080</v>
      </c>
      <c r="B32" s="55" t="s">
        <v>1919</v>
      </c>
      <c r="C32" s="57">
        <v>3.5</v>
      </c>
      <c r="D32" s="57">
        <v>3.63</v>
      </c>
      <c r="E32" s="57">
        <v>3.5830000000000002</v>
      </c>
      <c r="F32" s="57">
        <v>3.61</v>
      </c>
      <c r="G32" s="57" t="s">
        <v>720</v>
      </c>
      <c r="H32" s="58">
        <v>102500</v>
      </c>
      <c r="I32" s="55" t="s">
        <v>1618</v>
      </c>
      <c r="J32" s="51"/>
      <c r="K32" s="51"/>
      <c r="L32" s="51"/>
    </row>
    <row r="33" spans="1:12" ht="14.25" customHeight="1" thickTop="1" thickBot="1" x14ac:dyDescent="0.3">
      <c r="A33" s="55" t="s">
        <v>3107</v>
      </c>
      <c r="B33" s="55" t="s">
        <v>1919</v>
      </c>
      <c r="C33" s="57">
        <v>3.73</v>
      </c>
      <c r="D33" s="57">
        <v>3.84</v>
      </c>
      <c r="E33" s="57">
        <v>3.8220000000000001</v>
      </c>
      <c r="F33" s="57">
        <v>3.73</v>
      </c>
      <c r="G33" s="57" t="s">
        <v>721</v>
      </c>
      <c r="H33" s="58">
        <v>252500</v>
      </c>
      <c r="I33" s="55" t="s">
        <v>1618</v>
      </c>
      <c r="J33" s="51"/>
      <c r="K33" s="51"/>
      <c r="L33" s="51"/>
    </row>
    <row r="34" spans="1:12" ht="14.25" customHeight="1" thickTop="1" thickBot="1" x14ac:dyDescent="0.3">
      <c r="A34" s="55" t="s">
        <v>3108</v>
      </c>
      <c r="B34" s="55" t="s">
        <v>1919</v>
      </c>
      <c r="C34" s="57">
        <v>3.81</v>
      </c>
      <c r="D34" s="57">
        <v>3.835</v>
      </c>
      <c r="E34" s="57">
        <v>3.8210000000000002</v>
      </c>
      <c r="F34" s="57">
        <v>3.81</v>
      </c>
      <c r="G34" s="57" t="s">
        <v>722</v>
      </c>
      <c r="H34" s="58">
        <v>65000</v>
      </c>
      <c r="I34" s="55" t="s">
        <v>1618</v>
      </c>
      <c r="J34" s="51"/>
      <c r="K34" s="51"/>
      <c r="L34" s="51"/>
    </row>
    <row r="35" spans="1:12" ht="14.25" customHeight="1" thickTop="1" thickBot="1" x14ac:dyDescent="0.3">
      <c r="A35" s="55" t="s">
        <v>123</v>
      </c>
      <c r="B35" s="55" t="s">
        <v>1919</v>
      </c>
      <c r="C35" s="57">
        <v>3.59</v>
      </c>
      <c r="D35" s="57">
        <v>3.63</v>
      </c>
      <c r="E35" s="57">
        <v>3.613</v>
      </c>
      <c r="F35" s="57">
        <v>3.59</v>
      </c>
      <c r="G35" s="57" t="s">
        <v>723</v>
      </c>
      <c r="H35" s="58">
        <v>15000</v>
      </c>
      <c r="I35" s="55" t="s">
        <v>1618</v>
      </c>
      <c r="J35" s="51"/>
      <c r="K35" s="51"/>
      <c r="L35" s="51"/>
    </row>
    <row r="36" spans="1:12" ht="14.25" customHeight="1" thickTop="1" thickBot="1" x14ac:dyDescent="0.3">
      <c r="A36" s="55" t="s">
        <v>1018</v>
      </c>
      <c r="B36" s="55" t="s">
        <v>1919</v>
      </c>
      <c r="C36" s="57">
        <v>3.58</v>
      </c>
      <c r="D36" s="57">
        <v>3.6949999999999998</v>
      </c>
      <c r="E36" s="57">
        <v>3.625</v>
      </c>
      <c r="F36" s="57">
        <v>3.65</v>
      </c>
      <c r="G36" s="57" t="s">
        <v>724</v>
      </c>
      <c r="H36" s="58">
        <v>140000</v>
      </c>
      <c r="I36" s="55" t="s">
        <v>1618</v>
      </c>
      <c r="J36" s="51"/>
      <c r="K36" s="51"/>
      <c r="L36" s="51"/>
    </row>
    <row r="37" spans="1:12" ht="14.25" customHeight="1" thickTop="1" thickBot="1" x14ac:dyDescent="0.3">
      <c r="A37" s="55" t="s">
        <v>3093</v>
      </c>
      <c r="B37" s="55" t="s">
        <v>1919</v>
      </c>
      <c r="C37" s="57">
        <v>3.64</v>
      </c>
      <c r="D37" s="57">
        <v>3.67</v>
      </c>
      <c r="E37" s="57">
        <v>3.6549999999999998</v>
      </c>
      <c r="F37" s="57">
        <v>3.66</v>
      </c>
      <c r="G37" s="57" t="s">
        <v>612</v>
      </c>
      <c r="H37" s="58">
        <v>65000</v>
      </c>
      <c r="I37" s="55" t="s">
        <v>1618</v>
      </c>
      <c r="J37" s="51"/>
      <c r="K37" s="51"/>
      <c r="L37" s="51"/>
    </row>
    <row r="38" spans="1:12" ht="14.25" customHeight="1" thickTop="1" thickBot="1" x14ac:dyDescent="0.3">
      <c r="A38" s="55" t="s">
        <v>124</v>
      </c>
      <c r="B38" s="55" t="s">
        <v>1919</v>
      </c>
      <c r="C38" s="57">
        <v>3.35</v>
      </c>
      <c r="D38" s="57">
        <v>3.45</v>
      </c>
      <c r="E38" s="57">
        <v>3.4</v>
      </c>
      <c r="F38" s="57">
        <v>3.35</v>
      </c>
      <c r="G38" s="57" t="s">
        <v>725</v>
      </c>
      <c r="H38" s="58">
        <v>10000</v>
      </c>
      <c r="I38" s="55" t="s">
        <v>1618</v>
      </c>
      <c r="J38" s="51"/>
      <c r="K38" s="51"/>
      <c r="L38" s="51"/>
    </row>
    <row r="39" spans="1:12" ht="14.25" customHeight="1" thickTop="1" thickBot="1" x14ac:dyDescent="0.3">
      <c r="A39" s="55" t="s">
        <v>1927</v>
      </c>
      <c r="B39" s="55" t="s">
        <v>1919</v>
      </c>
      <c r="C39" s="57">
        <v>5.6</v>
      </c>
      <c r="D39" s="57">
        <v>6.25</v>
      </c>
      <c r="E39" s="57">
        <v>5.9530000000000003</v>
      </c>
      <c r="F39" s="57">
        <v>5.65</v>
      </c>
      <c r="G39" s="57" t="s">
        <v>710</v>
      </c>
      <c r="H39" s="58">
        <v>75000</v>
      </c>
      <c r="I39" s="55" t="s">
        <v>1618</v>
      </c>
      <c r="J39" s="51"/>
      <c r="K39" s="51"/>
      <c r="L39" s="51"/>
    </row>
    <row r="40" spans="1:12" ht="9.75" customHeight="1" thickTop="1" thickBot="1" x14ac:dyDescent="0.3">
      <c r="A40" s="55" t="s">
        <v>3087</v>
      </c>
      <c r="B40" s="55" t="s">
        <v>1919</v>
      </c>
      <c r="C40" s="57">
        <v>3.6</v>
      </c>
      <c r="D40" s="57">
        <v>3.67</v>
      </c>
      <c r="E40" s="57">
        <v>3.6360000000000001</v>
      </c>
      <c r="F40" s="57">
        <v>3.65</v>
      </c>
      <c r="G40" s="57" t="s">
        <v>726</v>
      </c>
      <c r="H40" s="58">
        <v>115000</v>
      </c>
      <c r="I40" s="55" t="s">
        <v>1618</v>
      </c>
      <c r="J40" s="51"/>
      <c r="K40" s="51"/>
      <c r="L40" s="51"/>
    </row>
    <row r="41" spans="1:12" ht="14.25" customHeight="1" thickTop="1" thickBot="1" x14ac:dyDescent="0.3">
      <c r="A41" s="55" t="s">
        <v>1231</v>
      </c>
      <c r="B41" s="55" t="s">
        <v>1919</v>
      </c>
      <c r="C41" s="57">
        <v>3.81</v>
      </c>
      <c r="D41" s="57">
        <v>3.8250000000000002</v>
      </c>
      <c r="E41" s="57">
        <v>3.8180000000000001</v>
      </c>
      <c r="F41" s="57">
        <v>3.8250000000000002</v>
      </c>
      <c r="G41" s="57" t="s">
        <v>570</v>
      </c>
      <c r="H41" s="58">
        <v>15000</v>
      </c>
      <c r="I41" s="55" t="s">
        <v>1618</v>
      </c>
      <c r="J41" s="51"/>
      <c r="K41" s="51"/>
      <c r="L41" s="51"/>
    </row>
    <row r="42" spans="1:12" ht="14.25" customHeight="1" thickTop="1" thickBot="1" x14ac:dyDescent="0.3">
      <c r="A42" s="55" t="s">
        <v>1928</v>
      </c>
      <c r="B42" s="55" t="s">
        <v>1919</v>
      </c>
      <c r="C42" s="57">
        <v>9.8000000000000007</v>
      </c>
      <c r="D42" s="57">
        <v>10.25</v>
      </c>
      <c r="E42" s="57">
        <v>10.093</v>
      </c>
      <c r="F42" s="57">
        <v>9.8000000000000007</v>
      </c>
      <c r="G42" s="57" t="s">
        <v>727</v>
      </c>
      <c r="H42" s="58">
        <v>35000</v>
      </c>
      <c r="I42" s="55" t="s">
        <v>1618</v>
      </c>
      <c r="J42" s="51"/>
      <c r="K42" s="51"/>
      <c r="L42" s="51"/>
    </row>
    <row r="43" spans="1:12" ht="10.5" customHeight="1" thickTop="1" thickBot="1" x14ac:dyDescent="0.3">
      <c r="A43" s="55" t="s">
        <v>125</v>
      </c>
      <c r="B43" s="55" t="s">
        <v>1919</v>
      </c>
      <c r="C43" s="57">
        <v>10.050000000000001</v>
      </c>
      <c r="D43" s="57">
        <v>10.050000000000001</v>
      </c>
      <c r="E43" s="57">
        <v>10.050000000000001</v>
      </c>
      <c r="F43" s="57">
        <v>10.050000000000001</v>
      </c>
      <c r="G43" s="57" t="s">
        <v>728</v>
      </c>
      <c r="H43" s="58">
        <v>10000</v>
      </c>
      <c r="I43" s="55" t="s">
        <v>1618</v>
      </c>
      <c r="J43" s="51"/>
      <c r="K43" s="51"/>
      <c r="L43" s="51"/>
    </row>
    <row r="44" spans="1:12" ht="14.25" customHeight="1" thickTop="1" thickBot="1" x14ac:dyDescent="0.3">
      <c r="A44" s="55" t="s">
        <v>126</v>
      </c>
      <c r="B44" s="55" t="s">
        <v>1919</v>
      </c>
      <c r="C44" s="57">
        <v>3.6</v>
      </c>
      <c r="D44" s="57">
        <v>3.6</v>
      </c>
      <c r="E44" s="57">
        <v>3.6</v>
      </c>
      <c r="F44" s="57">
        <v>3.6</v>
      </c>
      <c r="G44" s="57" t="s">
        <v>729</v>
      </c>
      <c r="H44" s="58">
        <v>7500</v>
      </c>
      <c r="I44" s="55" t="s">
        <v>1618</v>
      </c>
      <c r="J44" s="51"/>
      <c r="K44" s="51"/>
      <c r="L44" s="51"/>
    </row>
    <row r="45" spans="1:12" ht="10.5" customHeight="1" thickTop="1" thickBot="1" x14ac:dyDescent="0.3">
      <c r="A45" s="55" t="s">
        <v>730</v>
      </c>
      <c r="B45" s="55" t="s">
        <v>1919</v>
      </c>
      <c r="C45" s="57">
        <v>3.52</v>
      </c>
      <c r="D45" s="57">
        <v>3.63</v>
      </c>
      <c r="E45" s="57">
        <v>3.59</v>
      </c>
      <c r="F45" s="57">
        <v>3.56</v>
      </c>
      <c r="G45" s="57" t="s">
        <v>731</v>
      </c>
      <c r="H45" s="58">
        <v>25000</v>
      </c>
      <c r="I45" s="55" t="s">
        <v>1618</v>
      </c>
      <c r="J45" s="51"/>
      <c r="K45" s="51"/>
      <c r="L45" s="51"/>
    </row>
    <row r="46" spans="1:12" ht="14.25" customHeight="1" thickTop="1" thickBot="1" x14ac:dyDescent="0.3">
      <c r="A46" s="55" t="s">
        <v>1929</v>
      </c>
      <c r="B46" s="55" t="s">
        <v>1919</v>
      </c>
      <c r="C46" s="57">
        <v>3.55</v>
      </c>
      <c r="D46" s="57">
        <v>3.63</v>
      </c>
      <c r="E46" s="57">
        <v>3.5870000000000002</v>
      </c>
      <c r="F46" s="57">
        <v>3.63</v>
      </c>
      <c r="G46" s="57" t="s">
        <v>663</v>
      </c>
      <c r="H46" s="58">
        <v>35000</v>
      </c>
      <c r="I46" s="55" t="s">
        <v>1618</v>
      </c>
      <c r="J46" s="51"/>
      <c r="K46" s="51"/>
      <c r="L46" s="51"/>
    </row>
    <row r="47" spans="1:12" ht="14.25" customHeight="1" thickTop="1" thickBot="1" x14ac:dyDescent="0.3">
      <c r="A47" s="55" t="s">
        <v>3058</v>
      </c>
      <c r="B47" s="55" t="s">
        <v>1919</v>
      </c>
      <c r="C47" s="57">
        <v>3.54</v>
      </c>
      <c r="D47" s="57">
        <v>3.67</v>
      </c>
      <c r="E47" s="57">
        <v>3.6190000000000002</v>
      </c>
      <c r="F47" s="57">
        <v>3.61</v>
      </c>
      <c r="G47" s="57" t="s">
        <v>732</v>
      </c>
      <c r="H47" s="58">
        <v>40000</v>
      </c>
      <c r="I47" s="55" t="s">
        <v>1618</v>
      </c>
      <c r="J47" s="51"/>
      <c r="K47" s="51"/>
      <c r="L47" s="51"/>
    </row>
    <row r="48" spans="1:12" ht="14.25" customHeight="1" thickTop="1" thickBot="1" x14ac:dyDescent="0.3">
      <c r="A48" s="55" t="s">
        <v>1930</v>
      </c>
      <c r="B48" s="55" t="s">
        <v>1919</v>
      </c>
      <c r="C48" s="57">
        <v>3.58</v>
      </c>
      <c r="D48" s="57">
        <v>3.7</v>
      </c>
      <c r="E48" s="57">
        <v>3.64</v>
      </c>
      <c r="F48" s="57">
        <v>3.58</v>
      </c>
      <c r="G48" s="57" t="s">
        <v>733</v>
      </c>
      <c r="H48" s="58">
        <v>137500</v>
      </c>
      <c r="I48" s="55" t="s">
        <v>1618</v>
      </c>
      <c r="J48" s="51"/>
      <c r="K48" s="51"/>
      <c r="L48" s="51"/>
    </row>
    <row r="49" spans="1:12" ht="14.25" customHeight="1" thickTop="1" thickBot="1" x14ac:dyDescent="0.3">
      <c r="A49" s="55" t="s">
        <v>3055</v>
      </c>
      <c r="B49" s="55" t="s">
        <v>1919</v>
      </c>
      <c r="C49" s="57">
        <v>4</v>
      </c>
      <c r="D49" s="57">
        <v>4.0750000000000002</v>
      </c>
      <c r="E49" s="57">
        <v>4.0590000000000002</v>
      </c>
      <c r="F49" s="57">
        <v>4.07</v>
      </c>
      <c r="G49" s="57" t="s">
        <v>711</v>
      </c>
      <c r="H49" s="58">
        <v>62500</v>
      </c>
      <c r="I49" s="55" t="s">
        <v>1618</v>
      </c>
      <c r="J49" s="51"/>
      <c r="K49" s="51"/>
      <c r="L49" s="51"/>
    </row>
    <row r="50" spans="1:12" ht="14.25" customHeight="1" thickTop="1" thickBot="1" x14ac:dyDescent="0.3">
      <c r="A50" s="55" t="s">
        <v>1931</v>
      </c>
      <c r="B50" s="55" t="s">
        <v>1919</v>
      </c>
      <c r="C50" s="57">
        <v>3.57</v>
      </c>
      <c r="D50" s="57">
        <v>3.74</v>
      </c>
      <c r="E50" s="57">
        <v>3.6269999999999998</v>
      </c>
      <c r="F50" s="57">
        <v>3.74</v>
      </c>
      <c r="G50" s="57" t="s">
        <v>734</v>
      </c>
      <c r="H50" s="58">
        <v>57500</v>
      </c>
      <c r="I50" s="55" t="s">
        <v>1618</v>
      </c>
      <c r="J50" s="51"/>
      <c r="K50" s="51"/>
      <c r="L50" s="51"/>
    </row>
    <row r="51" spans="1:12" ht="10.5" customHeight="1" thickTop="1" thickBot="1" x14ac:dyDescent="0.3">
      <c r="A51" s="55" t="s">
        <v>991</v>
      </c>
      <c r="B51" s="55" t="s">
        <v>1919</v>
      </c>
      <c r="C51" s="57">
        <v>3.61</v>
      </c>
      <c r="D51" s="57">
        <v>3.61</v>
      </c>
      <c r="E51" s="57">
        <v>3.61</v>
      </c>
      <c r="F51" s="57">
        <v>3.61</v>
      </c>
      <c r="G51" s="57" t="s">
        <v>735</v>
      </c>
      <c r="H51" s="58">
        <v>2500</v>
      </c>
      <c r="I51" s="55" t="s">
        <v>1618</v>
      </c>
      <c r="J51" s="51"/>
      <c r="K51" s="51"/>
      <c r="L51" s="51"/>
    </row>
    <row r="52" spans="1:12" ht="14.25" customHeight="1" thickTop="1" thickBot="1" x14ac:dyDescent="0.3">
      <c r="A52" s="55" t="s">
        <v>1932</v>
      </c>
      <c r="B52" s="55" t="s">
        <v>1919</v>
      </c>
      <c r="C52" s="57">
        <v>3.56</v>
      </c>
      <c r="D52" s="57">
        <v>3.75</v>
      </c>
      <c r="E52" s="57">
        <v>3.6749999999999998</v>
      </c>
      <c r="F52" s="57">
        <v>3.6749999999999998</v>
      </c>
      <c r="G52" s="57" t="s">
        <v>736</v>
      </c>
      <c r="H52" s="58">
        <v>87500</v>
      </c>
      <c r="I52" s="55" t="s">
        <v>1618</v>
      </c>
      <c r="J52" s="51"/>
      <c r="K52" s="51"/>
      <c r="L52" s="51"/>
    </row>
    <row r="53" spans="1:12" ht="9.75" customHeight="1" thickTop="1" thickBot="1" x14ac:dyDescent="0.3">
      <c r="A53" s="55" t="s">
        <v>3081</v>
      </c>
      <c r="B53" s="55" t="s">
        <v>1919</v>
      </c>
      <c r="C53" s="57">
        <v>3.71</v>
      </c>
      <c r="D53" s="57">
        <v>3.81</v>
      </c>
      <c r="E53" s="57">
        <v>3.758</v>
      </c>
      <c r="F53" s="57">
        <v>3.76</v>
      </c>
      <c r="G53" s="57" t="s">
        <v>737</v>
      </c>
      <c r="H53" s="58">
        <v>307500</v>
      </c>
      <c r="I53" s="55" t="s">
        <v>1618</v>
      </c>
      <c r="J53" s="51"/>
      <c r="K53" s="51"/>
      <c r="L53" s="51"/>
    </row>
    <row r="54" spans="1:12" ht="10.5" customHeight="1" thickTop="1" thickBot="1" x14ac:dyDescent="0.3">
      <c r="A54" s="55" t="s">
        <v>3068</v>
      </c>
      <c r="B54" s="55" t="s">
        <v>1919</v>
      </c>
      <c r="C54" s="57">
        <v>4.05</v>
      </c>
      <c r="D54" s="57">
        <v>4.1100000000000003</v>
      </c>
      <c r="E54" s="57">
        <v>4.0970000000000004</v>
      </c>
      <c r="F54" s="57">
        <v>4.05</v>
      </c>
      <c r="G54" s="57" t="s">
        <v>549</v>
      </c>
      <c r="H54" s="58">
        <v>50000</v>
      </c>
      <c r="I54" s="55" t="s">
        <v>1618</v>
      </c>
      <c r="J54" s="51"/>
      <c r="K54" s="51"/>
      <c r="L54" s="51"/>
    </row>
    <row r="55" spans="1:12" ht="10.5" customHeight="1" thickTop="1" thickBot="1" x14ac:dyDescent="0.3">
      <c r="A55" s="55" t="s">
        <v>1933</v>
      </c>
      <c r="B55" s="55" t="s">
        <v>1919</v>
      </c>
      <c r="C55" s="57">
        <v>3.46</v>
      </c>
      <c r="D55" s="57">
        <v>3.62</v>
      </c>
      <c r="E55" s="57">
        <v>3.5510000000000002</v>
      </c>
      <c r="F55" s="57">
        <v>3.48</v>
      </c>
      <c r="G55" s="57" t="s">
        <v>729</v>
      </c>
      <c r="H55" s="58">
        <v>117500</v>
      </c>
      <c r="I55" s="55" t="s">
        <v>1618</v>
      </c>
      <c r="J55" s="51"/>
      <c r="K55" s="51"/>
      <c r="L55" s="51"/>
    </row>
    <row r="56" spans="1:12" ht="14.25" customHeight="1" thickTop="1" thickBot="1" x14ac:dyDescent="0.3">
      <c r="A56" s="55" t="s">
        <v>3088</v>
      </c>
      <c r="B56" s="55" t="s">
        <v>1919</v>
      </c>
      <c r="C56" s="57">
        <v>3.63</v>
      </c>
      <c r="D56" s="57">
        <v>3.6949999999999998</v>
      </c>
      <c r="E56" s="57">
        <v>3.66</v>
      </c>
      <c r="F56" s="57">
        <v>3.63</v>
      </c>
      <c r="G56" s="57" t="s">
        <v>733</v>
      </c>
      <c r="H56" s="58">
        <v>120000</v>
      </c>
      <c r="I56" s="55" t="s">
        <v>1618</v>
      </c>
      <c r="J56" s="51"/>
      <c r="K56" s="51"/>
      <c r="L56" s="51"/>
    </row>
    <row r="57" spans="1:12" ht="14.25" customHeight="1" thickTop="1" thickBot="1" x14ac:dyDescent="0.3">
      <c r="A57" s="279" t="s">
        <v>1934</v>
      </c>
      <c r="B57" s="280"/>
      <c r="C57" s="280"/>
      <c r="D57" s="280"/>
      <c r="E57" s="280"/>
      <c r="F57" s="280"/>
      <c r="G57" s="280"/>
      <c r="H57" s="280"/>
      <c r="I57" s="281"/>
      <c r="J57" s="51"/>
      <c r="K57" s="51"/>
      <c r="L57" s="51"/>
    </row>
    <row r="58" spans="1:12" ht="14.25" customHeight="1" thickTop="1" thickBot="1" x14ac:dyDescent="0.3">
      <c r="A58" s="55" t="s">
        <v>992</v>
      </c>
      <c r="B58" s="55" t="s">
        <v>1919</v>
      </c>
      <c r="C58" s="57">
        <v>0</v>
      </c>
      <c r="D58" s="57">
        <v>0</v>
      </c>
      <c r="E58" s="57">
        <v>0</v>
      </c>
      <c r="F58" s="57">
        <v>0</v>
      </c>
      <c r="G58" s="57" t="s">
        <v>549</v>
      </c>
      <c r="H58" s="58">
        <v>30000</v>
      </c>
      <c r="I58" s="55" t="s">
        <v>1618</v>
      </c>
      <c r="J58" s="51"/>
      <c r="K58" s="51"/>
      <c r="L58" s="51"/>
    </row>
    <row r="59" spans="1:12" ht="10.5" customHeight="1" thickTop="1" thickBot="1" x14ac:dyDescent="0.3">
      <c r="A59" s="55" t="s">
        <v>738</v>
      </c>
      <c r="B59" s="55" t="s">
        <v>3067</v>
      </c>
      <c r="C59" s="57">
        <v>-3.0000000000000001E-3</v>
      </c>
      <c r="D59" s="57">
        <v>-3.0000000000000001E-3</v>
      </c>
      <c r="E59" s="57">
        <v>-3.0000000000000001E-3</v>
      </c>
      <c r="F59" s="57">
        <v>-3.0000000000000001E-3</v>
      </c>
      <c r="G59" s="57" t="s">
        <v>739</v>
      </c>
      <c r="H59" s="58">
        <v>300000</v>
      </c>
      <c r="I59" s="55" t="s">
        <v>1618</v>
      </c>
      <c r="J59" s="51"/>
      <c r="K59" s="51"/>
      <c r="L59" s="51"/>
    </row>
    <row r="60" spans="1:12" ht="14.25" customHeight="1" thickTop="1" thickBot="1" x14ac:dyDescent="0.3">
      <c r="A60" s="55" t="s">
        <v>740</v>
      </c>
      <c r="B60" s="55" t="s">
        <v>1919</v>
      </c>
      <c r="C60" s="57">
        <v>-1.4999999999999999E-2</v>
      </c>
      <c r="D60" s="57">
        <v>0</v>
      </c>
      <c r="E60" s="57">
        <v>-6.0000000000000001E-3</v>
      </c>
      <c r="F60" s="57">
        <v>-1.4999999999999999E-2</v>
      </c>
      <c r="G60" s="57" t="s">
        <v>741</v>
      </c>
      <c r="H60" s="58">
        <v>35000</v>
      </c>
      <c r="I60" s="55" t="s">
        <v>1618</v>
      </c>
      <c r="J60" s="51"/>
      <c r="K60" s="51"/>
      <c r="L60" s="51"/>
    </row>
    <row r="61" spans="1:12" ht="14.25" customHeight="1" thickTop="1" thickBot="1" x14ac:dyDescent="0.3">
      <c r="A61" s="55" t="s">
        <v>3089</v>
      </c>
      <c r="B61" s="55" t="s">
        <v>1919</v>
      </c>
      <c r="C61" s="57">
        <v>0</v>
      </c>
      <c r="D61" s="57">
        <v>0</v>
      </c>
      <c r="E61" s="57">
        <v>0</v>
      </c>
      <c r="F61" s="57">
        <v>0</v>
      </c>
      <c r="G61" s="57" t="s">
        <v>742</v>
      </c>
      <c r="H61" s="58">
        <v>20000</v>
      </c>
      <c r="I61" s="55" t="s">
        <v>1618</v>
      </c>
      <c r="J61" s="51"/>
      <c r="K61" s="51"/>
      <c r="L61" s="51"/>
    </row>
    <row r="62" spans="1:12" ht="14.25" customHeight="1" thickTop="1" thickBot="1" x14ac:dyDescent="0.3">
      <c r="A62" s="55" t="s">
        <v>993</v>
      </c>
      <c r="B62" s="55" t="s">
        <v>1919</v>
      </c>
      <c r="C62" s="57">
        <v>0</v>
      </c>
      <c r="D62" s="57">
        <v>0</v>
      </c>
      <c r="E62" s="57">
        <v>0</v>
      </c>
      <c r="F62" s="57">
        <v>0</v>
      </c>
      <c r="G62" s="57" t="s">
        <v>743</v>
      </c>
      <c r="H62" s="58">
        <v>20000</v>
      </c>
      <c r="I62" s="55" t="s">
        <v>1618</v>
      </c>
      <c r="J62" s="51"/>
      <c r="K62" s="51"/>
      <c r="L62" s="51"/>
    </row>
    <row r="63" spans="1:12" ht="14.25" customHeight="1" thickTop="1" thickBot="1" x14ac:dyDescent="0.3">
      <c r="A63" s="55" t="s">
        <v>744</v>
      </c>
      <c r="B63" s="55" t="s">
        <v>1919</v>
      </c>
      <c r="C63" s="57">
        <v>5.0000000000000001E-3</v>
      </c>
      <c r="D63" s="57">
        <v>5.0000000000000001E-3</v>
      </c>
      <c r="E63" s="57">
        <v>5.0000000000000001E-3</v>
      </c>
      <c r="F63" s="57">
        <v>5.0000000000000001E-3</v>
      </c>
      <c r="G63" s="57" t="s">
        <v>745</v>
      </c>
      <c r="H63" s="58">
        <v>10000</v>
      </c>
      <c r="I63" s="55" t="s">
        <v>1618</v>
      </c>
      <c r="J63" s="51"/>
      <c r="K63" s="51"/>
      <c r="L63" s="51"/>
    </row>
    <row r="64" spans="1:12" ht="13.5" customHeight="1" thickTop="1" thickBot="1" x14ac:dyDescent="0.3">
      <c r="A64" s="55" t="s">
        <v>127</v>
      </c>
      <c r="B64" s="55" t="s">
        <v>1919</v>
      </c>
      <c r="C64" s="57">
        <v>0</v>
      </c>
      <c r="D64" s="57">
        <v>0</v>
      </c>
      <c r="E64" s="57">
        <v>0</v>
      </c>
      <c r="F64" s="57">
        <v>0</v>
      </c>
      <c r="G64" s="57" t="s">
        <v>612</v>
      </c>
      <c r="H64" s="58">
        <v>62500</v>
      </c>
      <c r="I64" s="55" t="s">
        <v>1618</v>
      </c>
      <c r="J64" s="51"/>
      <c r="K64" s="51"/>
      <c r="L64" s="51"/>
    </row>
    <row r="65" spans="1:9" ht="14.25" customHeight="1" thickTop="1" thickBot="1" x14ac:dyDescent="0.3">
      <c r="A65" s="55" t="s">
        <v>994</v>
      </c>
      <c r="B65" s="55" t="s">
        <v>1919</v>
      </c>
      <c r="C65" s="57">
        <v>0</v>
      </c>
      <c r="D65" s="57">
        <v>0</v>
      </c>
      <c r="E65" s="57">
        <v>0</v>
      </c>
      <c r="F65" s="57">
        <v>0</v>
      </c>
      <c r="G65" s="57" t="s">
        <v>677</v>
      </c>
      <c r="H65" s="58">
        <v>10000</v>
      </c>
      <c r="I65" s="55" t="s">
        <v>1618</v>
      </c>
    </row>
    <row r="66" spans="1:9" ht="14.25" customHeight="1" thickTop="1" thickBot="1" x14ac:dyDescent="0.3">
      <c r="A66" s="55" t="s">
        <v>746</v>
      </c>
      <c r="B66" s="55" t="s">
        <v>3067</v>
      </c>
      <c r="C66" s="57">
        <v>3.0000000000000001E-3</v>
      </c>
      <c r="D66" s="57">
        <v>3.0000000000000001E-3</v>
      </c>
      <c r="E66" s="57">
        <v>3.0000000000000001E-3</v>
      </c>
      <c r="F66" s="57">
        <v>3.0000000000000001E-3</v>
      </c>
      <c r="G66" s="57" t="s">
        <v>699</v>
      </c>
      <c r="H66" s="58">
        <v>300000</v>
      </c>
      <c r="I66" s="55" t="s">
        <v>1618</v>
      </c>
    </row>
    <row r="67" spans="1:9" ht="14.25" customHeight="1" thickTop="1" thickBot="1" x14ac:dyDescent="0.3">
      <c r="A67" s="55" t="s">
        <v>995</v>
      </c>
      <c r="B67" s="55" t="s">
        <v>1919</v>
      </c>
      <c r="C67" s="57">
        <v>-5.0000000000000001E-3</v>
      </c>
      <c r="D67" s="57">
        <v>0</v>
      </c>
      <c r="E67" s="57">
        <v>-1E-3</v>
      </c>
      <c r="F67" s="57">
        <v>-5.0000000000000001E-3</v>
      </c>
      <c r="G67" s="57" t="s">
        <v>741</v>
      </c>
      <c r="H67" s="58">
        <v>25000</v>
      </c>
      <c r="I67" s="55" t="s">
        <v>1618</v>
      </c>
    </row>
    <row r="68" spans="1:9" ht="14.25" customHeight="1" thickTop="1" thickBot="1" x14ac:dyDescent="0.3">
      <c r="A68" s="55" t="s">
        <v>747</v>
      </c>
      <c r="B68" s="55" t="s">
        <v>1919</v>
      </c>
      <c r="C68" s="57">
        <v>0</v>
      </c>
      <c r="D68" s="57">
        <v>0</v>
      </c>
      <c r="E68" s="57">
        <v>0</v>
      </c>
      <c r="F68" s="57">
        <v>0</v>
      </c>
      <c r="G68" s="57" t="s">
        <v>748</v>
      </c>
      <c r="H68" s="58">
        <v>25000</v>
      </c>
      <c r="I68" s="55" t="s">
        <v>1618</v>
      </c>
    </row>
    <row r="69" spans="1:9" ht="14.25" customHeight="1" thickTop="1" thickBot="1" x14ac:dyDescent="0.3">
      <c r="A69" s="55" t="s">
        <v>996</v>
      </c>
      <c r="B69" s="55" t="s">
        <v>1919</v>
      </c>
      <c r="C69" s="57">
        <v>0</v>
      </c>
      <c r="D69" s="57">
        <v>0</v>
      </c>
      <c r="E69" s="57">
        <v>0</v>
      </c>
      <c r="F69" s="57">
        <v>0</v>
      </c>
      <c r="G69" s="57" t="s">
        <v>749</v>
      </c>
      <c r="H69" s="58">
        <v>10000</v>
      </c>
      <c r="I69" s="55" t="s">
        <v>1618</v>
      </c>
    </row>
    <row r="70" spans="1:9" ht="14.4" thickTop="1" thickBot="1" x14ac:dyDescent="0.3">
      <c r="A70" s="55" t="s">
        <v>997</v>
      </c>
      <c r="B70" s="55" t="s">
        <v>1919</v>
      </c>
      <c r="C70" s="57">
        <v>0</v>
      </c>
      <c r="D70" s="57">
        <v>0</v>
      </c>
      <c r="E70" s="57">
        <v>0</v>
      </c>
      <c r="F70" s="57">
        <v>0</v>
      </c>
      <c r="G70" s="57" t="s">
        <v>750</v>
      </c>
      <c r="H70" s="58">
        <v>5000</v>
      </c>
      <c r="I70" s="55" t="s">
        <v>1618</v>
      </c>
    </row>
    <row r="71" spans="1:9" ht="14.4" thickTop="1" thickBot="1" x14ac:dyDescent="0.3">
      <c r="A71" s="55" t="s">
        <v>128</v>
      </c>
      <c r="B71" s="55" t="s">
        <v>1919</v>
      </c>
      <c r="C71" s="57">
        <v>0</v>
      </c>
      <c r="D71" s="57">
        <v>0</v>
      </c>
      <c r="E71" s="57">
        <v>0</v>
      </c>
      <c r="F71" s="57">
        <v>0</v>
      </c>
      <c r="G71" s="57" t="s">
        <v>751</v>
      </c>
      <c r="H71" s="58">
        <v>125000</v>
      </c>
      <c r="I71" s="55" t="s">
        <v>1618</v>
      </c>
    </row>
    <row r="72" spans="1:9" ht="14.4" thickTop="1" thickBot="1" x14ac:dyDescent="0.3">
      <c r="A72" s="55" t="s">
        <v>998</v>
      </c>
      <c r="B72" s="55" t="s">
        <v>1919</v>
      </c>
      <c r="C72" s="57">
        <v>0</v>
      </c>
      <c r="D72" s="57">
        <v>0</v>
      </c>
      <c r="E72" s="57">
        <v>0</v>
      </c>
      <c r="F72" s="57">
        <v>0</v>
      </c>
      <c r="G72" s="57" t="s">
        <v>752</v>
      </c>
      <c r="H72" s="58">
        <v>75000</v>
      </c>
      <c r="I72" s="55" t="s">
        <v>1618</v>
      </c>
    </row>
    <row r="73" spans="1:9" ht="14.4" thickTop="1" thickBot="1" x14ac:dyDescent="0.3">
      <c r="A73" s="55" t="s">
        <v>999</v>
      </c>
      <c r="B73" s="55" t="s">
        <v>1919</v>
      </c>
      <c r="C73" s="57">
        <v>-0.01</v>
      </c>
      <c r="D73" s="57">
        <v>0</v>
      </c>
      <c r="E73" s="57">
        <v>-7.0000000000000001E-3</v>
      </c>
      <c r="F73" s="57">
        <v>-0.01</v>
      </c>
      <c r="G73" s="57" t="s">
        <v>739</v>
      </c>
      <c r="H73" s="58">
        <v>30000</v>
      </c>
      <c r="I73" s="55" t="s">
        <v>1618</v>
      </c>
    </row>
    <row r="74" spans="1:9" ht="14.4" thickTop="1" thickBot="1" x14ac:dyDescent="0.3">
      <c r="A74" s="55" t="s">
        <v>4627</v>
      </c>
      <c r="B74" s="55" t="s">
        <v>1919</v>
      </c>
      <c r="C74" s="57">
        <v>0</v>
      </c>
      <c r="D74" s="57">
        <v>0</v>
      </c>
      <c r="E74" s="57">
        <v>0</v>
      </c>
      <c r="F74" s="57">
        <v>0</v>
      </c>
      <c r="G74" s="57" t="s">
        <v>753</v>
      </c>
      <c r="H74" s="58">
        <v>25000</v>
      </c>
      <c r="I74" s="55" t="s">
        <v>1618</v>
      </c>
    </row>
    <row r="75" spans="1:9" ht="14.4" thickTop="1" thickBot="1" x14ac:dyDescent="0.3">
      <c r="A75" s="55" t="s">
        <v>754</v>
      </c>
      <c r="B75" s="55" t="s">
        <v>1919</v>
      </c>
      <c r="C75" s="57">
        <v>0</v>
      </c>
      <c r="D75" s="57">
        <v>5.0000000000000001E-3</v>
      </c>
      <c r="E75" s="57">
        <v>3.0000000000000001E-3</v>
      </c>
      <c r="F75" s="57">
        <v>5.0000000000000001E-3</v>
      </c>
      <c r="G75" s="57" t="s">
        <v>755</v>
      </c>
      <c r="H75" s="58">
        <v>20000</v>
      </c>
      <c r="I75" s="55" t="s">
        <v>1618</v>
      </c>
    </row>
    <row r="76" spans="1:9" ht="14.4" thickTop="1" thickBot="1" x14ac:dyDescent="0.3">
      <c r="A76" s="279" t="s">
        <v>1026</v>
      </c>
      <c r="B76" s="280"/>
      <c r="C76" s="280"/>
      <c r="D76" s="280"/>
      <c r="E76" s="280"/>
      <c r="F76" s="280"/>
      <c r="G76" s="280"/>
      <c r="H76" s="280"/>
      <c r="I76" s="281"/>
    </row>
    <row r="77" spans="1:9" ht="14.4" thickTop="1" thickBot="1" x14ac:dyDescent="0.3">
      <c r="A77" s="55" t="s">
        <v>756</v>
      </c>
      <c r="B77" s="56">
        <v>37073</v>
      </c>
      <c r="C77" s="57">
        <v>3.0000000000000001E-3</v>
      </c>
      <c r="D77" s="57">
        <v>3.0000000000000001E-3</v>
      </c>
      <c r="E77" s="57">
        <v>3.0000000000000001E-3</v>
      </c>
      <c r="F77" s="57">
        <v>3.0000000000000001E-3</v>
      </c>
      <c r="G77" s="57" t="s">
        <v>643</v>
      </c>
      <c r="H77" s="58">
        <v>310000</v>
      </c>
      <c r="I77" s="55" t="s">
        <v>1618</v>
      </c>
    </row>
    <row r="78" spans="1:9" ht="14.4" thickTop="1" thickBot="1" x14ac:dyDescent="0.3">
      <c r="A78" s="55" t="s">
        <v>757</v>
      </c>
      <c r="B78" s="55" t="s">
        <v>758</v>
      </c>
      <c r="C78" s="57">
        <v>3.0000000000000001E-3</v>
      </c>
      <c r="D78" s="57">
        <v>3.0000000000000001E-3</v>
      </c>
      <c r="E78" s="57">
        <v>3.0000000000000001E-3</v>
      </c>
      <c r="F78" s="57">
        <v>3.0000000000000001E-3</v>
      </c>
      <c r="G78" s="57" t="s">
        <v>759</v>
      </c>
      <c r="H78" s="58">
        <v>1070000</v>
      </c>
      <c r="I78" s="55" t="s">
        <v>1618</v>
      </c>
    </row>
    <row r="79" spans="1:9" ht="14.4" thickTop="1" thickBot="1" x14ac:dyDescent="0.3">
      <c r="A79" s="279" t="s">
        <v>3069</v>
      </c>
      <c r="B79" s="280"/>
      <c r="C79" s="280"/>
      <c r="D79" s="280"/>
      <c r="E79" s="280"/>
      <c r="F79" s="280"/>
      <c r="G79" s="280"/>
      <c r="H79" s="280"/>
      <c r="I79" s="281"/>
    </row>
    <row r="80" spans="1:9" ht="14.4" thickTop="1" thickBot="1" x14ac:dyDescent="0.3">
      <c r="A80" s="55" t="s">
        <v>760</v>
      </c>
      <c r="B80" s="55" t="s">
        <v>1232</v>
      </c>
      <c r="C80" s="57">
        <v>-3.0000000000000001E-3</v>
      </c>
      <c r="D80" s="57">
        <v>-3.0000000000000001E-3</v>
      </c>
      <c r="E80" s="57">
        <v>-3.0000000000000001E-3</v>
      </c>
      <c r="F80" s="57">
        <v>-3.0000000000000001E-3</v>
      </c>
      <c r="G80" s="57" t="s">
        <v>732</v>
      </c>
      <c r="H80" s="58">
        <v>1230000</v>
      </c>
      <c r="I80" s="55" t="s">
        <v>1618</v>
      </c>
    </row>
    <row r="81" spans="1:9" ht="14.4" thickTop="1" thickBot="1" x14ac:dyDescent="0.3">
      <c r="A81" s="55" t="s">
        <v>761</v>
      </c>
      <c r="B81" s="55" t="s">
        <v>1232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762</v>
      </c>
      <c r="H81" s="58">
        <v>1845000</v>
      </c>
      <c r="I81" s="55" t="s">
        <v>1618</v>
      </c>
    </row>
    <row r="82" spans="1:9" ht="14.4" thickTop="1" thickBot="1" x14ac:dyDescent="0.3">
      <c r="A82" s="279" t="s">
        <v>763</v>
      </c>
      <c r="B82" s="280"/>
      <c r="C82" s="280"/>
      <c r="D82" s="280"/>
      <c r="E82" s="280"/>
      <c r="F82" s="280"/>
      <c r="G82" s="280"/>
      <c r="H82" s="280"/>
      <c r="I82" s="281"/>
    </row>
    <row r="83" spans="1:9" ht="14.4" thickTop="1" thickBot="1" x14ac:dyDescent="0.3">
      <c r="A83" s="55" t="s">
        <v>764</v>
      </c>
      <c r="B83" s="55" t="s">
        <v>1232</v>
      </c>
      <c r="C83" s="57">
        <v>-5.0000000000000001E-3</v>
      </c>
      <c r="D83" s="57">
        <v>-5.0000000000000001E-3</v>
      </c>
      <c r="E83" s="57">
        <v>-5.0000000000000001E-3</v>
      </c>
      <c r="F83" s="57">
        <v>-5.0000000000000001E-3</v>
      </c>
      <c r="G83" s="57" t="s">
        <v>765</v>
      </c>
      <c r="H83" s="58">
        <v>2460000</v>
      </c>
      <c r="I83" s="55" t="s">
        <v>1618</v>
      </c>
    </row>
    <row r="84" spans="1:9" ht="13.8" thickTop="1" x14ac:dyDescent="0.25"/>
    <row r="85" spans="1:9" x14ac:dyDescent="0.25">
      <c r="A85" s="65" t="s">
        <v>115</v>
      </c>
    </row>
    <row r="86" spans="1:9" x14ac:dyDescent="0.25">
      <c r="A86" s="65" t="s">
        <v>116</v>
      </c>
    </row>
    <row r="104" spans="1:9" x14ac:dyDescent="0.25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5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5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5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5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5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6"/>
      <c r="B116" s="286"/>
      <c r="C116" s="286"/>
      <c r="D116" s="286"/>
      <c r="E116" s="286"/>
      <c r="F116" s="286"/>
      <c r="G116" s="286"/>
      <c r="H116" s="286"/>
      <c r="I116" s="286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I9:I10"/>
    <mergeCell ref="G9:G10"/>
    <mergeCell ref="A13:I13"/>
    <mergeCell ref="A79:I79"/>
    <mergeCell ref="A82:I82"/>
    <mergeCell ref="A116:I116"/>
    <mergeCell ref="B9:B10"/>
    <mergeCell ref="A11:I11"/>
    <mergeCell ref="H9:H10"/>
    <mergeCell ref="A9:A10"/>
    <mergeCell ref="C9:C10"/>
    <mergeCell ref="D9:D10"/>
    <mergeCell ref="F9:F10"/>
    <mergeCell ref="A57:I57"/>
    <mergeCell ref="A76:I76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1859</v>
      </c>
      <c r="F1" s="6"/>
      <c r="G1" s="5" t="s">
        <v>1624</v>
      </c>
      <c r="H1" s="1">
        <f>SUM(H11:H10000)</f>
        <v>150770000</v>
      </c>
    </row>
    <row r="2" spans="1:11" ht="15.6" x14ac:dyDescent="0.3">
      <c r="A2" s="16" t="s">
        <v>1622</v>
      </c>
      <c r="F2" s="62"/>
      <c r="G2" s="63"/>
      <c r="H2" s="61"/>
    </row>
    <row r="3" spans="1:11" x14ac:dyDescent="0.25">
      <c r="A3" s="96">
        <f>'E-Mail'!$B$2</f>
        <v>37042</v>
      </c>
      <c r="F3" s="62"/>
      <c r="G3" s="63"/>
      <c r="H3" s="61"/>
    </row>
    <row r="5" spans="1:11" ht="9.75" customHeight="1" x14ac:dyDescent="0.25">
      <c r="A5" s="52" t="s">
        <v>928</v>
      </c>
      <c r="J5" s="51"/>
      <c r="K5" s="51"/>
    </row>
    <row r="6" spans="1:11" ht="9.75" customHeight="1" x14ac:dyDescent="0.25">
      <c r="A6" s="52" t="s">
        <v>1858</v>
      </c>
      <c r="J6" s="51"/>
      <c r="K6" s="51"/>
    </row>
    <row r="7" spans="1:11" ht="9.75" customHeight="1" x14ac:dyDescent="0.25">
      <c r="A7" s="52" t="s">
        <v>539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84" t="s">
        <v>1602</v>
      </c>
      <c r="B9" s="284" t="s">
        <v>1603</v>
      </c>
      <c r="C9" s="282" t="s">
        <v>1604</v>
      </c>
      <c r="D9" s="282" t="s">
        <v>1605</v>
      </c>
      <c r="E9" s="53" t="s">
        <v>1606</v>
      </c>
      <c r="F9" s="282" t="s">
        <v>1608</v>
      </c>
      <c r="G9" s="282" t="s">
        <v>1609</v>
      </c>
      <c r="H9" s="282" t="s">
        <v>1610</v>
      </c>
      <c r="I9" s="284" t="s">
        <v>1611</v>
      </c>
      <c r="J9" s="51"/>
      <c r="K9" s="51"/>
    </row>
    <row r="10" spans="1:11" ht="21" thickBot="1" x14ac:dyDescent="0.3">
      <c r="A10" s="285"/>
      <c r="B10" s="285"/>
      <c r="C10" s="283"/>
      <c r="D10" s="283"/>
      <c r="E10" s="54" t="s">
        <v>1607</v>
      </c>
      <c r="F10" s="283"/>
      <c r="G10" s="283"/>
      <c r="H10" s="283"/>
      <c r="I10" s="285"/>
      <c r="J10" s="51"/>
      <c r="K10" s="51"/>
    </row>
    <row r="11" spans="1:11" ht="10.5" customHeight="1" thickTop="1" thickBot="1" x14ac:dyDescent="0.3">
      <c r="A11" s="279" t="s">
        <v>766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</row>
    <row r="12" spans="1:11" ht="14.25" customHeight="1" thickTop="1" thickBot="1" x14ac:dyDescent="0.3">
      <c r="A12" s="55" t="s">
        <v>767</v>
      </c>
      <c r="B12" s="56">
        <v>37073</v>
      </c>
      <c r="C12" s="57">
        <v>-0.38800000000000001</v>
      </c>
      <c r="D12" s="57">
        <v>-0.38</v>
      </c>
      <c r="E12" s="57">
        <v>-0.38</v>
      </c>
      <c r="F12" s="57">
        <v>-0.38</v>
      </c>
      <c r="G12" s="57" t="s">
        <v>768</v>
      </c>
      <c r="H12" s="58">
        <v>3100000</v>
      </c>
      <c r="I12" s="55" t="s">
        <v>1618</v>
      </c>
      <c r="J12" s="51"/>
      <c r="K12" s="51"/>
    </row>
    <row r="13" spans="1:11" ht="14.25" customHeight="1" thickTop="1" thickBot="1" x14ac:dyDescent="0.3">
      <c r="A13" s="279" t="s">
        <v>1027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</row>
    <row r="14" spans="1:11" ht="14.25" customHeight="1" thickTop="1" thickBot="1" x14ac:dyDescent="0.3">
      <c r="A14" s="55" t="s">
        <v>929</v>
      </c>
      <c r="B14" s="55" t="s">
        <v>1935</v>
      </c>
      <c r="C14" s="57">
        <v>0.185</v>
      </c>
      <c r="D14" s="57">
        <v>0.185</v>
      </c>
      <c r="E14" s="57">
        <v>0.185</v>
      </c>
      <c r="F14" s="57">
        <v>0.185</v>
      </c>
      <c r="G14" s="57" t="s">
        <v>769</v>
      </c>
      <c r="H14" s="58">
        <v>1510000</v>
      </c>
      <c r="I14" s="55" t="s">
        <v>1618</v>
      </c>
      <c r="J14" s="51"/>
      <c r="K14" s="51"/>
    </row>
    <row r="15" spans="1:11" ht="14.25" customHeight="1" thickTop="1" thickBot="1" x14ac:dyDescent="0.3">
      <c r="A15" s="279" t="s">
        <v>1936</v>
      </c>
      <c r="B15" s="280"/>
      <c r="C15" s="280"/>
      <c r="D15" s="280"/>
      <c r="E15" s="280"/>
      <c r="F15" s="280"/>
      <c r="G15" s="280"/>
      <c r="H15" s="280"/>
      <c r="I15" s="281"/>
      <c r="J15" s="51"/>
      <c r="K15" s="51"/>
    </row>
    <row r="16" spans="1:11" ht="14.25" customHeight="1" thickTop="1" thickBot="1" x14ac:dyDescent="0.3">
      <c r="A16" s="55" t="s">
        <v>770</v>
      </c>
      <c r="B16" s="56">
        <v>37073</v>
      </c>
      <c r="C16" s="57">
        <v>0.18</v>
      </c>
      <c r="D16" s="57">
        <v>0.18</v>
      </c>
      <c r="E16" s="57">
        <v>0.18</v>
      </c>
      <c r="F16" s="57">
        <v>0.18</v>
      </c>
      <c r="G16" s="57" t="s">
        <v>634</v>
      </c>
      <c r="H16" s="58">
        <v>465000</v>
      </c>
      <c r="I16" s="55" t="s">
        <v>1618</v>
      </c>
      <c r="J16" s="51"/>
      <c r="K16" s="51"/>
    </row>
    <row r="17" spans="1:11" ht="14.25" customHeight="1" thickTop="1" thickBot="1" x14ac:dyDescent="0.3">
      <c r="A17" s="55" t="s">
        <v>771</v>
      </c>
      <c r="B17" s="56">
        <v>37165</v>
      </c>
      <c r="C17" s="57">
        <v>0.17499999999999999</v>
      </c>
      <c r="D17" s="57">
        <v>0.17499999999999999</v>
      </c>
      <c r="E17" s="57">
        <v>0.17499999999999999</v>
      </c>
      <c r="F17" s="57">
        <v>0.17499999999999999</v>
      </c>
      <c r="G17" s="57" t="s">
        <v>772</v>
      </c>
      <c r="H17" s="58">
        <v>155000</v>
      </c>
      <c r="I17" s="55" t="s">
        <v>1618</v>
      </c>
      <c r="J17" s="51"/>
      <c r="K17" s="51"/>
    </row>
    <row r="18" spans="1:11" ht="14.25" customHeight="1" thickTop="1" thickBot="1" x14ac:dyDescent="0.3">
      <c r="A18" s="55" t="s">
        <v>4628</v>
      </c>
      <c r="B18" s="55" t="s">
        <v>1232</v>
      </c>
      <c r="C18" s="57">
        <v>0.183</v>
      </c>
      <c r="D18" s="57">
        <v>0.183</v>
      </c>
      <c r="E18" s="57">
        <v>0.183</v>
      </c>
      <c r="F18" s="57">
        <v>0.183</v>
      </c>
      <c r="G18" s="57" t="s">
        <v>773</v>
      </c>
      <c r="H18" s="58">
        <v>615000</v>
      </c>
      <c r="I18" s="55" t="s">
        <v>1618</v>
      </c>
      <c r="J18" s="51"/>
      <c r="K18" s="51"/>
    </row>
    <row r="19" spans="1:11" ht="14.25" customHeight="1" thickTop="1" thickBot="1" x14ac:dyDescent="0.3">
      <c r="A19" s="55" t="s">
        <v>774</v>
      </c>
      <c r="B19" s="55" t="s">
        <v>1935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775</v>
      </c>
      <c r="H19" s="58">
        <v>1510000</v>
      </c>
      <c r="I19" s="55" t="s">
        <v>1618</v>
      </c>
      <c r="J19" s="51"/>
      <c r="K19" s="51"/>
    </row>
    <row r="20" spans="1:11" ht="14.25" customHeight="1" thickTop="1" thickBot="1" x14ac:dyDescent="0.3">
      <c r="A20" s="55" t="s">
        <v>1028</v>
      </c>
      <c r="B20" s="55" t="s">
        <v>1935</v>
      </c>
      <c r="C20" s="57">
        <v>0.4</v>
      </c>
      <c r="D20" s="57">
        <v>0.4</v>
      </c>
      <c r="E20" s="57">
        <v>0.4</v>
      </c>
      <c r="F20" s="57">
        <v>0.4</v>
      </c>
      <c r="G20" s="57" t="s">
        <v>776</v>
      </c>
      <c r="H20" s="58">
        <v>3775000</v>
      </c>
      <c r="I20" s="55" t="s">
        <v>1618</v>
      </c>
      <c r="J20" s="51"/>
      <c r="K20" s="51"/>
    </row>
    <row r="21" spans="1:11" ht="14.25" customHeight="1" thickTop="1" thickBot="1" x14ac:dyDescent="0.3">
      <c r="A21" s="55" t="s">
        <v>777</v>
      </c>
      <c r="B21" s="56">
        <v>37073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650</v>
      </c>
      <c r="H21" s="58">
        <v>620000</v>
      </c>
      <c r="I21" s="55" t="s">
        <v>1618</v>
      </c>
      <c r="J21" s="51"/>
      <c r="K21" s="51"/>
    </row>
    <row r="22" spans="1:11" ht="14.25" customHeight="1" thickTop="1" thickBot="1" x14ac:dyDescent="0.3">
      <c r="A22" s="55" t="s">
        <v>778</v>
      </c>
      <c r="B22" s="55" t="s">
        <v>1232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650</v>
      </c>
      <c r="H22" s="58">
        <v>2460000</v>
      </c>
      <c r="I22" s="55" t="s">
        <v>1618</v>
      </c>
      <c r="J22" s="51"/>
      <c r="K22" s="51"/>
    </row>
    <row r="23" spans="1:11" ht="14.25" customHeight="1" thickTop="1" thickBot="1" x14ac:dyDescent="0.3">
      <c r="A23" s="55" t="s">
        <v>779</v>
      </c>
      <c r="B23" s="56">
        <v>37073</v>
      </c>
      <c r="C23" s="57">
        <v>3.3000000000000002E-2</v>
      </c>
      <c r="D23" s="57">
        <v>3.3000000000000002E-2</v>
      </c>
      <c r="E23" s="57">
        <v>3.3000000000000002E-2</v>
      </c>
      <c r="F23" s="57">
        <v>3.3000000000000002E-2</v>
      </c>
      <c r="G23" s="57" t="s">
        <v>780</v>
      </c>
      <c r="H23" s="58">
        <v>310000</v>
      </c>
      <c r="I23" s="55" t="s">
        <v>1618</v>
      </c>
      <c r="J23" s="51"/>
      <c r="K23" s="51"/>
    </row>
    <row r="24" spans="1:11" ht="14.25" customHeight="1" thickTop="1" thickBot="1" x14ac:dyDescent="0.3">
      <c r="A24" s="55" t="s">
        <v>781</v>
      </c>
      <c r="B24" s="55" t="s">
        <v>1935</v>
      </c>
      <c r="C24" s="57">
        <v>-3.3000000000000002E-2</v>
      </c>
      <c r="D24" s="57">
        <v>-3.3000000000000002E-2</v>
      </c>
      <c r="E24" s="57">
        <v>-3.3000000000000002E-2</v>
      </c>
      <c r="F24" s="57">
        <v>-3.3000000000000002E-2</v>
      </c>
      <c r="G24" s="57" t="s">
        <v>782</v>
      </c>
      <c r="H24" s="58">
        <v>1510000</v>
      </c>
      <c r="I24" s="55" t="s">
        <v>1618</v>
      </c>
      <c r="J24" s="51"/>
      <c r="K24" s="51"/>
    </row>
    <row r="25" spans="1:11" ht="14.25" customHeight="1" thickTop="1" thickBot="1" x14ac:dyDescent="0.3">
      <c r="A25" s="55" t="s">
        <v>4629</v>
      </c>
      <c r="B25" s="56">
        <v>37073</v>
      </c>
      <c r="C25" s="57">
        <v>-1.26</v>
      </c>
      <c r="D25" s="57">
        <v>-1.1850000000000001</v>
      </c>
      <c r="E25" s="57">
        <v>-1.228</v>
      </c>
      <c r="F25" s="57">
        <v>-1.1850000000000001</v>
      </c>
      <c r="G25" s="57" t="s">
        <v>723</v>
      </c>
      <c r="H25" s="58">
        <v>620000</v>
      </c>
      <c r="I25" s="55" t="s">
        <v>1618</v>
      </c>
      <c r="J25" s="51"/>
      <c r="K25" s="51"/>
    </row>
    <row r="26" spans="1:11" ht="14.25" customHeight="1" thickTop="1" thickBot="1" x14ac:dyDescent="0.3">
      <c r="A26" s="55" t="s">
        <v>783</v>
      </c>
      <c r="B26" s="56">
        <v>37135</v>
      </c>
      <c r="C26" s="57">
        <v>-1.34</v>
      </c>
      <c r="D26" s="57">
        <v>-1.34</v>
      </c>
      <c r="E26" s="57">
        <v>-1.34</v>
      </c>
      <c r="F26" s="57">
        <v>-1.34</v>
      </c>
      <c r="G26" s="57" t="s">
        <v>784</v>
      </c>
      <c r="H26" s="58">
        <v>150000</v>
      </c>
      <c r="I26" s="55" t="s">
        <v>1618</v>
      </c>
      <c r="J26" s="51"/>
      <c r="K26" s="51"/>
    </row>
    <row r="27" spans="1:11" ht="14.25" customHeight="1" thickTop="1" thickBot="1" x14ac:dyDescent="0.3">
      <c r="A27" s="55" t="s">
        <v>785</v>
      </c>
      <c r="B27" s="56">
        <v>37073</v>
      </c>
      <c r="C27" s="57">
        <v>-0.115</v>
      </c>
      <c r="D27" s="57">
        <v>-0.113</v>
      </c>
      <c r="E27" s="57">
        <v>-0.113</v>
      </c>
      <c r="F27" s="57">
        <v>-0.115</v>
      </c>
      <c r="G27" s="57" t="s">
        <v>786</v>
      </c>
      <c r="H27" s="58">
        <v>387500</v>
      </c>
      <c r="I27" s="55" t="s">
        <v>1618</v>
      </c>
      <c r="J27" s="51"/>
      <c r="K27" s="51"/>
    </row>
    <row r="28" spans="1:11" ht="14.25" customHeight="1" thickTop="1" thickBot="1" x14ac:dyDescent="0.3">
      <c r="A28" s="55" t="s">
        <v>787</v>
      </c>
      <c r="B28" s="56">
        <v>37104</v>
      </c>
      <c r="C28" s="57">
        <v>-0.115</v>
      </c>
      <c r="D28" s="57">
        <v>-0.115</v>
      </c>
      <c r="E28" s="57">
        <v>-0.115</v>
      </c>
      <c r="F28" s="57">
        <v>-0.115</v>
      </c>
      <c r="G28" s="57" t="s">
        <v>788</v>
      </c>
      <c r="H28" s="58">
        <v>77500</v>
      </c>
      <c r="I28" s="55" t="s">
        <v>1618</v>
      </c>
      <c r="J28" s="51"/>
      <c r="K28" s="51"/>
    </row>
    <row r="29" spans="1:11" ht="14.25" customHeight="1" thickTop="1" thickBot="1" x14ac:dyDescent="0.3">
      <c r="A29" s="55" t="s">
        <v>789</v>
      </c>
      <c r="B29" s="56">
        <v>37135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786</v>
      </c>
      <c r="H29" s="58">
        <v>75000</v>
      </c>
      <c r="I29" s="55" t="s">
        <v>1618</v>
      </c>
      <c r="J29" s="51"/>
      <c r="K29" s="51"/>
    </row>
    <row r="30" spans="1:11" ht="14.25" customHeight="1" thickTop="1" thickBot="1" x14ac:dyDescent="0.3">
      <c r="A30" s="55" t="s">
        <v>790</v>
      </c>
      <c r="B30" s="55" t="s">
        <v>1232</v>
      </c>
      <c r="C30" s="57">
        <v>-0.11799999999999999</v>
      </c>
      <c r="D30" s="57">
        <v>-0.115</v>
      </c>
      <c r="E30" s="57">
        <v>-0.11700000000000001</v>
      </c>
      <c r="F30" s="57">
        <v>-0.11799999999999999</v>
      </c>
      <c r="G30" s="57" t="s">
        <v>791</v>
      </c>
      <c r="H30" s="58">
        <v>4305000</v>
      </c>
      <c r="I30" s="55" t="s">
        <v>1618</v>
      </c>
      <c r="J30" s="51"/>
      <c r="K30" s="51"/>
    </row>
    <row r="31" spans="1:11" ht="14.25" customHeight="1" thickTop="1" thickBot="1" x14ac:dyDescent="0.3">
      <c r="A31" s="55" t="s">
        <v>129</v>
      </c>
      <c r="B31" s="56">
        <v>37073</v>
      </c>
      <c r="C31" s="57">
        <v>-0.04</v>
      </c>
      <c r="D31" s="57">
        <v>-1.7999999999999999E-2</v>
      </c>
      <c r="E31" s="57">
        <v>-2.7E-2</v>
      </c>
      <c r="F31" s="57">
        <v>-0.04</v>
      </c>
      <c r="G31" s="57" t="s">
        <v>792</v>
      </c>
      <c r="H31" s="58">
        <v>930000</v>
      </c>
      <c r="I31" s="55" t="s">
        <v>1618</v>
      </c>
      <c r="J31" s="51"/>
      <c r="K31" s="51"/>
    </row>
    <row r="32" spans="1:11" ht="14.25" customHeight="1" thickTop="1" thickBot="1" x14ac:dyDescent="0.3">
      <c r="A32" s="55" t="s">
        <v>4630</v>
      </c>
      <c r="B32" s="56">
        <v>37073</v>
      </c>
      <c r="C32" s="57">
        <v>-0.67</v>
      </c>
      <c r="D32" s="57">
        <v>-0.63</v>
      </c>
      <c r="E32" s="57">
        <v>-0.64600000000000002</v>
      </c>
      <c r="F32" s="57">
        <v>-0.67</v>
      </c>
      <c r="G32" s="57" t="s">
        <v>637</v>
      </c>
      <c r="H32" s="58">
        <v>620000</v>
      </c>
      <c r="I32" s="55" t="s">
        <v>1618</v>
      </c>
      <c r="J32" s="51"/>
      <c r="K32" s="51"/>
    </row>
    <row r="33" spans="1:11" ht="10.5" customHeight="1" thickTop="1" thickBot="1" x14ac:dyDescent="0.3">
      <c r="A33" s="55" t="s">
        <v>793</v>
      </c>
      <c r="B33" s="55" t="s">
        <v>1935</v>
      </c>
      <c r="C33" s="57">
        <v>-0.245</v>
      </c>
      <c r="D33" s="57">
        <v>-0.245</v>
      </c>
      <c r="E33" s="57">
        <v>-0.245</v>
      </c>
      <c r="F33" s="57">
        <v>-0.245</v>
      </c>
      <c r="G33" s="57" t="s">
        <v>794</v>
      </c>
      <c r="H33" s="58">
        <v>755000</v>
      </c>
      <c r="I33" s="55" t="s">
        <v>1618</v>
      </c>
      <c r="J33" s="51"/>
      <c r="K33" s="51"/>
    </row>
    <row r="34" spans="1:11" ht="14.25" customHeight="1" thickTop="1" thickBot="1" x14ac:dyDescent="0.3">
      <c r="A34" s="55" t="s">
        <v>4631</v>
      </c>
      <c r="B34" s="56">
        <v>37073</v>
      </c>
      <c r="C34" s="57">
        <v>-8.5000000000000006E-2</v>
      </c>
      <c r="D34" s="57">
        <v>-8.5000000000000006E-2</v>
      </c>
      <c r="E34" s="57">
        <v>-8.5000000000000006E-2</v>
      </c>
      <c r="F34" s="57">
        <v>-8.5000000000000006E-2</v>
      </c>
      <c r="G34" s="57" t="s">
        <v>728</v>
      </c>
      <c r="H34" s="58">
        <v>155000</v>
      </c>
      <c r="I34" s="55" t="s">
        <v>1618</v>
      </c>
      <c r="J34" s="51"/>
      <c r="K34" s="51"/>
    </row>
    <row r="35" spans="1:11" ht="10.5" customHeight="1" thickTop="1" thickBot="1" x14ac:dyDescent="0.3">
      <c r="A35" s="55" t="s">
        <v>1338</v>
      </c>
      <c r="B35" s="55" t="s">
        <v>1935</v>
      </c>
      <c r="C35" s="57">
        <v>1.34</v>
      </c>
      <c r="D35" s="57">
        <v>1.37</v>
      </c>
      <c r="E35" s="57">
        <v>1.35</v>
      </c>
      <c r="F35" s="57">
        <v>1.37</v>
      </c>
      <c r="G35" s="57" t="s">
        <v>795</v>
      </c>
      <c r="H35" s="58">
        <v>2642500</v>
      </c>
      <c r="I35" s="55" t="s">
        <v>1618</v>
      </c>
      <c r="J35" s="51"/>
      <c r="K35" s="51"/>
    </row>
    <row r="36" spans="1:11" ht="14.25" customHeight="1" thickTop="1" thickBot="1" x14ac:dyDescent="0.3">
      <c r="A36" s="279" t="s">
        <v>3049</v>
      </c>
      <c r="B36" s="280"/>
      <c r="C36" s="280"/>
      <c r="D36" s="280"/>
      <c r="E36" s="280"/>
      <c r="F36" s="280"/>
      <c r="G36" s="280"/>
      <c r="H36" s="280"/>
      <c r="I36" s="281"/>
      <c r="J36" s="51"/>
      <c r="K36" s="51"/>
    </row>
    <row r="37" spans="1:11" ht="10.5" customHeight="1" thickTop="1" thickBot="1" x14ac:dyDescent="0.3">
      <c r="A37" s="55" t="s">
        <v>4632</v>
      </c>
      <c r="B37" s="55" t="s">
        <v>1232</v>
      </c>
      <c r="C37" s="57">
        <v>6.5000000000000002E-2</v>
      </c>
      <c r="D37" s="57">
        <v>6.5000000000000002E-2</v>
      </c>
      <c r="E37" s="57">
        <v>6.5000000000000002E-2</v>
      </c>
      <c r="F37" s="57">
        <v>6.5000000000000002E-2</v>
      </c>
      <c r="G37" s="57" t="s">
        <v>796</v>
      </c>
      <c r="H37" s="58">
        <v>1845000</v>
      </c>
      <c r="I37" s="55" t="s">
        <v>1618</v>
      </c>
      <c r="J37" s="51"/>
      <c r="K37" s="51"/>
    </row>
    <row r="38" spans="1:11" ht="14.25" customHeight="1" thickTop="1" thickBot="1" x14ac:dyDescent="0.3">
      <c r="A38" s="55" t="s">
        <v>797</v>
      </c>
      <c r="B38" s="55" t="s">
        <v>1935</v>
      </c>
      <c r="C38" s="57">
        <v>0.16</v>
      </c>
      <c r="D38" s="57">
        <v>0.17</v>
      </c>
      <c r="E38" s="57">
        <v>0.16300000000000001</v>
      </c>
      <c r="F38" s="57">
        <v>0.16300000000000001</v>
      </c>
      <c r="G38" s="57" t="s">
        <v>798</v>
      </c>
      <c r="H38" s="58">
        <v>4530000</v>
      </c>
      <c r="I38" s="55" t="s">
        <v>1618</v>
      </c>
      <c r="J38" s="51"/>
      <c r="K38" s="51"/>
    </row>
    <row r="39" spans="1:11" ht="14.25" customHeight="1" thickTop="1" thickBot="1" x14ac:dyDescent="0.3">
      <c r="A39" s="55" t="s">
        <v>799</v>
      </c>
      <c r="B39" s="55" t="s">
        <v>758</v>
      </c>
      <c r="C39" s="57">
        <v>0.06</v>
      </c>
      <c r="D39" s="57">
        <v>0.06</v>
      </c>
      <c r="E39" s="57">
        <v>0.06</v>
      </c>
      <c r="F39" s="57">
        <v>0.06</v>
      </c>
      <c r="G39" s="57" t="s">
        <v>800</v>
      </c>
      <c r="H39" s="58">
        <v>2140000</v>
      </c>
      <c r="I39" s="55" t="s">
        <v>1618</v>
      </c>
      <c r="J39" s="51"/>
      <c r="K39" s="51"/>
    </row>
    <row r="40" spans="1:11" ht="14.25" customHeight="1" thickTop="1" thickBot="1" x14ac:dyDescent="0.3">
      <c r="A40" s="55" t="s">
        <v>4633</v>
      </c>
      <c r="B40" s="56">
        <v>37073</v>
      </c>
      <c r="C40" s="57">
        <v>6.25</v>
      </c>
      <c r="D40" s="57">
        <v>6.6</v>
      </c>
      <c r="E40" s="57">
        <v>6.44</v>
      </c>
      <c r="F40" s="57">
        <v>6.25</v>
      </c>
      <c r="G40" s="57" t="s">
        <v>653</v>
      </c>
      <c r="H40" s="58">
        <v>775000</v>
      </c>
      <c r="I40" s="55" t="s">
        <v>1618</v>
      </c>
      <c r="J40" s="51"/>
      <c r="K40" s="51"/>
    </row>
    <row r="41" spans="1:11" ht="10.5" customHeight="1" thickTop="1" thickBot="1" x14ac:dyDescent="0.3">
      <c r="A41" s="55" t="s">
        <v>4634</v>
      </c>
      <c r="B41" s="56">
        <v>37104</v>
      </c>
      <c r="C41" s="57">
        <v>6.3</v>
      </c>
      <c r="D41" s="57">
        <v>6.65</v>
      </c>
      <c r="E41" s="57">
        <v>6.47</v>
      </c>
      <c r="F41" s="57">
        <v>6.35</v>
      </c>
      <c r="G41" s="57" t="s">
        <v>801</v>
      </c>
      <c r="H41" s="58">
        <v>775000</v>
      </c>
      <c r="I41" s="55" t="s">
        <v>1618</v>
      </c>
      <c r="J41" s="51"/>
      <c r="K41" s="51"/>
    </row>
    <row r="42" spans="1:11" ht="14.25" customHeight="1" thickTop="1" thickBot="1" x14ac:dyDescent="0.3">
      <c r="A42" s="55" t="s">
        <v>802</v>
      </c>
      <c r="B42" s="56">
        <v>37135</v>
      </c>
      <c r="C42" s="57">
        <v>5.75</v>
      </c>
      <c r="D42" s="57">
        <v>5.75</v>
      </c>
      <c r="E42" s="57">
        <v>5.75</v>
      </c>
      <c r="F42" s="57">
        <v>5.75</v>
      </c>
      <c r="G42" s="57" t="s">
        <v>724</v>
      </c>
      <c r="H42" s="58">
        <v>150000</v>
      </c>
      <c r="I42" s="55" t="s">
        <v>1618</v>
      </c>
      <c r="J42" s="51"/>
      <c r="K42" s="51"/>
    </row>
    <row r="43" spans="1:11" ht="14.4" thickTop="1" thickBot="1" x14ac:dyDescent="0.3">
      <c r="A43" s="55" t="s">
        <v>130</v>
      </c>
      <c r="B43" s="55" t="s">
        <v>3059</v>
      </c>
      <c r="C43" s="57">
        <v>6</v>
      </c>
      <c r="D43" s="57">
        <v>6.3</v>
      </c>
      <c r="E43" s="57">
        <v>6.15</v>
      </c>
      <c r="F43" s="57">
        <v>6.3</v>
      </c>
      <c r="G43" s="57" t="s">
        <v>724</v>
      </c>
      <c r="H43" s="58">
        <v>920000</v>
      </c>
      <c r="I43" s="55" t="s">
        <v>1618</v>
      </c>
      <c r="J43" s="51"/>
      <c r="K43" s="51"/>
    </row>
    <row r="44" spans="1:11" ht="14.4" thickTop="1" thickBot="1" x14ac:dyDescent="0.3">
      <c r="A44" s="279" t="s">
        <v>1937</v>
      </c>
      <c r="B44" s="280"/>
      <c r="C44" s="280"/>
      <c r="D44" s="280"/>
      <c r="E44" s="280"/>
      <c r="F44" s="280"/>
      <c r="G44" s="280"/>
      <c r="H44" s="280"/>
      <c r="I44" s="281"/>
      <c r="J44" s="51"/>
      <c r="K44" s="51"/>
    </row>
    <row r="45" spans="1:11" ht="14.4" thickTop="1" thickBot="1" x14ac:dyDescent="0.3">
      <c r="A45" s="55" t="s">
        <v>803</v>
      </c>
      <c r="B45" s="55" t="s">
        <v>3067</v>
      </c>
      <c r="C45" s="57">
        <v>4.5</v>
      </c>
      <c r="D45" s="57">
        <v>4.5</v>
      </c>
      <c r="E45" s="57">
        <v>4.5</v>
      </c>
      <c r="F45" s="57">
        <v>4.5</v>
      </c>
      <c r="G45" s="57" t="s">
        <v>804</v>
      </c>
      <c r="H45" s="58">
        <v>145000</v>
      </c>
      <c r="I45" s="55" t="s">
        <v>1618</v>
      </c>
      <c r="J45" s="51"/>
      <c r="K45" s="51"/>
    </row>
    <row r="46" spans="1:11" ht="14.4" thickTop="1" thickBot="1" x14ac:dyDescent="0.3">
      <c r="A46" s="55" t="s">
        <v>805</v>
      </c>
      <c r="B46" s="55" t="s">
        <v>3067</v>
      </c>
      <c r="C46" s="57">
        <v>3.81</v>
      </c>
      <c r="D46" s="57">
        <v>3.9</v>
      </c>
      <c r="E46" s="57">
        <v>3.8380000000000001</v>
      </c>
      <c r="F46" s="57">
        <v>3.81</v>
      </c>
      <c r="G46" s="57" t="s">
        <v>806</v>
      </c>
      <c r="H46" s="58">
        <v>580000</v>
      </c>
      <c r="I46" s="55" t="s">
        <v>1618</v>
      </c>
      <c r="J46" s="51"/>
      <c r="K46" s="51"/>
    </row>
    <row r="47" spans="1:11" ht="14.4" thickTop="1" thickBot="1" x14ac:dyDescent="0.3">
      <c r="A47" s="55" t="s">
        <v>930</v>
      </c>
      <c r="B47" s="56">
        <v>37043</v>
      </c>
      <c r="C47" s="57">
        <v>3.69</v>
      </c>
      <c r="D47" s="57">
        <v>3.81</v>
      </c>
      <c r="E47" s="57">
        <v>3.754</v>
      </c>
      <c r="F47" s="57">
        <v>3.77</v>
      </c>
      <c r="G47" s="57" t="s">
        <v>807</v>
      </c>
      <c r="H47" s="58">
        <v>3900000</v>
      </c>
      <c r="I47" s="55" t="s">
        <v>1618</v>
      </c>
      <c r="J47" s="51"/>
      <c r="K47" s="51"/>
    </row>
    <row r="48" spans="1:11" ht="14.4" thickTop="1" thickBot="1" x14ac:dyDescent="0.3">
      <c r="A48" s="55" t="s">
        <v>808</v>
      </c>
      <c r="B48" s="55" t="s">
        <v>3067</v>
      </c>
      <c r="C48" s="57">
        <v>3.61</v>
      </c>
      <c r="D48" s="57">
        <v>3.61</v>
      </c>
      <c r="E48" s="57">
        <v>3.61</v>
      </c>
      <c r="F48" s="57">
        <v>3.61</v>
      </c>
      <c r="G48" s="57" t="s">
        <v>809</v>
      </c>
      <c r="H48" s="58">
        <v>290000</v>
      </c>
      <c r="I48" s="55" t="s">
        <v>1618</v>
      </c>
      <c r="J48" s="51"/>
      <c r="K48" s="51"/>
    </row>
    <row r="49" spans="1:11" ht="14.4" thickTop="1" thickBot="1" x14ac:dyDescent="0.3">
      <c r="A49" s="279" t="s">
        <v>1938</v>
      </c>
      <c r="B49" s="280"/>
      <c r="C49" s="280"/>
      <c r="D49" s="280"/>
      <c r="E49" s="280"/>
      <c r="F49" s="280"/>
      <c r="G49" s="280"/>
      <c r="H49" s="280"/>
      <c r="I49" s="281"/>
      <c r="J49" s="51"/>
      <c r="K49" s="51"/>
    </row>
    <row r="50" spans="1:11" ht="14.4" thickTop="1" thickBot="1" x14ac:dyDescent="0.3">
      <c r="A50" s="55" t="s">
        <v>3094</v>
      </c>
      <c r="B50" s="56">
        <v>37073</v>
      </c>
      <c r="C50" s="57">
        <v>3.78</v>
      </c>
      <c r="D50" s="57">
        <v>4</v>
      </c>
      <c r="E50" s="57">
        <v>3.8820000000000001</v>
      </c>
      <c r="F50" s="57">
        <v>3.86</v>
      </c>
      <c r="G50" s="57" t="s">
        <v>810</v>
      </c>
      <c r="H50" s="58">
        <v>30845000</v>
      </c>
      <c r="I50" s="55" t="s">
        <v>1618</v>
      </c>
      <c r="J50" s="51"/>
      <c r="K50" s="51"/>
    </row>
    <row r="51" spans="1:11" ht="14.4" thickTop="1" thickBot="1" x14ac:dyDescent="0.3">
      <c r="A51" s="55" t="s">
        <v>3143</v>
      </c>
      <c r="B51" s="56">
        <v>37104</v>
      </c>
      <c r="C51" s="57">
        <v>3.9</v>
      </c>
      <c r="D51" s="57">
        <v>3.9</v>
      </c>
      <c r="E51" s="57">
        <v>3.9</v>
      </c>
      <c r="F51" s="57">
        <v>3.9</v>
      </c>
      <c r="G51" s="57" t="s">
        <v>811</v>
      </c>
      <c r="H51" s="58">
        <v>77500</v>
      </c>
      <c r="I51" s="55" t="s">
        <v>1618</v>
      </c>
      <c r="J51" s="51"/>
      <c r="K51" s="51"/>
    </row>
    <row r="52" spans="1:11" ht="14.4" thickTop="1" thickBot="1" x14ac:dyDescent="0.3">
      <c r="A52" s="55" t="s">
        <v>131</v>
      </c>
      <c r="B52" s="56">
        <v>37135</v>
      </c>
      <c r="C52" s="57">
        <v>3.91</v>
      </c>
      <c r="D52" s="57">
        <v>3.91</v>
      </c>
      <c r="E52" s="57">
        <v>3.91</v>
      </c>
      <c r="F52" s="57">
        <v>3.91</v>
      </c>
      <c r="G52" s="57" t="s">
        <v>812</v>
      </c>
      <c r="H52" s="58">
        <v>75000</v>
      </c>
      <c r="I52" s="55" t="s">
        <v>1618</v>
      </c>
      <c r="J52" s="51"/>
      <c r="K52" s="51"/>
    </row>
    <row r="53" spans="1:11" ht="14.4" thickTop="1" thickBot="1" x14ac:dyDescent="0.3">
      <c r="A53" s="55" t="s">
        <v>132</v>
      </c>
      <c r="B53" s="55" t="s">
        <v>1232</v>
      </c>
      <c r="C53" s="57">
        <v>3.88</v>
      </c>
      <c r="D53" s="57">
        <v>4.0579999999999998</v>
      </c>
      <c r="E53" s="57">
        <v>3.9630000000000001</v>
      </c>
      <c r="F53" s="57">
        <v>4.0449999999999999</v>
      </c>
      <c r="G53" s="57" t="s">
        <v>813</v>
      </c>
      <c r="H53" s="58">
        <v>12915000</v>
      </c>
      <c r="I53" s="55" t="s">
        <v>1618</v>
      </c>
      <c r="J53" s="51"/>
      <c r="K53" s="51"/>
    </row>
    <row r="54" spans="1:11" ht="14.4" thickTop="1" thickBot="1" x14ac:dyDescent="0.3">
      <c r="A54" s="55" t="s">
        <v>1939</v>
      </c>
      <c r="B54" s="55" t="s">
        <v>1935</v>
      </c>
      <c r="C54" s="57">
        <v>4.1950000000000003</v>
      </c>
      <c r="D54" s="57">
        <v>4.335</v>
      </c>
      <c r="E54" s="57">
        <v>4.258</v>
      </c>
      <c r="F54" s="57">
        <v>4.33</v>
      </c>
      <c r="G54" s="57" t="s">
        <v>814</v>
      </c>
      <c r="H54" s="58">
        <v>16610000</v>
      </c>
      <c r="I54" s="55" t="s">
        <v>1618</v>
      </c>
      <c r="J54" s="51"/>
      <c r="K54" s="51"/>
    </row>
    <row r="55" spans="1:11" ht="14.4" thickTop="1" thickBot="1" x14ac:dyDescent="0.3">
      <c r="A55" s="55" t="s">
        <v>3082</v>
      </c>
      <c r="B55" s="55" t="s">
        <v>3077</v>
      </c>
      <c r="C55" s="57">
        <v>3.89</v>
      </c>
      <c r="D55" s="57">
        <v>3.99</v>
      </c>
      <c r="E55" s="57">
        <v>3.9319999999999999</v>
      </c>
      <c r="F55" s="57">
        <v>3.99</v>
      </c>
      <c r="G55" s="57" t="s">
        <v>666</v>
      </c>
      <c r="H55" s="58">
        <v>35587500</v>
      </c>
      <c r="I55" s="55" t="s">
        <v>1618</v>
      </c>
      <c r="J55" s="51"/>
      <c r="K55" s="51"/>
    </row>
    <row r="56" spans="1:11" ht="14.4" thickTop="1" thickBot="1" x14ac:dyDescent="0.3">
      <c r="A56" s="55" t="s">
        <v>1019</v>
      </c>
      <c r="B56" s="55" t="s">
        <v>3091</v>
      </c>
      <c r="C56" s="57">
        <v>3.8</v>
      </c>
      <c r="D56" s="57">
        <v>3.835</v>
      </c>
      <c r="E56" s="57">
        <v>3.819</v>
      </c>
      <c r="F56" s="57">
        <v>3.83</v>
      </c>
      <c r="G56" s="57" t="s">
        <v>815</v>
      </c>
      <c r="H56" s="58">
        <v>11862500</v>
      </c>
      <c r="I56" s="55" t="s">
        <v>1618</v>
      </c>
      <c r="J56" s="51"/>
      <c r="K56" s="51"/>
    </row>
    <row r="57" spans="1:11" ht="13.8" thickTop="1" x14ac:dyDescent="0.25">
      <c r="J57" s="51"/>
      <c r="K57" s="51"/>
    </row>
    <row r="58" spans="1:11" x14ac:dyDescent="0.25">
      <c r="A58" s="65" t="s">
        <v>115</v>
      </c>
      <c r="J58" s="51"/>
      <c r="K58" s="51"/>
    </row>
    <row r="59" spans="1:11" x14ac:dyDescent="0.25">
      <c r="A59" s="65" t="s">
        <v>116</v>
      </c>
      <c r="J59" s="51"/>
      <c r="K59" s="51"/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F9:F10"/>
    <mergeCell ref="A11:I11"/>
    <mergeCell ref="G9:G10"/>
    <mergeCell ref="A9:A10"/>
    <mergeCell ref="A15:I15"/>
    <mergeCell ref="A36:I36"/>
    <mergeCell ref="A44:I44"/>
    <mergeCell ref="A49:I49"/>
    <mergeCell ref="B9:B10"/>
    <mergeCell ref="D9:D10"/>
    <mergeCell ref="C9:C10"/>
    <mergeCell ref="A13:I13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1647</v>
      </c>
    </row>
    <row r="2" spans="1:20" ht="15.6" x14ac:dyDescent="0.3">
      <c r="A2" s="47" t="s">
        <v>1893</v>
      </c>
    </row>
    <row r="3" spans="1:20" x14ac:dyDescent="0.25">
      <c r="A3" s="96">
        <f>'E-Mail'!$B$2</f>
        <v>37042</v>
      </c>
    </row>
    <row r="4" spans="1:20" ht="15.6" x14ac:dyDescent="0.3">
      <c r="A4" s="16"/>
    </row>
    <row r="5" spans="1:20" ht="13.8" thickBot="1" x14ac:dyDescent="0.3">
      <c r="A5" s="18" t="s">
        <v>1654</v>
      </c>
      <c r="B5" s="18" t="s">
        <v>1653</v>
      </c>
      <c r="C5" s="18" t="s">
        <v>1610</v>
      </c>
    </row>
    <row r="6" spans="1:20" x14ac:dyDescent="0.25">
      <c r="A6" s="15" t="s">
        <v>1618</v>
      </c>
      <c r="B6" s="19">
        <f>COUNTIF($S$14:$S$4952,A6)</f>
        <v>8</v>
      </c>
      <c r="C6" s="19">
        <f>SUMIF($S$14:$S$4953,A6,$R$14:$R$4953)</f>
        <v>5360000</v>
      </c>
    </row>
    <row r="7" spans="1:20" x14ac:dyDescent="0.25">
      <c r="A7" s="15" t="s">
        <v>1643</v>
      </c>
      <c r="B7" s="19">
        <f>COUNTIF($S$14:$S$4952,A7)</f>
        <v>0</v>
      </c>
      <c r="C7" s="19">
        <f>SUMIF($S$14:$S$4953,A7,$R$14:$R$4953)</f>
        <v>0</v>
      </c>
    </row>
    <row r="8" spans="1:20" ht="13.8" thickBot="1" x14ac:dyDescent="0.3"/>
    <row r="9" spans="1:20" ht="15" thickTop="1" thickBot="1" x14ac:dyDescent="0.3">
      <c r="A9" s="114" t="str">
        <f>IF(A15=0,"No Activity"," ")</f>
        <v xml:space="preserve"> </v>
      </c>
      <c r="H9" s="108" t="s">
        <v>1894</v>
      </c>
      <c r="I9" s="108" t="s">
        <v>1895</v>
      </c>
    </row>
    <row r="10" spans="1:20" ht="10.5" customHeight="1" thickTop="1" x14ac:dyDescent="0.25">
      <c r="A10" s="64" t="s">
        <v>1909</v>
      </c>
    </row>
    <row r="11" spans="1:20" ht="10.5" customHeight="1" x14ac:dyDescent="0.25">
      <c r="A11" s="65" t="s">
        <v>4635</v>
      </c>
    </row>
    <row r="12" spans="1:20" x14ac:dyDescent="0.25">
      <c r="A12" s="65" t="s">
        <v>4636</v>
      </c>
    </row>
    <row r="13" spans="1:20" x14ac:dyDescent="0.25">
      <c r="A13" s="65" t="s">
        <v>832</v>
      </c>
    </row>
    <row r="14" spans="1:20" ht="13.8" thickBot="1" x14ac:dyDescent="0.3"/>
    <row r="15" spans="1:20" ht="24" customHeight="1" thickTop="1" thickBot="1" x14ac:dyDescent="0.3">
      <c r="A15" s="66" t="s">
        <v>4637</v>
      </c>
      <c r="B15" s="66" t="s">
        <v>4638</v>
      </c>
      <c r="C15" s="66" t="s">
        <v>4639</v>
      </c>
      <c r="D15" s="66" t="s">
        <v>4640</v>
      </c>
      <c r="E15" s="66" t="s">
        <v>4641</v>
      </c>
      <c r="F15" s="66" t="s">
        <v>4642</v>
      </c>
      <c r="G15" s="66" t="s">
        <v>4643</v>
      </c>
      <c r="H15" s="108" t="s">
        <v>1894</v>
      </c>
      <c r="I15" s="108" t="s">
        <v>1895</v>
      </c>
      <c r="J15" s="66" t="s">
        <v>4644</v>
      </c>
      <c r="K15" s="66" t="s">
        <v>4645</v>
      </c>
      <c r="L15" s="66" t="s">
        <v>4646</v>
      </c>
      <c r="M15" s="66" t="s">
        <v>4647</v>
      </c>
      <c r="N15" s="66" t="s">
        <v>1880</v>
      </c>
      <c r="O15" s="66" t="s">
        <v>4648</v>
      </c>
      <c r="P15" s="66" t="s">
        <v>4649</v>
      </c>
      <c r="Q15" s="66" t="s">
        <v>4650</v>
      </c>
      <c r="R15" s="66" t="s">
        <v>4651</v>
      </c>
      <c r="S15" s="66" t="s">
        <v>4652</v>
      </c>
      <c r="T15" s="66" t="s">
        <v>4653</v>
      </c>
    </row>
    <row r="16" spans="1:20" ht="31.8" thickTop="1" thickBot="1" x14ac:dyDescent="0.3">
      <c r="A16" s="67" t="s">
        <v>4657</v>
      </c>
      <c r="B16" s="69">
        <v>151138237</v>
      </c>
      <c r="C16" s="68"/>
      <c r="D16" s="68" t="s">
        <v>3083</v>
      </c>
      <c r="E16" s="68" t="s">
        <v>1934</v>
      </c>
      <c r="F16" s="68" t="s">
        <v>816</v>
      </c>
      <c r="G16" s="68" t="s">
        <v>1919</v>
      </c>
      <c r="H16" s="67" t="s">
        <v>3097</v>
      </c>
      <c r="I16" s="67" t="s">
        <v>3097</v>
      </c>
      <c r="J16" s="68"/>
      <c r="K16" s="70"/>
      <c r="L16" s="68"/>
      <c r="M16" s="68" t="s">
        <v>3095</v>
      </c>
      <c r="N16" s="70">
        <v>0</v>
      </c>
      <c r="O16" s="68" t="s">
        <v>3084</v>
      </c>
      <c r="P16" s="71">
        <v>25000</v>
      </c>
      <c r="Q16" s="68" t="s">
        <v>3085</v>
      </c>
      <c r="R16" s="71">
        <v>25000</v>
      </c>
      <c r="S16" s="68" t="s">
        <v>1618</v>
      </c>
      <c r="T16" s="68" t="s">
        <v>817</v>
      </c>
    </row>
    <row r="17" spans="1:20" ht="31.8" thickTop="1" thickBot="1" x14ac:dyDescent="0.3">
      <c r="A17" s="67" t="s">
        <v>4657</v>
      </c>
      <c r="B17" s="69">
        <v>178556869</v>
      </c>
      <c r="C17" s="68"/>
      <c r="D17" s="68" t="s">
        <v>3083</v>
      </c>
      <c r="E17" s="68" t="s">
        <v>1917</v>
      </c>
      <c r="F17" s="68" t="s">
        <v>818</v>
      </c>
      <c r="G17" s="68" t="s">
        <v>1919</v>
      </c>
      <c r="H17" s="67" t="s">
        <v>3097</v>
      </c>
      <c r="I17" s="67" t="s">
        <v>3097</v>
      </c>
      <c r="J17" s="68"/>
      <c r="K17" s="70"/>
      <c r="L17" s="68"/>
      <c r="M17" s="68" t="s">
        <v>4658</v>
      </c>
      <c r="N17" s="70">
        <v>3.63</v>
      </c>
      <c r="O17" s="68" t="s">
        <v>3084</v>
      </c>
      <c r="P17" s="71">
        <v>5000</v>
      </c>
      <c r="Q17" s="68" t="s">
        <v>3085</v>
      </c>
      <c r="R17" s="71">
        <v>5000</v>
      </c>
      <c r="S17" s="68" t="s">
        <v>1618</v>
      </c>
      <c r="T17" s="68" t="s">
        <v>819</v>
      </c>
    </row>
    <row r="18" spans="1:20" ht="21.6" thickTop="1" thickBot="1" x14ac:dyDescent="0.3">
      <c r="A18" s="67" t="s">
        <v>4657</v>
      </c>
      <c r="B18" s="69">
        <v>363199534</v>
      </c>
      <c r="C18" s="68"/>
      <c r="D18" s="68" t="s">
        <v>3050</v>
      </c>
      <c r="E18" s="68" t="s">
        <v>1936</v>
      </c>
      <c r="F18" s="68" t="s">
        <v>4654</v>
      </c>
      <c r="G18" s="68" t="s">
        <v>1935</v>
      </c>
      <c r="H18" s="67" t="s">
        <v>1029</v>
      </c>
      <c r="I18" s="67" t="s">
        <v>1669</v>
      </c>
      <c r="J18" s="68"/>
      <c r="K18" s="70"/>
      <c r="L18" s="68"/>
      <c r="M18" s="68" t="s">
        <v>820</v>
      </c>
      <c r="N18" s="70">
        <v>1.35</v>
      </c>
      <c r="O18" s="68" t="s">
        <v>3084</v>
      </c>
      <c r="P18" s="71">
        <v>5000</v>
      </c>
      <c r="Q18" s="68" t="s">
        <v>3085</v>
      </c>
      <c r="R18" s="71">
        <v>755000</v>
      </c>
      <c r="S18" s="68" t="s">
        <v>1618</v>
      </c>
      <c r="T18" s="68" t="s">
        <v>2943</v>
      </c>
    </row>
    <row r="19" spans="1:20" ht="31.8" thickTop="1" thickBot="1" x14ac:dyDescent="0.3">
      <c r="A19" s="67" t="s">
        <v>4657</v>
      </c>
      <c r="B19" s="69">
        <v>433755766</v>
      </c>
      <c r="C19" s="68"/>
      <c r="D19" s="68" t="s">
        <v>3050</v>
      </c>
      <c r="E19" s="68" t="s">
        <v>1917</v>
      </c>
      <c r="F19" s="68" t="s">
        <v>1030</v>
      </c>
      <c r="G19" s="68" t="s">
        <v>1919</v>
      </c>
      <c r="H19" s="67" t="s">
        <v>3097</v>
      </c>
      <c r="I19" s="67" t="s">
        <v>3097</v>
      </c>
      <c r="J19" s="68"/>
      <c r="K19" s="70"/>
      <c r="L19" s="68"/>
      <c r="M19" s="68" t="s">
        <v>1462</v>
      </c>
      <c r="N19" s="70">
        <v>3.8650000000000002</v>
      </c>
      <c r="O19" s="68" t="s">
        <v>3084</v>
      </c>
      <c r="P19" s="71">
        <v>15000</v>
      </c>
      <c r="Q19" s="68" t="s">
        <v>3085</v>
      </c>
      <c r="R19" s="71">
        <v>15000</v>
      </c>
      <c r="S19" s="68" t="s">
        <v>1618</v>
      </c>
      <c r="T19" s="68" t="s">
        <v>819</v>
      </c>
    </row>
    <row r="20" spans="1:20" ht="21.6" thickTop="1" thickBot="1" x14ac:dyDescent="0.3">
      <c r="A20" s="67" t="s">
        <v>4657</v>
      </c>
      <c r="B20" s="69">
        <v>966851395</v>
      </c>
      <c r="C20" s="68"/>
      <c r="D20" s="68" t="s">
        <v>3083</v>
      </c>
      <c r="E20" s="68" t="s">
        <v>1938</v>
      </c>
      <c r="F20" s="68" t="s">
        <v>821</v>
      </c>
      <c r="G20" s="68" t="s">
        <v>3077</v>
      </c>
      <c r="H20" s="67" t="s">
        <v>822</v>
      </c>
      <c r="I20" s="67" t="s">
        <v>823</v>
      </c>
      <c r="J20" s="68"/>
      <c r="K20" s="70"/>
      <c r="L20" s="68"/>
      <c r="M20" s="68" t="s">
        <v>4656</v>
      </c>
      <c r="N20" s="70">
        <v>3.9</v>
      </c>
      <c r="O20" s="68" t="s">
        <v>3084</v>
      </c>
      <c r="P20" s="71">
        <v>5000</v>
      </c>
      <c r="Q20" s="68" t="s">
        <v>3085</v>
      </c>
      <c r="R20" s="71">
        <v>1825000</v>
      </c>
      <c r="S20" s="68" t="s">
        <v>1618</v>
      </c>
      <c r="T20" s="68" t="s">
        <v>824</v>
      </c>
    </row>
    <row r="21" spans="1:20" ht="14.4" thickTop="1" thickBot="1" x14ac:dyDescent="0.3">
      <c r="A21" s="67" t="s">
        <v>4657</v>
      </c>
      <c r="B21" s="69">
        <v>124786060</v>
      </c>
      <c r="C21" s="68"/>
      <c r="D21" s="68" t="s">
        <v>3083</v>
      </c>
      <c r="E21" s="68" t="s">
        <v>1938</v>
      </c>
      <c r="F21" s="68" t="s">
        <v>821</v>
      </c>
      <c r="G21" s="68" t="s">
        <v>3091</v>
      </c>
      <c r="H21" s="67" t="s">
        <v>825</v>
      </c>
      <c r="I21" s="67" t="s">
        <v>826</v>
      </c>
      <c r="J21" s="68"/>
      <c r="K21" s="70"/>
      <c r="L21" s="68"/>
      <c r="M21" s="68" t="s">
        <v>3095</v>
      </c>
      <c r="N21" s="70">
        <v>3.83</v>
      </c>
      <c r="O21" s="68" t="s">
        <v>3084</v>
      </c>
      <c r="P21" s="71">
        <v>5000</v>
      </c>
      <c r="Q21" s="68" t="s">
        <v>3085</v>
      </c>
      <c r="R21" s="71">
        <v>1825000</v>
      </c>
      <c r="S21" s="68" t="s">
        <v>1618</v>
      </c>
      <c r="T21" s="68" t="s">
        <v>824</v>
      </c>
    </row>
    <row r="22" spans="1:20" ht="21.6" thickTop="1" thickBot="1" x14ac:dyDescent="0.3">
      <c r="A22" s="67" t="s">
        <v>4657</v>
      </c>
      <c r="B22" s="69">
        <v>169228916</v>
      </c>
      <c r="C22" s="68"/>
      <c r="D22" s="68" t="s">
        <v>3050</v>
      </c>
      <c r="E22" s="68" t="s">
        <v>1936</v>
      </c>
      <c r="F22" s="68" t="s">
        <v>827</v>
      </c>
      <c r="G22" s="180">
        <v>37165</v>
      </c>
      <c r="H22" s="67" t="s">
        <v>828</v>
      </c>
      <c r="I22" s="67" t="s">
        <v>829</v>
      </c>
      <c r="J22" s="68"/>
      <c r="K22" s="70"/>
      <c r="L22" s="68"/>
      <c r="M22" s="68" t="s">
        <v>4655</v>
      </c>
      <c r="N22" s="70">
        <v>0.17499999999999999</v>
      </c>
      <c r="O22" s="68" t="s">
        <v>3084</v>
      </c>
      <c r="P22" s="71">
        <v>5000</v>
      </c>
      <c r="Q22" s="68" t="s">
        <v>3085</v>
      </c>
      <c r="R22" s="71">
        <v>155000</v>
      </c>
      <c r="S22" s="68" t="s">
        <v>1618</v>
      </c>
      <c r="T22" s="68" t="s">
        <v>2943</v>
      </c>
    </row>
    <row r="23" spans="1:20" ht="21.6" thickTop="1" thickBot="1" x14ac:dyDescent="0.3">
      <c r="A23" s="67" t="s">
        <v>4657</v>
      </c>
      <c r="B23" s="69">
        <v>170840966</v>
      </c>
      <c r="C23" s="68"/>
      <c r="D23" s="68" t="s">
        <v>3050</v>
      </c>
      <c r="E23" s="68" t="s">
        <v>3049</v>
      </c>
      <c r="F23" s="68" t="s">
        <v>830</v>
      </c>
      <c r="G23" s="68" t="s">
        <v>1935</v>
      </c>
      <c r="H23" s="67" t="s">
        <v>1029</v>
      </c>
      <c r="I23" s="67" t="s">
        <v>1669</v>
      </c>
      <c r="J23" s="68"/>
      <c r="K23" s="70"/>
      <c r="L23" s="68"/>
      <c r="M23" s="68" t="s">
        <v>4656</v>
      </c>
      <c r="N23" s="70">
        <v>0.17</v>
      </c>
      <c r="O23" s="68" t="s">
        <v>3084</v>
      </c>
      <c r="P23" s="71">
        <v>5000</v>
      </c>
      <c r="Q23" s="68" t="s">
        <v>3085</v>
      </c>
      <c r="R23" s="71">
        <v>755000</v>
      </c>
      <c r="S23" s="68" t="s">
        <v>1618</v>
      </c>
      <c r="T23" s="68" t="s">
        <v>2943</v>
      </c>
    </row>
    <row r="24" spans="1:20" ht="14.4" thickTop="1" thickBot="1" x14ac:dyDescent="0.3">
      <c r="A24" s="288" t="s">
        <v>831</v>
      </c>
      <c r="B24" s="289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90"/>
    </row>
    <row r="25" spans="1:20" ht="13.8" thickTop="1" x14ac:dyDescent="0.25"/>
    <row r="29" spans="1:20" x14ac:dyDescent="0.25">
      <c r="A29" s="251"/>
      <c r="B29" s="252"/>
      <c r="C29" s="253"/>
      <c r="D29" s="253"/>
      <c r="E29" s="253"/>
      <c r="F29" s="253"/>
      <c r="G29" s="254"/>
      <c r="H29" s="251"/>
      <c r="I29" s="251"/>
      <c r="J29" s="253"/>
      <c r="K29" s="255"/>
      <c r="L29" s="253"/>
      <c r="M29" s="253"/>
      <c r="N29" s="255"/>
      <c r="O29" s="253"/>
      <c r="P29" s="256"/>
      <c r="Q29" s="253"/>
      <c r="R29" s="256"/>
      <c r="S29" s="253"/>
      <c r="T29" s="253"/>
    </row>
    <row r="30" spans="1:20" x14ac:dyDescent="0.25">
      <c r="A30" s="251"/>
      <c r="B30" s="252"/>
      <c r="C30" s="253"/>
      <c r="D30" s="253"/>
      <c r="E30" s="253"/>
      <c r="F30" s="253"/>
      <c r="G30" s="253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5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5">
      <c r="A32" s="251"/>
      <c r="B32" s="252"/>
      <c r="C32" s="253"/>
      <c r="D32" s="253"/>
      <c r="E32" s="253"/>
      <c r="F32" s="253"/>
      <c r="G32" s="254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5">
      <c r="A33" s="287"/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</row>
  </sheetData>
  <mergeCells count="2">
    <mergeCell ref="A33:T33"/>
    <mergeCell ref="A24:T2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51138237&amp;dt=May-31-01"/>
    <hyperlink ref="B17" r:id="rId2" display="https://www.intcx.com/ReportServlet/any.class?operation=confirm&amp;dealID=178556869&amp;dt=May-31-01"/>
    <hyperlink ref="B18" r:id="rId3" display="https://www.intcx.com/ReportServlet/any.class?operation=confirm&amp;dealID=363199534&amp;dt=May-31-01"/>
    <hyperlink ref="B19" r:id="rId4" display="https://www.intcx.com/ReportServlet/any.class?operation=confirm&amp;dealID=433755766&amp;dt=May-31-01"/>
    <hyperlink ref="B20" r:id="rId5" display="https://www.intcx.com/ReportServlet/any.class?operation=confirm&amp;dealID=966851395&amp;dt=May-31-01"/>
    <hyperlink ref="B21" r:id="rId6" display="https://www.intcx.com/ReportServlet/any.class?operation=confirm&amp;dealID=124786060&amp;dt=May-31-01"/>
    <hyperlink ref="B22" r:id="rId7" display="https://www.intcx.com/ReportServlet/any.class?operation=confirm&amp;dealID=169228916&amp;dt=May-31-01"/>
    <hyperlink ref="B23" r:id="rId8" display="https://www.intcx.com/ReportServlet/any.class?operation=confirm&amp;dealID=170840966&amp;dt=May-3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"/>
  <sheetViews>
    <sheetView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1650</v>
      </c>
    </row>
    <row r="2" spans="1:26" ht="15.6" x14ac:dyDescent="0.3">
      <c r="A2" s="47" t="s">
        <v>1893</v>
      </c>
    </row>
    <row r="3" spans="1:26" x14ac:dyDescent="0.25">
      <c r="A3" s="96">
        <f>'E-Mail'!$B$2</f>
        <v>37042</v>
      </c>
    </row>
    <row r="5" spans="1:26" ht="13.8" thickBot="1" x14ac:dyDescent="0.3">
      <c r="A5" s="18" t="s">
        <v>1654</v>
      </c>
      <c r="B5" s="18" t="s">
        <v>1653</v>
      </c>
      <c r="C5" s="18" t="s">
        <v>1610</v>
      </c>
    </row>
    <row r="6" spans="1:26" x14ac:dyDescent="0.25">
      <c r="A6" s="15" t="s">
        <v>1615</v>
      </c>
      <c r="B6" s="19">
        <f>COUNTIF($S$15:$S$4924,A6)</f>
        <v>23</v>
      </c>
      <c r="C6" s="19">
        <f>SUMIF($S$15:$S$4925,A6,$R$15:$R$4925)</f>
        <v>153600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IF(A15=0,"No Activity"," ")</f>
        <v xml:space="preserve"> </v>
      </c>
      <c r="H9" s="108" t="s">
        <v>1894</v>
      </c>
      <c r="I9" s="108" t="s">
        <v>1895</v>
      </c>
    </row>
    <row r="10" spans="1:26" ht="12.75" customHeight="1" thickTop="1" x14ac:dyDescent="0.25">
      <c r="A10" s="64" t="s">
        <v>1904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4635</v>
      </c>
      <c r="U11" s="51"/>
      <c r="V11" s="51"/>
      <c r="W11" s="51"/>
      <c r="X11" s="51"/>
      <c r="Y11" s="51"/>
      <c r="Z11" s="51"/>
    </row>
    <row r="12" spans="1:26" x14ac:dyDescent="0.25">
      <c r="A12" s="65" t="s">
        <v>4636</v>
      </c>
      <c r="U12" s="51"/>
      <c r="V12" s="51"/>
      <c r="W12" s="51"/>
      <c r="X12" s="51"/>
      <c r="Y12" s="51"/>
      <c r="Z12" s="51"/>
    </row>
    <row r="13" spans="1:26" x14ac:dyDescent="0.25">
      <c r="A13" s="65" t="s">
        <v>832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1.6" thickTop="1" thickBot="1" x14ac:dyDescent="0.3">
      <c r="A15" s="66" t="s">
        <v>4637</v>
      </c>
      <c r="B15" s="66" t="s">
        <v>4638</v>
      </c>
      <c r="C15" s="66" t="s">
        <v>4639</v>
      </c>
      <c r="D15" s="66" t="s">
        <v>4640</v>
      </c>
      <c r="E15" s="66" t="s">
        <v>4641</v>
      </c>
      <c r="F15" s="66" t="s">
        <v>4642</v>
      </c>
      <c r="G15" s="66" t="s">
        <v>4643</v>
      </c>
      <c r="H15" s="108" t="s">
        <v>1894</v>
      </c>
      <c r="I15" s="108" t="s">
        <v>1895</v>
      </c>
      <c r="J15" s="66" t="s">
        <v>4644</v>
      </c>
      <c r="K15" s="66" t="s">
        <v>4645</v>
      </c>
      <c r="L15" s="66" t="s">
        <v>4646</v>
      </c>
      <c r="M15" s="66" t="s">
        <v>4647</v>
      </c>
      <c r="N15" s="66" t="s">
        <v>1880</v>
      </c>
      <c r="O15" s="66" t="s">
        <v>4648</v>
      </c>
      <c r="P15" s="66" t="s">
        <v>4649</v>
      </c>
      <c r="Q15" s="66" t="s">
        <v>4650</v>
      </c>
      <c r="R15" s="66" t="s">
        <v>4651</v>
      </c>
      <c r="S15" s="66" t="s">
        <v>4652</v>
      </c>
      <c r="T15" s="66" t="s">
        <v>4653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4657</v>
      </c>
      <c r="B16" s="69">
        <v>201409318</v>
      </c>
      <c r="C16" s="68"/>
      <c r="D16" s="68" t="s">
        <v>3050</v>
      </c>
      <c r="E16" s="68" t="s">
        <v>1612</v>
      </c>
      <c r="F16" s="68" t="s">
        <v>934</v>
      </c>
      <c r="G16" s="68" t="s">
        <v>3090</v>
      </c>
      <c r="H16" s="67" t="s">
        <v>133</v>
      </c>
      <c r="I16" s="67" t="s">
        <v>134</v>
      </c>
      <c r="J16" s="68"/>
      <c r="K16" s="70"/>
      <c r="L16" s="68"/>
      <c r="M16" s="68" t="s">
        <v>4659</v>
      </c>
      <c r="N16" s="70">
        <v>24</v>
      </c>
      <c r="O16" s="68" t="s">
        <v>1648</v>
      </c>
      <c r="P16" s="70">
        <v>50</v>
      </c>
      <c r="Q16" s="68" t="s">
        <v>1649</v>
      </c>
      <c r="R16" s="71">
        <v>4000</v>
      </c>
      <c r="S16" s="68" t="s">
        <v>1615</v>
      </c>
      <c r="T16" s="68" t="s">
        <v>932</v>
      </c>
      <c r="U16" s="7"/>
      <c r="V16" s="51"/>
      <c r="W16" s="51"/>
      <c r="X16" s="51"/>
      <c r="Y16" s="51"/>
      <c r="Z16" s="51"/>
    </row>
    <row r="17" spans="1:26" ht="14.4" thickTop="1" thickBot="1" x14ac:dyDescent="0.3">
      <c r="A17" s="67" t="s">
        <v>4657</v>
      </c>
      <c r="B17" s="69">
        <v>121754529</v>
      </c>
      <c r="C17" s="68"/>
      <c r="D17" s="68" t="s">
        <v>3050</v>
      </c>
      <c r="E17" s="68" t="s">
        <v>1612</v>
      </c>
      <c r="F17" s="68" t="s">
        <v>934</v>
      </c>
      <c r="G17" s="68" t="s">
        <v>3090</v>
      </c>
      <c r="H17" s="67" t="s">
        <v>133</v>
      </c>
      <c r="I17" s="67" t="s">
        <v>134</v>
      </c>
      <c r="J17" s="68"/>
      <c r="K17" s="70"/>
      <c r="L17" s="68"/>
      <c r="M17" s="68" t="s">
        <v>4659</v>
      </c>
      <c r="N17" s="70">
        <v>23.75</v>
      </c>
      <c r="O17" s="68" t="s">
        <v>1648</v>
      </c>
      <c r="P17" s="70">
        <v>50</v>
      </c>
      <c r="Q17" s="68" t="s">
        <v>1649</v>
      </c>
      <c r="R17" s="71">
        <v>4000</v>
      </c>
      <c r="S17" s="68" t="s">
        <v>1615</v>
      </c>
      <c r="T17" s="68" t="s">
        <v>932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4657</v>
      </c>
      <c r="B18" s="69">
        <v>188870765</v>
      </c>
      <c r="C18" s="68"/>
      <c r="D18" s="68" t="s">
        <v>3083</v>
      </c>
      <c r="E18" s="68" t="s">
        <v>1612</v>
      </c>
      <c r="F18" s="68" t="s">
        <v>933</v>
      </c>
      <c r="G18" s="68" t="s">
        <v>1614</v>
      </c>
      <c r="H18" s="67" t="s">
        <v>3097</v>
      </c>
      <c r="I18" s="67" t="s">
        <v>3097</v>
      </c>
      <c r="J18" s="68"/>
      <c r="K18" s="70"/>
      <c r="L18" s="68"/>
      <c r="M18" s="68" t="s">
        <v>931</v>
      </c>
      <c r="N18" s="70">
        <v>27.15</v>
      </c>
      <c r="O18" s="68" t="s">
        <v>1648</v>
      </c>
      <c r="P18" s="70">
        <v>50</v>
      </c>
      <c r="Q18" s="68" t="s">
        <v>1649</v>
      </c>
      <c r="R18" s="70">
        <v>800</v>
      </c>
      <c r="S18" s="68" t="s">
        <v>1615</v>
      </c>
      <c r="T18" s="68" t="s">
        <v>1031</v>
      </c>
      <c r="U18" s="51"/>
      <c r="V18" s="51"/>
      <c r="W18" s="51"/>
      <c r="X18" s="51"/>
      <c r="Y18" s="51"/>
      <c r="Z18" s="51"/>
    </row>
    <row r="19" spans="1:26" ht="14.4" thickTop="1" thickBot="1" x14ac:dyDescent="0.3">
      <c r="A19" s="67" t="s">
        <v>4657</v>
      </c>
      <c r="B19" s="69">
        <v>125701934</v>
      </c>
      <c r="C19" s="68"/>
      <c r="D19" s="68" t="s">
        <v>3083</v>
      </c>
      <c r="E19" s="68" t="s">
        <v>1612</v>
      </c>
      <c r="F19" s="68" t="s">
        <v>933</v>
      </c>
      <c r="G19" s="68" t="s">
        <v>1614</v>
      </c>
      <c r="H19" s="67" t="s">
        <v>3097</v>
      </c>
      <c r="I19" s="67" t="s">
        <v>3097</v>
      </c>
      <c r="J19" s="68"/>
      <c r="K19" s="70"/>
      <c r="L19" s="68"/>
      <c r="M19" s="68" t="s">
        <v>931</v>
      </c>
      <c r="N19" s="70">
        <v>27.2</v>
      </c>
      <c r="O19" s="68" t="s">
        <v>1648</v>
      </c>
      <c r="P19" s="70">
        <v>50</v>
      </c>
      <c r="Q19" s="68" t="s">
        <v>1649</v>
      </c>
      <c r="R19" s="70">
        <v>800</v>
      </c>
      <c r="S19" s="68" t="s">
        <v>1615</v>
      </c>
      <c r="T19" s="68" t="s">
        <v>1031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4657</v>
      </c>
      <c r="B20" s="69">
        <v>907721236</v>
      </c>
      <c r="C20" s="68"/>
      <c r="D20" s="68" t="s">
        <v>3083</v>
      </c>
      <c r="E20" s="68" t="s">
        <v>1612</v>
      </c>
      <c r="F20" s="68" t="s">
        <v>933</v>
      </c>
      <c r="G20" s="68" t="s">
        <v>1614</v>
      </c>
      <c r="H20" s="67" t="s">
        <v>3097</v>
      </c>
      <c r="I20" s="67" t="s">
        <v>3097</v>
      </c>
      <c r="J20" s="68"/>
      <c r="K20" s="70"/>
      <c r="L20" s="68"/>
      <c r="M20" s="68" t="s">
        <v>1600</v>
      </c>
      <c r="N20" s="70">
        <v>27.25</v>
      </c>
      <c r="O20" s="68" t="s">
        <v>1648</v>
      </c>
      <c r="P20" s="70">
        <v>50</v>
      </c>
      <c r="Q20" s="68" t="s">
        <v>1649</v>
      </c>
      <c r="R20" s="70">
        <v>800</v>
      </c>
      <c r="S20" s="68" t="s">
        <v>1615</v>
      </c>
      <c r="T20" s="68" t="s">
        <v>1031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4657</v>
      </c>
      <c r="B21" s="69">
        <v>678554481</v>
      </c>
      <c r="C21" s="68"/>
      <c r="D21" s="68" t="s">
        <v>3083</v>
      </c>
      <c r="E21" s="68" t="s">
        <v>1612</v>
      </c>
      <c r="F21" s="68" t="s">
        <v>933</v>
      </c>
      <c r="G21" s="68" t="s">
        <v>1614</v>
      </c>
      <c r="H21" s="67" t="s">
        <v>3097</v>
      </c>
      <c r="I21" s="67" t="s">
        <v>3097</v>
      </c>
      <c r="J21" s="68"/>
      <c r="K21" s="70"/>
      <c r="L21" s="68"/>
      <c r="M21" s="68" t="s">
        <v>931</v>
      </c>
      <c r="N21" s="70">
        <v>27.25</v>
      </c>
      <c r="O21" s="68" t="s">
        <v>1648</v>
      </c>
      <c r="P21" s="70">
        <v>50</v>
      </c>
      <c r="Q21" s="68" t="s">
        <v>1649</v>
      </c>
      <c r="R21" s="70">
        <v>800</v>
      </c>
      <c r="S21" s="68" t="s">
        <v>1615</v>
      </c>
      <c r="T21" s="68" t="s">
        <v>1031</v>
      </c>
    </row>
    <row r="22" spans="1:26" ht="14.4" thickTop="1" thickBot="1" x14ac:dyDescent="0.3">
      <c r="A22" s="67" t="s">
        <v>4657</v>
      </c>
      <c r="B22" s="69">
        <v>371538580</v>
      </c>
      <c r="C22" s="68"/>
      <c r="D22" s="68" t="s">
        <v>3083</v>
      </c>
      <c r="E22" s="68" t="s">
        <v>1612</v>
      </c>
      <c r="F22" s="68" t="s">
        <v>933</v>
      </c>
      <c r="G22" s="68" t="s">
        <v>1614</v>
      </c>
      <c r="H22" s="67" t="s">
        <v>3097</v>
      </c>
      <c r="I22" s="67" t="s">
        <v>3097</v>
      </c>
      <c r="J22" s="68"/>
      <c r="K22" s="70"/>
      <c r="L22" s="68"/>
      <c r="M22" s="68" t="s">
        <v>931</v>
      </c>
      <c r="N22" s="70">
        <v>27.25</v>
      </c>
      <c r="O22" s="68" t="s">
        <v>1648</v>
      </c>
      <c r="P22" s="70">
        <v>50</v>
      </c>
      <c r="Q22" s="68" t="s">
        <v>1649</v>
      </c>
      <c r="R22" s="70">
        <v>800</v>
      </c>
      <c r="S22" s="68" t="s">
        <v>1615</v>
      </c>
      <c r="T22" s="68" t="s">
        <v>1031</v>
      </c>
    </row>
    <row r="23" spans="1:26" ht="15" customHeight="1" thickTop="1" thickBot="1" x14ac:dyDescent="0.3">
      <c r="A23" s="67" t="s">
        <v>4657</v>
      </c>
      <c r="B23" s="69">
        <v>455194912</v>
      </c>
      <c r="C23" s="68"/>
      <c r="D23" s="68" t="s">
        <v>3083</v>
      </c>
      <c r="E23" s="68" t="s">
        <v>1612</v>
      </c>
      <c r="F23" s="68" t="s">
        <v>933</v>
      </c>
      <c r="G23" s="68" t="s">
        <v>1614</v>
      </c>
      <c r="H23" s="67" t="s">
        <v>3097</v>
      </c>
      <c r="I23" s="67" t="s">
        <v>3097</v>
      </c>
      <c r="J23" s="68"/>
      <c r="K23" s="70"/>
      <c r="L23" s="68"/>
      <c r="M23" s="68" t="s">
        <v>931</v>
      </c>
      <c r="N23" s="70">
        <v>27.1</v>
      </c>
      <c r="O23" s="68" t="s">
        <v>1648</v>
      </c>
      <c r="P23" s="70">
        <v>50</v>
      </c>
      <c r="Q23" s="68" t="s">
        <v>1649</v>
      </c>
      <c r="R23" s="70">
        <v>800</v>
      </c>
      <c r="S23" s="68" t="s">
        <v>1615</v>
      </c>
      <c r="T23" s="68" t="s">
        <v>1031</v>
      </c>
    </row>
    <row r="24" spans="1:26" ht="14.4" thickTop="1" thickBot="1" x14ac:dyDescent="0.3">
      <c r="A24" s="67" t="s">
        <v>4657</v>
      </c>
      <c r="B24" s="69">
        <v>544246405</v>
      </c>
      <c r="C24" s="68"/>
      <c r="D24" s="68" t="s">
        <v>3083</v>
      </c>
      <c r="E24" s="68" t="s">
        <v>1612</v>
      </c>
      <c r="F24" s="68" t="s">
        <v>933</v>
      </c>
      <c r="G24" s="68" t="s">
        <v>1614</v>
      </c>
      <c r="H24" s="67" t="s">
        <v>3097</v>
      </c>
      <c r="I24" s="67" t="s">
        <v>3097</v>
      </c>
      <c r="J24" s="68"/>
      <c r="K24" s="70"/>
      <c r="L24" s="68"/>
      <c r="M24" s="68" t="s">
        <v>931</v>
      </c>
      <c r="N24" s="70">
        <v>27.15</v>
      </c>
      <c r="O24" s="68" t="s">
        <v>1648</v>
      </c>
      <c r="P24" s="70">
        <v>50</v>
      </c>
      <c r="Q24" s="68" t="s">
        <v>1649</v>
      </c>
      <c r="R24" s="70">
        <v>800</v>
      </c>
      <c r="S24" s="68" t="s">
        <v>1615</v>
      </c>
      <c r="T24" s="68" t="s">
        <v>1031</v>
      </c>
    </row>
    <row r="25" spans="1:26" ht="14.4" thickTop="1" thickBot="1" x14ac:dyDescent="0.3">
      <c r="A25" s="67" t="s">
        <v>4657</v>
      </c>
      <c r="B25" s="69">
        <v>673893807</v>
      </c>
      <c r="C25" s="68"/>
      <c r="D25" s="68" t="s">
        <v>3083</v>
      </c>
      <c r="E25" s="68" t="s">
        <v>1612</v>
      </c>
      <c r="F25" s="68" t="s">
        <v>933</v>
      </c>
      <c r="G25" s="68" t="s">
        <v>1614</v>
      </c>
      <c r="H25" s="67" t="s">
        <v>3097</v>
      </c>
      <c r="I25" s="67" t="s">
        <v>3097</v>
      </c>
      <c r="J25" s="68"/>
      <c r="K25" s="70"/>
      <c r="L25" s="68"/>
      <c r="M25" s="68" t="s">
        <v>931</v>
      </c>
      <c r="N25" s="70">
        <v>27.2</v>
      </c>
      <c r="O25" s="68" t="s">
        <v>1648</v>
      </c>
      <c r="P25" s="70">
        <v>50</v>
      </c>
      <c r="Q25" s="68" t="s">
        <v>1649</v>
      </c>
      <c r="R25" s="70">
        <v>800</v>
      </c>
      <c r="S25" s="68" t="s">
        <v>1615</v>
      </c>
      <c r="T25" s="68" t="s">
        <v>1031</v>
      </c>
    </row>
    <row r="26" spans="1:26" ht="14.4" thickTop="1" thickBot="1" x14ac:dyDescent="0.3">
      <c r="A26" s="67" t="s">
        <v>4657</v>
      </c>
      <c r="B26" s="69">
        <v>111625052</v>
      </c>
      <c r="C26" s="68"/>
      <c r="D26" s="68" t="s">
        <v>3050</v>
      </c>
      <c r="E26" s="68" t="s">
        <v>1612</v>
      </c>
      <c r="F26" s="68" t="s">
        <v>833</v>
      </c>
      <c r="G26" s="68" t="s">
        <v>1614</v>
      </c>
      <c r="H26" s="67" t="s">
        <v>3097</v>
      </c>
      <c r="I26" s="67" t="s">
        <v>3097</v>
      </c>
      <c r="J26" s="68"/>
      <c r="K26" s="70"/>
      <c r="L26" s="68"/>
      <c r="M26" s="68" t="s">
        <v>4658</v>
      </c>
      <c r="N26" s="70">
        <v>19.75</v>
      </c>
      <c r="O26" s="68" t="s">
        <v>1648</v>
      </c>
      <c r="P26" s="70">
        <v>50</v>
      </c>
      <c r="Q26" s="68" t="s">
        <v>1649</v>
      </c>
      <c r="R26" s="70">
        <v>800</v>
      </c>
      <c r="S26" s="68" t="s">
        <v>1615</v>
      </c>
      <c r="T26" s="68" t="s">
        <v>1031</v>
      </c>
    </row>
    <row r="27" spans="1:26" ht="14.4" thickTop="1" thickBot="1" x14ac:dyDescent="0.3">
      <c r="A27" s="67" t="s">
        <v>4657</v>
      </c>
      <c r="B27" s="69">
        <v>40962810250</v>
      </c>
      <c r="C27" s="68"/>
      <c r="D27" s="68" t="s">
        <v>3083</v>
      </c>
      <c r="E27" s="68" t="s">
        <v>1612</v>
      </c>
      <c r="F27" s="68" t="s">
        <v>934</v>
      </c>
      <c r="G27" s="68" t="s">
        <v>3090</v>
      </c>
      <c r="H27" s="67" t="s">
        <v>133</v>
      </c>
      <c r="I27" s="67" t="s">
        <v>134</v>
      </c>
      <c r="J27" s="68"/>
      <c r="K27" s="70"/>
      <c r="L27" s="68"/>
      <c r="M27" s="68" t="s">
        <v>931</v>
      </c>
      <c r="N27" s="70">
        <v>23.75</v>
      </c>
      <c r="O27" s="68" t="s">
        <v>1648</v>
      </c>
      <c r="P27" s="70">
        <v>50</v>
      </c>
      <c r="Q27" s="68" t="s">
        <v>1649</v>
      </c>
      <c r="R27" s="71">
        <v>4000</v>
      </c>
      <c r="S27" s="68" t="s">
        <v>1615</v>
      </c>
      <c r="T27" s="68" t="s">
        <v>932</v>
      </c>
    </row>
    <row r="28" spans="1:26" ht="14.4" thickTop="1" thickBot="1" x14ac:dyDescent="0.3">
      <c r="A28" s="67" t="s">
        <v>4657</v>
      </c>
      <c r="B28" s="69">
        <v>41134241036</v>
      </c>
      <c r="C28" s="68"/>
      <c r="D28" s="68" t="s">
        <v>3083</v>
      </c>
      <c r="E28" s="68" t="s">
        <v>1612</v>
      </c>
      <c r="F28" s="68" t="s">
        <v>934</v>
      </c>
      <c r="G28" s="68" t="s">
        <v>3090</v>
      </c>
      <c r="H28" s="67" t="s">
        <v>133</v>
      </c>
      <c r="I28" s="67" t="s">
        <v>134</v>
      </c>
      <c r="J28" s="68"/>
      <c r="K28" s="70"/>
      <c r="L28" s="68"/>
      <c r="M28" s="68" t="s">
        <v>931</v>
      </c>
      <c r="N28" s="70">
        <v>24</v>
      </c>
      <c r="O28" s="68" t="s">
        <v>1648</v>
      </c>
      <c r="P28" s="70">
        <v>50</v>
      </c>
      <c r="Q28" s="68" t="s">
        <v>1649</v>
      </c>
      <c r="R28" s="71">
        <v>4000</v>
      </c>
      <c r="S28" s="68" t="s">
        <v>1615</v>
      </c>
      <c r="T28" s="68" t="s">
        <v>932</v>
      </c>
    </row>
    <row r="29" spans="1:26" ht="14.4" thickTop="1" thickBot="1" x14ac:dyDescent="0.3">
      <c r="A29" s="67" t="s">
        <v>4657</v>
      </c>
      <c r="B29" s="69">
        <v>41311346137</v>
      </c>
      <c r="C29" s="68"/>
      <c r="D29" s="68" t="s">
        <v>3083</v>
      </c>
      <c r="E29" s="68" t="s">
        <v>1612</v>
      </c>
      <c r="F29" s="68" t="s">
        <v>934</v>
      </c>
      <c r="G29" s="68" t="s">
        <v>3090</v>
      </c>
      <c r="H29" s="67" t="s">
        <v>133</v>
      </c>
      <c r="I29" s="67" t="s">
        <v>134</v>
      </c>
      <c r="J29" s="68"/>
      <c r="K29" s="70"/>
      <c r="L29" s="68"/>
      <c r="M29" s="68" t="s">
        <v>931</v>
      </c>
      <c r="N29" s="70">
        <v>24</v>
      </c>
      <c r="O29" s="68" t="s">
        <v>1648</v>
      </c>
      <c r="P29" s="70">
        <v>50</v>
      </c>
      <c r="Q29" s="68" t="s">
        <v>1649</v>
      </c>
      <c r="R29" s="71">
        <v>4000</v>
      </c>
      <c r="S29" s="68" t="s">
        <v>1615</v>
      </c>
      <c r="T29" s="68" t="s">
        <v>932</v>
      </c>
    </row>
    <row r="30" spans="1:26" ht="14.4" thickTop="1" thickBot="1" x14ac:dyDescent="0.3">
      <c r="A30" s="67" t="s">
        <v>4657</v>
      </c>
      <c r="B30" s="69">
        <v>678405372</v>
      </c>
      <c r="C30" s="68"/>
      <c r="D30" s="68" t="s">
        <v>3050</v>
      </c>
      <c r="E30" s="68" t="s">
        <v>1612</v>
      </c>
      <c r="F30" s="68" t="s">
        <v>834</v>
      </c>
      <c r="G30" s="68" t="s">
        <v>1616</v>
      </c>
      <c r="H30" s="67" t="s">
        <v>935</v>
      </c>
      <c r="I30" s="67" t="s">
        <v>4661</v>
      </c>
      <c r="J30" s="68"/>
      <c r="K30" s="70"/>
      <c r="L30" s="68"/>
      <c r="M30" s="68" t="s">
        <v>3227</v>
      </c>
      <c r="N30" s="70">
        <v>74.75</v>
      </c>
      <c r="O30" s="68" t="s">
        <v>1648</v>
      </c>
      <c r="P30" s="70">
        <v>50</v>
      </c>
      <c r="Q30" s="68" t="s">
        <v>1649</v>
      </c>
      <c r="R30" s="71">
        <v>35200</v>
      </c>
      <c r="S30" s="68" t="s">
        <v>1615</v>
      </c>
      <c r="T30" s="68" t="s">
        <v>835</v>
      </c>
    </row>
    <row r="31" spans="1:26" ht="14.4" thickTop="1" thickBot="1" x14ac:dyDescent="0.3">
      <c r="A31" s="67" t="s">
        <v>4657</v>
      </c>
      <c r="B31" s="69">
        <v>41324222277</v>
      </c>
      <c r="C31" s="68"/>
      <c r="D31" s="68" t="s">
        <v>3083</v>
      </c>
      <c r="E31" s="68" t="s">
        <v>1612</v>
      </c>
      <c r="F31" s="68" t="s">
        <v>934</v>
      </c>
      <c r="G31" s="68" t="s">
        <v>3090</v>
      </c>
      <c r="H31" s="67" t="s">
        <v>133</v>
      </c>
      <c r="I31" s="67" t="s">
        <v>134</v>
      </c>
      <c r="J31" s="68"/>
      <c r="K31" s="70"/>
      <c r="L31" s="68"/>
      <c r="M31" s="68" t="s">
        <v>931</v>
      </c>
      <c r="N31" s="70">
        <v>24</v>
      </c>
      <c r="O31" s="68" t="s">
        <v>1648</v>
      </c>
      <c r="P31" s="70">
        <v>50</v>
      </c>
      <c r="Q31" s="68" t="s">
        <v>1649</v>
      </c>
      <c r="R31" s="71">
        <v>4000</v>
      </c>
      <c r="S31" s="68" t="s">
        <v>1615</v>
      </c>
      <c r="T31" s="68" t="s">
        <v>932</v>
      </c>
    </row>
    <row r="32" spans="1:26" ht="14.4" thickTop="1" thickBot="1" x14ac:dyDescent="0.3">
      <c r="A32" s="67" t="s">
        <v>4657</v>
      </c>
      <c r="B32" s="69">
        <v>41574992550</v>
      </c>
      <c r="C32" s="68"/>
      <c r="D32" s="68" t="s">
        <v>3083</v>
      </c>
      <c r="E32" s="68" t="s">
        <v>1612</v>
      </c>
      <c r="F32" s="68" t="s">
        <v>934</v>
      </c>
      <c r="G32" s="68" t="s">
        <v>3090</v>
      </c>
      <c r="H32" s="67" t="s">
        <v>133</v>
      </c>
      <c r="I32" s="67" t="s">
        <v>134</v>
      </c>
      <c r="J32" s="68"/>
      <c r="K32" s="70"/>
      <c r="L32" s="68"/>
      <c r="M32" s="68" t="s">
        <v>931</v>
      </c>
      <c r="N32" s="70">
        <v>24</v>
      </c>
      <c r="O32" s="68" t="s">
        <v>1648</v>
      </c>
      <c r="P32" s="70">
        <v>50</v>
      </c>
      <c r="Q32" s="68" t="s">
        <v>1649</v>
      </c>
      <c r="R32" s="71">
        <v>4000</v>
      </c>
      <c r="S32" s="68" t="s">
        <v>1615</v>
      </c>
      <c r="T32" s="68" t="s">
        <v>932</v>
      </c>
    </row>
    <row r="33" spans="1:20" ht="14.4" thickTop="1" thickBot="1" x14ac:dyDescent="0.3">
      <c r="A33" s="67" t="s">
        <v>4657</v>
      </c>
      <c r="B33" s="69">
        <v>202729455</v>
      </c>
      <c r="C33" s="68"/>
      <c r="D33" s="68" t="s">
        <v>3083</v>
      </c>
      <c r="E33" s="68" t="s">
        <v>1612</v>
      </c>
      <c r="F33" s="68" t="s">
        <v>836</v>
      </c>
      <c r="G33" s="180">
        <v>37135</v>
      </c>
      <c r="H33" s="67" t="s">
        <v>837</v>
      </c>
      <c r="I33" s="67" t="s">
        <v>838</v>
      </c>
      <c r="J33" s="68"/>
      <c r="K33" s="70"/>
      <c r="L33" s="68"/>
      <c r="M33" s="68" t="s">
        <v>4658</v>
      </c>
      <c r="N33" s="70">
        <v>33.5</v>
      </c>
      <c r="O33" s="68" t="s">
        <v>1648</v>
      </c>
      <c r="P33" s="70">
        <v>50</v>
      </c>
      <c r="Q33" s="68" t="s">
        <v>1649</v>
      </c>
      <c r="R33" s="71">
        <v>15200</v>
      </c>
      <c r="S33" s="68" t="s">
        <v>1615</v>
      </c>
      <c r="T33" s="68" t="s">
        <v>4660</v>
      </c>
    </row>
    <row r="34" spans="1:20" ht="14.4" thickTop="1" thickBot="1" x14ac:dyDescent="0.3">
      <c r="A34" s="67" t="s">
        <v>4657</v>
      </c>
      <c r="B34" s="69">
        <v>41589291573</v>
      </c>
      <c r="C34" s="68"/>
      <c r="D34" s="68" t="s">
        <v>3083</v>
      </c>
      <c r="E34" s="68" t="s">
        <v>1612</v>
      </c>
      <c r="F34" s="68" t="s">
        <v>934</v>
      </c>
      <c r="G34" s="68" t="s">
        <v>3090</v>
      </c>
      <c r="H34" s="67" t="s">
        <v>133</v>
      </c>
      <c r="I34" s="67" t="s">
        <v>134</v>
      </c>
      <c r="J34" s="68"/>
      <c r="K34" s="70"/>
      <c r="L34" s="68"/>
      <c r="M34" s="68" t="s">
        <v>931</v>
      </c>
      <c r="N34" s="70">
        <v>24</v>
      </c>
      <c r="O34" s="68" t="s">
        <v>1648</v>
      </c>
      <c r="P34" s="70">
        <v>50</v>
      </c>
      <c r="Q34" s="68" t="s">
        <v>1649</v>
      </c>
      <c r="R34" s="71">
        <v>4000</v>
      </c>
      <c r="S34" s="68" t="s">
        <v>1615</v>
      </c>
      <c r="T34" s="68" t="s">
        <v>932</v>
      </c>
    </row>
    <row r="35" spans="1:20" ht="14.4" thickTop="1" thickBot="1" x14ac:dyDescent="0.3">
      <c r="A35" s="67" t="s">
        <v>4657</v>
      </c>
      <c r="B35" s="69">
        <v>112260548</v>
      </c>
      <c r="C35" s="68"/>
      <c r="D35" s="68" t="s">
        <v>3050</v>
      </c>
      <c r="E35" s="68" t="s">
        <v>1612</v>
      </c>
      <c r="F35" s="68" t="s">
        <v>839</v>
      </c>
      <c r="G35" s="180">
        <v>37135</v>
      </c>
      <c r="H35" s="67" t="s">
        <v>837</v>
      </c>
      <c r="I35" s="67" t="s">
        <v>838</v>
      </c>
      <c r="J35" s="68"/>
      <c r="K35" s="70"/>
      <c r="L35" s="68"/>
      <c r="M35" s="68" t="s">
        <v>2944</v>
      </c>
      <c r="N35" s="70">
        <v>184</v>
      </c>
      <c r="O35" s="68" t="s">
        <v>1648</v>
      </c>
      <c r="P35" s="70">
        <v>25</v>
      </c>
      <c r="Q35" s="68" t="s">
        <v>1649</v>
      </c>
      <c r="R35" s="71">
        <v>9600</v>
      </c>
      <c r="S35" s="68" t="s">
        <v>1615</v>
      </c>
      <c r="T35" s="68" t="s">
        <v>840</v>
      </c>
    </row>
    <row r="36" spans="1:20" ht="14.4" thickTop="1" thickBot="1" x14ac:dyDescent="0.3">
      <c r="A36" s="67" t="s">
        <v>4657</v>
      </c>
      <c r="B36" s="69">
        <v>120549975</v>
      </c>
      <c r="C36" s="68"/>
      <c r="D36" s="68" t="s">
        <v>3083</v>
      </c>
      <c r="E36" s="68" t="s">
        <v>1612</v>
      </c>
      <c r="F36" s="68" t="s">
        <v>839</v>
      </c>
      <c r="G36" s="68" t="s">
        <v>625</v>
      </c>
      <c r="H36" s="67" t="s">
        <v>133</v>
      </c>
      <c r="I36" s="67" t="s">
        <v>3098</v>
      </c>
      <c r="J36" s="68"/>
      <c r="K36" s="70"/>
      <c r="L36" s="68"/>
      <c r="M36" s="68" t="s">
        <v>3096</v>
      </c>
      <c r="N36" s="70">
        <v>232</v>
      </c>
      <c r="O36" s="68" t="s">
        <v>1648</v>
      </c>
      <c r="P36" s="70">
        <v>25</v>
      </c>
      <c r="Q36" s="68" t="s">
        <v>1649</v>
      </c>
      <c r="R36" s="71">
        <v>9600</v>
      </c>
      <c r="S36" s="68" t="s">
        <v>1615</v>
      </c>
      <c r="T36" s="68" t="s">
        <v>841</v>
      </c>
    </row>
    <row r="37" spans="1:20" ht="14.4" thickTop="1" thickBot="1" x14ac:dyDescent="0.3">
      <c r="A37" s="67" t="s">
        <v>4657</v>
      </c>
      <c r="B37" s="69">
        <v>200558168</v>
      </c>
      <c r="C37" s="68"/>
      <c r="D37" s="68" t="s">
        <v>3083</v>
      </c>
      <c r="E37" s="68" t="s">
        <v>1612</v>
      </c>
      <c r="F37" s="68" t="s">
        <v>839</v>
      </c>
      <c r="G37" s="68" t="s">
        <v>625</v>
      </c>
      <c r="H37" s="67" t="s">
        <v>133</v>
      </c>
      <c r="I37" s="67" t="s">
        <v>3098</v>
      </c>
      <c r="J37" s="68"/>
      <c r="K37" s="70"/>
      <c r="L37" s="68"/>
      <c r="M37" s="68" t="s">
        <v>931</v>
      </c>
      <c r="N37" s="70">
        <v>243</v>
      </c>
      <c r="O37" s="68" t="s">
        <v>1648</v>
      </c>
      <c r="P37" s="70">
        <v>25</v>
      </c>
      <c r="Q37" s="68" t="s">
        <v>1649</v>
      </c>
      <c r="R37" s="71">
        <v>9600</v>
      </c>
      <c r="S37" s="68" t="s">
        <v>1615</v>
      </c>
      <c r="T37" s="68" t="s">
        <v>841</v>
      </c>
    </row>
    <row r="38" spans="1:20" ht="14.4" thickTop="1" thickBot="1" x14ac:dyDescent="0.3">
      <c r="A38" s="67" t="s">
        <v>4657</v>
      </c>
      <c r="B38" s="69">
        <v>135315342</v>
      </c>
      <c r="C38" s="68"/>
      <c r="D38" s="68" t="s">
        <v>3083</v>
      </c>
      <c r="E38" s="68" t="s">
        <v>1612</v>
      </c>
      <c r="F38" s="68" t="s">
        <v>842</v>
      </c>
      <c r="G38" s="68" t="s">
        <v>1616</v>
      </c>
      <c r="H38" s="67" t="s">
        <v>935</v>
      </c>
      <c r="I38" s="67" t="s">
        <v>4661</v>
      </c>
      <c r="J38" s="68"/>
      <c r="K38" s="70"/>
      <c r="L38" s="68"/>
      <c r="M38" s="68" t="s">
        <v>3096</v>
      </c>
      <c r="N38" s="70">
        <v>74</v>
      </c>
      <c r="O38" s="68" t="s">
        <v>1648</v>
      </c>
      <c r="P38" s="70">
        <v>50</v>
      </c>
      <c r="Q38" s="68" t="s">
        <v>1649</v>
      </c>
      <c r="R38" s="71">
        <v>35200</v>
      </c>
      <c r="S38" s="68" t="s">
        <v>1615</v>
      </c>
      <c r="T38" s="68" t="s">
        <v>4660</v>
      </c>
    </row>
    <row r="39" spans="1:20" ht="14.4" thickTop="1" thickBot="1" x14ac:dyDescent="0.3">
      <c r="A39" s="288" t="s">
        <v>831</v>
      </c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90"/>
    </row>
    <row r="40" spans="1:20" ht="13.8" thickTop="1" x14ac:dyDescent="0.25"/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</sheetData>
  <mergeCells count="1">
    <mergeCell ref="A39:T39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1409318&amp;dt=May-31-01"/>
    <hyperlink ref="B17" r:id="rId2" display="https://www.intcx.com/ReportServlet/any.class?operation=confirm&amp;dealID=121754529&amp;dt=May-31-01"/>
    <hyperlink ref="B18" r:id="rId3" display="https://www.intcx.com/ReportServlet/any.class?operation=confirm&amp;dealID=188870765&amp;dt=May-31-01"/>
    <hyperlink ref="B19" r:id="rId4" display="https://www.intcx.com/ReportServlet/any.class?operation=confirm&amp;dealID=125701934&amp;dt=May-31-01"/>
    <hyperlink ref="B20" r:id="rId5" display="https://www.intcx.com/ReportServlet/any.class?operation=confirm&amp;dealID=907721236&amp;dt=May-31-01"/>
    <hyperlink ref="B21" r:id="rId6" display="https://www.intcx.com/ReportServlet/any.class?operation=confirm&amp;dealID=678554481&amp;dt=May-31-01"/>
    <hyperlink ref="B22" r:id="rId7" display="https://www.intcx.com/ReportServlet/any.class?operation=confirm&amp;dealID=371538580&amp;dt=May-31-01"/>
    <hyperlink ref="B23" r:id="rId8" display="https://www.intcx.com/ReportServlet/any.class?operation=confirm&amp;dealID=455194912&amp;dt=May-31-01"/>
    <hyperlink ref="B24" r:id="rId9" display="https://www.intcx.com/ReportServlet/any.class?operation=confirm&amp;dealID=544246405&amp;dt=May-31-01"/>
    <hyperlink ref="B25" r:id="rId10" display="https://www.intcx.com/ReportServlet/any.class?operation=confirm&amp;dealID=673893807&amp;dt=May-31-01"/>
    <hyperlink ref="B26" r:id="rId11" display="https://www.intcx.com/ReportServlet/any.class?operation=confirm&amp;dealID=111625052&amp;dt=May-31-01"/>
    <hyperlink ref="B27" r:id="rId12" display="https://www.intcx.com/ReportServlet/any.class?operation=confirm&amp;dealID=40962810250&amp;dt=May-31-01"/>
    <hyperlink ref="B28" r:id="rId13" display="https://www.intcx.com/ReportServlet/any.class?operation=confirm&amp;dealID=41134241036&amp;dt=May-31-01"/>
    <hyperlink ref="B29" r:id="rId14" display="https://www.intcx.com/ReportServlet/any.class?operation=confirm&amp;dealID=41311346137&amp;dt=May-31-01"/>
    <hyperlink ref="B30" r:id="rId15" display="https://www.intcx.com/ReportServlet/any.class?operation=confirm&amp;dealID=678405372&amp;dt=May-31-01"/>
    <hyperlink ref="B31" r:id="rId16" display="https://www.intcx.com/ReportServlet/any.class?operation=confirm&amp;dealID=41324222277&amp;dt=May-31-01"/>
    <hyperlink ref="B32" r:id="rId17" display="https://www.intcx.com/ReportServlet/any.class?operation=confirm&amp;dealID=41574992550&amp;dt=May-31-01"/>
    <hyperlink ref="B33" r:id="rId18" display="https://www.intcx.com/ReportServlet/any.class?operation=confirm&amp;dealID=202729455&amp;dt=May-31-01"/>
    <hyperlink ref="B34" r:id="rId19" display="https://www.intcx.com/ReportServlet/any.class?operation=confirm&amp;dealID=41589291573&amp;dt=May-31-01"/>
    <hyperlink ref="B35" r:id="rId20" display="https://www.intcx.com/ReportServlet/any.class?operation=confirm&amp;dealID=112260548&amp;dt=May-31-01"/>
    <hyperlink ref="B36" r:id="rId21" display="https://www.intcx.com/ReportServlet/any.class?operation=confirm&amp;dealID=120549975&amp;dt=May-31-01"/>
    <hyperlink ref="B37" r:id="rId22" display="https://www.intcx.com/ReportServlet/any.class?operation=confirm&amp;dealID=200558168&amp;dt=May-31-01"/>
    <hyperlink ref="B38" r:id="rId23" display="https://www.intcx.com/ReportServlet/any.class?operation=confirm&amp;dealID=135315342&amp;dt=May-3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1651</v>
      </c>
    </row>
    <row r="2" spans="1:20" ht="15.6" x14ac:dyDescent="0.3">
      <c r="A2" s="47" t="s">
        <v>1893</v>
      </c>
    </row>
    <row r="3" spans="1:20" x14ac:dyDescent="0.25">
      <c r="A3" s="96">
        <f>'E-Mail'!$B$2</f>
        <v>37042</v>
      </c>
    </row>
    <row r="5" spans="1:20" ht="13.8" thickBot="1" x14ac:dyDescent="0.3">
      <c r="A5" s="18" t="s">
        <v>1654</v>
      </c>
      <c r="B5" s="18" t="s">
        <v>1653</v>
      </c>
      <c r="C5" s="18" t="s">
        <v>1610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1894</v>
      </c>
      <c r="I9" s="108" t="s">
        <v>1895</v>
      </c>
    </row>
    <row r="10" spans="1:20" x14ac:dyDescent="0.25">
      <c r="A10" s="64" t="s">
        <v>1910</v>
      </c>
    </row>
    <row r="11" spans="1:20" x14ac:dyDescent="0.25">
      <c r="A11" s="65" t="s">
        <v>1913</v>
      </c>
    </row>
    <row r="12" spans="1:20" x14ac:dyDescent="0.25">
      <c r="A12" s="65" t="s">
        <v>1625</v>
      </c>
    </row>
    <row r="13" spans="1:20" x14ac:dyDescent="0.25">
      <c r="A13" s="65" t="s">
        <v>832</v>
      </c>
    </row>
    <row r="14" spans="1:20" ht="13.8" thickBot="1" x14ac:dyDescent="0.3"/>
    <row r="15" spans="1:20" ht="21.6" thickTop="1" thickBot="1" x14ac:dyDescent="0.3">
      <c r="A15" s="66" t="s">
        <v>1626</v>
      </c>
      <c r="B15" s="66" t="s">
        <v>1627</v>
      </c>
      <c r="C15" s="66" t="s">
        <v>1628</v>
      </c>
      <c r="D15" s="66" t="s">
        <v>1629</v>
      </c>
      <c r="E15" s="66" t="s">
        <v>1630</v>
      </c>
      <c r="F15" s="66" t="s">
        <v>1631</v>
      </c>
      <c r="G15" s="66" t="s">
        <v>1603</v>
      </c>
      <c r="H15" s="66" t="s">
        <v>1894</v>
      </c>
      <c r="I15" s="66" t="s">
        <v>1895</v>
      </c>
      <c r="J15" s="66" t="s">
        <v>1632</v>
      </c>
      <c r="K15" s="66" t="s">
        <v>1633</v>
      </c>
      <c r="L15" s="66" t="s">
        <v>1634</v>
      </c>
      <c r="M15" s="66" t="s">
        <v>1635</v>
      </c>
      <c r="N15" s="66" t="s">
        <v>1636</v>
      </c>
      <c r="O15" s="66" t="s">
        <v>1637</v>
      </c>
      <c r="P15" s="66" t="s">
        <v>1638</v>
      </c>
      <c r="Q15" s="66" t="s">
        <v>1639</v>
      </c>
      <c r="R15" s="66" t="s">
        <v>1640</v>
      </c>
      <c r="S15" s="66" t="s">
        <v>1641</v>
      </c>
      <c r="T15" s="66" t="s">
        <v>1642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1849</v>
      </c>
    </row>
    <row r="2" spans="1:25" x14ac:dyDescent="0.25">
      <c r="A2" s="97" t="s">
        <v>1647</v>
      </c>
    </row>
    <row r="3" spans="1:25" x14ac:dyDescent="0.25">
      <c r="A3" s="96">
        <f>'E-Mail'!$B$2</f>
        <v>37042</v>
      </c>
    </row>
    <row r="4" spans="1:25" x14ac:dyDescent="0.25">
      <c r="A4" s="97"/>
    </row>
    <row r="5" spans="1:25" ht="13.8" thickBot="1" x14ac:dyDescent="0.3">
      <c r="A5" s="18" t="s">
        <v>1654</v>
      </c>
      <c r="B5" s="18" t="s">
        <v>1653</v>
      </c>
      <c r="C5" s="18" t="s">
        <v>1610</v>
      </c>
      <c r="P5" s="115"/>
      <c r="Q5" s="115"/>
      <c r="R5" s="116"/>
    </row>
    <row r="6" spans="1:25" x14ac:dyDescent="0.25">
      <c r="A6" s="15" t="s">
        <v>1882</v>
      </c>
      <c r="B6" s="19">
        <f>COUNTIF($F$10:$F$4996,A6)</f>
        <v>0</v>
      </c>
      <c r="C6" s="19">
        <f>SUMIF($F$10:$F$4997,A6,$C$10:$C$4997)</f>
        <v>0</v>
      </c>
      <c r="D6" t="s">
        <v>3056</v>
      </c>
    </row>
    <row r="7" spans="1:25" x14ac:dyDescent="0.25">
      <c r="A7" s="15" t="s">
        <v>1659</v>
      </c>
      <c r="B7" s="19">
        <f>COUNTIF($F$10:$F$4996,A7)</f>
        <v>9</v>
      </c>
      <c r="C7" s="19">
        <f>SUMIF($F$10:$F$4997,A7,$C$10:$C$4997)</f>
        <v>1275000</v>
      </c>
    </row>
    <row r="8" spans="1:25" x14ac:dyDescent="0.25">
      <c r="A8" s="15" t="s">
        <v>1657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1848</v>
      </c>
      <c r="B10" s="22" t="s">
        <v>1851</v>
      </c>
      <c r="C10" s="23" t="s">
        <v>1656</v>
      </c>
      <c r="D10" s="72" t="s">
        <v>1860</v>
      </c>
      <c r="E10" s="72" t="s">
        <v>1861</v>
      </c>
      <c r="F10" s="72" t="s">
        <v>1862</v>
      </c>
      <c r="G10" s="72" t="s">
        <v>1863</v>
      </c>
      <c r="H10" s="72" t="s">
        <v>1864</v>
      </c>
      <c r="I10" s="72" t="s">
        <v>1865</v>
      </c>
      <c r="J10" s="72" t="s">
        <v>1866</v>
      </c>
      <c r="K10" s="72" t="s">
        <v>1867</v>
      </c>
      <c r="L10" s="72" t="s">
        <v>1868</v>
      </c>
      <c r="M10" s="72" t="s">
        <v>1869</v>
      </c>
      <c r="N10" s="72" t="s">
        <v>1870</v>
      </c>
      <c r="O10" s="72" t="s">
        <v>1871</v>
      </c>
      <c r="P10" s="72" t="s">
        <v>1872</v>
      </c>
      <c r="Q10" s="72" t="s">
        <v>1873</v>
      </c>
      <c r="R10" s="72" t="s">
        <v>1874</v>
      </c>
      <c r="S10" s="72" t="s">
        <v>1875</v>
      </c>
      <c r="T10" s="72" t="s">
        <v>1876</v>
      </c>
      <c r="U10" s="72" t="s">
        <v>1877</v>
      </c>
      <c r="V10" s="72" t="s">
        <v>1878</v>
      </c>
      <c r="W10" s="72" t="s">
        <v>1879</v>
      </c>
      <c r="X10" s="72" t="s">
        <v>1880</v>
      </c>
      <c r="Y10" s="72" t="s">
        <v>1881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1940</v>
      </c>
      <c r="E11" s="73" t="s">
        <v>1941</v>
      </c>
      <c r="F11" s="73" t="s">
        <v>1659</v>
      </c>
      <c r="G11" s="73" t="s">
        <v>1660</v>
      </c>
      <c r="H11" s="73" t="s">
        <v>3144</v>
      </c>
      <c r="I11" s="73" t="s">
        <v>3043</v>
      </c>
      <c r="J11" s="73" t="s">
        <v>3044</v>
      </c>
      <c r="K11" s="73" t="s">
        <v>3045</v>
      </c>
      <c r="L11" s="73" t="s">
        <v>3145</v>
      </c>
      <c r="M11" s="73" t="s">
        <v>3046</v>
      </c>
      <c r="N11" s="73"/>
      <c r="O11" s="73" t="s">
        <v>3051</v>
      </c>
      <c r="P11" s="77">
        <v>37043</v>
      </c>
      <c r="Q11" s="77">
        <v>37043</v>
      </c>
      <c r="R11" s="73"/>
      <c r="S11" s="73"/>
      <c r="T11" s="74">
        <v>37042</v>
      </c>
      <c r="U11" s="73" t="s">
        <v>843</v>
      </c>
      <c r="V11" s="73" t="s">
        <v>3052</v>
      </c>
      <c r="W11" s="73">
        <v>5000</v>
      </c>
      <c r="X11" s="73">
        <v>3.585</v>
      </c>
      <c r="Y11" s="73">
        <v>34048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1940</v>
      </c>
      <c r="E12" s="75" t="s">
        <v>1941</v>
      </c>
      <c r="F12" s="75" t="s">
        <v>1659</v>
      </c>
      <c r="G12" s="75" t="s">
        <v>1660</v>
      </c>
      <c r="H12" s="75" t="s">
        <v>3144</v>
      </c>
      <c r="I12" s="75" t="s">
        <v>3043</v>
      </c>
      <c r="J12" s="75" t="s">
        <v>3044</v>
      </c>
      <c r="K12" s="75" t="s">
        <v>3045</v>
      </c>
      <c r="L12" s="75" t="s">
        <v>3145</v>
      </c>
      <c r="M12" s="75" t="s">
        <v>3046</v>
      </c>
      <c r="N12" s="75"/>
      <c r="O12" s="75" t="s">
        <v>3051</v>
      </c>
      <c r="P12" s="78">
        <v>37043</v>
      </c>
      <c r="Q12" s="78">
        <v>37043</v>
      </c>
      <c r="R12" s="75"/>
      <c r="S12" s="75"/>
      <c r="T12" s="76">
        <v>37042</v>
      </c>
      <c r="U12" s="75" t="s">
        <v>844</v>
      </c>
      <c r="V12" s="75" t="s">
        <v>3052</v>
      </c>
      <c r="W12" s="75">
        <v>5000</v>
      </c>
      <c r="X12" s="75">
        <v>3.59</v>
      </c>
      <c r="Y12" s="75">
        <v>34070</v>
      </c>
    </row>
    <row r="13" spans="1:25" ht="26.4" x14ac:dyDescent="0.25">
      <c r="A13" s="29" t="str">
        <f t="shared" si="0"/>
        <v>John Arnold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31</v>
      </c>
      <c r="C13" s="29">
        <f t="shared" si="1"/>
        <v>620000</v>
      </c>
      <c r="D13" s="73" t="s">
        <v>1940</v>
      </c>
      <c r="E13" s="73" t="s">
        <v>1941</v>
      </c>
      <c r="F13" s="73" t="s">
        <v>1659</v>
      </c>
      <c r="G13" s="73" t="s">
        <v>1662</v>
      </c>
      <c r="H13" s="73" t="s">
        <v>845</v>
      </c>
      <c r="I13" s="73" t="s">
        <v>3043</v>
      </c>
      <c r="J13" s="73" t="s">
        <v>846</v>
      </c>
      <c r="K13" s="73" t="s">
        <v>847</v>
      </c>
      <c r="L13" s="73" t="s">
        <v>848</v>
      </c>
      <c r="M13" s="73" t="s">
        <v>849</v>
      </c>
      <c r="N13" s="73" t="s">
        <v>850</v>
      </c>
      <c r="O13" s="73" t="s">
        <v>851</v>
      </c>
      <c r="P13" s="77">
        <v>37073</v>
      </c>
      <c r="Q13" s="77">
        <v>37103</v>
      </c>
      <c r="R13" s="73"/>
      <c r="S13" s="73"/>
      <c r="T13" s="74">
        <v>37042</v>
      </c>
      <c r="U13" s="73" t="s">
        <v>852</v>
      </c>
      <c r="V13" s="73" t="s">
        <v>3052</v>
      </c>
      <c r="W13" s="73">
        <v>20000</v>
      </c>
      <c r="X13" s="73">
        <v>0.14499999999999999</v>
      </c>
      <c r="Y13" s="73">
        <v>34141</v>
      </c>
    </row>
    <row r="14" spans="1:25" ht="26.4" x14ac:dyDescent="0.25">
      <c r="A14" s="29" t="str">
        <f t="shared" si="0"/>
        <v>John Arnold</v>
      </c>
      <c r="B14" s="28">
        <f t="shared" si="2"/>
        <v>31</v>
      </c>
      <c r="C14" s="29">
        <f t="shared" si="1"/>
        <v>620000</v>
      </c>
      <c r="D14" s="75" t="s">
        <v>1940</v>
      </c>
      <c r="E14" s="75" t="s">
        <v>1941</v>
      </c>
      <c r="F14" s="75" t="s">
        <v>1659</v>
      </c>
      <c r="G14" s="75" t="s">
        <v>1662</v>
      </c>
      <c r="H14" s="75" t="s">
        <v>845</v>
      </c>
      <c r="I14" s="75" t="s">
        <v>3043</v>
      </c>
      <c r="J14" s="75" t="s">
        <v>846</v>
      </c>
      <c r="K14" s="75" t="s">
        <v>847</v>
      </c>
      <c r="L14" s="75" t="s">
        <v>848</v>
      </c>
      <c r="M14" s="75" t="s">
        <v>849</v>
      </c>
      <c r="N14" s="75" t="s">
        <v>850</v>
      </c>
      <c r="O14" s="75" t="s">
        <v>851</v>
      </c>
      <c r="P14" s="78">
        <v>37073</v>
      </c>
      <c r="Q14" s="78">
        <v>37103</v>
      </c>
      <c r="R14" s="75"/>
      <c r="S14" s="75"/>
      <c r="T14" s="76">
        <v>37042</v>
      </c>
      <c r="U14" s="75" t="s">
        <v>853</v>
      </c>
      <c r="V14" s="75" t="s">
        <v>3052</v>
      </c>
      <c r="W14" s="75">
        <v>20000</v>
      </c>
      <c r="X14" s="75">
        <v>0.14749999999999999</v>
      </c>
      <c r="Y14" s="75">
        <v>34143</v>
      </c>
    </row>
    <row r="15" spans="1:25" x14ac:dyDescent="0.25">
      <c r="A15" s="29" t="str">
        <f t="shared" si="0"/>
        <v>Susan Pereira</v>
      </c>
      <c r="B15" s="28">
        <f t="shared" si="2"/>
        <v>1</v>
      </c>
      <c r="C15" s="29">
        <f t="shared" si="1"/>
        <v>5000</v>
      </c>
      <c r="D15" s="73" t="s">
        <v>1940</v>
      </c>
      <c r="E15" s="73" t="s">
        <v>1941</v>
      </c>
      <c r="F15" s="73" t="s">
        <v>1659</v>
      </c>
      <c r="G15" s="73" t="s">
        <v>1664</v>
      </c>
      <c r="H15" s="73" t="s">
        <v>3144</v>
      </c>
      <c r="I15" s="73" t="s">
        <v>3043</v>
      </c>
      <c r="J15" s="73" t="s">
        <v>3044</v>
      </c>
      <c r="K15" s="73" t="s">
        <v>3045</v>
      </c>
      <c r="L15" s="73" t="s">
        <v>3145</v>
      </c>
      <c r="M15" s="73" t="s">
        <v>3046</v>
      </c>
      <c r="N15" s="73"/>
      <c r="O15" s="73" t="s">
        <v>3051</v>
      </c>
      <c r="P15" s="77">
        <v>37043</v>
      </c>
      <c r="Q15" s="77">
        <v>37043</v>
      </c>
      <c r="R15" s="73"/>
      <c r="S15" s="73"/>
      <c r="T15" s="74">
        <v>37042</v>
      </c>
      <c r="U15" s="73" t="s">
        <v>854</v>
      </c>
      <c r="V15" s="73" t="s">
        <v>3099</v>
      </c>
      <c r="W15" s="73">
        <v>5000</v>
      </c>
      <c r="X15" s="73">
        <v>3.5950000000000002</v>
      </c>
      <c r="Y15" s="73">
        <v>33986</v>
      </c>
    </row>
    <row r="16" spans="1:25" x14ac:dyDescent="0.25">
      <c r="A16" s="29" t="str">
        <f t="shared" si="0"/>
        <v>Susan Pereira</v>
      </c>
      <c r="B16" s="28">
        <f t="shared" si="2"/>
        <v>1</v>
      </c>
      <c r="C16" s="29">
        <f t="shared" si="1"/>
        <v>5000</v>
      </c>
      <c r="D16" s="75" t="s">
        <v>1940</v>
      </c>
      <c r="E16" s="75" t="s">
        <v>1941</v>
      </c>
      <c r="F16" s="75" t="s">
        <v>1659</v>
      </c>
      <c r="G16" s="75" t="s">
        <v>1664</v>
      </c>
      <c r="H16" s="75" t="s">
        <v>3144</v>
      </c>
      <c r="I16" s="75" t="s">
        <v>3043</v>
      </c>
      <c r="J16" s="75" t="s">
        <v>3044</v>
      </c>
      <c r="K16" s="75" t="s">
        <v>3045</v>
      </c>
      <c r="L16" s="75" t="s">
        <v>3145</v>
      </c>
      <c r="M16" s="75" t="s">
        <v>3046</v>
      </c>
      <c r="N16" s="75"/>
      <c r="O16" s="75" t="s">
        <v>3051</v>
      </c>
      <c r="P16" s="78">
        <v>37043</v>
      </c>
      <c r="Q16" s="78">
        <v>37043</v>
      </c>
      <c r="R16" s="75"/>
      <c r="S16" s="75"/>
      <c r="T16" s="76">
        <v>37042</v>
      </c>
      <c r="U16" s="75" t="s">
        <v>855</v>
      </c>
      <c r="V16" s="75" t="s">
        <v>3099</v>
      </c>
      <c r="W16" s="75">
        <v>5000</v>
      </c>
      <c r="X16" s="75">
        <v>3.57</v>
      </c>
      <c r="Y16" s="75">
        <v>34025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1940</v>
      </c>
      <c r="E17" s="73" t="s">
        <v>1941</v>
      </c>
      <c r="F17" s="73" t="s">
        <v>1659</v>
      </c>
      <c r="G17" s="73" t="s">
        <v>1667</v>
      </c>
      <c r="H17" s="73" t="s">
        <v>1339</v>
      </c>
      <c r="I17" s="73" t="s">
        <v>3043</v>
      </c>
      <c r="J17" s="73" t="s">
        <v>3044</v>
      </c>
      <c r="K17" s="73" t="s">
        <v>3045</v>
      </c>
      <c r="L17" s="73" t="s">
        <v>3146</v>
      </c>
      <c r="M17" s="73" t="s">
        <v>3046</v>
      </c>
      <c r="N17" s="73"/>
      <c r="O17" s="73" t="s">
        <v>3051</v>
      </c>
      <c r="P17" s="77">
        <v>37043</v>
      </c>
      <c r="Q17" s="77">
        <v>37043</v>
      </c>
      <c r="R17" s="73"/>
      <c r="S17" s="73"/>
      <c r="T17" s="74">
        <v>37042</v>
      </c>
      <c r="U17" s="73" t="s">
        <v>856</v>
      </c>
      <c r="V17" s="73" t="s">
        <v>3052</v>
      </c>
      <c r="W17" s="73">
        <v>5000</v>
      </c>
      <c r="X17" s="73">
        <v>3.6675</v>
      </c>
      <c r="Y17" s="73">
        <v>33950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1940</v>
      </c>
      <c r="E18" s="75" t="s">
        <v>1941</v>
      </c>
      <c r="F18" s="75" t="s">
        <v>1659</v>
      </c>
      <c r="G18" s="75" t="s">
        <v>1667</v>
      </c>
      <c r="H18" s="75" t="s">
        <v>1339</v>
      </c>
      <c r="I18" s="75" t="s">
        <v>3043</v>
      </c>
      <c r="J18" s="75" t="s">
        <v>3044</v>
      </c>
      <c r="K18" s="75" t="s">
        <v>3045</v>
      </c>
      <c r="L18" s="75" t="s">
        <v>3146</v>
      </c>
      <c r="M18" s="75" t="s">
        <v>3046</v>
      </c>
      <c r="N18" s="75"/>
      <c r="O18" s="75" t="s">
        <v>3051</v>
      </c>
      <c r="P18" s="78">
        <v>37043</v>
      </c>
      <c r="Q18" s="78">
        <v>37043</v>
      </c>
      <c r="R18" s="75"/>
      <c r="S18" s="75"/>
      <c r="T18" s="76">
        <v>37042</v>
      </c>
      <c r="U18" s="75" t="s">
        <v>857</v>
      </c>
      <c r="V18" s="75" t="s">
        <v>3052</v>
      </c>
      <c r="W18" s="75">
        <v>5000</v>
      </c>
      <c r="X18" s="75">
        <v>3.6675</v>
      </c>
      <c r="Y18" s="75">
        <v>33953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1940</v>
      </c>
      <c r="E19" s="73" t="s">
        <v>1941</v>
      </c>
      <c r="F19" s="73" t="s">
        <v>1659</v>
      </c>
      <c r="G19" s="73" t="s">
        <v>1667</v>
      </c>
      <c r="H19" s="73" t="s">
        <v>1339</v>
      </c>
      <c r="I19" s="73" t="s">
        <v>3043</v>
      </c>
      <c r="J19" s="73" t="s">
        <v>3044</v>
      </c>
      <c r="K19" s="73" t="s">
        <v>3045</v>
      </c>
      <c r="L19" s="73" t="s">
        <v>3146</v>
      </c>
      <c r="M19" s="73" t="s">
        <v>3046</v>
      </c>
      <c r="N19" s="73"/>
      <c r="O19" s="73" t="s">
        <v>3051</v>
      </c>
      <c r="P19" s="77">
        <v>37043</v>
      </c>
      <c r="Q19" s="77">
        <v>37043</v>
      </c>
      <c r="R19" s="73"/>
      <c r="S19" s="73"/>
      <c r="T19" s="74">
        <v>37042</v>
      </c>
      <c r="U19" s="73" t="s">
        <v>857</v>
      </c>
      <c r="V19" s="73" t="s">
        <v>3052</v>
      </c>
      <c r="W19" s="73">
        <v>5000</v>
      </c>
      <c r="X19" s="73">
        <v>3.67</v>
      </c>
      <c r="Y19" s="73">
        <v>33954</v>
      </c>
    </row>
    <row r="20" spans="1:25" x14ac:dyDescent="0.25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1849</v>
      </c>
      <c r="B1" s="247" t="str">
        <f>IF(B6=0,"No Activity","")</f>
        <v/>
      </c>
      <c r="AI1" s="291" t="s">
        <v>3064</v>
      </c>
      <c r="AJ1" s="292"/>
    </row>
    <row r="2" spans="1:37" ht="13.8" thickBot="1" x14ac:dyDescent="0.3">
      <c r="A2" s="97" t="s">
        <v>1650</v>
      </c>
      <c r="AI2" s="157" t="s">
        <v>3062</v>
      </c>
      <c r="AJ2" s="158"/>
      <c r="AK2" s="159" t="s">
        <v>3065</v>
      </c>
    </row>
    <row r="3" spans="1:37" ht="13.8" thickBot="1" x14ac:dyDescent="0.3">
      <c r="A3" s="96">
        <f>'E-Mail'!$B$2</f>
        <v>37042</v>
      </c>
      <c r="AI3" s="79" t="s">
        <v>1874</v>
      </c>
      <c r="AJ3" s="154" t="s">
        <v>3063</v>
      </c>
      <c r="AK3" s="160"/>
    </row>
    <row r="4" spans="1:37" x14ac:dyDescent="0.25">
      <c r="A4" s="97"/>
      <c r="AI4" s="8" t="s">
        <v>3060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1654</v>
      </c>
      <c r="B5" s="18" t="s">
        <v>1653</v>
      </c>
      <c r="C5" s="18" t="s">
        <v>1610</v>
      </c>
      <c r="AI5" s="150" t="s">
        <v>3047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1657</v>
      </c>
      <c r="B6" s="19">
        <f>COUNTIF($H$9:$H$4989,A6)</f>
        <v>3</v>
      </c>
      <c r="C6" s="19">
        <f>SUMIF($H$9:$H$4990,A6,$D$9:$D$4990)</f>
        <v>42400</v>
      </c>
      <c r="AI6" s="150" t="s">
        <v>3057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1644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1848</v>
      </c>
      <c r="B9" s="6" t="s">
        <v>3061</v>
      </c>
      <c r="C9" s="33" t="s">
        <v>1851</v>
      </c>
      <c r="D9" s="33" t="s">
        <v>1656</v>
      </c>
      <c r="E9" s="34" t="s">
        <v>1178</v>
      </c>
      <c r="F9" s="72" t="s">
        <v>1860</v>
      </c>
      <c r="G9" s="72" t="s">
        <v>1861</v>
      </c>
      <c r="H9" s="72" t="s">
        <v>1862</v>
      </c>
      <c r="I9" s="72" t="s">
        <v>1863</v>
      </c>
      <c r="J9" s="72" t="s">
        <v>1864</v>
      </c>
      <c r="K9" s="72" t="s">
        <v>1865</v>
      </c>
      <c r="L9" s="72" t="s">
        <v>1866</v>
      </c>
      <c r="M9" s="72" t="s">
        <v>1867</v>
      </c>
      <c r="N9" s="72" t="s">
        <v>1868</v>
      </c>
      <c r="O9" s="72" t="s">
        <v>1869</v>
      </c>
      <c r="P9" s="72" t="s">
        <v>1870</v>
      </c>
      <c r="Q9" s="72" t="s">
        <v>1871</v>
      </c>
      <c r="R9" s="72" t="s">
        <v>1872</v>
      </c>
      <c r="S9" s="72" t="s">
        <v>1873</v>
      </c>
      <c r="T9" s="72" t="s">
        <v>1874</v>
      </c>
      <c r="U9" s="72" t="s">
        <v>1875</v>
      </c>
      <c r="V9" s="72" t="s">
        <v>1876</v>
      </c>
      <c r="W9" s="72" t="s">
        <v>1877</v>
      </c>
      <c r="X9" s="72" t="s">
        <v>1878</v>
      </c>
      <c r="Y9" s="72" t="s">
        <v>1879</v>
      </c>
      <c r="Z9" s="72" t="s">
        <v>1880</v>
      </c>
      <c r="AA9" s="72" t="s">
        <v>1881</v>
      </c>
      <c r="AF9" s="151" t="s">
        <v>1874</v>
      </c>
      <c r="AG9" s="152" t="s">
        <v>3061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26</v>
      </c>
      <c r="D10" s="38">
        <f t="shared" ref="D10:D70" si="4">Y10*B10*C10</f>
        <v>20800</v>
      </c>
      <c r="E10" s="39">
        <f t="shared" ref="E10:E29" si="5">D10*Z10</f>
        <v>878800</v>
      </c>
      <c r="F10" s="73" t="s">
        <v>1940</v>
      </c>
      <c r="G10" s="73" t="s">
        <v>1034</v>
      </c>
      <c r="H10" s="73" t="s">
        <v>1657</v>
      </c>
      <c r="I10" s="73" t="s">
        <v>1179</v>
      </c>
      <c r="J10" s="73" t="s">
        <v>135</v>
      </c>
      <c r="K10" s="73" t="s">
        <v>1032</v>
      </c>
      <c r="L10" s="73" t="s">
        <v>3044</v>
      </c>
      <c r="M10" s="73" t="s">
        <v>3045</v>
      </c>
      <c r="N10" s="73" t="s">
        <v>1035</v>
      </c>
      <c r="O10" s="73" t="s">
        <v>3046</v>
      </c>
      <c r="P10" s="73"/>
      <c r="Q10" s="73" t="s">
        <v>858</v>
      </c>
      <c r="R10" s="77">
        <v>37046</v>
      </c>
      <c r="S10" s="77">
        <v>37071</v>
      </c>
      <c r="T10" s="73" t="s">
        <v>3047</v>
      </c>
      <c r="U10" s="73"/>
      <c r="V10" s="74">
        <v>37042</v>
      </c>
      <c r="W10" s="73" t="s">
        <v>859</v>
      </c>
      <c r="X10" s="73" t="s">
        <v>3099</v>
      </c>
      <c r="Y10" s="73">
        <v>50</v>
      </c>
      <c r="Z10" s="73">
        <v>42.25</v>
      </c>
      <c r="AA10" s="73">
        <v>33875</v>
      </c>
      <c r="AF10" s="73" t="s">
        <v>3047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26</v>
      </c>
      <c r="D11" s="38">
        <f t="shared" si="4"/>
        <v>20800</v>
      </c>
      <c r="E11" s="39">
        <f t="shared" si="5"/>
        <v>868400</v>
      </c>
      <c r="F11" s="75" t="s">
        <v>1940</v>
      </c>
      <c r="G11" s="75" t="s">
        <v>1034</v>
      </c>
      <c r="H11" s="75" t="s">
        <v>1657</v>
      </c>
      <c r="I11" s="75" t="s">
        <v>1179</v>
      </c>
      <c r="J11" s="75" t="s">
        <v>135</v>
      </c>
      <c r="K11" s="75" t="s">
        <v>1032</v>
      </c>
      <c r="L11" s="75" t="s">
        <v>3044</v>
      </c>
      <c r="M11" s="75" t="s">
        <v>3045</v>
      </c>
      <c r="N11" s="75" t="s">
        <v>1035</v>
      </c>
      <c r="O11" s="75" t="s">
        <v>3046</v>
      </c>
      <c r="P11" s="75"/>
      <c r="Q11" s="75" t="s">
        <v>858</v>
      </c>
      <c r="R11" s="78">
        <v>37046</v>
      </c>
      <c r="S11" s="78">
        <v>37071</v>
      </c>
      <c r="T11" s="75" t="s">
        <v>3047</v>
      </c>
      <c r="U11" s="75"/>
      <c r="V11" s="76">
        <v>37042</v>
      </c>
      <c r="W11" s="75" t="s">
        <v>860</v>
      </c>
      <c r="X11" s="75" t="s">
        <v>3099</v>
      </c>
      <c r="Y11" s="75">
        <v>50</v>
      </c>
      <c r="Z11" s="75">
        <v>41.75</v>
      </c>
      <c r="AA11" s="75">
        <v>33883</v>
      </c>
      <c r="AF11" s="73" t="s">
        <v>1601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29600</v>
      </c>
      <c r="F12" s="73" t="s">
        <v>1940</v>
      </c>
      <c r="G12" s="73" t="s">
        <v>1034</v>
      </c>
      <c r="H12" s="73" t="s">
        <v>1657</v>
      </c>
      <c r="I12" s="73" t="s">
        <v>1179</v>
      </c>
      <c r="J12" s="73" t="s">
        <v>135</v>
      </c>
      <c r="K12" s="73" t="s">
        <v>1032</v>
      </c>
      <c r="L12" s="73" t="s">
        <v>3044</v>
      </c>
      <c r="M12" s="73" t="s">
        <v>3045</v>
      </c>
      <c r="N12" s="73" t="s">
        <v>1035</v>
      </c>
      <c r="O12" s="73" t="s">
        <v>3046</v>
      </c>
      <c r="P12" s="73"/>
      <c r="Q12" s="73" t="s">
        <v>1033</v>
      </c>
      <c r="R12" s="77">
        <v>37043</v>
      </c>
      <c r="S12" s="77">
        <v>37043</v>
      </c>
      <c r="T12" s="73" t="s">
        <v>3047</v>
      </c>
      <c r="U12" s="73"/>
      <c r="V12" s="74">
        <v>37042</v>
      </c>
      <c r="W12" s="73" t="s">
        <v>861</v>
      </c>
      <c r="X12" s="73" t="s">
        <v>3052</v>
      </c>
      <c r="Y12" s="73">
        <v>50</v>
      </c>
      <c r="Z12" s="73">
        <v>37</v>
      </c>
      <c r="AA12" s="73">
        <v>33865</v>
      </c>
      <c r="AF12" s="73" t="s">
        <v>3060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73" t="s">
        <v>1340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1036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1849</v>
      </c>
      <c r="B1" s="177" t="str">
        <f>IF(B6=0,"No Activity","")</f>
        <v>No Activity</v>
      </c>
      <c r="C1" s="49"/>
    </row>
    <row r="2" spans="1:25" x14ac:dyDescent="0.25">
      <c r="A2" s="97" t="s">
        <v>1850</v>
      </c>
      <c r="B2" s="49"/>
      <c r="C2" s="49"/>
    </row>
    <row r="3" spans="1:25" x14ac:dyDescent="0.25">
      <c r="A3" s="96">
        <f>'E-Mail'!$B$2</f>
        <v>37042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1654</v>
      </c>
      <c r="B5" s="18" t="s">
        <v>1653</v>
      </c>
      <c r="C5" s="18" t="s">
        <v>1610</v>
      </c>
    </row>
    <row r="6" spans="1:25" x14ac:dyDescent="0.25">
      <c r="A6" s="15" t="s">
        <v>1182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1848</v>
      </c>
      <c r="B9" s="41" t="s">
        <v>1852</v>
      </c>
      <c r="C9" s="42" t="s">
        <v>1656</v>
      </c>
      <c r="D9" s="72" t="s">
        <v>1860</v>
      </c>
      <c r="E9" s="72" t="s">
        <v>1861</v>
      </c>
      <c r="F9" s="72" t="s">
        <v>1862</v>
      </c>
      <c r="G9" s="72" t="s">
        <v>1863</v>
      </c>
      <c r="H9" s="72" t="s">
        <v>1864</v>
      </c>
      <c r="I9" s="72" t="s">
        <v>1865</v>
      </c>
      <c r="J9" s="72" t="s">
        <v>1866</v>
      </c>
      <c r="K9" s="72" t="s">
        <v>1867</v>
      </c>
      <c r="L9" s="72" t="s">
        <v>1868</v>
      </c>
      <c r="M9" s="72" t="s">
        <v>1869</v>
      </c>
      <c r="N9" s="72" t="s">
        <v>1870</v>
      </c>
      <c r="O9" s="72" t="s">
        <v>1871</v>
      </c>
      <c r="P9" s="72" t="s">
        <v>1872</v>
      </c>
      <c r="Q9" s="72" t="s">
        <v>1873</v>
      </c>
      <c r="R9" s="72" t="s">
        <v>1874</v>
      </c>
      <c r="S9" s="72" t="s">
        <v>1875</v>
      </c>
      <c r="T9" s="72" t="s">
        <v>1876</v>
      </c>
      <c r="U9" s="72" t="s">
        <v>1877</v>
      </c>
      <c r="V9" s="72" t="s">
        <v>1878</v>
      </c>
      <c r="W9" s="72" t="s">
        <v>1879</v>
      </c>
      <c r="X9" s="72" t="s">
        <v>1880</v>
      </c>
      <c r="Y9" s="72" t="s">
        <v>1881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425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1319</v>
      </c>
      <c r="B1" s="221">
        <v>9247475</v>
      </c>
      <c r="C1" s="17" t="s">
        <v>1320</v>
      </c>
    </row>
    <row r="2" spans="1:29" x14ac:dyDescent="0.25">
      <c r="A2" s="196" t="s">
        <v>1309</v>
      </c>
      <c r="B2" s="215">
        <f t="shared" ref="B2:B7" si="0">SUMIF($A$11:$A$10002,A2,$F$11:$F$10002)</f>
        <v>47729332</v>
      </c>
      <c r="G2" s="197" t="s">
        <v>3229</v>
      </c>
    </row>
    <row r="3" spans="1:29" ht="18" thickBot="1" x14ac:dyDescent="0.35">
      <c r="A3" s="219" t="s">
        <v>1310</v>
      </c>
      <c r="B3" s="217">
        <f t="shared" si="0"/>
        <v>742269962</v>
      </c>
      <c r="G3" s="203" t="s">
        <v>3230</v>
      </c>
    </row>
    <row r="4" spans="1:29" ht="15.6" x14ac:dyDescent="0.3">
      <c r="A4" s="218" t="s">
        <v>1311</v>
      </c>
      <c r="B4" s="216">
        <f t="shared" si="0"/>
        <v>496000</v>
      </c>
      <c r="H4" s="204"/>
    </row>
    <row r="5" spans="1:29" ht="15.6" x14ac:dyDescent="0.3">
      <c r="A5" s="218" t="s">
        <v>1313</v>
      </c>
      <c r="B5" s="216">
        <f t="shared" si="0"/>
        <v>0</v>
      </c>
      <c r="H5" s="204"/>
    </row>
    <row r="6" spans="1:29" ht="15.6" x14ac:dyDescent="0.3">
      <c r="A6" s="218" t="s">
        <v>1312</v>
      </c>
      <c r="B6" s="216">
        <f t="shared" si="0"/>
        <v>16275000</v>
      </c>
      <c r="H6" s="204"/>
    </row>
    <row r="7" spans="1:29" ht="13.8" thickBot="1" x14ac:dyDescent="0.3">
      <c r="A7" s="219" t="s">
        <v>1314</v>
      </c>
      <c r="B7" s="217">
        <f t="shared" si="0"/>
        <v>530000</v>
      </c>
    </row>
    <row r="8" spans="1:29" x14ac:dyDescent="0.25">
      <c r="A8" s="220" t="s">
        <v>1318</v>
      </c>
      <c r="B8" s="19"/>
      <c r="G8" s="222" t="s">
        <v>1321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1315</v>
      </c>
      <c r="B10" s="214" t="s">
        <v>1305</v>
      </c>
      <c r="C10" s="214" t="s">
        <v>1304</v>
      </c>
      <c r="D10" s="214" t="s">
        <v>1306</v>
      </c>
      <c r="E10" s="214" t="s">
        <v>1308</v>
      </c>
      <c r="F10" s="42" t="s">
        <v>1610</v>
      </c>
      <c r="G10" s="205" t="s">
        <v>3231</v>
      </c>
      <c r="H10" s="206" t="s">
        <v>3232</v>
      </c>
      <c r="I10" s="207" t="s">
        <v>3233</v>
      </c>
      <c r="J10" s="207" t="s">
        <v>3234</v>
      </c>
      <c r="K10" s="207" t="s">
        <v>3235</v>
      </c>
      <c r="L10" s="207" t="s">
        <v>3236</v>
      </c>
      <c r="M10" s="207" t="s">
        <v>3237</v>
      </c>
      <c r="N10" s="207" t="s">
        <v>3238</v>
      </c>
      <c r="O10" s="207" t="s">
        <v>3239</v>
      </c>
      <c r="P10" s="208" t="s">
        <v>3240</v>
      </c>
      <c r="Q10" s="208" t="s">
        <v>3241</v>
      </c>
      <c r="R10" s="209" t="s">
        <v>3242</v>
      </c>
      <c r="S10" s="207" t="s">
        <v>3243</v>
      </c>
      <c r="T10" s="207" t="s">
        <v>3244</v>
      </c>
      <c r="U10" s="210" t="s">
        <v>1636</v>
      </c>
      <c r="V10" s="207" t="s">
        <v>3245</v>
      </c>
      <c r="W10" s="207" t="s">
        <v>3246</v>
      </c>
      <c r="X10" s="207" t="s">
        <v>3247</v>
      </c>
      <c r="Y10" s="207" t="s">
        <v>3248</v>
      </c>
      <c r="Z10" s="207" t="s">
        <v>1900</v>
      </c>
      <c r="AA10" s="207" t="s">
        <v>1627</v>
      </c>
      <c r="AB10" s="206" t="s">
        <v>3249</v>
      </c>
      <c r="AC10" s="206" t="s">
        <v>3250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1307481</v>
      </c>
      <c r="H11" s="198">
        <v>37040.83865740741</v>
      </c>
      <c r="I11" t="s">
        <v>3251</v>
      </c>
      <c r="M11" t="s">
        <v>2952</v>
      </c>
      <c r="N11" t="s">
        <v>3252</v>
      </c>
      <c r="O11" t="s">
        <v>3253</v>
      </c>
      <c r="Q11" s="199">
        <v>10</v>
      </c>
      <c r="S11" t="s">
        <v>3254</v>
      </c>
      <c r="T11" t="s">
        <v>3255</v>
      </c>
      <c r="U11" s="201">
        <v>1697</v>
      </c>
      <c r="V11" t="s">
        <v>164</v>
      </c>
      <c r="W11" t="s">
        <v>3256</v>
      </c>
      <c r="X11" t="s">
        <v>3257</v>
      </c>
      <c r="Y11" t="s">
        <v>3258</v>
      </c>
      <c r="Z11" t="s">
        <v>3259</v>
      </c>
      <c r="AA11">
        <v>2156316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1307494</v>
      </c>
      <c r="H12" s="198">
        <v>37040.879432870373</v>
      </c>
      <c r="I12" t="s">
        <v>3212</v>
      </c>
      <c r="M12" t="s">
        <v>2952</v>
      </c>
      <c r="N12" t="s">
        <v>3252</v>
      </c>
      <c r="O12" t="s">
        <v>3253</v>
      </c>
      <c r="P12" s="199">
        <v>20</v>
      </c>
      <c r="S12" t="s">
        <v>3254</v>
      </c>
      <c r="T12" t="s">
        <v>3255</v>
      </c>
      <c r="U12" s="201">
        <v>1697</v>
      </c>
      <c r="V12" t="s">
        <v>3213</v>
      </c>
      <c r="W12" t="s">
        <v>3256</v>
      </c>
      <c r="X12" t="s">
        <v>3257</v>
      </c>
      <c r="Y12" t="s">
        <v>3258</v>
      </c>
      <c r="Z12" t="s">
        <v>3259</v>
      </c>
      <c r="AA12">
        <v>2156314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1307497</v>
      </c>
      <c r="H13" s="198">
        <v>37040.890162037038</v>
      </c>
      <c r="I13" t="s">
        <v>3251</v>
      </c>
      <c r="M13" t="s">
        <v>2952</v>
      </c>
      <c r="N13" t="s">
        <v>3265</v>
      </c>
      <c r="O13" t="s">
        <v>3266</v>
      </c>
      <c r="Q13" s="199">
        <v>20</v>
      </c>
      <c r="S13" t="s">
        <v>3254</v>
      </c>
      <c r="T13" t="s">
        <v>3255</v>
      </c>
      <c r="U13" s="201">
        <v>1517</v>
      </c>
      <c r="V13" t="s">
        <v>164</v>
      </c>
      <c r="W13" t="s">
        <v>3256</v>
      </c>
      <c r="X13" t="s">
        <v>3257</v>
      </c>
      <c r="Y13" t="s">
        <v>3258</v>
      </c>
      <c r="Z13" t="s">
        <v>3259</v>
      </c>
      <c r="AA13">
        <v>2156312</v>
      </c>
    </row>
    <row r="14" spans="1:29" x14ac:dyDescent="0.25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1307515</v>
      </c>
      <c r="H14" s="198">
        <v>37040.977777777778</v>
      </c>
      <c r="I14" t="s">
        <v>4662</v>
      </c>
      <c r="M14" t="s">
        <v>2952</v>
      </c>
      <c r="N14" t="s">
        <v>3252</v>
      </c>
      <c r="O14" t="s">
        <v>3253</v>
      </c>
      <c r="Q14" s="199">
        <v>20</v>
      </c>
      <c r="S14" t="s">
        <v>3254</v>
      </c>
      <c r="T14" t="s">
        <v>3255</v>
      </c>
      <c r="U14" s="201">
        <v>1699</v>
      </c>
      <c r="V14" t="s">
        <v>4663</v>
      </c>
      <c r="W14" t="s">
        <v>3256</v>
      </c>
      <c r="X14" t="s">
        <v>3257</v>
      </c>
      <c r="Y14" t="s">
        <v>3258</v>
      </c>
      <c r="Z14" t="s">
        <v>3259</v>
      </c>
      <c r="AA14">
        <v>2156310</v>
      </c>
    </row>
    <row r="15" spans="1:29" x14ac:dyDescent="0.25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1307517</v>
      </c>
      <c r="H15" s="198">
        <v>37041.025289351855</v>
      </c>
      <c r="I15" t="s">
        <v>263</v>
      </c>
      <c r="M15" t="s">
        <v>2952</v>
      </c>
      <c r="N15" t="s">
        <v>3252</v>
      </c>
      <c r="O15" t="s">
        <v>3253</v>
      </c>
      <c r="P15" s="199">
        <v>20</v>
      </c>
      <c r="S15" t="s">
        <v>3254</v>
      </c>
      <c r="T15" t="s">
        <v>3255</v>
      </c>
      <c r="U15" s="201">
        <v>1697</v>
      </c>
      <c r="V15" t="s">
        <v>4664</v>
      </c>
      <c r="W15" t="s">
        <v>3256</v>
      </c>
      <c r="X15" t="s">
        <v>3257</v>
      </c>
      <c r="Y15" t="s">
        <v>3258</v>
      </c>
      <c r="Z15" t="s">
        <v>3259</v>
      </c>
      <c r="AA15">
        <v>2156308</v>
      </c>
    </row>
    <row r="16" spans="1:29" x14ac:dyDescent="0.25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10</v>
      </c>
      <c r="G16" s="202">
        <v>1307518</v>
      </c>
      <c r="H16" s="198">
        <v>37041.026145833333</v>
      </c>
      <c r="I16" t="s">
        <v>4662</v>
      </c>
      <c r="M16" t="s">
        <v>2952</v>
      </c>
      <c r="N16" t="s">
        <v>3265</v>
      </c>
      <c r="O16" t="s">
        <v>3266</v>
      </c>
      <c r="Q16" s="199">
        <v>10</v>
      </c>
      <c r="S16" t="s">
        <v>3254</v>
      </c>
      <c r="T16" t="s">
        <v>3255</v>
      </c>
      <c r="U16" s="201">
        <v>1520</v>
      </c>
      <c r="V16" t="s">
        <v>4663</v>
      </c>
      <c r="W16" t="s">
        <v>3256</v>
      </c>
      <c r="X16" t="s">
        <v>3257</v>
      </c>
      <c r="Y16" t="s">
        <v>3258</v>
      </c>
      <c r="Z16" t="s">
        <v>3259</v>
      </c>
      <c r="AA16">
        <v>2156306</v>
      </c>
    </row>
    <row r="17" spans="1:29" x14ac:dyDescent="0.25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1307519</v>
      </c>
      <c r="H17" s="198">
        <v>37041.03465277778</v>
      </c>
      <c r="I17" t="s">
        <v>3251</v>
      </c>
      <c r="M17" t="s">
        <v>2952</v>
      </c>
      <c r="N17" t="s">
        <v>3265</v>
      </c>
      <c r="O17" t="s">
        <v>3266</v>
      </c>
      <c r="P17" s="199">
        <v>20</v>
      </c>
      <c r="S17" t="s">
        <v>3254</v>
      </c>
      <c r="T17" t="s">
        <v>3255</v>
      </c>
      <c r="U17" s="201">
        <v>1518</v>
      </c>
      <c r="V17" t="s">
        <v>164</v>
      </c>
      <c r="W17" t="s">
        <v>3256</v>
      </c>
      <c r="X17" t="s">
        <v>3257</v>
      </c>
      <c r="Y17" t="s">
        <v>3258</v>
      </c>
      <c r="Z17" t="s">
        <v>3259</v>
      </c>
      <c r="AA17">
        <v>2156304</v>
      </c>
    </row>
    <row r="18" spans="1:29" x14ac:dyDescent="0.25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10</v>
      </c>
      <c r="G18" s="202">
        <v>1307520</v>
      </c>
      <c r="H18" s="198">
        <v>37041.035763888889</v>
      </c>
      <c r="I18" t="s">
        <v>4662</v>
      </c>
      <c r="M18" t="s">
        <v>2952</v>
      </c>
      <c r="N18" t="s">
        <v>3252</v>
      </c>
      <c r="O18" t="s">
        <v>3253</v>
      </c>
      <c r="Q18" s="199">
        <v>10</v>
      </c>
      <c r="S18" t="s">
        <v>3254</v>
      </c>
      <c r="T18" t="s">
        <v>3255</v>
      </c>
      <c r="U18" s="201">
        <v>1698.5</v>
      </c>
      <c r="V18" t="s">
        <v>4663</v>
      </c>
      <c r="W18" t="s">
        <v>3256</v>
      </c>
      <c r="X18" t="s">
        <v>3257</v>
      </c>
      <c r="Y18" t="s">
        <v>3258</v>
      </c>
      <c r="Z18" t="s">
        <v>3259</v>
      </c>
      <c r="AA18">
        <v>2156302</v>
      </c>
    </row>
    <row r="19" spans="1:29" x14ac:dyDescent="0.25">
      <c r="A19" s="44" t="str">
        <f t="shared" si="1"/>
        <v xml:space="preserve"> Power Financial</v>
      </c>
      <c r="B19" s="44" t="str">
        <f t="shared" si="2"/>
        <v/>
      </c>
      <c r="C19" s="44" t="str">
        <f t="shared" si="3"/>
        <v>Power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93</v>
      </c>
      <c r="F19" s="213">
        <f t="shared" si="5"/>
        <v>930</v>
      </c>
      <c r="G19" s="202">
        <v>1307521</v>
      </c>
      <c r="H19" s="198">
        <v>37041.038483796299</v>
      </c>
      <c r="I19" t="s">
        <v>1971</v>
      </c>
      <c r="M19" t="s">
        <v>1657</v>
      </c>
      <c r="N19" t="s">
        <v>1951</v>
      </c>
      <c r="O19" t="s">
        <v>1952</v>
      </c>
      <c r="P19" s="199">
        <v>10</v>
      </c>
      <c r="S19" t="s">
        <v>2945</v>
      </c>
      <c r="T19" t="s">
        <v>1953</v>
      </c>
      <c r="U19" s="201">
        <v>220</v>
      </c>
      <c r="V19" t="s">
        <v>1973</v>
      </c>
      <c r="W19" t="s">
        <v>1955</v>
      </c>
      <c r="X19" t="s">
        <v>1956</v>
      </c>
      <c r="Y19" t="s">
        <v>1957</v>
      </c>
      <c r="Z19" t="s">
        <v>1958</v>
      </c>
      <c r="AA19">
        <v>1307521</v>
      </c>
      <c r="AB19" s="198">
        <v>37165</v>
      </c>
      <c r="AC19" s="198">
        <v>37257</v>
      </c>
    </row>
    <row r="20" spans="1:29" x14ac:dyDescent="0.25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1307522</v>
      </c>
      <c r="H20" s="198">
        <v>37041.041967592595</v>
      </c>
      <c r="I20" t="s">
        <v>4662</v>
      </c>
      <c r="M20" t="s">
        <v>2952</v>
      </c>
      <c r="N20" t="s">
        <v>3265</v>
      </c>
      <c r="O20" t="s">
        <v>3266</v>
      </c>
      <c r="Q20" s="199">
        <v>10</v>
      </c>
      <c r="S20" t="s">
        <v>3254</v>
      </c>
      <c r="T20" t="s">
        <v>3255</v>
      </c>
      <c r="U20" s="201">
        <v>1519</v>
      </c>
      <c r="V20" t="s">
        <v>4663</v>
      </c>
      <c r="W20" t="s">
        <v>3261</v>
      </c>
      <c r="X20" t="s">
        <v>3257</v>
      </c>
      <c r="Y20" t="s">
        <v>3258</v>
      </c>
      <c r="Z20" t="s">
        <v>3259</v>
      </c>
      <c r="AA20">
        <v>2156300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1307523</v>
      </c>
      <c r="H21" s="198">
        <v>37041.042256944442</v>
      </c>
      <c r="I21" t="s">
        <v>3263</v>
      </c>
      <c r="M21" t="s">
        <v>1657</v>
      </c>
      <c r="N21" t="s">
        <v>937</v>
      </c>
      <c r="O21" t="s">
        <v>271</v>
      </c>
      <c r="Q21" s="199">
        <v>25</v>
      </c>
      <c r="S21" t="s">
        <v>2945</v>
      </c>
      <c r="T21" t="s">
        <v>938</v>
      </c>
      <c r="U21" s="201">
        <v>30.5</v>
      </c>
      <c r="V21" t="s">
        <v>953</v>
      </c>
      <c r="W21" t="s">
        <v>940</v>
      </c>
      <c r="X21" t="s">
        <v>941</v>
      </c>
      <c r="Y21" t="s">
        <v>942</v>
      </c>
      <c r="Z21" t="s">
        <v>3260</v>
      </c>
      <c r="AA21">
        <v>107966.1</v>
      </c>
      <c r="AB21" s="198">
        <v>37042.875</v>
      </c>
      <c r="AC21" s="198">
        <v>37042.875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1307524</v>
      </c>
      <c r="H22" s="198">
        <v>37041.042488425926</v>
      </c>
      <c r="I22" t="s">
        <v>943</v>
      </c>
      <c r="M22" t="s">
        <v>1657</v>
      </c>
      <c r="N22" t="s">
        <v>937</v>
      </c>
      <c r="O22" t="s">
        <v>271</v>
      </c>
      <c r="Q22" s="199">
        <v>25</v>
      </c>
      <c r="S22" t="s">
        <v>2945</v>
      </c>
      <c r="T22" t="s">
        <v>938</v>
      </c>
      <c r="U22" s="201">
        <v>31</v>
      </c>
      <c r="V22" t="s">
        <v>944</v>
      </c>
      <c r="W22" t="s">
        <v>940</v>
      </c>
      <c r="X22" t="s">
        <v>941</v>
      </c>
      <c r="Y22" t="s">
        <v>942</v>
      </c>
      <c r="Z22" t="s">
        <v>3260</v>
      </c>
      <c r="AA22">
        <v>107967.1</v>
      </c>
      <c r="AB22" s="198">
        <v>37042.875</v>
      </c>
      <c r="AC22" s="198">
        <v>37042.875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1307525</v>
      </c>
      <c r="H23" s="198">
        <v>37041.042650462965</v>
      </c>
      <c r="I23" t="s">
        <v>936</v>
      </c>
      <c r="M23" t="s">
        <v>1657</v>
      </c>
      <c r="N23" t="s">
        <v>937</v>
      </c>
      <c r="O23" t="s">
        <v>352</v>
      </c>
      <c r="Q23" s="199">
        <v>25</v>
      </c>
      <c r="S23" t="s">
        <v>2945</v>
      </c>
      <c r="T23" t="s">
        <v>938</v>
      </c>
      <c r="U23" s="201">
        <v>23.5</v>
      </c>
      <c r="V23" t="s">
        <v>939</v>
      </c>
      <c r="W23" t="s">
        <v>940</v>
      </c>
      <c r="X23" t="s">
        <v>941</v>
      </c>
      <c r="Y23" t="s">
        <v>942</v>
      </c>
      <c r="Z23" t="s">
        <v>3260</v>
      </c>
      <c r="AA23">
        <v>107968.1</v>
      </c>
      <c r="AB23" s="198">
        <v>37042.875</v>
      </c>
      <c r="AC23" s="198">
        <v>37042.875</v>
      </c>
    </row>
    <row r="24" spans="1:29" x14ac:dyDescent="0.25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1307526</v>
      </c>
      <c r="H24" s="198">
        <v>37041.042708333334</v>
      </c>
      <c r="I24" t="s">
        <v>3321</v>
      </c>
      <c r="M24" t="s">
        <v>2952</v>
      </c>
      <c r="N24" t="s">
        <v>3265</v>
      </c>
      <c r="O24" t="s">
        <v>3266</v>
      </c>
      <c r="P24" s="199">
        <v>20</v>
      </c>
      <c r="S24" t="s">
        <v>3254</v>
      </c>
      <c r="T24" t="s">
        <v>3255</v>
      </c>
      <c r="U24" s="201">
        <v>1517</v>
      </c>
      <c r="V24" t="s">
        <v>1283</v>
      </c>
      <c r="W24" t="s">
        <v>3261</v>
      </c>
      <c r="X24" t="s">
        <v>3257</v>
      </c>
      <c r="Y24" t="s">
        <v>3258</v>
      </c>
      <c r="Z24" t="s">
        <v>3259</v>
      </c>
      <c r="AA24">
        <v>2156298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1307527</v>
      </c>
      <c r="H25" s="198">
        <v>37041.043298611112</v>
      </c>
      <c r="I25" t="s">
        <v>170</v>
      </c>
      <c r="M25" t="s">
        <v>1657</v>
      </c>
      <c r="N25" t="s">
        <v>937</v>
      </c>
      <c r="O25" t="s">
        <v>271</v>
      </c>
      <c r="P25" s="199">
        <v>25</v>
      </c>
      <c r="S25" t="s">
        <v>2945</v>
      </c>
      <c r="T25" t="s">
        <v>938</v>
      </c>
      <c r="U25" s="201">
        <v>30.5</v>
      </c>
      <c r="V25" t="s">
        <v>171</v>
      </c>
      <c r="W25" t="s">
        <v>940</v>
      </c>
      <c r="X25" t="s">
        <v>941</v>
      </c>
      <c r="Y25" t="s">
        <v>942</v>
      </c>
      <c r="Z25" t="s">
        <v>3260</v>
      </c>
      <c r="AA25">
        <v>107969.1</v>
      </c>
      <c r="AB25" s="198">
        <v>37042.875</v>
      </c>
      <c r="AC25" s="198">
        <v>37042.875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1307528</v>
      </c>
      <c r="H26" s="198">
        <v>37041.044722222221</v>
      </c>
      <c r="I26" t="s">
        <v>1944</v>
      </c>
      <c r="M26" t="s">
        <v>1657</v>
      </c>
      <c r="N26" t="s">
        <v>957</v>
      </c>
      <c r="O26" t="s">
        <v>4665</v>
      </c>
      <c r="Q26" s="199">
        <v>25</v>
      </c>
      <c r="S26" t="s">
        <v>2945</v>
      </c>
      <c r="T26" t="s">
        <v>938</v>
      </c>
      <c r="U26" s="201">
        <v>11.15</v>
      </c>
      <c r="V26" t="s">
        <v>1945</v>
      </c>
      <c r="W26" t="s">
        <v>958</v>
      </c>
      <c r="X26" t="s">
        <v>941</v>
      </c>
      <c r="Y26" t="s">
        <v>942</v>
      </c>
      <c r="Z26" t="s">
        <v>3260</v>
      </c>
      <c r="AA26">
        <v>107970.1</v>
      </c>
      <c r="AB26" s="198">
        <v>37042.875</v>
      </c>
      <c r="AC26" s="198">
        <v>37042.875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1307529</v>
      </c>
      <c r="H27" s="198">
        <v>37041.044756944444</v>
      </c>
      <c r="I27" t="s">
        <v>3263</v>
      </c>
      <c r="M27" t="s">
        <v>1657</v>
      </c>
      <c r="N27" t="s">
        <v>937</v>
      </c>
      <c r="O27" t="s">
        <v>271</v>
      </c>
      <c r="Q27" s="199">
        <v>25</v>
      </c>
      <c r="S27" t="s">
        <v>2945</v>
      </c>
      <c r="T27" t="s">
        <v>938</v>
      </c>
      <c r="U27" s="201">
        <v>31</v>
      </c>
      <c r="V27" t="s">
        <v>953</v>
      </c>
      <c r="W27" t="s">
        <v>940</v>
      </c>
      <c r="X27" t="s">
        <v>941</v>
      </c>
      <c r="Y27" t="s">
        <v>942</v>
      </c>
      <c r="Z27" t="s">
        <v>3260</v>
      </c>
      <c r="AA27">
        <v>107971.1</v>
      </c>
      <c r="AB27" s="198">
        <v>37042.875</v>
      </c>
      <c r="AC27" s="198">
        <v>37042.875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1307530</v>
      </c>
      <c r="H28" s="198">
        <v>37041.045520833337</v>
      </c>
      <c r="I28" t="s">
        <v>3434</v>
      </c>
      <c r="M28" t="s">
        <v>1657</v>
      </c>
      <c r="N28" t="s">
        <v>937</v>
      </c>
      <c r="O28" t="s">
        <v>352</v>
      </c>
      <c r="Q28" s="199">
        <v>10</v>
      </c>
      <c r="S28" t="s">
        <v>2945</v>
      </c>
      <c r="T28" t="s">
        <v>938</v>
      </c>
      <c r="U28" s="201">
        <v>23.75</v>
      </c>
      <c r="V28" t="s">
        <v>4666</v>
      </c>
      <c r="W28" t="s">
        <v>940</v>
      </c>
      <c r="X28" t="s">
        <v>941</v>
      </c>
      <c r="Y28" t="s">
        <v>942</v>
      </c>
      <c r="Z28" t="s">
        <v>3260</v>
      </c>
      <c r="AA28">
        <v>107972.1</v>
      </c>
      <c r="AB28" s="198">
        <v>37042.875</v>
      </c>
      <c r="AC28" s="198">
        <v>37042.875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1307531</v>
      </c>
      <c r="H29" s="198">
        <v>37041.045567129629</v>
      </c>
      <c r="I29" t="s">
        <v>1944</v>
      </c>
      <c r="M29" t="s">
        <v>1657</v>
      </c>
      <c r="N29" t="s">
        <v>957</v>
      </c>
      <c r="O29" t="s">
        <v>4667</v>
      </c>
      <c r="P29" s="199">
        <v>25</v>
      </c>
      <c r="S29" t="s">
        <v>2945</v>
      </c>
      <c r="T29" t="s">
        <v>938</v>
      </c>
      <c r="U29" s="201">
        <v>30.85</v>
      </c>
      <c r="V29" t="s">
        <v>1945</v>
      </c>
      <c r="W29" t="s">
        <v>958</v>
      </c>
      <c r="X29" t="s">
        <v>941</v>
      </c>
      <c r="Y29" t="s">
        <v>942</v>
      </c>
      <c r="Z29" t="s">
        <v>3260</v>
      </c>
      <c r="AA29">
        <v>107973.1</v>
      </c>
      <c r="AB29" s="198">
        <v>37042.875</v>
      </c>
      <c r="AC29" s="198">
        <v>37042.875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1307532</v>
      </c>
      <c r="H30" s="198">
        <v>37041.045752314814</v>
      </c>
      <c r="I30" t="s">
        <v>951</v>
      </c>
      <c r="M30" t="s">
        <v>1657</v>
      </c>
      <c r="N30" t="s">
        <v>947</v>
      </c>
      <c r="O30" t="s">
        <v>4668</v>
      </c>
      <c r="Q30" s="199">
        <v>25</v>
      </c>
      <c r="S30" t="s">
        <v>2945</v>
      </c>
      <c r="T30" t="s">
        <v>938</v>
      </c>
      <c r="U30" s="201">
        <v>31.3</v>
      </c>
      <c r="V30" t="s">
        <v>952</v>
      </c>
      <c r="W30" t="s">
        <v>948</v>
      </c>
      <c r="X30" t="s">
        <v>941</v>
      </c>
      <c r="Y30" t="s">
        <v>942</v>
      </c>
      <c r="Z30" t="s">
        <v>3260</v>
      </c>
      <c r="AA30">
        <v>107974.1</v>
      </c>
      <c r="AB30" s="198">
        <v>37042.875</v>
      </c>
      <c r="AC30" s="198">
        <v>37042.875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1307533</v>
      </c>
      <c r="H31" s="198">
        <v>37041.046157407407</v>
      </c>
      <c r="I31" t="s">
        <v>949</v>
      </c>
      <c r="M31" t="s">
        <v>1657</v>
      </c>
      <c r="N31" t="s">
        <v>937</v>
      </c>
      <c r="O31" t="s">
        <v>271</v>
      </c>
      <c r="P31" s="199">
        <v>25</v>
      </c>
      <c r="S31" t="s">
        <v>2945</v>
      </c>
      <c r="T31" t="s">
        <v>938</v>
      </c>
      <c r="U31" s="201">
        <v>31</v>
      </c>
      <c r="V31" t="s">
        <v>4669</v>
      </c>
      <c r="W31" t="s">
        <v>940</v>
      </c>
      <c r="X31" t="s">
        <v>941</v>
      </c>
      <c r="Y31" t="s">
        <v>942</v>
      </c>
      <c r="Z31" t="s">
        <v>3260</v>
      </c>
      <c r="AA31">
        <v>107975.1</v>
      </c>
      <c r="AB31" s="198">
        <v>37042.875</v>
      </c>
      <c r="AC31" s="198">
        <v>37042.875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1307534</v>
      </c>
      <c r="H32" s="198">
        <v>37041.046527777777</v>
      </c>
      <c r="I32" t="s">
        <v>168</v>
      </c>
      <c r="M32" t="s">
        <v>1657</v>
      </c>
      <c r="N32" t="s">
        <v>937</v>
      </c>
      <c r="O32" t="s">
        <v>271</v>
      </c>
      <c r="Q32" s="199">
        <v>25</v>
      </c>
      <c r="S32" t="s">
        <v>2945</v>
      </c>
      <c r="T32" t="s">
        <v>938</v>
      </c>
      <c r="U32" s="201">
        <v>31.25</v>
      </c>
      <c r="V32" t="s">
        <v>169</v>
      </c>
      <c r="W32" t="s">
        <v>940</v>
      </c>
      <c r="X32" t="s">
        <v>941</v>
      </c>
      <c r="Y32" t="s">
        <v>942</v>
      </c>
      <c r="Z32" t="s">
        <v>3260</v>
      </c>
      <c r="AA32">
        <v>107976.1</v>
      </c>
      <c r="AB32" s="198">
        <v>37042.875</v>
      </c>
      <c r="AC32" s="198">
        <v>37042.875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1307535</v>
      </c>
      <c r="H33" s="198">
        <v>37041.046701388892</v>
      </c>
      <c r="I33" t="s">
        <v>3263</v>
      </c>
      <c r="M33" t="s">
        <v>1657</v>
      </c>
      <c r="N33" t="s">
        <v>937</v>
      </c>
      <c r="O33" t="s">
        <v>271</v>
      </c>
      <c r="Q33" s="199">
        <v>25</v>
      </c>
      <c r="S33" t="s">
        <v>2945</v>
      </c>
      <c r="T33" t="s">
        <v>938</v>
      </c>
      <c r="U33" s="201">
        <v>31.5</v>
      </c>
      <c r="V33" t="s">
        <v>953</v>
      </c>
      <c r="W33" t="s">
        <v>940</v>
      </c>
      <c r="X33" t="s">
        <v>941</v>
      </c>
      <c r="Y33" t="s">
        <v>942</v>
      </c>
      <c r="Z33" t="s">
        <v>3260</v>
      </c>
      <c r="AA33">
        <v>107977.1</v>
      </c>
      <c r="AB33" s="198">
        <v>37042.875</v>
      </c>
      <c r="AC33" s="198">
        <v>37042.875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1307536</v>
      </c>
      <c r="H34" s="198">
        <v>37041.046770833331</v>
      </c>
      <c r="I34" t="s">
        <v>4670</v>
      </c>
      <c r="M34" t="s">
        <v>1657</v>
      </c>
      <c r="N34" t="s">
        <v>947</v>
      </c>
      <c r="O34" t="s">
        <v>4668</v>
      </c>
      <c r="P34" s="199">
        <v>25</v>
      </c>
      <c r="S34" t="s">
        <v>2945</v>
      </c>
      <c r="T34" t="s">
        <v>938</v>
      </c>
      <c r="U34" s="201">
        <v>30.7</v>
      </c>
      <c r="V34" t="s">
        <v>4671</v>
      </c>
      <c r="W34" t="s">
        <v>948</v>
      </c>
      <c r="X34" t="s">
        <v>941</v>
      </c>
      <c r="Y34" t="s">
        <v>942</v>
      </c>
      <c r="Z34" t="s">
        <v>3260</v>
      </c>
      <c r="AA34">
        <v>107978.1</v>
      </c>
      <c r="AB34" s="198">
        <v>37042.875</v>
      </c>
      <c r="AC34" s="198">
        <v>37042.875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15</v>
      </c>
      <c r="G35" s="202">
        <v>1307537</v>
      </c>
      <c r="H35" s="198">
        <v>37041.047164351854</v>
      </c>
      <c r="I35" t="s">
        <v>1959</v>
      </c>
      <c r="M35" t="s">
        <v>1657</v>
      </c>
      <c r="N35" t="s">
        <v>937</v>
      </c>
      <c r="O35" t="s">
        <v>271</v>
      </c>
      <c r="P35" s="199">
        <v>15</v>
      </c>
      <c r="S35" t="s">
        <v>2945</v>
      </c>
      <c r="T35" t="s">
        <v>938</v>
      </c>
      <c r="U35" s="201">
        <v>31.25</v>
      </c>
      <c r="V35" t="s">
        <v>1960</v>
      </c>
      <c r="W35" t="s">
        <v>940</v>
      </c>
      <c r="X35" t="s">
        <v>941</v>
      </c>
      <c r="Y35" t="s">
        <v>942</v>
      </c>
      <c r="Z35" t="s">
        <v>3260</v>
      </c>
      <c r="AA35">
        <v>107979.1</v>
      </c>
      <c r="AB35" s="198">
        <v>37042.875</v>
      </c>
      <c r="AC35" s="198">
        <v>37042.875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10</v>
      </c>
      <c r="G36" s="202">
        <v>1307538</v>
      </c>
      <c r="H36" s="198">
        <v>37041.047650462962</v>
      </c>
      <c r="I36" t="s">
        <v>1944</v>
      </c>
      <c r="M36" t="s">
        <v>1657</v>
      </c>
      <c r="N36" t="s">
        <v>957</v>
      </c>
      <c r="O36" t="s">
        <v>4672</v>
      </c>
      <c r="P36" s="199">
        <v>10</v>
      </c>
      <c r="S36" t="s">
        <v>2945</v>
      </c>
      <c r="T36" t="s">
        <v>938</v>
      </c>
      <c r="U36" s="201">
        <v>23.5</v>
      </c>
      <c r="V36" t="s">
        <v>1945</v>
      </c>
      <c r="W36" t="s">
        <v>958</v>
      </c>
      <c r="X36" t="s">
        <v>941</v>
      </c>
      <c r="Y36" t="s">
        <v>942</v>
      </c>
      <c r="Z36" t="s">
        <v>3260</v>
      </c>
      <c r="AA36">
        <v>107980.1</v>
      </c>
      <c r="AB36" s="198">
        <v>37042.875</v>
      </c>
      <c r="AC36" s="198">
        <v>37042.875</v>
      </c>
    </row>
    <row r="37" spans="1:29" x14ac:dyDescent="0.25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1307539</v>
      </c>
      <c r="H37" s="198">
        <v>37041.049039351848</v>
      </c>
      <c r="I37" t="s">
        <v>4662</v>
      </c>
      <c r="M37" t="s">
        <v>2952</v>
      </c>
      <c r="N37" t="s">
        <v>3265</v>
      </c>
      <c r="O37" t="s">
        <v>3266</v>
      </c>
      <c r="Q37" s="199">
        <v>20</v>
      </c>
      <c r="S37" t="s">
        <v>3254</v>
      </c>
      <c r="T37" t="s">
        <v>3255</v>
      </c>
      <c r="U37" s="201">
        <v>1518</v>
      </c>
      <c r="V37" t="s">
        <v>4663</v>
      </c>
      <c r="W37" t="s">
        <v>3261</v>
      </c>
      <c r="X37" t="s">
        <v>3257</v>
      </c>
      <c r="Y37" t="s">
        <v>3258</v>
      </c>
      <c r="Z37" t="s">
        <v>3259</v>
      </c>
      <c r="AA37">
        <v>2156296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1307540</v>
      </c>
      <c r="H38" s="198">
        <v>37041.04923611111</v>
      </c>
      <c r="I38" t="s">
        <v>155</v>
      </c>
      <c r="M38" t="s">
        <v>1657</v>
      </c>
      <c r="N38" t="s">
        <v>937</v>
      </c>
      <c r="O38" t="s">
        <v>271</v>
      </c>
      <c r="P38" s="199">
        <v>25</v>
      </c>
      <c r="S38" t="s">
        <v>2945</v>
      </c>
      <c r="T38" t="s">
        <v>938</v>
      </c>
      <c r="U38" s="201">
        <v>31.4</v>
      </c>
      <c r="V38" t="s">
        <v>156</v>
      </c>
      <c r="W38" t="s">
        <v>940</v>
      </c>
      <c r="X38" t="s">
        <v>941</v>
      </c>
      <c r="Y38" t="s">
        <v>942</v>
      </c>
      <c r="Z38" t="s">
        <v>3260</v>
      </c>
      <c r="AA38">
        <v>107981.1</v>
      </c>
      <c r="AB38" s="198">
        <v>37042.875</v>
      </c>
      <c r="AC38" s="198">
        <v>37042.875</v>
      </c>
    </row>
    <row r="39" spans="1:29" x14ac:dyDescent="0.25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1307541</v>
      </c>
      <c r="H39" s="198">
        <v>37041.049571759257</v>
      </c>
      <c r="I39" t="s">
        <v>4662</v>
      </c>
      <c r="M39" t="s">
        <v>2952</v>
      </c>
      <c r="N39" t="s">
        <v>3265</v>
      </c>
      <c r="O39" t="s">
        <v>3266</v>
      </c>
      <c r="Q39" s="199">
        <v>20</v>
      </c>
      <c r="S39" t="s">
        <v>3254</v>
      </c>
      <c r="T39" t="s">
        <v>3255</v>
      </c>
      <c r="U39" s="201">
        <v>1518</v>
      </c>
      <c r="V39" t="s">
        <v>4663</v>
      </c>
      <c r="W39" t="s">
        <v>3261</v>
      </c>
      <c r="X39" t="s">
        <v>3257</v>
      </c>
      <c r="Y39" t="s">
        <v>3258</v>
      </c>
      <c r="Z39" t="s">
        <v>3259</v>
      </c>
      <c r="AA39">
        <v>2156294</v>
      </c>
    </row>
    <row r="40" spans="1:29" x14ac:dyDescent="0.25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1307542</v>
      </c>
      <c r="H40" s="198">
        <v>37041.04965277778</v>
      </c>
      <c r="I40" t="s">
        <v>3225</v>
      </c>
      <c r="M40" t="s">
        <v>2952</v>
      </c>
      <c r="N40" t="s">
        <v>3265</v>
      </c>
      <c r="O40" t="s">
        <v>3266</v>
      </c>
      <c r="P40" s="199">
        <v>20</v>
      </c>
      <c r="S40" t="s">
        <v>3254</v>
      </c>
      <c r="T40" t="s">
        <v>3255</v>
      </c>
      <c r="U40" s="201">
        <v>1517</v>
      </c>
      <c r="V40" t="s">
        <v>3269</v>
      </c>
      <c r="W40" t="s">
        <v>3261</v>
      </c>
      <c r="X40" t="s">
        <v>3257</v>
      </c>
      <c r="Y40" t="s">
        <v>3258</v>
      </c>
      <c r="Z40" t="s">
        <v>3259</v>
      </c>
      <c r="AA40">
        <v>2156292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1307543</v>
      </c>
      <c r="H41" s="198">
        <v>37041.049675925926</v>
      </c>
      <c r="I41" t="s">
        <v>3434</v>
      </c>
      <c r="M41" t="s">
        <v>1657</v>
      </c>
      <c r="N41" t="s">
        <v>937</v>
      </c>
      <c r="O41" t="s">
        <v>271</v>
      </c>
      <c r="Q41" s="199">
        <v>25</v>
      </c>
      <c r="S41" t="s">
        <v>2945</v>
      </c>
      <c r="T41" t="s">
        <v>938</v>
      </c>
      <c r="U41" s="201">
        <v>31.6</v>
      </c>
      <c r="V41" t="s">
        <v>188</v>
      </c>
      <c r="W41" t="s">
        <v>940</v>
      </c>
      <c r="X41" t="s">
        <v>941</v>
      </c>
      <c r="Y41" t="s">
        <v>942</v>
      </c>
      <c r="Z41" t="s">
        <v>3260</v>
      </c>
      <c r="AA41">
        <v>107982.1</v>
      </c>
      <c r="AB41" s="198">
        <v>37042.875</v>
      </c>
      <c r="AC41" s="198">
        <v>37042.875</v>
      </c>
    </row>
    <row r="42" spans="1:29" x14ac:dyDescent="0.25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10</v>
      </c>
      <c r="G42" s="202">
        <v>1307544</v>
      </c>
      <c r="H42" s="198">
        <v>37041.050208333334</v>
      </c>
      <c r="I42" t="s">
        <v>4662</v>
      </c>
      <c r="M42" t="s">
        <v>2952</v>
      </c>
      <c r="N42" t="s">
        <v>3265</v>
      </c>
      <c r="O42" t="s">
        <v>3266</v>
      </c>
      <c r="Q42" s="199">
        <v>10</v>
      </c>
      <c r="S42" t="s">
        <v>3254</v>
      </c>
      <c r="T42" t="s">
        <v>3255</v>
      </c>
      <c r="U42" s="201">
        <v>1518</v>
      </c>
      <c r="V42" t="s">
        <v>4663</v>
      </c>
      <c r="W42" t="s">
        <v>3261</v>
      </c>
      <c r="X42" t="s">
        <v>3257</v>
      </c>
      <c r="Y42" t="s">
        <v>3258</v>
      </c>
      <c r="Z42" t="s">
        <v>3259</v>
      </c>
      <c r="AA42">
        <v>2156290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1307545</v>
      </c>
      <c r="H43" s="198">
        <v>37041.050335648149</v>
      </c>
      <c r="I43" t="s">
        <v>943</v>
      </c>
      <c r="M43" t="s">
        <v>1657</v>
      </c>
      <c r="N43" t="s">
        <v>937</v>
      </c>
      <c r="O43" t="s">
        <v>352</v>
      </c>
      <c r="P43" s="199">
        <v>25</v>
      </c>
      <c r="S43" t="s">
        <v>2945</v>
      </c>
      <c r="T43" t="s">
        <v>938</v>
      </c>
      <c r="U43" s="201">
        <v>23.6</v>
      </c>
      <c r="V43" t="s">
        <v>944</v>
      </c>
      <c r="W43" t="s">
        <v>940</v>
      </c>
      <c r="X43" t="s">
        <v>941</v>
      </c>
      <c r="Y43" t="s">
        <v>942</v>
      </c>
      <c r="Z43" t="s">
        <v>3260</v>
      </c>
      <c r="AA43">
        <v>107983.1</v>
      </c>
      <c r="AB43" s="198">
        <v>37042.875</v>
      </c>
      <c r="AC43" s="198">
        <v>37042.875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1307546</v>
      </c>
      <c r="H44" s="198">
        <v>37041.050740740742</v>
      </c>
      <c r="I44" t="s">
        <v>936</v>
      </c>
      <c r="M44" t="s">
        <v>1657</v>
      </c>
      <c r="N44" t="s">
        <v>937</v>
      </c>
      <c r="O44" t="s">
        <v>271</v>
      </c>
      <c r="P44" s="199">
        <v>25</v>
      </c>
      <c r="S44" t="s">
        <v>2945</v>
      </c>
      <c r="T44" t="s">
        <v>938</v>
      </c>
      <c r="U44" s="201">
        <v>31.4</v>
      </c>
      <c r="V44" t="s">
        <v>939</v>
      </c>
      <c r="W44" t="s">
        <v>940</v>
      </c>
      <c r="X44" t="s">
        <v>941</v>
      </c>
      <c r="Y44" t="s">
        <v>942</v>
      </c>
      <c r="Z44" t="s">
        <v>3260</v>
      </c>
      <c r="AA44">
        <v>107984.1</v>
      </c>
      <c r="AB44" s="198">
        <v>37042.875</v>
      </c>
      <c r="AC44" s="198">
        <v>37042.875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1307547</v>
      </c>
      <c r="H45" s="198">
        <v>37041.050856481481</v>
      </c>
      <c r="I45" t="s">
        <v>3434</v>
      </c>
      <c r="M45" t="s">
        <v>1657</v>
      </c>
      <c r="N45" t="s">
        <v>937</v>
      </c>
      <c r="O45" t="s">
        <v>352</v>
      </c>
      <c r="P45" s="199">
        <v>25</v>
      </c>
      <c r="S45" t="s">
        <v>2945</v>
      </c>
      <c r="T45" t="s">
        <v>938</v>
      </c>
      <c r="U45" s="201">
        <v>23.4</v>
      </c>
      <c r="V45" t="s">
        <v>4673</v>
      </c>
      <c r="W45" t="s">
        <v>940</v>
      </c>
      <c r="X45" t="s">
        <v>941</v>
      </c>
      <c r="Y45" t="s">
        <v>942</v>
      </c>
      <c r="Z45" t="s">
        <v>3260</v>
      </c>
      <c r="AA45">
        <v>107985.1</v>
      </c>
      <c r="AB45" s="198">
        <v>37042.875</v>
      </c>
      <c r="AC45" s="198">
        <v>37042.875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1307548</v>
      </c>
      <c r="H46" s="198">
        <v>37041.051018518519</v>
      </c>
      <c r="I46" t="s">
        <v>955</v>
      </c>
      <c r="M46" t="s">
        <v>1657</v>
      </c>
      <c r="N46" t="s">
        <v>937</v>
      </c>
      <c r="O46" t="s">
        <v>271</v>
      </c>
      <c r="P46" s="199">
        <v>25</v>
      </c>
      <c r="S46" t="s">
        <v>2945</v>
      </c>
      <c r="T46" t="s">
        <v>938</v>
      </c>
      <c r="U46" s="201">
        <v>31.2</v>
      </c>
      <c r="V46" t="s">
        <v>956</v>
      </c>
      <c r="W46" t="s">
        <v>940</v>
      </c>
      <c r="X46" t="s">
        <v>941</v>
      </c>
      <c r="Y46" t="s">
        <v>942</v>
      </c>
      <c r="Z46" t="s">
        <v>3260</v>
      </c>
      <c r="AA46">
        <v>107986.1</v>
      </c>
      <c r="AB46" s="198">
        <v>37042.875</v>
      </c>
      <c r="AC46" s="198">
        <v>37042.875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1307549</v>
      </c>
      <c r="H47" s="198">
        <v>37041.051076388889</v>
      </c>
      <c r="I47" t="s">
        <v>151</v>
      </c>
      <c r="M47" t="s">
        <v>1657</v>
      </c>
      <c r="N47" t="s">
        <v>947</v>
      </c>
      <c r="O47" t="s">
        <v>4674</v>
      </c>
      <c r="P47" s="199">
        <v>25</v>
      </c>
      <c r="S47" t="s">
        <v>2945</v>
      </c>
      <c r="T47" t="s">
        <v>938</v>
      </c>
      <c r="U47" s="201">
        <v>23.5</v>
      </c>
      <c r="V47" t="s">
        <v>152</v>
      </c>
      <c r="W47" t="s">
        <v>948</v>
      </c>
      <c r="X47" t="s">
        <v>941</v>
      </c>
      <c r="Y47" t="s">
        <v>942</v>
      </c>
      <c r="Z47" t="s">
        <v>3260</v>
      </c>
      <c r="AA47">
        <v>107987.1</v>
      </c>
      <c r="AB47" s="198">
        <v>37042.875</v>
      </c>
      <c r="AC47" s="198">
        <v>37042.875</v>
      </c>
    </row>
    <row r="48" spans="1:29" x14ac:dyDescent="0.25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10</v>
      </c>
      <c r="G48" s="202">
        <v>1307550</v>
      </c>
      <c r="H48" s="198">
        <v>37041.051157407404</v>
      </c>
      <c r="I48" t="s">
        <v>4662</v>
      </c>
      <c r="M48" t="s">
        <v>2952</v>
      </c>
      <c r="N48" t="s">
        <v>3265</v>
      </c>
      <c r="O48" t="s">
        <v>3266</v>
      </c>
      <c r="Q48" s="199">
        <v>10</v>
      </c>
      <c r="S48" t="s">
        <v>3254</v>
      </c>
      <c r="T48" t="s">
        <v>3255</v>
      </c>
      <c r="U48" s="201">
        <v>1518</v>
      </c>
      <c r="V48" t="s">
        <v>4663</v>
      </c>
      <c r="W48" t="s">
        <v>3261</v>
      </c>
      <c r="X48" t="s">
        <v>3257</v>
      </c>
      <c r="Y48" t="s">
        <v>3258</v>
      </c>
      <c r="Z48" t="s">
        <v>3259</v>
      </c>
      <c r="AA48">
        <v>2156288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1307551</v>
      </c>
      <c r="H49" s="198">
        <v>37041.051400462966</v>
      </c>
      <c r="I49" t="s">
        <v>4662</v>
      </c>
      <c r="M49" t="s">
        <v>2952</v>
      </c>
      <c r="N49" t="s">
        <v>3265</v>
      </c>
      <c r="O49" t="s">
        <v>3266</v>
      </c>
      <c r="Q49" s="199">
        <v>20</v>
      </c>
      <c r="S49" t="s">
        <v>3254</v>
      </c>
      <c r="T49" t="s">
        <v>3255</v>
      </c>
      <c r="U49" s="201">
        <v>1518</v>
      </c>
      <c r="V49" t="s">
        <v>4663</v>
      </c>
      <c r="W49" t="s">
        <v>3261</v>
      </c>
      <c r="X49" t="s">
        <v>3257</v>
      </c>
      <c r="Y49" t="s">
        <v>3258</v>
      </c>
      <c r="Z49" t="s">
        <v>3259</v>
      </c>
      <c r="AA49">
        <v>2156286</v>
      </c>
    </row>
    <row r="50" spans="1:29" x14ac:dyDescent="0.25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1307552</v>
      </c>
      <c r="H50" s="198">
        <v>37041.051446759258</v>
      </c>
      <c r="I50" t="s">
        <v>3225</v>
      </c>
      <c r="M50" t="s">
        <v>2952</v>
      </c>
      <c r="N50" t="s">
        <v>3265</v>
      </c>
      <c r="O50" t="s">
        <v>3266</v>
      </c>
      <c r="P50" s="199">
        <v>20</v>
      </c>
      <c r="S50" t="s">
        <v>3254</v>
      </c>
      <c r="T50" t="s">
        <v>3255</v>
      </c>
      <c r="U50" s="201">
        <v>1517</v>
      </c>
      <c r="V50" t="s">
        <v>3269</v>
      </c>
      <c r="W50" t="s">
        <v>3261</v>
      </c>
      <c r="X50" t="s">
        <v>3257</v>
      </c>
      <c r="Y50" t="s">
        <v>3258</v>
      </c>
      <c r="Z50" t="s">
        <v>3259</v>
      </c>
      <c r="AA50">
        <v>2156284</v>
      </c>
    </row>
    <row r="51" spans="1:29" x14ac:dyDescent="0.25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1307553</v>
      </c>
      <c r="H51" s="198">
        <v>37041.051550925928</v>
      </c>
      <c r="I51" t="s">
        <v>4662</v>
      </c>
      <c r="M51" t="s">
        <v>2952</v>
      </c>
      <c r="N51" t="s">
        <v>3265</v>
      </c>
      <c r="O51" t="s">
        <v>3266</v>
      </c>
      <c r="Q51" s="199">
        <v>20</v>
      </c>
      <c r="S51" t="s">
        <v>3254</v>
      </c>
      <c r="T51" t="s">
        <v>3255</v>
      </c>
      <c r="U51" s="201">
        <v>1518</v>
      </c>
      <c r="V51" t="s">
        <v>4663</v>
      </c>
      <c r="W51" t="s">
        <v>3261</v>
      </c>
      <c r="X51" t="s">
        <v>3257</v>
      </c>
      <c r="Y51" t="s">
        <v>3258</v>
      </c>
      <c r="Z51" t="s">
        <v>3259</v>
      </c>
      <c r="AA51">
        <v>2156282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1307554</v>
      </c>
      <c r="H52" s="198">
        <v>37041.051921296297</v>
      </c>
      <c r="I52" t="s">
        <v>951</v>
      </c>
      <c r="M52" t="s">
        <v>1657</v>
      </c>
      <c r="N52" t="s">
        <v>947</v>
      </c>
      <c r="O52" t="s">
        <v>4668</v>
      </c>
      <c r="Q52" s="199">
        <v>25</v>
      </c>
      <c r="S52" t="s">
        <v>2945</v>
      </c>
      <c r="T52" t="s">
        <v>938</v>
      </c>
      <c r="U52" s="201">
        <v>31.25</v>
      </c>
      <c r="V52" t="s">
        <v>952</v>
      </c>
      <c r="W52" t="s">
        <v>948</v>
      </c>
      <c r="X52" t="s">
        <v>941</v>
      </c>
      <c r="Y52" t="s">
        <v>942</v>
      </c>
      <c r="Z52" t="s">
        <v>3260</v>
      </c>
      <c r="AA52">
        <v>107988.1</v>
      </c>
      <c r="AB52" s="198">
        <v>37042.875</v>
      </c>
      <c r="AC52" s="198">
        <v>37042.875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1307555</v>
      </c>
      <c r="H53" s="198">
        <v>37041.051979166667</v>
      </c>
      <c r="I53" t="s">
        <v>139</v>
      </c>
      <c r="M53" t="s">
        <v>1657</v>
      </c>
      <c r="N53" t="s">
        <v>937</v>
      </c>
      <c r="O53" t="s">
        <v>271</v>
      </c>
      <c r="P53" s="199">
        <v>25</v>
      </c>
      <c r="S53" t="s">
        <v>2945</v>
      </c>
      <c r="T53" t="s">
        <v>938</v>
      </c>
      <c r="U53" s="201">
        <v>31.1</v>
      </c>
      <c r="V53" t="s">
        <v>140</v>
      </c>
      <c r="W53" t="s">
        <v>940</v>
      </c>
      <c r="X53" t="s">
        <v>941</v>
      </c>
      <c r="Y53" t="s">
        <v>942</v>
      </c>
      <c r="Z53" t="s">
        <v>3260</v>
      </c>
      <c r="AA53">
        <v>107989.1</v>
      </c>
      <c r="AB53" s="198">
        <v>37042.875</v>
      </c>
      <c r="AC53" s="198">
        <v>37042.875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1307556</v>
      </c>
      <c r="H54" s="198">
        <v>37041.052118055559</v>
      </c>
      <c r="I54" t="s">
        <v>3263</v>
      </c>
      <c r="M54" t="s">
        <v>1657</v>
      </c>
      <c r="N54" t="s">
        <v>1975</v>
      </c>
      <c r="O54" t="s">
        <v>4675</v>
      </c>
      <c r="P54" s="199">
        <v>25</v>
      </c>
      <c r="S54" t="s">
        <v>2945</v>
      </c>
      <c r="T54" t="s">
        <v>938</v>
      </c>
      <c r="U54" s="201">
        <v>31.45</v>
      </c>
      <c r="V54" t="s">
        <v>953</v>
      </c>
      <c r="W54" t="s">
        <v>1976</v>
      </c>
      <c r="X54" t="s">
        <v>941</v>
      </c>
      <c r="Y54" t="s">
        <v>942</v>
      </c>
      <c r="Z54" t="s">
        <v>3260</v>
      </c>
      <c r="AA54">
        <v>107990.1</v>
      </c>
      <c r="AB54" s="198">
        <v>37042.875</v>
      </c>
      <c r="AC54" s="198">
        <v>37042.875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1307557</v>
      </c>
      <c r="H55" s="198">
        <v>37041.052210648151</v>
      </c>
      <c r="I55" t="s">
        <v>950</v>
      </c>
      <c r="M55" t="s">
        <v>1657</v>
      </c>
      <c r="N55" t="s">
        <v>937</v>
      </c>
      <c r="O55" t="s">
        <v>271</v>
      </c>
      <c r="Q55" s="199">
        <v>25</v>
      </c>
      <c r="S55" t="s">
        <v>2945</v>
      </c>
      <c r="T55" t="s">
        <v>938</v>
      </c>
      <c r="U55" s="201">
        <v>31.2</v>
      </c>
      <c r="V55" t="s">
        <v>1946</v>
      </c>
      <c r="W55" t="s">
        <v>940</v>
      </c>
      <c r="X55" t="s">
        <v>941</v>
      </c>
      <c r="Y55" t="s">
        <v>942</v>
      </c>
      <c r="Z55" t="s">
        <v>3260</v>
      </c>
      <c r="AA55">
        <v>107991.1</v>
      </c>
      <c r="AB55" s="198">
        <v>37042.875</v>
      </c>
      <c r="AC55" s="198">
        <v>37042.875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50</v>
      </c>
      <c r="G56" s="202">
        <v>1307558</v>
      </c>
      <c r="H56" s="198">
        <v>37041.052256944444</v>
      </c>
      <c r="I56" t="s">
        <v>1974</v>
      </c>
      <c r="M56" t="s">
        <v>1657</v>
      </c>
      <c r="N56" t="s">
        <v>957</v>
      </c>
      <c r="O56" t="s">
        <v>4672</v>
      </c>
      <c r="P56" s="199">
        <v>50</v>
      </c>
      <c r="S56" t="s">
        <v>2945</v>
      </c>
      <c r="T56" t="s">
        <v>938</v>
      </c>
      <c r="U56" s="201">
        <v>23.4</v>
      </c>
      <c r="V56" t="s">
        <v>141</v>
      </c>
      <c r="W56" t="s">
        <v>958</v>
      </c>
      <c r="X56" t="s">
        <v>941</v>
      </c>
      <c r="Y56" t="s">
        <v>942</v>
      </c>
      <c r="Z56" t="s">
        <v>3260</v>
      </c>
      <c r="AA56">
        <v>107992.1</v>
      </c>
      <c r="AB56" s="198">
        <v>37042.875</v>
      </c>
      <c r="AC56" s="198">
        <v>37042.875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1307559</v>
      </c>
      <c r="H57" s="198">
        <v>37041.052268518521</v>
      </c>
      <c r="I57" t="s">
        <v>950</v>
      </c>
      <c r="M57" t="s">
        <v>1657</v>
      </c>
      <c r="N57" t="s">
        <v>947</v>
      </c>
      <c r="O57" t="s">
        <v>4668</v>
      </c>
      <c r="Q57" s="199">
        <v>25</v>
      </c>
      <c r="S57" t="s">
        <v>2945</v>
      </c>
      <c r="T57" t="s">
        <v>938</v>
      </c>
      <c r="U57" s="201">
        <v>31.45</v>
      </c>
      <c r="V57" t="s">
        <v>4676</v>
      </c>
      <c r="W57" t="s">
        <v>948</v>
      </c>
      <c r="X57" t="s">
        <v>941</v>
      </c>
      <c r="Y57" t="s">
        <v>942</v>
      </c>
      <c r="Z57" t="s">
        <v>3260</v>
      </c>
      <c r="AA57">
        <v>107993.1</v>
      </c>
      <c r="AB57" s="198">
        <v>37042.875</v>
      </c>
      <c r="AC57" s="198">
        <v>37042.875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1307560</v>
      </c>
      <c r="H58" s="198">
        <v>37041.05300925926</v>
      </c>
      <c r="I58" t="s">
        <v>943</v>
      </c>
      <c r="M58" t="s">
        <v>1657</v>
      </c>
      <c r="N58" t="s">
        <v>937</v>
      </c>
      <c r="O58" t="s">
        <v>271</v>
      </c>
      <c r="Q58" s="199">
        <v>25</v>
      </c>
      <c r="S58" t="s">
        <v>2945</v>
      </c>
      <c r="T58" t="s">
        <v>938</v>
      </c>
      <c r="U58" s="201">
        <v>31.5</v>
      </c>
      <c r="V58" t="s">
        <v>944</v>
      </c>
      <c r="W58" t="s">
        <v>940</v>
      </c>
      <c r="X58" t="s">
        <v>941</v>
      </c>
      <c r="Y58" t="s">
        <v>942</v>
      </c>
      <c r="Z58" t="s">
        <v>3260</v>
      </c>
      <c r="AA58">
        <v>107994.1</v>
      </c>
      <c r="AB58" s="198">
        <v>37042.875</v>
      </c>
      <c r="AC58" s="198">
        <v>37042.875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15</v>
      </c>
      <c r="G59" s="202">
        <v>1307561</v>
      </c>
      <c r="H59" s="198">
        <v>37041.053078703706</v>
      </c>
      <c r="I59" t="s">
        <v>945</v>
      </c>
      <c r="M59" t="s">
        <v>1657</v>
      </c>
      <c r="N59" t="s">
        <v>937</v>
      </c>
      <c r="O59" t="s">
        <v>352</v>
      </c>
      <c r="P59" s="199">
        <v>15</v>
      </c>
      <c r="S59" t="s">
        <v>2945</v>
      </c>
      <c r="T59" t="s">
        <v>938</v>
      </c>
      <c r="U59" s="201">
        <v>23.2</v>
      </c>
      <c r="V59" t="s">
        <v>946</v>
      </c>
      <c r="W59" t="s">
        <v>940</v>
      </c>
      <c r="X59" t="s">
        <v>941</v>
      </c>
      <c r="Y59" t="s">
        <v>942</v>
      </c>
      <c r="Z59" t="s">
        <v>3260</v>
      </c>
      <c r="AA59">
        <v>107995.1</v>
      </c>
      <c r="AB59" s="198">
        <v>37042.875</v>
      </c>
      <c r="AC59" s="198">
        <v>37042.875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1307562</v>
      </c>
      <c r="H60" s="198">
        <v>37041.053182870368</v>
      </c>
      <c r="I60" t="s">
        <v>3433</v>
      </c>
      <c r="M60" t="s">
        <v>1657</v>
      </c>
      <c r="N60" t="s">
        <v>1975</v>
      </c>
      <c r="O60" t="s">
        <v>4677</v>
      </c>
      <c r="Q60" s="199">
        <v>25</v>
      </c>
      <c r="S60" t="s">
        <v>2945</v>
      </c>
      <c r="T60" t="s">
        <v>938</v>
      </c>
      <c r="U60" s="201">
        <v>23.5</v>
      </c>
      <c r="V60" t="s">
        <v>4678</v>
      </c>
      <c r="W60" t="s">
        <v>1976</v>
      </c>
      <c r="X60" t="s">
        <v>941</v>
      </c>
      <c r="Y60" t="s">
        <v>942</v>
      </c>
      <c r="Z60" t="s">
        <v>3260</v>
      </c>
      <c r="AA60">
        <v>107996.1</v>
      </c>
      <c r="AB60" s="198">
        <v>37042.875</v>
      </c>
      <c r="AC60" s="198">
        <v>37042.875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1307563</v>
      </c>
      <c r="H61" s="198">
        <v>37041.053298611114</v>
      </c>
      <c r="I61" t="s">
        <v>950</v>
      </c>
      <c r="M61" t="s">
        <v>1657</v>
      </c>
      <c r="N61" t="s">
        <v>937</v>
      </c>
      <c r="O61" t="s">
        <v>352</v>
      </c>
      <c r="Q61" s="199">
        <v>25</v>
      </c>
      <c r="S61" t="s">
        <v>2945</v>
      </c>
      <c r="T61" t="s">
        <v>938</v>
      </c>
      <c r="U61" s="201">
        <v>23.5</v>
      </c>
      <c r="V61" t="s">
        <v>1946</v>
      </c>
      <c r="W61" t="s">
        <v>940</v>
      </c>
      <c r="X61" t="s">
        <v>941</v>
      </c>
      <c r="Y61" t="s">
        <v>942</v>
      </c>
      <c r="Z61" t="s">
        <v>3260</v>
      </c>
      <c r="AA61">
        <v>107997.1</v>
      </c>
      <c r="AB61" s="198">
        <v>37042.875</v>
      </c>
      <c r="AC61" s="198">
        <v>37042.875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</v>
      </c>
      <c r="G62" s="202">
        <v>1307564</v>
      </c>
      <c r="H62" s="198">
        <v>37041.053460648145</v>
      </c>
      <c r="I62" t="s">
        <v>170</v>
      </c>
      <c r="M62" t="s">
        <v>1657</v>
      </c>
      <c r="N62" t="s">
        <v>937</v>
      </c>
      <c r="O62" t="s">
        <v>271</v>
      </c>
      <c r="P62" s="199">
        <v>5</v>
      </c>
      <c r="S62" t="s">
        <v>2945</v>
      </c>
      <c r="T62" t="s">
        <v>938</v>
      </c>
      <c r="U62" s="201">
        <v>31.5</v>
      </c>
      <c r="V62" t="s">
        <v>171</v>
      </c>
      <c r="W62" t="s">
        <v>940</v>
      </c>
      <c r="X62" t="s">
        <v>941</v>
      </c>
      <c r="Y62" t="s">
        <v>942</v>
      </c>
      <c r="Z62" t="s">
        <v>3260</v>
      </c>
      <c r="AA62">
        <v>107998.1</v>
      </c>
      <c r="AB62" s="198">
        <v>37042.875</v>
      </c>
      <c r="AC62" s="198">
        <v>37042.875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1307565</v>
      </c>
      <c r="H63" s="198">
        <v>37041.053518518522</v>
      </c>
      <c r="I63" t="s">
        <v>950</v>
      </c>
      <c r="M63" t="s">
        <v>1657</v>
      </c>
      <c r="N63" t="s">
        <v>937</v>
      </c>
      <c r="O63" t="s">
        <v>352</v>
      </c>
      <c r="Q63" s="199">
        <v>25</v>
      </c>
      <c r="S63" t="s">
        <v>2945</v>
      </c>
      <c r="T63" t="s">
        <v>938</v>
      </c>
      <c r="U63" s="201">
        <v>23.6</v>
      </c>
      <c r="V63" t="s">
        <v>1946</v>
      </c>
      <c r="W63" t="s">
        <v>940</v>
      </c>
      <c r="X63" t="s">
        <v>941</v>
      </c>
      <c r="Y63" t="s">
        <v>942</v>
      </c>
      <c r="Z63" t="s">
        <v>3260</v>
      </c>
      <c r="AA63">
        <v>107999.1</v>
      </c>
      <c r="AB63" s="198">
        <v>37042.875</v>
      </c>
      <c r="AC63" s="198">
        <v>37042.875</v>
      </c>
    </row>
    <row r="64" spans="1:29" x14ac:dyDescent="0.25">
      <c r="A64" s="44" t="str">
        <f t="shared" si="1"/>
        <v xml:space="preserve"> Power Financial</v>
      </c>
      <c r="B64" s="44" t="str">
        <f t="shared" si="2"/>
        <v/>
      </c>
      <c r="C64" s="44" t="str">
        <f t="shared" si="3"/>
        <v>Power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93</v>
      </c>
      <c r="F64" s="213">
        <f t="shared" si="5"/>
        <v>930</v>
      </c>
      <c r="G64" s="202">
        <v>1307566</v>
      </c>
      <c r="H64" s="198">
        <v>37041.05369212963</v>
      </c>
      <c r="I64" t="s">
        <v>961</v>
      </c>
      <c r="M64" t="s">
        <v>1657</v>
      </c>
      <c r="N64" t="s">
        <v>1951</v>
      </c>
      <c r="O64" t="s">
        <v>1952</v>
      </c>
      <c r="Q64" s="199">
        <v>10</v>
      </c>
      <c r="S64" t="s">
        <v>2945</v>
      </c>
      <c r="T64" t="s">
        <v>1953</v>
      </c>
      <c r="U64" s="201">
        <v>220.25</v>
      </c>
      <c r="V64" t="s">
        <v>4679</v>
      </c>
      <c r="W64" t="s">
        <v>1955</v>
      </c>
      <c r="X64" t="s">
        <v>1956</v>
      </c>
      <c r="Y64" t="s">
        <v>1957</v>
      </c>
      <c r="Z64" t="s">
        <v>1958</v>
      </c>
      <c r="AA64">
        <v>1307566</v>
      </c>
      <c r="AB64" s="198">
        <v>37165</v>
      </c>
      <c r="AC64" s="198">
        <v>37257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1307567</v>
      </c>
      <c r="H65" s="198">
        <v>37041.054537037038</v>
      </c>
      <c r="I65" t="s">
        <v>1974</v>
      </c>
      <c r="M65" t="s">
        <v>1657</v>
      </c>
      <c r="N65" t="s">
        <v>957</v>
      </c>
      <c r="O65" t="s">
        <v>4672</v>
      </c>
      <c r="P65" s="199">
        <v>50</v>
      </c>
      <c r="S65" t="s">
        <v>2945</v>
      </c>
      <c r="T65" t="s">
        <v>938</v>
      </c>
      <c r="U65" s="201">
        <v>23.5</v>
      </c>
      <c r="V65" t="s">
        <v>141</v>
      </c>
      <c r="W65" t="s">
        <v>958</v>
      </c>
      <c r="X65" t="s">
        <v>941</v>
      </c>
      <c r="Y65" t="s">
        <v>942</v>
      </c>
      <c r="Z65" t="s">
        <v>3260</v>
      </c>
      <c r="AA65">
        <v>108000.1</v>
      </c>
      <c r="AB65" s="198">
        <v>37042.875</v>
      </c>
      <c r="AC65" s="198">
        <v>37042.875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1307568</v>
      </c>
      <c r="H66" s="198">
        <v>37041.055069444446</v>
      </c>
      <c r="I66" t="s">
        <v>950</v>
      </c>
      <c r="M66" t="s">
        <v>1657</v>
      </c>
      <c r="N66" t="s">
        <v>937</v>
      </c>
      <c r="O66" t="s">
        <v>271</v>
      </c>
      <c r="Q66" s="199">
        <v>25</v>
      </c>
      <c r="S66" t="s">
        <v>2945</v>
      </c>
      <c r="T66" t="s">
        <v>938</v>
      </c>
      <c r="U66" s="201">
        <v>31.7</v>
      </c>
      <c r="V66" t="s">
        <v>1946</v>
      </c>
      <c r="W66" t="s">
        <v>940</v>
      </c>
      <c r="X66" t="s">
        <v>941</v>
      </c>
      <c r="Y66" t="s">
        <v>942</v>
      </c>
      <c r="Z66" t="s">
        <v>3260</v>
      </c>
      <c r="AA66">
        <v>108001.1</v>
      </c>
      <c r="AB66" s="198">
        <v>37042.875</v>
      </c>
      <c r="AC66" s="198">
        <v>37042.875</v>
      </c>
    </row>
    <row r="67" spans="1:29" x14ac:dyDescent="0.25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20</v>
      </c>
      <c r="G67" s="202">
        <v>1307569</v>
      </c>
      <c r="H67" s="198">
        <v>37041.055092592593</v>
      </c>
      <c r="I67" t="s">
        <v>4662</v>
      </c>
      <c r="M67" t="s">
        <v>2952</v>
      </c>
      <c r="N67" t="s">
        <v>3265</v>
      </c>
      <c r="O67" t="s">
        <v>3266</v>
      </c>
      <c r="Q67" s="199">
        <v>20</v>
      </c>
      <c r="S67" t="s">
        <v>3254</v>
      </c>
      <c r="T67" t="s">
        <v>3255</v>
      </c>
      <c r="U67" s="201">
        <v>1519</v>
      </c>
      <c r="V67" t="s">
        <v>4663</v>
      </c>
      <c r="W67" t="s">
        <v>3261</v>
      </c>
      <c r="X67" t="s">
        <v>3257</v>
      </c>
      <c r="Y67" t="s">
        <v>3258</v>
      </c>
      <c r="Z67" t="s">
        <v>3259</v>
      </c>
      <c r="AA67">
        <v>2156280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15</v>
      </c>
      <c r="G68" s="202">
        <v>1307570</v>
      </c>
      <c r="H68" s="198">
        <v>37041.055613425924</v>
      </c>
      <c r="I68" t="s">
        <v>945</v>
      </c>
      <c r="M68" t="s">
        <v>1657</v>
      </c>
      <c r="N68" t="s">
        <v>937</v>
      </c>
      <c r="O68" t="s">
        <v>271</v>
      </c>
      <c r="P68" s="199">
        <v>15</v>
      </c>
      <c r="S68" t="s">
        <v>2945</v>
      </c>
      <c r="T68" t="s">
        <v>938</v>
      </c>
      <c r="U68" s="201">
        <v>31.5</v>
      </c>
      <c r="V68" t="s">
        <v>946</v>
      </c>
      <c r="W68" t="s">
        <v>940</v>
      </c>
      <c r="X68" t="s">
        <v>941</v>
      </c>
      <c r="Y68" t="s">
        <v>942</v>
      </c>
      <c r="Z68" t="s">
        <v>3260</v>
      </c>
      <c r="AA68">
        <v>108002.1</v>
      </c>
      <c r="AB68" s="198">
        <v>37042.875</v>
      </c>
      <c r="AC68" s="198">
        <v>37042.875</v>
      </c>
    </row>
    <row r="69" spans="1:29" x14ac:dyDescent="0.25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20</v>
      </c>
      <c r="G69" s="202">
        <v>1307571</v>
      </c>
      <c r="H69" s="198">
        <v>37041.055775462963</v>
      </c>
      <c r="I69" t="s">
        <v>3225</v>
      </c>
      <c r="M69" t="s">
        <v>2952</v>
      </c>
      <c r="N69" t="s">
        <v>3265</v>
      </c>
      <c r="O69" t="s">
        <v>3266</v>
      </c>
      <c r="P69" s="199">
        <v>20</v>
      </c>
      <c r="S69" t="s">
        <v>3254</v>
      </c>
      <c r="T69" t="s">
        <v>3255</v>
      </c>
      <c r="U69" s="201">
        <v>1518</v>
      </c>
      <c r="V69" t="s">
        <v>3269</v>
      </c>
      <c r="W69" t="s">
        <v>3261</v>
      </c>
      <c r="X69" t="s">
        <v>3257</v>
      </c>
      <c r="Y69" t="s">
        <v>3258</v>
      </c>
      <c r="Z69" t="s">
        <v>3259</v>
      </c>
      <c r="AA69">
        <v>2156278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1307572</v>
      </c>
      <c r="H70" s="198">
        <v>37041.055949074071</v>
      </c>
      <c r="I70" t="s">
        <v>3263</v>
      </c>
      <c r="M70" t="s">
        <v>1657</v>
      </c>
      <c r="N70" t="s">
        <v>1975</v>
      </c>
      <c r="O70" t="s">
        <v>4677</v>
      </c>
      <c r="P70" s="199">
        <v>25</v>
      </c>
      <c r="S70" t="s">
        <v>2945</v>
      </c>
      <c r="T70" t="s">
        <v>938</v>
      </c>
      <c r="U70" s="201">
        <v>23.5</v>
      </c>
      <c r="V70" t="s">
        <v>953</v>
      </c>
      <c r="W70" t="s">
        <v>1976</v>
      </c>
      <c r="X70" t="s">
        <v>941</v>
      </c>
      <c r="Y70" t="s">
        <v>942</v>
      </c>
      <c r="Z70" t="s">
        <v>3260</v>
      </c>
      <c r="AA70">
        <v>108003.1</v>
      </c>
      <c r="AB70" s="198">
        <v>37042.875</v>
      </c>
      <c r="AC70" s="198">
        <v>37042.875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1307573</v>
      </c>
      <c r="H71" s="198">
        <v>37041.056805555556</v>
      </c>
      <c r="I71" t="s">
        <v>1966</v>
      </c>
      <c r="M71" t="s">
        <v>1657</v>
      </c>
      <c r="N71" t="s">
        <v>957</v>
      </c>
      <c r="O71" t="s">
        <v>4672</v>
      </c>
      <c r="P71" s="199">
        <v>30</v>
      </c>
      <c r="S71" t="s">
        <v>2945</v>
      </c>
      <c r="T71" t="s">
        <v>938</v>
      </c>
      <c r="U71" s="201">
        <v>23.35</v>
      </c>
      <c r="V71" t="s">
        <v>137</v>
      </c>
      <c r="W71" t="s">
        <v>958</v>
      </c>
      <c r="X71" t="s">
        <v>941</v>
      </c>
      <c r="Y71" t="s">
        <v>942</v>
      </c>
      <c r="Z71" t="s">
        <v>3260</v>
      </c>
      <c r="AA71">
        <v>108004.1</v>
      </c>
      <c r="AB71" s="198">
        <v>37042.875</v>
      </c>
      <c r="AC71" s="198">
        <v>37042.875</v>
      </c>
    </row>
    <row r="72" spans="1:29" x14ac:dyDescent="0.25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20</v>
      </c>
      <c r="G72" s="202">
        <v>1307574</v>
      </c>
      <c r="H72" s="198">
        <v>37041.057013888887</v>
      </c>
      <c r="I72" t="s">
        <v>3251</v>
      </c>
      <c r="M72" t="s">
        <v>2952</v>
      </c>
      <c r="N72" t="s">
        <v>3265</v>
      </c>
      <c r="O72" t="s">
        <v>3266</v>
      </c>
      <c r="P72" s="199">
        <v>20</v>
      </c>
      <c r="S72" t="s">
        <v>3254</v>
      </c>
      <c r="T72" t="s">
        <v>3255</v>
      </c>
      <c r="U72" s="201">
        <v>1517</v>
      </c>
      <c r="V72" t="s">
        <v>164</v>
      </c>
      <c r="W72" t="s">
        <v>3261</v>
      </c>
      <c r="X72" t="s">
        <v>3257</v>
      </c>
      <c r="Y72" t="s">
        <v>3258</v>
      </c>
      <c r="Z72" t="s">
        <v>3259</v>
      </c>
      <c r="AA72">
        <v>2156276</v>
      </c>
    </row>
    <row r="73" spans="1:29" x14ac:dyDescent="0.25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1307575</v>
      </c>
      <c r="H73" s="198">
        <v>37041.057187500002</v>
      </c>
      <c r="I73" t="s">
        <v>4662</v>
      </c>
      <c r="M73" t="s">
        <v>2952</v>
      </c>
      <c r="N73" t="s">
        <v>3265</v>
      </c>
      <c r="O73" t="s">
        <v>3266</v>
      </c>
      <c r="Q73" s="199">
        <v>20</v>
      </c>
      <c r="S73" t="s">
        <v>3254</v>
      </c>
      <c r="T73" t="s">
        <v>3255</v>
      </c>
      <c r="U73" s="201">
        <v>1518</v>
      </c>
      <c r="V73" t="s">
        <v>4663</v>
      </c>
      <c r="W73" t="s">
        <v>3261</v>
      </c>
      <c r="X73" t="s">
        <v>3257</v>
      </c>
      <c r="Y73" t="s">
        <v>3258</v>
      </c>
      <c r="Z73" t="s">
        <v>3259</v>
      </c>
      <c r="AA73">
        <v>2156274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1307576</v>
      </c>
      <c r="H74" s="198">
        <v>37041.057928240742</v>
      </c>
      <c r="I74" t="s">
        <v>168</v>
      </c>
      <c r="M74" t="s">
        <v>1657</v>
      </c>
      <c r="N74" t="s">
        <v>937</v>
      </c>
      <c r="O74" t="s">
        <v>271</v>
      </c>
      <c r="Q74" s="199">
        <v>25</v>
      </c>
      <c r="S74" t="s">
        <v>2945</v>
      </c>
      <c r="T74" t="s">
        <v>938</v>
      </c>
      <c r="U74" s="201">
        <v>31.7</v>
      </c>
      <c r="V74" t="s">
        <v>169</v>
      </c>
      <c r="W74" t="s">
        <v>940</v>
      </c>
      <c r="X74" t="s">
        <v>941</v>
      </c>
      <c r="Y74" t="s">
        <v>942</v>
      </c>
      <c r="Z74" t="s">
        <v>3260</v>
      </c>
      <c r="AA74">
        <v>108005.1</v>
      </c>
      <c r="AB74" s="198">
        <v>37042.875</v>
      </c>
      <c r="AC74" s="198">
        <v>37042.875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1307577</v>
      </c>
      <c r="H75" s="198">
        <v>37041.058645833335</v>
      </c>
      <c r="I75" t="s">
        <v>3263</v>
      </c>
      <c r="M75" t="s">
        <v>1657</v>
      </c>
      <c r="N75" t="s">
        <v>937</v>
      </c>
      <c r="O75" t="s">
        <v>271</v>
      </c>
      <c r="Q75" s="199">
        <v>25</v>
      </c>
      <c r="S75" t="s">
        <v>2945</v>
      </c>
      <c r="T75" t="s">
        <v>938</v>
      </c>
      <c r="U75" s="201">
        <v>31.9</v>
      </c>
      <c r="V75" t="s">
        <v>953</v>
      </c>
      <c r="W75" t="s">
        <v>940</v>
      </c>
      <c r="X75" t="s">
        <v>941</v>
      </c>
      <c r="Y75" t="s">
        <v>942</v>
      </c>
      <c r="Z75" t="s">
        <v>3260</v>
      </c>
      <c r="AA75">
        <v>108007.1</v>
      </c>
      <c r="AB75" s="198">
        <v>37042.875</v>
      </c>
      <c r="AC75" s="198">
        <v>37042.875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45</v>
      </c>
      <c r="G76" s="202">
        <v>1307578</v>
      </c>
      <c r="H76" s="198">
        <v>37041.05914351852</v>
      </c>
      <c r="I76" t="s">
        <v>1947</v>
      </c>
      <c r="M76" t="s">
        <v>1657</v>
      </c>
      <c r="N76" t="s">
        <v>957</v>
      </c>
      <c r="O76" t="s">
        <v>4672</v>
      </c>
      <c r="P76" s="199">
        <v>45</v>
      </c>
      <c r="S76" t="s">
        <v>2945</v>
      </c>
      <c r="T76" t="s">
        <v>938</v>
      </c>
      <c r="U76" s="201">
        <v>23.25</v>
      </c>
      <c r="V76" t="s">
        <v>1948</v>
      </c>
      <c r="W76" t="s">
        <v>958</v>
      </c>
      <c r="X76" t="s">
        <v>941</v>
      </c>
      <c r="Y76" t="s">
        <v>942</v>
      </c>
      <c r="Z76" t="s">
        <v>3260</v>
      </c>
      <c r="AA76">
        <v>108008.1</v>
      </c>
      <c r="AB76" s="198">
        <v>37042.875</v>
      </c>
      <c r="AC76" s="198">
        <v>37042.875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1307579</v>
      </c>
      <c r="H77" s="198">
        <v>37041.059259259258</v>
      </c>
      <c r="I77" t="s">
        <v>3251</v>
      </c>
      <c r="M77" t="s">
        <v>2952</v>
      </c>
      <c r="N77" t="s">
        <v>3265</v>
      </c>
      <c r="O77" t="s">
        <v>3266</v>
      </c>
      <c r="P77" s="199">
        <v>15</v>
      </c>
      <c r="S77" t="s">
        <v>3254</v>
      </c>
      <c r="T77" t="s">
        <v>3255</v>
      </c>
      <c r="U77" s="201">
        <v>1517</v>
      </c>
      <c r="V77" t="s">
        <v>164</v>
      </c>
      <c r="W77" t="s">
        <v>3261</v>
      </c>
      <c r="X77" t="s">
        <v>3257</v>
      </c>
      <c r="Y77" t="s">
        <v>3258</v>
      </c>
      <c r="Z77" t="s">
        <v>3259</v>
      </c>
      <c r="AA77">
        <v>2156272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20</v>
      </c>
      <c r="G78" s="202">
        <v>1307580</v>
      </c>
      <c r="H78" s="198">
        <v>37041.059525462966</v>
      </c>
      <c r="I78" t="s">
        <v>4662</v>
      </c>
      <c r="M78" t="s">
        <v>2952</v>
      </c>
      <c r="N78" t="s">
        <v>3265</v>
      </c>
      <c r="O78" t="s">
        <v>3266</v>
      </c>
      <c r="Q78" s="199">
        <v>20</v>
      </c>
      <c r="S78" t="s">
        <v>3254</v>
      </c>
      <c r="T78" t="s">
        <v>3255</v>
      </c>
      <c r="U78" s="201">
        <v>1518</v>
      </c>
      <c r="V78" t="s">
        <v>4663</v>
      </c>
      <c r="W78" t="s">
        <v>3261</v>
      </c>
      <c r="X78" t="s">
        <v>3257</v>
      </c>
      <c r="Y78" t="s">
        <v>3258</v>
      </c>
      <c r="Z78" t="s">
        <v>3259</v>
      </c>
      <c r="AA78">
        <v>2156270</v>
      </c>
    </row>
    <row r="79" spans="1:29" x14ac:dyDescent="0.25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1307581</v>
      </c>
      <c r="H79" s="198">
        <v>37041.059652777774</v>
      </c>
      <c r="I79" t="s">
        <v>3277</v>
      </c>
      <c r="M79" t="s">
        <v>2952</v>
      </c>
      <c r="N79" t="s">
        <v>3280</v>
      </c>
      <c r="O79" t="s">
        <v>3281</v>
      </c>
      <c r="P79" s="199">
        <v>5</v>
      </c>
      <c r="S79" t="s">
        <v>3282</v>
      </c>
      <c r="T79" t="s">
        <v>3255</v>
      </c>
      <c r="U79" s="201">
        <v>7100</v>
      </c>
      <c r="V79" t="s">
        <v>4680</v>
      </c>
      <c r="W79" t="s">
        <v>3283</v>
      </c>
      <c r="X79" t="s">
        <v>3257</v>
      </c>
      <c r="Y79" t="s">
        <v>3258</v>
      </c>
      <c r="Z79" t="s">
        <v>3259</v>
      </c>
      <c r="AA79">
        <v>2156268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1307582</v>
      </c>
      <c r="H80" s="198">
        <v>37041.059687499997</v>
      </c>
      <c r="I80" t="s">
        <v>3433</v>
      </c>
      <c r="M80" t="s">
        <v>1657</v>
      </c>
      <c r="N80" t="s">
        <v>1975</v>
      </c>
      <c r="O80" t="s">
        <v>4677</v>
      </c>
      <c r="Q80" s="199">
        <v>25</v>
      </c>
      <c r="S80" t="s">
        <v>2945</v>
      </c>
      <c r="T80" t="s">
        <v>938</v>
      </c>
      <c r="U80" s="201">
        <v>23.8</v>
      </c>
      <c r="V80" t="s">
        <v>4678</v>
      </c>
      <c r="W80" t="s">
        <v>1976</v>
      </c>
      <c r="X80" t="s">
        <v>941</v>
      </c>
      <c r="Y80" t="s">
        <v>942</v>
      </c>
      <c r="Z80" t="s">
        <v>3260</v>
      </c>
      <c r="AA80">
        <v>108011.1</v>
      </c>
      <c r="AB80" s="198">
        <v>37042.875</v>
      </c>
      <c r="AC80" s="198">
        <v>37042.875</v>
      </c>
    </row>
    <row r="81" spans="1:29" x14ac:dyDescent="0.25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1307583</v>
      </c>
      <c r="H81" s="198">
        <v>37041.062141203707</v>
      </c>
      <c r="I81" t="s">
        <v>3225</v>
      </c>
      <c r="M81" t="s">
        <v>2952</v>
      </c>
      <c r="N81" t="s">
        <v>3265</v>
      </c>
      <c r="O81" t="s">
        <v>3266</v>
      </c>
      <c r="P81" s="199">
        <v>25</v>
      </c>
      <c r="S81" t="s">
        <v>3254</v>
      </c>
      <c r="T81" t="s">
        <v>3255</v>
      </c>
      <c r="U81" s="201">
        <v>1517</v>
      </c>
      <c r="V81" t="s">
        <v>3269</v>
      </c>
      <c r="W81" t="s">
        <v>3261</v>
      </c>
      <c r="X81" t="s">
        <v>3257</v>
      </c>
      <c r="Y81" t="s">
        <v>3258</v>
      </c>
      <c r="Z81" t="s">
        <v>3259</v>
      </c>
      <c r="AA81">
        <v>2156266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1307584</v>
      </c>
      <c r="H82" s="198">
        <v>37041.062210648146</v>
      </c>
      <c r="I82" t="s">
        <v>1947</v>
      </c>
      <c r="M82" t="s">
        <v>1657</v>
      </c>
      <c r="N82" t="s">
        <v>957</v>
      </c>
      <c r="O82" t="s">
        <v>4667</v>
      </c>
      <c r="P82" s="199">
        <v>25</v>
      </c>
      <c r="S82" t="s">
        <v>2945</v>
      </c>
      <c r="T82" t="s">
        <v>938</v>
      </c>
      <c r="U82" s="201">
        <v>31.85</v>
      </c>
      <c r="V82" t="s">
        <v>1948</v>
      </c>
      <c r="W82" t="s">
        <v>958</v>
      </c>
      <c r="X82" t="s">
        <v>941</v>
      </c>
      <c r="Y82" t="s">
        <v>942</v>
      </c>
      <c r="Z82" t="s">
        <v>3260</v>
      </c>
      <c r="AA82">
        <v>108014.1</v>
      </c>
      <c r="AB82" s="198">
        <v>37042.875</v>
      </c>
      <c r="AC82" s="198">
        <v>37042.875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1307585</v>
      </c>
      <c r="H83" s="198">
        <v>37041.062997685185</v>
      </c>
      <c r="I83" t="s">
        <v>1966</v>
      </c>
      <c r="M83" t="s">
        <v>1657</v>
      </c>
      <c r="N83" t="s">
        <v>957</v>
      </c>
      <c r="O83" t="s">
        <v>4667</v>
      </c>
      <c r="P83" s="199">
        <v>10</v>
      </c>
      <c r="S83" t="s">
        <v>2945</v>
      </c>
      <c r="T83" t="s">
        <v>938</v>
      </c>
      <c r="U83" s="201">
        <v>31.75</v>
      </c>
      <c r="V83" t="s">
        <v>137</v>
      </c>
      <c r="W83" t="s">
        <v>958</v>
      </c>
      <c r="X83" t="s">
        <v>941</v>
      </c>
      <c r="Y83" t="s">
        <v>942</v>
      </c>
      <c r="Z83" t="s">
        <v>3260</v>
      </c>
      <c r="AA83">
        <v>108015.1</v>
      </c>
      <c r="AB83" s="198">
        <v>37042.875</v>
      </c>
      <c r="AC83" s="198">
        <v>37042.875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55</v>
      </c>
      <c r="G84" s="202">
        <v>1307586</v>
      </c>
      <c r="H84" s="198">
        <v>37041.064710648148</v>
      </c>
      <c r="I84" t="s">
        <v>1966</v>
      </c>
      <c r="M84" t="s">
        <v>1657</v>
      </c>
      <c r="N84" t="s">
        <v>957</v>
      </c>
      <c r="O84" t="s">
        <v>4665</v>
      </c>
      <c r="P84" s="199">
        <v>55</v>
      </c>
      <c r="S84" t="s">
        <v>2945</v>
      </c>
      <c r="T84" t="s">
        <v>938</v>
      </c>
      <c r="U84" s="201">
        <v>10.9</v>
      </c>
      <c r="V84" t="s">
        <v>137</v>
      </c>
      <c r="W84" t="s">
        <v>958</v>
      </c>
      <c r="X84" t="s">
        <v>941</v>
      </c>
      <c r="Y84" t="s">
        <v>942</v>
      </c>
      <c r="Z84" t="s">
        <v>3260</v>
      </c>
      <c r="AA84">
        <v>108016.1</v>
      </c>
      <c r="AB84" s="198">
        <v>37042.875</v>
      </c>
      <c r="AC84" s="198">
        <v>37042.875</v>
      </c>
    </row>
    <row r="85" spans="1:29" x14ac:dyDescent="0.25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20</v>
      </c>
      <c r="G85" s="202">
        <v>1307587</v>
      </c>
      <c r="H85" s="198">
        <v>37041.065891203703</v>
      </c>
      <c r="I85" t="s">
        <v>4662</v>
      </c>
      <c r="M85" t="s">
        <v>2952</v>
      </c>
      <c r="N85" t="s">
        <v>3265</v>
      </c>
      <c r="O85" t="s">
        <v>3266</v>
      </c>
      <c r="Q85" s="199">
        <v>20</v>
      </c>
      <c r="S85" t="s">
        <v>3254</v>
      </c>
      <c r="T85" t="s">
        <v>3255</v>
      </c>
      <c r="U85" s="201">
        <v>1518</v>
      </c>
      <c r="V85" t="s">
        <v>4663</v>
      </c>
      <c r="W85" t="s">
        <v>3261</v>
      </c>
      <c r="X85" t="s">
        <v>3257</v>
      </c>
      <c r="Y85" t="s">
        <v>3258</v>
      </c>
      <c r="Z85" t="s">
        <v>3259</v>
      </c>
      <c r="AA85">
        <v>2156264</v>
      </c>
    </row>
    <row r="86" spans="1:29" x14ac:dyDescent="0.25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20</v>
      </c>
      <c r="G86" s="202">
        <v>1307588</v>
      </c>
      <c r="H86" s="198">
        <v>37041.065983796296</v>
      </c>
      <c r="I86" t="s">
        <v>177</v>
      </c>
      <c r="M86" t="s">
        <v>2952</v>
      </c>
      <c r="N86" t="s">
        <v>3252</v>
      </c>
      <c r="O86" t="s">
        <v>3253</v>
      </c>
      <c r="Q86" s="199">
        <v>20</v>
      </c>
      <c r="S86" t="s">
        <v>3254</v>
      </c>
      <c r="T86" t="s">
        <v>3255</v>
      </c>
      <c r="U86" s="201">
        <v>1696</v>
      </c>
      <c r="V86" t="s">
        <v>4681</v>
      </c>
      <c r="W86" t="s">
        <v>3261</v>
      </c>
      <c r="X86" t="s">
        <v>3257</v>
      </c>
      <c r="Y86" t="s">
        <v>3258</v>
      </c>
      <c r="Z86" t="s">
        <v>3259</v>
      </c>
      <c r="AA86">
        <v>2156259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1307589</v>
      </c>
      <c r="H87" s="198">
        <v>37041.066307870373</v>
      </c>
      <c r="I87" t="s">
        <v>151</v>
      </c>
      <c r="M87" t="s">
        <v>1657</v>
      </c>
      <c r="N87" t="s">
        <v>947</v>
      </c>
      <c r="O87" t="s">
        <v>4682</v>
      </c>
      <c r="P87" s="199">
        <v>25</v>
      </c>
      <c r="S87" t="s">
        <v>2945</v>
      </c>
      <c r="T87" t="s">
        <v>938</v>
      </c>
      <c r="U87" s="201">
        <v>10.9</v>
      </c>
      <c r="V87" t="s">
        <v>4683</v>
      </c>
      <c r="W87" t="s">
        <v>948</v>
      </c>
      <c r="X87" t="s">
        <v>941</v>
      </c>
      <c r="Y87" t="s">
        <v>942</v>
      </c>
      <c r="Z87" t="s">
        <v>3260</v>
      </c>
      <c r="AA87">
        <v>108017.1</v>
      </c>
      <c r="AB87" s="198">
        <v>37042.875</v>
      </c>
      <c r="AC87" s="198">
        <v>37042.875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1307590</v>
      </c>
      <c r="H88" s="198">
        <v>37041.066377314812</v>
      </c>
      <c r="I88" t="s">
        <v>3225</v>
      </c>
      <c r="M88" t="s">
        <v>2952</v>
      </c>
      <c r="N88" t="s">
        <v>3252</v>
      </c>
      <c r="O88" t="s">
        <v>3253</v>
      </c>
      <c r="Q88" s="199">
        <v>20</v>
      </c>
      <c r="S88" t="s">
        <v>3254</v>
      </c>
      <c r="T88" t="s">
        <v>3255</v>
      </c>
      <c r="U88" s="201">
        <v>1696</v>
      </c>
      <c r="V88" t="s">
        <v>3268</v>
      </c>
      <c r="W88" t="s">
        <v>3261</v>
      </c>
      <c r="X88" t="s">
        <v>3257</v>
      </c>
      <c r="Y88" t="s">
        <v>3258</v>
      </c>
      <c r="Z88" t="s">
        <v>3259</v>
      </c>
      <c r="AA88">
        <v>2156258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15</v>
      </c>
      <c r="G89" s="202">
        <v>1307591</v>
      </c>
      <c r="H89" s="198">
        <v>37041.066423611112</v>
      </c>
      <c r="I89" t="s">
        <v>951</v>
      </c>
      <c r="M89" t="s">
        <v>1657</v>
      </c>
      <c r="N89" t="s">
        <v>947</v>
      </c>
      <c r="O89" t="s">
        <v>4668</v>
      </c>
      <c r="Q89" s="199">
        <v>15</v>
      </c>
      <c r="S89" t="s">
        <v>2945</v>
      </c>
      <c r="T89" t="s">
        <v>938</v>
      </c>
      <c r="U89" s="201">
        <v>32.549999999999997</v>
      </c>
      <c r="V89" t="s">
        <v>952</v>
      </c>
      <c r="W89" t="s">
        <v>948</v>
      </c>
      <c r="X89" t="s">
        <v>941</v>
      </c>
      <c r="Y89" t="s">
        <v>942</v>
      </c>
      <c r="Z89" t="s">
        <v>3260</v>
      </c>
      <c r="AA89">
        <v>108018.1</v>
      </c>
      <c r="AB89" s="198">
        <v>37042.875</v>
      </c>
      <c r="AC89" s="198">
        <v>37042.875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</v>
      </c>
      <c r="G90" s="202">
        <v>1307592</v>
      </c>
      <c r="H90" s="198">
        <v>37041.067233796297</v>
      </c>
      <c r="I90" t="s">
        <v>1967</v>
      </c>
      <c r="M90" t="s">
        <v>1657</v>
      </c>
      <c r="N90" t="s">
        <v>957</v>
      </c>
      <c r="O90" t="s">
        <v>4665</v>
      </c>
      <c r="Q90" s="199">
        <v>50</v>
      </c>
      <c r="S90" t="s">
        <v>2945</v>
      </c>
      <c r="T90" t="s">
        <v>938</v>
      </c>
      <c r="U90" s="201">
        <v>10.95</v>
      </c>
      <c r="V90" t="s">
        <v>1968</v>
      </c>
      <c r="W90" t="s">
        <v>958</v>
      </c>
      <c r="X90" t="s">
        <v>941</v>
      </c>
      <c r="Y90" t="s">
        <v>942</v>
      </c>
      <c r="Z90" t="s">
        <v>3260</v>
      </c>
      <c r="AA90">
        <v>108019.1</v>
      </c>
      <c r="AB90" s="198">
        <v>37042.875</v>
      </c>
      <c r="AC90" s="198">
        <v>37042.875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5</v>
      </c>
      <c r="G91" s="202">
        <v>1307593</v>
      </c>
      <c r="H91" s="198">
        <v>37041.067407407405</v>
      </c>
      <c r="I91" t="s">
        <v>3225</v>
      </c>
      <c r="M91" t="s">
        <v>2952</v>
      </c>
      <c r="N91" t="s">
        <v>3280</v>
      </c>
      <c r="O91" t="s">
        <v>3281</v>
      </c>
      <c r="Q91" s="199">
        <v>5</v>
      </c>
      <c r="S91" t="s">
        <v>3282</v>
      </c>
      <c r="T91" t="s">
        <v>3255</v>
      </c>
      <c r="U91" s="201">
        <v>7115</v>
      </c>
      <c r="V91" t="s">
        <v>3269</v>
      </c>
      <c r="W91" t="s">
        <v>3283</v>
      </c>
      <c r="X91" t="s">
        <v>3257</v>
      </c>
      <c r="Y91" t="s">
        <v>3258</v>
      </c>
      <c r="Z91" t="s">
        <v>3259</v>
      </c>
      <c r="AA91">
        <v>2156256</v>
      </c>
    </row>
    <row r="92" spans="1:29" x14ac:dyDescent="0.25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3</v>
      </c>
      <c r="G92" s="202">
        <v>1307594</v>
      </c>
      <c r="H92" s="198">
        <v>37041.068391203706</v>
      </c>
      <c r="I92" t="s">
        <v>3270</v>
      </c>
      <c r="M92" t="s">
        <v>2952</v>
      </c>
      <c r="N92" t="s">
        <v>3265</v>
      </c>
      <c r="O92" t="s">
        <v>3266</v>
      </c>
      <c r="P92" s="199">
        <v>3</v>
      </c>
      <c r="S92" t="s">
        <v>3254</v>
      </c>
      <c r="T92" t="s">
        <v>3255</v>
      </c>
      <c r="U92" s="201">
        <v>1517</v>
      </c>
      <c r="V92" t="s">
        <v>3222</v>
      </c>
      <c r="W92" t="s">
        <v>3261</v>
      </c>
      <c r="X92" t="s">
        <v>3257</v>
      </c>
      <c r="Y92" t="s">
        <v>3258</v>
      </c>
      <c r="Z92" t="s">
        <v>3259</v>
      </c>
      <c r="AA92">
        <v>2156254</v>
      </c>
    </row>
    <row r="93" spans="1:29" x14ac:dyDescent="0.25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8</v>
      </c>
      <c r="G93" s="202">
        <v>1307595</v>
      </c>
      <c r="H93" s="198">
        <v>37041.068495370368</v>
      </c>
      <c r="I93" t="s">
        <v>162</v>
      </c>
      <c r="M93" t="s">
        <v>2952</v>
      </c>
      <c r="N93" t="s">
        <v>3265</v>
      </c>
      <c r="O93" t="s">
        <v>3266</v>
      </c>
      <c r="P93" s="199">
        <v>8</v>
      </c>
      <c r="S93" t="s">
        <v>3254</v>
      </c>
      <c r="T93" t="s">
        <v>3255</v>
      </c>
      <c r="U93" s="201">
        <v>1517</v>
      </c>
      <c r="V93" t="s">
        <v>163</v>
      </c>
      <c r="W93" t="s">
        <v>3261</v>
      </c>
      <c r="X93" t="s">
        <v>3257</v>
      </c>
      <c r="Y93" t="s">
        <v>3258</v>
      </c>
      <c r="Z93" t="s">
        <v>3259</v>
      </c>
      <c r="AA93">
        <v>2156252</v>
      </c>
    </row>
    <row r="94" spans="1:29" x14ac:dyDescent="0.25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1307596</v>
      </c>
      <c r="H94" s="198">
        <v>37041.068831018521</v>
      </c>
      <c r="I94" t="s">
        <v>3277</v>
      </c>
      <c r="M94" t="s">
        <v>2952</v>
      </c>
      <c r="N94" t="s">
        <v>3252</v>
      </c>
      <c r="O94" t="s">
        <v>3253</v>
      </c>
      <c r="P94" s="199">
        <v>20</v>
      </c>
      <c r="S94" t="s">
        <v>3254</v>
      </c>
      <c r="T94" t="s">
        <v>3255</v>
      </c>
      <c r="U94" s="201">
        <v>1695</v>
      </c>
      <c r="V94" t="s">
        <v>179</v>
      </c>
      <c r="W94" t="s">
        <v>3261</v>
      </c>
      <c r="X94" t="s">
        <v>3257</v>
      </c>
      <c r="Y94" t="s">
        <v>3258</v>
      </c>
      <c r="Z94" t="s">
        <v>3259</v>
      </c>
      <c r="AA94">
        <v>2156250</v>
      </c>
    </row>
    <row r="95" spans="1:29" x14ac:dyDescent="0.25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</v>
      </c>
      <c r="G95" s="202">
        <v>1307597</v>
      </c>
      <c r="H95" s="198">
        <v>37041.069456018522</v>
      </c>
      <c r="I95" t="s">
        <v>951</v>
      </c>
      <c r="M95" t="s">
        <v>1657</v>
      </c>
      <c r="N95" t="s">
        <v>947</v>
      </c>
      <c r="O95" t="s">
        <v>4668</v>
      </c>
      <c r="Q95" s="199">
        <v>25</v>
      </c>
      <c r="S95" t="s">
        <v>2945</v>
      </c>
      <c r="T95" t="s">
        <v>938</v>
      </c>
      <c r="U95" s="201">
        <v>32.65</v>
      </c>
      <c r="V95" t="s">
        <v>960</v>
      </c>
      <c r="W95" t="s">
        <v>948</v>
      </c>
      <c r="X95" t="s">
        <v>941</v>
      </c>
      <c r="Y95" t="s">
        <v>942</v>
      </c>
      <c r="Z95" t="s">
        <v>3260</v>
      </c>
      <c r="AA95">
        <v>108022.1</v>
      </c>
      <c r="AB95" s="198">
        <v>37042.875</v>
      </c>
      <c r="AC95" s="198">
        <v>37042.875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9</v>
      </c>
      <c r="G96" s="202">
        <v>1307598</v>
      </c>
      <c r="H96" s="198">
        <v>37041.069490740738</v>
      </c>
      <c r="I96" t="s">
        <v>252</v>
      </c>
      <c r="M96" t="s">
        <v>2952</v>
      </c>
      <c r="N96" t="s">
        <v>3265</v>
      </c>
      <c r="O96" t="s">
        <v>3266</v>
      </c>
      <c r="P96" s="199">
        <v>9</v>
      </c>
      <c r="S96" t="s">
        <v>3254</v>
      </c>
      <c r="T96" t="s">
        <v>3255</v>
      </c>
      <c r="U96" s="201">
        <v>1517</v>
      </c>
      <c r="V96" t="s">
        <v>4684</v>
      </c>
      <c r="W96" t="s">
        <v>3261</v>
      </c>
      <c r="X96" t="s">
        <v>3257</v>
      </c>
      <c r="Y96" t="s">
        <v>3258</v>
      </c>
      <c r="Z96" t="s">
        <v>3259</v>
      </c>
      <c r="AA96">
        <v>2156248</v>
      </c>
    </row>
    <row r="97" spans="1:29" x14ac:dyDescent="0.25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20</v>
      </c>
      <c r="G97" s="202">
        <v>1307599</v>
      </c>
      <c r="H97" s="198">
        <v>37041.069687499999</v>
      </c>
      <c r="I97" t="s">
        <v>4662</v>
      </c>
      <c r="M97" t="s">
        <v>2952</v>
      </c>
      <c r="N97" t="s">
        <v>3265</v>
      </c>
      <c r="O97" t="s">
        <v>3266</v>
      </c>
      <c r="Q97" s="199">
        <v>20</v>
      </c>
      <c r="S97" t="s">
        <v>3254</v>
      </c>
      <c r="T97" t="s">
        <v>3255</v>
      </c>
      <c r="U97" s="201">
        <v>1518</v>
      </c>
      <c r="V97" t="s">
        <v>4663</v>
      </c>
      <c r="W97" t="s">
        <v>3261</v>
      </c>
      <c r="X97" t="s">
        <v>3257</v>
      </c>
      <c r="Y97" t="s">
        <v>3258</v>
      </c>
      <c r="Z97" t="s">
        <v>3259</v>
      </c>
      <c r="AA97">
        <v>2156246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1307600</v>
      </c>
      <c r="H98" s="198">
        <v>37041.069745370369</v>
      </c>
      <c r="I98" t="s">
        <v>4662</v>
      </c>
      <c r="M98" t="s">
        <v>2952</v>
      </c>
      <c r="N98" t="s">
        <v>3252</v>
      </c>
      <c r="O98" t="s">
        <v>3253</v>
      </c>
      <c r="Q98" s="199">
        <v>20</v>
      </c>
      <c r="S98" t="s">
        <v>3254</v>
      </c>
      <c r="T98" t="s">
        <v>3255</v>
      </c>
      <c r="U98" s="201">
        <v>1696</v>
      </c>
      <c r="V98" t="s">
        <v>4663</v>
      </c>
      <c r="W98" t="s">
        <v>3261</v>
      </c>
      <c r="X98" t="s">
        <v>3257</v>
      </c>
      <c r="Y98" t="s">
        <v>3258</v>
      </c>
      <c r="Z98" t="s">
        <v>3259</v>
      </c>
      <c r="AA98">
        <v>2156242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1307601</v>
      </c>
      <c r="H99" s="198">
        <v>37041.072175925925</v>
      </c>
      <c r="I99" t="s">
        <v>3225</v>
      </c>
      <c r="M99" t="s">
        <v>2952</v>
      </c>
      <c r="N99" t="s">
        <v>3252</v>
      </c>
      <c r="O99" t="s">
        <v>3253</v>
      </c>
      <c r="Q99" s="199">
        <v>20</v>
      </c>
      <c r="S99" t="s">
        <v>3254</v>
      </c>
      <c r="T99" t="s">
        <v>3255</v>
      </c>
      <c r="U99" s="201">
        <v>1697</v>
      </c>
      <c r="V99" t="s">
        <v>3268</v>
      </c>
      <c r="W99" t="s">
        <v>3261</v>
      </c>
      <c r="X99" t="s">
        <v>3257</v>
      </c>
      <c r="Y99" t="s">
        <v>3258</v>
      </c>
      <c r="Z99" t="s">
        <v>3259</v>
      </c>
      <c r="AA99">
        <v>2156240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</v>
      </c>
      <c r="G100" s="202">
        <v>1307602</v>
      </c>
      <c r="H100" s="198">
        <v>37041.072384259256</v>
      </c>
      <c r="I100" t="s">
        <v>3286</v>
      </c>
      <c r="M100" t="s">
        <v>2952</v>
      </c>
      <c r="N100" t="s">
        <v>3319</v>
      </c>
      <c r="O100" t="s">
        <v>3320</v>
      </c>
      <c r="P100" s="199">
        <v>1</v>
      </c>
      <c r="S100" t="s">
        <v>3254</v>
      </c>
      <c r="T100" t="s">
        <v>3255</v>
      </c>
      <c r="U100" s="201">
        <v>938</v>
      </c>
      <c r="V100" t="s">
        <v>37</v>
      </c>
      <c r="W100" t="s">
        <v>3283</v>
      </c>
      <c r="X100" t="s">
        <v>3257</v>
      </c>
      <c r="Y100" t="s">
        <v>3258</v>
      </c>
      <c r="Z100" t="s">
        <v>3259</v>
      </c>
      <c r="AA100">
        <v>2156238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1307603</v>
      </c>
      <c r="H101" s="198">
        <v>37041.073101851849</v>
      </c>
      <c r="I101" t="s">
        <v>3321</v>
      </c>
      <c r="M101" t="s">
        <v>2952</v>
      </c>
      <c r="N101" t="s">
        <v>3265</v>
      </c>
      <c r="O101" t="s">
        <v>3266</v>
      </c>
      <c r="Q101" s="199">
        <v>20</v>
      </c>
      <c r="S101" t="s">
        <v>3254</v>
      </c>
      <c r="T101" t="s">
        <v>3255</v>
      </c>
      <c r="U101" s="201">
        <v>1519</v>
      </c>
      <c r="V101" t="s">
        <v>1283</v>
      </c>
      <c r="W101" t="s">
        <v>3261</v>
      </c>
      <c r="X101" t="s">
        <v>3257</v>
      </c>
      <c r="Y101" t="s">
        <v>3258</v>
      </c>
      <c r="Z101" t="s">
        <v>3259</v>
      </c>
      <c r="AA101">
        <v>2156236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7</v>
      </c>
      <c r="G102" s="202">
        <v>1307604</v>
      </c>
      <c r="H102" s="198">
        <v>37041.073599537034</v>
      </c>
      <c r="I102" t="s">
        <v>4662</v>
      </c>
      <c r="M102" t="s">
        <v>2952</v>
      </c>
      <c r="N102" t="s">
        <v>3265</v>
      </c>
      <c r="O102" t="s">
        <v>3266</v>
      </c>
      <c r="Q102" s="199">
        <v>7</v>
      </c>
      <c r="S102" t="s">
        <v>3254</v>
      </c>
      <c r="T102" t="s">
        <v>3255</v>
      </c>
      <c r="U102" s="201">
        <v>1520</v>
      </c>
      <c r="V102" t="s">
        <v>4663</v>
      </c>
      <c r="W102" t="s">
        <v>3261</v>
      </c>
      <c r="X102" t="s">
        <v>3257</v>
      </c>
      <c r="Y102" t="s">
        <v>3258</v>
      </c>
      <c r="Z102" t="s">
        <v>3259</v>
      </c>
      <c r="AA102">
        <v>2156234</v>
      </c>
    </row>
    <row r="103" spans="1:29" x14ac:dyDescent="0.25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25</v>
      </c>
      <c r="G103" s="202">
        <v>1307605</v>
      </c>
      <c r="H103" s="198">
        <v>37041.074305555558</v>
      </c>
      <c r="I103" t="s">
        <v>3263</v>
      </c>
      <c r="M103" t="s">
        <v>1657</v>
      </c>
      <c r="N103" t="s">
        <v>937</v>
      </c>
      <c r="O103" t="s">
        <v>271</v>
      </c>
      <c r="Q103" s="199">
        <v>25</v>
      </c>
      <c r="S103" t="s">
        <v>2945</v>
      </c>
      <c r="T103" t="s">
        <v>938</v>
      </c>
      <c r="U103" s="201">
        <v>33.049999999999997</v>
      </c>
      <c r="V103" t="s">
        <v>953</v>
      </c>
      <c r="W103" t="s">
        <v>940</v>
      </c>
      <c r="X103" t="s">
        <v>941</v>
      </c>
      <c r="Y103" t="s">
        <v>942</v>
      </c>
      <c r="Z103" t="s">
        <v>3260</v>
      </c>
      <c r="AA103">
        <v>108023.1</v>
      </c>
      <c r="AB103" s="198">
        <v>37042.875</v>
      </c>
      <c r="AC103" s="198">
        <v>37042.875</v>
      </c>
    </row>
    <row r="104" spans="1:29" x14ac:dyDescent="0.25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5</v>
      </c>
      <c r="F104" s="213">
        <f t="shared" si="10"/>
        <v>125</v>
      </c>
      <c r="G104" s="202">
        <v>1307606</v>
      </c>
      <c r="H104" s="198">
        <v>37041.075810185182</v>
      </c>
      <c r="I104" t="s">
        <v>1964</v>
      </c>
      <c r="M104" t="s">
        <v>1657</v>
      </c>
      <c r="N104" t="s">
        <v>937</v>
      </c>
      <c r="O104" t="s">
        <v>959</v>
      </c>
      <c r="Q104" s="199">
        <v>25</v>
      </c>
      <c r="S104" t="s">
        <v>2945</v>
      </c>
      <c r="T104" t="s">
        <v>938</v>
      </c>
      <c r="U104" s="201">
        <v>27.6</v>
      </c>
      <c r="V104" t="s">
        <v>195</v>
      </c>
      <c r="W104" t="s">
        <v>940</v>
      </c>
      <c r="X104" t="s">
        <v>941</v>
      </c>
      <c r="Y104" t="s">
        <v>942</v>
      </c>
      <c r="Z104" t="s">
        <v>3260</v>
      </c>
      <c r="AA104">
        <v>108024.1</v>
      </c>
      <c r="AB104" s="198">
        <v>37046.875</v>
      </c>
      <c r="AC104" s="198">
        <v>37050.875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25</v>
      </c>
      <c r="G105" s="202">
        <v>1307607</v>
      </c>
      <c r="H105" s="198">
        <v>37041.076666666668</v>
      </c>
      <c r="I105" t="s">
        <v>951</v>
      </c>
      <c r="M105" t="s">
        <v>1657</v>
      </c>
      <c r="N105" t="s">
        <v>947</v>
      </c>
      <c r="O105" t="s">
        <v>4668</v>
      </c>
      <c r="Q105" s="199">
        <v>25</v>
      </c>
      <c r="S105" t="s">
        <v>2945</v>
      </c>
      <c r="T105" t="s">
        <v>938</v>
      </c>
      <c r="U105" s="201">
        <v>32.950000000000003</v>
      </c>
      <c r="V105" t="s">
        <v>960</v>
      </c>
      <c r="W105" t="s">
        <v>948</v>
      </c>
      <c r="X105" t="s">
        <v>941</v>
      </c>
      <c r="Y105" t="s">
        <v>942</v>
      </c>
      <c r="Z105" t="s">
        <v>3260</v>
      </c>
      <c r="AA105">
        <v>108025.1</v>
      </c>
      <c r="AB105" s="198">
        <v>37042.875</v>
      </c>
      <c r="AC105" s="198">
        <v>37042.875</v>
      </c>
    </row>
    <row r="106" spans="1:29" x14ac:dyDescent="0.25">
      <c r="A106" s="44" t="str">
        <f t="shared" si="6"/>
        <v xml:space="preserve"> Power Financial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121</v>
      </c>
      <c r="F106" s="213">
        <f t="shared" si="10"/>
        <v>1210</v>
      </c>
      <c r="G106" s="202">
        <v>1307608</v>
      </c>
      <c r="H106" s="198">
        <v>37041.078148148146</v>
      </c>
      <c r="I106" t="s">
        <v>142</v>
      </c>
      <c r="M106" t="s">
        <v>1657</v>
      </c>
      <c r="N106" t="s">
        <v>1951</v>
      </c>
      <c r="O106" t="s">
        <v>966</v>
      </c>
      <c r="P106" s="199">
        <v>10</v>
      </c>
      <c r="S106" t="s">
        <v>2945</v>
      </c>
      <c r="T106" t="s">
        <v>1953</v>
      </c>
      <c r="U106" s="201">
        <v>221.25</v>
      </c>
      <c r="V106" t="s">
        <v>143</v>
      </c>
      <c r="W106" t="s">
        <v>1955</v>
      </c>
      <c r="X106" t="s">
        <v>1956</v>
      </c>
      <c r="Y106" t="s">
        <v>1957</v>
      </c>
      <c r="Z106" t="s">
        <v>1958</v>
      </c>
      <c r="AA106">
        <v>1307608</v>
      </c>
      <c r="AB106" s="198">
        <v>37257</v>
      </c>
      <c r="AC106" s="198">
        <v>37377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1307609</v>
      </c>
      <c r="H107" s="198">
        <v>37041.078182870369</v>
      </c>
      <c r="I107" t="s">
        <v>3316</v>
      </c>
      <c r="M107" t="s">
        <v>2952</v>
      </c>
      <c r="N107" t="s">
        <v>3252</v>
      </c>
      <c r="O107" t="s">
        <v>3253</v>
      </c>
      <c r="Q107" s="199">
        <v>20</v>
      </c>
      <c r="S107" t="s">
        <v>3254</v>
      </c>
      <c r="T107" t="s">
        <v>3255</v>
      </c>
      <c r="U107" s="201">
        <v>1698</v>
      </c>
      <c r="V107" t="s">
        <v>181</v>
      </c>
      <c r="W107" t="s">
        <v>3261</v>
      </c>
      <c r="X107" t="s">
        <v>3257</v>
      </c>
      <c r="Y107" t="s">
        <v>3258</v>
      </c>
      <c r="Z107" t="s">
        <v>3259</v>
      </c>
      <c r="AA107">
        <v>2156232</v>
      </c>
    </row>
    <row r="108" spans="1:29" x14ac:dyDescent="0.25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93</v>
      </c>
      <c r="F108" s="213">
        <f t="shared" si="10"/>
        <v>930</v>
      </c>
      <c r="G108" s="202">
        <v>1307610</v>
      </c>
      <c r="H108" s="198">
        <v>37041.078217592592</v>
      </c>
      <c r="I108" t="s">
        <v>142</v>
      </c>
      <c r="M108" t="s">
        <v>1657</v>
      </c>
      <c r="N108" t="s">
        <v>1951</v>
      </c>
      <c r="O108" t="s">
        <v>1952</v>
      </c>
      <c r="P108" s="199">
        <v>10</v>
      </c>
      <c r="S108" t="s">
        <v>2945</v>
      </c>
      <c r="T108" t="s">
        <v>1953</v>
      </c>
      <c r="U108" s="201">
        <v>220</v>
      </c>
      <c r="V108" t="s">
        <v>143</v>
      </c>
      <c r="W108" t="s">
        <v>1955</v>
      </c>
      <c r="X108" t="s">
        <v>1956</v>
      </c>
      <c r="Y108" t="s">
        <v>1957</v>
      </c>
      <c r="Z108" t="s">
        <v>1958</v>
      </c>
      <c r="AA108">
        <v>1307610</v>
      </c>
      <c r="AB108" s="198">
        <v>37165</v>
      </c>
      <c r="AC108" s="198">
        <v>37257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</v>
      </c>
      <c r="G109" s="202">
        <v>1307611</v>
      </c>
      <c r="H109" s="198">
        <v>37041.078946759262</v>
      </c>
      <c r="I109" t="s">
        <v>3432</v>
      </c>
      <c r="M109" t="s">
        <v>2952</v>
      </c>
      <c r="N109" t="s">
        <v>3252</v>
      </c>
      <c r="O109" t="s">
        <v>3253</v>
      </c>
      <c r="P109" s="199">
        <v>5</v>
      </c>
      <c r="S109" t="s">
        <v>3254</v>
      </c>
      <c r="T109" t="s">
        <v>3255</v>
      </c>
      <c r="U109" s="201">
        <v>1697</v>
      </c>
      <c r="V109" t="s">
        <v>882</v>
      </c>
      <c r="W109" t="s">
        <v>3261</v>
      </c>
      <c r="X109" t="s">
        <v>3257</v>
      </c>
      <c r="Y109" t="s">
        <v>3258</v>
      </c>
      <c r="Z109" t="s">
        <v>3259</v>
      </c>
      <c r="AA109">
        <v>2156230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2</v>
      </c>
      <c r="F110" s="213">
        <f t="shared" si="10"/>
        <v>50</v>
      </c>
      <c r="G110" s="202">
        <v>1307612</v>
      </c>
      <c r="H110" s="198">
        <v>37041.082835648151</v>
      </c>
      <c r="I110" t="s">
        <v>1964</v>
      </c>
      <c r="M110" t="s">
        <v>1657</v>
      </c>
      <c r="N110" t="s">
        <v>937</v>
      </c>
      <c r="O110" t="s">
        <v>149</v>
      </c>
      <c r="P110" s="199">
        <v>25</v>
      </c>
      <c r="S110" t="s">
        <v>2945</v>
      </c>
      <c r="T110" t="s">
        <v>938</v>
      </c>
      <c r="U110" s="201">
        <v>14.5</v>
      </c>
      <c r="V110" t="s">
        <v>195</v>
      </c>
      <c r="W110" t="s">
        <v>940</v>
      </c>
      <c r="X110" t="s">
        <v>941</v>
      </c>
      <c r="Y110" t="s">
        <v>942</v>
      </c>
      <c r="Z110" t="s">
        <v>3260</v>
      </c>
      <c r="AA110">
        <v>108027.1</v>
      </c>
      <c r="AB110" s="198">
        <v>37044.875</v>
      </c>
      <c r="AC110" s="198">
        <v>37045.875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1307613</v>
      </c>
      <c r="H111" s="198">
        <v>37041.083865740744</v>
      </c>
      <c r="I111" t="s">
        <v>3313</v>
      </c>
      <c r="M111" t="s">
        <v>2952</v>
      </c>
      <c r="N111" t="s">
        <v>3265</v>
      </c>
      <c r="O111" t="s">
        <v>3266</v>
      </c>
      <c r="P111" s="199">
        <v>20</v>
      </c>
      <c r="S111" t="s">
        <v>3254</v>
      </c>
      <c r="T111" t="s">
        <v>3255</v>
      </c>
      <c r="U111" s="201">
        <v>1518</v>
      </c>
      <c r="V111" t="s">
        <v>3149</v>
      </c>
      <c r="W111" t="s">
        <v>3261</v>
      </c>
      <c r="X111" t="s">
        <v>3257</v>
      </c>
      <c r="Y111" t="s">
        <v>3258</v>
      </c>
      <c r="Z111" t="s">
        <v>3259</v>
      </c>
      <c r="AA111">
        <v>2156227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80</v>
      </c>
      <c r="G112" s="202">
        <v>1307614</v>
      </c>
      <c r="H112" s="198">
        <v>37041.083969907406</v>
      </c>
      <c r="I112" t="s">
        <v>1942</v>
      </c>
      <c r="M112" t="s">
        <v>1657</v>
      </c>
      <c r="N112" t="s">
        <v>957</v>
      </c>
      <c r="O112" t="s">
        <v>4667</v>
      </c>
      <c r="P112" s="199">
        <v>80</v>
      </c>
      <c r="S112" t="s">
        <v>2945</v>
      </c>
      <c r="T112" t="s">
        <v>938</v>
      </c>
      <c r="U112" s="201">
        <v>32.1</v>
      </c>
      <c r="V112" t="s">
        <v>1943</v>
      </c>
      <c r="W112" t="s">
        <v>958</v>
      </c>
      <c r="X112" t="s">
        <v>941</v>
      </c>
      <c r="Y112" t="s">
        <v>942</v>
      </c>
      <c r="Z112" t="s">
        <v>3260</v>
      </c>
      <c r="AA112">
        <v>108028.1</v>
      </c>
      <c r="AB112" s="198">
        <v>37042.875</v>
      </c>
      <c r="AC112" s="198">
        <v>37042.875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</v>
      </c>
      <c r="G113" s="202">
        <v>1307615</v>
      </c>
      <c r="H113" s="198">
        <v>37041.085393518515</v>
      </c>
      <c r="I113" t="s">
        <v>3430</v>
      </c>
      <c r="M113" t="s">
        <v>2952</v>
      </c>
      <c r="N113" t="s">
        <v>3252</v>
      </c>
      <c r="O113" t="s">
        <v>3253</v>
      </c>
      <c r="Q113" s="199">
        <v>2</v>
      </c>
      <c r="S113" t="s">
        <v>3254</v>
      </c>
      <c r="T113" t="s">
        <v>3255</v>
      </c>
      <c r="U113" s="201">
        <v>1698</v>
      </c>
      <c r="V113" t="s">
        <v>3431</v>
      </c>
      <c r="W113" t="s">
        <v>3261</v>
      </c>
      <c r="X113" t="s">
        <v>3257</v>
      </c>
      <c r="Y113" t="s">
        <v>3258</v>
      </c>
      <c r="Z113" t="s">
        <v>3259</v>
      </c>
      <c r="AA113">
        <v>2156226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1307616</v>
      </c>
      <c r="H114" s="198">
        <v>37041.085416666669</v>
      </c>
      <c r="I114" t="s">
        <v>3309</v>
      </c>
      <c r="M114" t="s">
        <v>2952</v>
      </c>
      <c r="N114" t="s">
        <v>3265</v>
      </c>
      <c r="O114" t="s">
        <v>3266</v>
      </c>
      <c r="P114" s="199">
        <v>20</v>
      </c>
      <c r="S114" t="s">
        <v>3254</v>
      </c>
      <c r="T114" t="s">
        <v>3255</v>
      </c>
      <c r="U114" s="201">
        <v>1517</v>
      </c>
      <c r="V114" t="s">
        <v>4685</v>
      </c>
      <c r="W114" t="s">
        <v>3261</v>
      </c>
      <c r="X114" t="s">
        <v>3257</v>
      </c>
      <c r="Y114" t="s">
        <v>3258</v>
      </c>
      <c r="Z114" t="s">
        <v>3259</v>
      </c>
      <c r="AA114">
        <v>2156224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13</v>
      </c>
      <c r="G115" s="202">
        <v>1307617</v>
      </c>
      <c r="H115" s="198">
        <v>37041.085509259261</v>
      </c>
      <c r="I115" t="s">
        <v>4662</v>
      </c>
      <c r="M115" t="s">
        <v>2952</v>
      </c>
      <c r="N115" t="s">
        <v>3265</v>
      </c>
      <c r="O115" t="s">
        <v>3266</v>
      </c>
      <c r="Q115" s="199">
        <v>13</v>
      </c>
      <c r="S115" t="s">
        <v>3254</v>
      </c>
      <c r="T115" t="s">
        <v>3255</v>
      </c>
      <c r="U115" s="201">
        <v>1518</v>
      </c>
      <c r="V115" t="s">
        <v>4663</v>
      </c>
      <c r="W115" t="s">
        <v>3261</v>
      </c>
      <c r="X115" t="s">
        <v>3257</v>
      </c>
      <c r="Y115" t="s">
        <v>3258</v>
      </c>
      <c r="Z115" t="s">
        <v>3259</v>
      </c>
      <c r="AA115">
        <v>2156222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1307618</v>
      </c>
      <c r="H116" s="198">
        <v>37041.085636574076</v>
      </c>
      <c r="I116" t="s">
        <v>3309</v>
      </c>
      <c r="M116" t="s">
        <v>2952</v>
      </c>
      <c r="N116" t="s">
        <v>3265</v>
      </c>
      <c r="O116" t="s">
        <v>3266</v>
      </c>
      <c r="P116" s="199">
        <v>20</v>
      </c>
      <c r="S116" t="s">
        <v>3254</v>
      </c>
      <c r="T116" t="s">
        <v>3255</v>
      </c>
      <c r="U116" s="201">
        <v>1517</v>
      </c>
      <c r="V116" t="s">
        <v>4685</v>
      </c>
      <c r="W116" t="s">
        <v>3261</v>
      </c>
      <c r="X116" t="s">
        <v>3257</v>
      </c>
      <c r="Y116" t="s">
        <v>3258</v>
      </c>
      <c r="Z116" t="s">
        <v>3259</v>
      </c>
      <c r="AA116">
        <v>2156220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20</v>
      </c>
      <c r="G117" s="202">
        <v>1307619</v>
      </c>
      <c r="H117" s="198">
        <v>37041.085821759261</v>
      </c>
      <c r="I117" t="s">
        <v>3309</v>
      </c>
      <c r="M117" t="s">
        <v>2952</v>
      </c>
      <c r="N117" t="s">
        <v>3265</v>
      </c>
      <c r="O117" t="s">
        <v>3266</v>
      </c>
      <c r="P117" s="199">
        <v>20</v>
      </c>
      <c r="S117" t="s">
        <v>3254</v>
      </c>
      <c r="T117" t="s">
        <v>3255</v>
      </c>
      <c r="U117" s="201">
        <v>1516</v>
      </c>
      <c r="V117" t="s">
        <v>4685</v>
      </c>
      <c r="W117" t="s">
        <v>3261</v>
      </c>
      <c r="X117" t="s">
        <v>3257</v>
      </c>
      <c r="Y117" t="s">
        <v>3258</v>
      </c>
      <c r="Z117" t="s">
        <v>3259</v>
      </c>
      <c r="AA117">
        <v>2156600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1307620</v>
      </c>
      <c r="H118" s="198">
        <v>37041.085995370369</v>
      </c>
      <c r="I118" t="s">
        <v>3321</v>
      </c>
      <c r="M118" t="s">
        <v>2952</v>
      </c>
      <c r="N118" t="s">
        <v>3265</v>
      </c>
      <c r="O118" t="s">
        <v>3266</v>
      </c>
      <c r="Q118" s="199">
        <v>20</v>
      </c>
      <c r="S118" t="s">
        <v>3254</v>
      </c>
      <c r="T118" t="s">
        <v>3255</v>
      </c>
      <c r="U118" s="201">
        <v>1517</v>
      </c>
      <c r="V118" t="s">
        <v>1283</v>
      </c>
      <c r="W118" t="s">
        <v>3261</v>
      </c>
      <c r="X118" t="s">
        <v>3257</v>
      </c>
      <c r="Y118" t="s">
        <v>3258</v>
      </c>
      <c r="Z118" t="s">
        <v>3259</v>
      </c>
      <c r="AA118">
        <v>2156602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18</v>
      </c>
      <c r="G119" s="202">
        <v>1307621</v>
      </c>
      <c r="H119" s="198">
        <v>37041.086134259262</v>
      </c>
      <c r="I119" t="s">
        <v>4662</v>
      </c>
      <c r="M119" t="s">
        <v>2952</v>
      </c>
      <c r="N119" t="s">
        <v>3252</v>
      </c>
      <c r="O119" t="s">
        <v>3253</v>
      </c>
      <c r="Q119" s="199">
        <v>18</v>
      </c>
      <c r="S119" t="s">
        <v>3254</v>
      </c>
      <c r="T119" t="s">
        <v>3255</v>
      </c>
      <c r="U119" s="201">
        <v>1698</v>
      </c>
      <c r="V119" t="s">
        <v>4663</v>
      </c>
      <c r="W119" t="s">
        <v>3261</v>
      </c>
      <c r="X119" t="s">
        <v>3257</v>
      </c>
      <c r="Y119" t="s">
        <v>3258</v>
      </c>
      <c r="Z119" t="s">
        <v>3259</v>
      </c>
      <c r="AA119">
        <v>2156606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20</v>
      </c>
      <c r="G120" s="202">
        <v>1307622</v>
      </c>
      <c r="H120" s="198">
        <v>37041.086134259262</v>
      </c>
      <c r="I120" t="s">
        <v>3309</v>
      </c>
      <c r="M120" t="s">
        <v>2952</v>
      </c>
      <c r="N120" t="s">
        <v>3265</v>
      </c>
      <c r="O120" t="s">
        <v>3266</v>
      </c>
      <c r="P120" s="199">
        <v>20</v>
      </c>
      <c r="S120" t="s">
        <v>3254</v>
      </c>
      <c r="T120" t="s">
        <v>3255</v>
      </c>
      <c r="U120" s="201">
        <v>1516</v>
      </c>
      <c r="V120" t="s">
        <v>4685</v>
      </c>
      <c r="W120" t="s">
        <v>3261</v>
      </c>
      <c r="X120" t="s">
        <v>3257</v>
      </c>
      <c r="Y120" t="s">
        <v>3258</v>
      </c>
      <c r="Z120" t="s">
        <v>3259</v>
      </c>
      <c r="AA120">
        <v>2156604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9</v>
      </c>
      <c r="G121" s="202">
        <v>1307623</v>
      </c>
      <c r="H121" s="198">
        <v>37041.08666666667</v>
      </c>
      <c r="I121" t="s">
        <v>252</v>
      </c>
      <c r="M121" t="s">
        <v>2952</v>
      </c>
      <c r="N121" t="s">
        <v>3252</v>
      </c>
      <c r="O121" t="s">
        <v>3253</v>
      </c>
      <c r="P121" s="199">
        <v>9</v>
      </c>
      <c r="S121" t="s">
        <v>3254</v>
      </c>
      <c r="T121" t="s">
        <v>3255</v>
      </c>
      <c r="U121" s="201">
        <v>1697</v>
      </c>
      <c r="V121" t="s">
        <v>4684</v>
      </c>
      <c r="W121" t="s">
        <v>3261</v>
      </c>
      <c r="X121" t="s">
        <v>3257</v>
      </c>
      <c r="Y121" t="s">
        <v>3258</v>
      </c>
      <c r="Z121" t="s">
        <v>3259</v>
      </c>
      <c r="AA121">
        <v>2156244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20</v>
      </c>
      <c r="G122" s="202">
        <v>1307624</v>
      </c>
      <c r="H122" s="198">
        <v>37041.087094907409</v>
      </c>
      <c r="I122" t="s">
        <v>4662</v>
      </c>
      <c r="M122" t="s">
        <v>2952</v>
      </c>
      <c r="N122" t="s">
        <v>3265</v>
      </c>
      <c r="O122" t="s">
        <v>3266</v>
      </c>
      <c r="Q122" s="199">
        <v>20</v>
      </c>
      <c r="S122" t="s">
        <v>3254</v>
      </c>
      <c r="T122" t="s">
        <v>3255</v>
      </c>
      <c r="U122" s="201">
        <v>1517</v>
      </c>
      <c r="V122" t="s">
        <v>4663</v>
      </c>
      <c r="W122" t="s">
        <v>3261</v>
      </c>
      <c r="X122" t="s">
        <v>3257</v>
      </c>
      <c r="Y122" t="s">
        <v>3258</v>
      </c>
      <c r="Z122" t="s">
        <v>3259</v>
      </c>
      <c r="AA122">
        <v>2156262</v>
      </c>
    </row>
    <row r="123" spans="1:29" x14ac:dyDescent="0.25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2</v>
      </c>
      <c r="F123" s="213">
        <f t="shared" si="10"/>
        <v>50</v>
      </c>
      <c r="G123" s="202">
        <v>1307625</v>
      </c>
      <c r="H123" s="198">
        <v>37041.088206018518</v>
      </c>
      <c r="I123" t="s">
        <v>166</v>
      </c>
      <c r="M123" t="s">
        <v>1657</v>
      </c>
      <c r="N123" t="s">
        <v>937</v>
      </c>
      <c r="O123" t="s">
        <v>149</v>
      </c>
      <c r="P123" s="199">
        <v>25</v>
      </c>
      <c r="S123" t="s">
        <v>2945</v>
      </c>
      <c r="T123" t="s">
        <v>938</v>
      </c>
      <c r="U123" s="201">
        <v>14.3</v>
      </c>
      <c r="V123" t="s">
        <v>167</v>
      </c>
      <c r="W123" t="s">
        <v>940</v>
      </c>
      <c r="X123" t="s">
        <v>941</v>
      </c>
      <c r="Y123" t="s">
        <v>942</v>
      </c>
      <c r="Z123" t="s">
        <v>3260</v>
      </c>
      <c r="AA123">
        <v>108036.1</v>
      </c>
      <c r="AB123" s="198">
        <v>37044.875</v>
      </c>
      <c r="AC123" s="198">
        <v>37045.875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1307626</v>
      </c>
      <c r="H124" s="198">
        <v>37041.088333333333</v>
      </c>
      <c r="I124" t="s">
        <v>217</v>
      </c>
      <c r="M124" t="s">
        <v>2952</v>
      </c>
      <c r="N124" t="s">
        <v>3265</v>
      </c>
      <c r="O124" t="s">
        <v>3266</v>
      </c>
      <c r="Q124" s="199">
        <v>20</v>
      </c>
      <c r="S124" t="s">
        <v>3254</v>
      </c>
      <c r="T124" t="s">
        <v>3255</v>
      </c>
      <c r="U124" s="201">
        <v>1517</v>
      </c>
      <c r="V124" t="s">
        <v>218</v>
      </c>
      <c r="W124" t="s">
        <v>3261</v>
      </c>
      <c r="X124" t="s">
        <v>3257</v>
      </c>
      <c r="Y124" t="s">
        <v>3258</v>
      </c>
      <c r="Z124" t="s">
        <v>3259</v>
      </c>
      <c r="AA124">
        <v>2156318</v>
      </c>
    </row>
    <row r="125" spans="1:29" x14ac:dyDescent="0.25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2</v>
      </c>
      <c r="F125" s="213">
        <f t="shared" si="10"/>
        <v>50</v>
      </c>
      <c r="G125" s="202">
        <v>1307627</v>
      </c>
      <c r="H125" s="198">
        <v>37041.088599537034</v>
      </c>
      <c r="I125" t="s">
        <v>154</v>
      </c>
      <c r="M125" t="s">
        <v>1657</v>
      </c>
      <c r="N125" t="s">
        <v>937</v>
      </c>
      <c r="O125" t="s">
        <v>149</v>
      </c>
      <c r="P125" s="199">
        <v>25</v>
      </c>
      <c r="S125" t="s">
        <v>2945</v>
      </c>
      <c r="T125" t="s">
        <v>938</v>
      </c>
      <c r="U125" s="201">
        <v>14</v>
      </c>
      <c r="V125" t="s">
        <v>165</v>
      </c>
      <c r="W125" t="s">
        <v>940</v>
      </c>
      <c r="X125" t="s">
        <v>941</v>
      </c>
      <c r="Y125" t="s">
        <v>942</v>
      </c>
      <c r="Z125" t="s">
        <v>3260</v>
      </c>
      <c r="AA125">
        <v>108037.1</v>
      </c>
      <c r="AB125" s="198">
        <v>37044.875</v>
      </c>
      <c r="AC125" s="198">
        <v>37045.875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1307628</v>
      </c>
      <c r="H126" s="198">
        <v>37041.089328703703</v>
      </c>
      <c r="I126" t="s">
        <v>217</v>
      </c>
      <c r="M126" t="s">
        <v>2952</v>
      </c>
      <c r="N126" t="s">
        <v>3265</v>
      </c>
      <c r="O126" t="s">
        <v>3266</v>
      </c>
      <c r="Q126" s="199">
        <v>20</v>
      </c>
      <c r="S126" t="s">
        <v>3254</v>
      </c>
      <c r="T126" t="s">
        <v>3255</v>
      </c>
      <c r="U126" s="201">
        <v>1518</v>
      </c>
      <c r="V126" t="s">
        <v>218</v>
      </c>
      <c r="W126" t="s">
        <v>3261</v>
      </c>
      <c r="X126" t="s">
        <v>3257</v>
      </c>
      <c r="Y126" t="s">
        <v>3258</v>
      </c>
      <c r="Z126" t="s">
        <v>3259</v>
      </c>
      <c r="AA126">
        <v>2156384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1307629</v>
      </c>
      <c r="H127" s="198">
        <v>37041.089421296296</v>
      </c>
      <c r="I127" t="s">
        <v>3309</v>
      </c>
      <c r="M127" t="s">
        <v>2952</v>
      </c>
      <c r="N127" t="s">
        <v>3265</v>
      </c>
      <c r="O127" t="s">
        <v>3266</v>
      </c>
      <c r="P127" s="199">
        <v>20</v>
      </c>
      <c r="S127" t="s">
        <v>3254</v>
      </c>
      <c r="T127" t="s">
        <v>3255</v>
      </c>
      <c r="U127" s="201">
        <v>1517</v>
      </c>
      <c r="V127" t="s">
        <v>4685</v>
      </c>
      <c r="W127" t="s">
        <v>3261</v>
      </c>
      <c r="X127" t="s">
        <v>3257</v>
      </c>
      <c r="Y127" t="s">
        <v>3258</v>
      </c>
      <c r="Z127" t="s">
        <v>3259</v>
      </c>
      <c r="AA127">
        <v>2156394</v>
      </c>
    </row>
    <row r="128" spans="1:29" x14ac:dyDescent="0.25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5</v>
      </c>
      <c r="F128" s="213">
        <f t="shared" si="10"/>
        <v>200</v>
      </c>
      <c r="G128" s="202">
        <v>1307631</v>
      </c>
      <c r="H128" s="198">
        <v>37041.090115740742</v>
      </c>
      <c r="I128" t="s">
        <v>1942</v>
      </c>
      <c r="M128" t="s">
        <v>1657</v>
      </c>
      <c r="N128" t="s">
        <v>957</v>
      </c>
      <c r="O128" t="s">
        <v>4686</v>
      </c>
      <c r="P128" s="199">
        <v>40</v>
      </c>
      <c r="S128" t="s">
        <v>2945</v>
      </c>
      <c r="T128" t="s">
        <v>938</v>
      </c>
      <c r="U128" s="201">
        <v>11.6</v>
      </c>
      <c r="V128" t="s">
        <v>1943</v>
      </c>
      <c r="W128" t="s">
        <v>958</v>
      </c>
      <c r="X128" t="s">
        <v>941</v>
      </c>
      <c r="Y128" t="s">
        <v>942</v>
      </c>
      <c r="Z128" t="s">
        <v>3260</v>
      </c>
      <c r="AA128">
        <v>108038.1</v>
      </c>
      <c r="AB128" s="198">
        <v>37046.875</v>
      </c>
      <c r="AC128" s="198">
        <v>37050.875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20</v>
      </c>
      <c r="G129" s="202">
        <v>1307632</v>
      </c>
      <c r="H129" s="198">
        <v>37041.090231481481</v>
      </c>
      <c r="I129" t="s">
        <v>3316</v>
      </c>
      <c r="M129" t="s">
        <v>2952</v>
      </c>
      <c r="N129" t="s">
        <v>3265</v>
      </c>
      <c r="O129" t="s">
        <v>3266</v>
      </c>
      <c r="Q129" s="199">
        <v>20</v>
      </c>
      <c r="S129" t="s">
        <v>3254</v>
      </c>
      <c r="T129" t="s">
        <v>3255</v>
      </c>
      <c r="U129" s="201">
        <v>1518</v>
      </c>
      <c r="V129" t="s">
        <v>181</v>
      </c>
      <c r="W129" t="s">
        <v>3261</v>
      </c>
      <c r="X129" t="s">
        <v>3257</v>
      </c>
      <c r="Y129" t="s">
        <v>3258</v>
      </c>
      <c r="Z129" t="s">
        <v>3259</v>
      </c>
      <c r="AA129">
        <v>2156462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1307633</v>
      </c>
      <c r="H130" s="198">
        <v>37041.091041666667</v>
      </c>
      <c r="I130" t="s">
        <v>3430</v>
      </c>
      <c r="M130" t="s">
        <v>2952</v>
      </c>
      <c r="N130" t="s">
        <v>3252</v>
      </c>
      <c r="O130" t="s">
        <v>3253</v>
      </c>
      <c r="Q130" s="199">
        <v>20</v>
      </c>
      <c r="S130" t="s">
        <v>3254</v>
      </c>
      <c r="T130" t="s">
        <v>3255</v>
      </c>
      <c r="U130" s="201">
        <v>1698</v>
      </c>
      <c r="V130" t="s">
        <v>3431</v>
      </c>
      <c r="W130" t="s">
        <v>3261</v>
      </c>
      <c r="X130" t="s">
        <v>3257</v>
      </c>
      <c r="Y130" t="s">
        <v>3258</v>
      </c>
      <c r="Z130" t="s">
        <v>3259</v>
      </c>
      <c r="AA130">
        <v>2156522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1307634</v>
      </c>
      <c r="H131" s="198">
        <v>37041.092627314814</v>
      </c>
      <c r="I131" t="s">
        <v>3270</v>
      </c>
      <c r="M131" t="s">
        <v>2952</v>
      </c>
      <c r="N131" t="s">
        <v>3265</v>
      </c>
      <c r="O131" t="s">
        <v>3266</v>
      </c>
      <c r="P131" s="199">
        <v>20</v>
      </c>
      <c r="S131" t="s">
        <v>3254</v>
      </c>
      <c r="T131" t="s">
        <v>3255</v>
      </c>
      <c r="U131" s="201">
        <v>1517</v>
      </c>
      <c r="V131" t="s">
        <v>4687</v>
      </c>
      <c r="W131" t="s">
        <v>3261</v>
      </c>
      <c r="X131" t="s">
        <v>3257</v>
      </c>
      <c r="Y131" t="s">
        <v>3258</v>
      </c>
      <c r="Z131" t="s">
        <v>3259</v>
      </c>
      <c r="AA131">
        <v>2156608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16</v>
      </c>
      <c r="G132" s="202">
        <v>1307635</v>
      </c>
      <c r="H132" s="198">
        <v>37041.092962962961</v>
      </c>
      <c r="I132" t="s">
        <v>3306</v>
      </c>
      <c r="M132" t="s">
        <v>2952</v>
      </c>
      <c r="N132" t="s">
        <v>3252</v>
      </c>
      <c r="O132" t="s">
        <v>3253</v>
      </c>
      <c r="P132" s="199">
        <v>16</v>
      </c>
      <c r="S132" t="s">
        <v>3254</v>
      </c>
      <c r="T132" t="s">
        <v>3255</v>
      </c>
      <c r="U132" s="201">
        <v>1697</v>
      </c>
      <c r="V132" t="s">
        <v>2990</v>
      </c>
      <c r="W132" t="s">
        <v>3261</v>
      </c>
      <c r="X132" t="s">
        <v>3257</v>
      </c>
      <c r="Y132" t="s">
        <v>3258</v>
      </c>
      <c r="Z132" t="s">
        <v>3259</v>
      </c>
      <c r="AA132">
        <v>2156610</v>
      </c>
    </row>
    <row r="133" spans="1:29" x14ac:dyDescent="0.25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40</v>
      </c>
      <c r="G133" s="202">
        <v>1307636</v>
      </c>
      <c r="H133" s="198">
        <v>37041.093506944446</v>
      </c>
      <c r="I133" t="s">
        <v>1942</v>
      </c>
      <c r="M133" t="s">
        <v>1657</v>
      </c>
      <c r="N133" t="s">
        <v>957</v>
      </c>
      <c r="O133" t="s">
        <v>4665</v>
      </c>
      <c r="P133" s="199">
        <v>40</v>
      </c>
      <c r="S133" t="s">
        <v>2945</v>
      </c>
      <c r="T133" t="s">
        <v>938</v>
      </c>
      <c r="U133" s="201">
        <v>10.8</v>
      </c>
      <c r="V133" t="s">
        <v>1943</v>
      </c>
      <c r="W133" t="s">
        <v>958</v>
      </c>
      <c r="X133" t="s">
        <v>941</v>
      </c>
      <c r="Y133" t="s">
        <v>942</v>
      </c>
      <c r="Z133" t="s">
        <v>3260</v>
      </c>
      <c r="AA133">
        <v>108045.1</v>
      </c>
      <c r="AB133" s="198">
        <v>37042.875</v>
      </c>
      <c r="AC133" s="198">
        <v>37042.875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1307637</v>
      </c>
      <c r="H134" s="198">
        <v>37041.0937037037</v>
      </c>
      <c r="I134" t="s">
        <v>4662</v>
      </c>
      <c r="M134" t="s">
        <v>2952</v>
      </c>
      <c r="N134" t="s">
        <v>3265</v>
      </c>
      <c r="O134" t="s">
        <v>3266</v>
      </c>
      <c r="Q134" s="199">
        <v>20</v>
      </c>
      <c r="S134" t="s">
        <v>3254</v>
      </c>
      <c r="T134" t="s">
        <v>3255</v>
      </c>
      <c r="U134" s="201">
        <v>1518</v>
      </c>
      <c r="V134" t="s">
        <v>4663</v>
      </c>
      <c r="W134" t="s">
        <v>3261</v>
      </c>
      <c r="X134" t="s">
        <v>3257</v>
      </c>
      <c r="Y134" t="s">
        <v>3258</v>
      </c>
      <c r="Z134" t="s">
        <v>3259</v>
      </c>
      <c r="AA134">
        <v>2156612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1307638</v>
      </c>
      <c r="H135" s="198">
        <v>37041.0937962963</v>
      </c>
      <c r="I135" t="s">
        <v>3270</v>
      </c>
      <c r="M135" t="s">
        <v>2952</v>
      </c>
      <c r="N135" t="s">
        <v>3265</v>
      </c>
      <c r="O135" t="s">
        <v>3266</v>
      </c>
      <c r="P135" s="199">
        <v>20</v>
      </c>
      <c r="S135" t="s">
        <v>3254</v>
      </c>
      <c r="T135" t="s">
        <v>3255</v>
      </c>
      <c r="U135" s="201">
        <v>1517</v>
      </c>
      <c r="V135" t="s">
        <v>4687</v>
      </c>
      <c r="W135" t="s">
        <v>3261</v>
      </c>
      <c r="X135" t="s">
        <v>3257</v>
      </c>
      <c r="Y135" t="s">
        <v>3258</v>
      </c>
      <c r="Z135" t="s">
        <v>3259</v>
      </c>
      <c r="AA135">
        <v>2156614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4</v>
      </c>
      <c r="G136" s="202">
        <v>1307639</v>
      </c>
      <c r="H136" s="198">
        <v>37041.094537037039</v>
      </c>
      <c r="I136" t="s">
        <v>3277</v>
      </c>
      <c r="M136" t="s">
        <v>2952</v>
      </c>
      <c r="N136" t="s">
        <v>3252</v>
      </c>
      <c r="O136" t="s">
        <v>3253</v>
      </c>
      <c r="Q136" s="199">
        <v>4</v>
      </c>
      <c r="S136" t="s">
        <v>3254</v>
      </c>
      <c r="T136" t="s">
        <v>3255</v>
      </c>
      <c r="U136" s="201">
        <v>1698</v>
      </c>
      <c r="V136" t="s">
        <v>3318</v>
      </c>
      <c r="W136" t="s">
        <v>3261</v>
      </c>
      <c r="X136" t="s">
        <v>3257</v>
      </c>
      <c r="Y136" t="s">
        <v>3258</v>
      </c>
      <c r="Z136" t="s">
        <v>3259</v>
      </c>
      <c r="AA136">
        <v>2156616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1307640</v>
      </c>
      <c r="H137" s="198">
        <v>37041.09547453704</v>
      </c>
      <c r="I137" t="s">
        <v>4662</v>
      </c>
      <c r="M137" t="s">
        <v>2952</v>
      </c>
      <c r="N137" t="s">
        <v>3265</v>
      </c>
      <c r="O137" t="s">
        <v>3266</v>
      </c>
      <c r="Q137" s="199">
        <v>20</v>
      </c>
      <c r="S137" t="s">
        <v>3254</v>
      </c>
      <c r="T137" t="s">
        <v>3255</v>
      </c>
      <c r="U137" s="201">
        <v>1518</v>
      </c>
      <c r="V137" t="s">
        <v>4663</v>
      </c>
      <c r="W137" t="s">
        <v>3261</v>
      </c>
      <c r="X137" t="s">
        <v>3257</v>
      </c>
      <c r="Y137" t="s">
        <v>3258</v>
      </c>
      <c r="Z137" t="s">
        <v>3259</v>
      </c>
      <c r="AA137">
        <v>2156618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70</v>
      </c>
      <c r="G138" s="202">
        <v>1307641</v>
      </c>
      <c r="H138" s="198">
        <v>37041.096226851849</v>
      </c>
      <c r="I138" t="s">
        <v>1974</v>
      </c>
      <c r="M138" t="s">
        <v>1657</v>
      </c>
      <c r="N138" t="s">
        <v>957</v>
      </c>
      <c r="O138" t="s">
        <v>4672</v>
      </c>
      <c r="P138" s="199">
        <v>70</v>
      </c>
      <c r="S138" t="s">
        <v>2945</v>
      </c>
      <c r="T138" t="s">
        <v>938</v>
      </c>
      <c r="U138" s="201">
        <v>23.2</v>
      </c>
      <c r="V138" t="s">
        <v>141</v>
      </c>
      <c r="W138" t="s">
        <v>958</v>
      </c>
      <c r="X138" t="s">
        <v>941</v>
      </c>
      <c r="Y138" t="s">
        <v>942</v>
      </c>
      <c r="Z138" t="s">
        <v>3260</v>
      </c>
      <c r="AA138">
        <v>108047.1</v>
      </c>
      <c r="AB138" s="198">
        <v>37042.875</v>
      </c>
      <c r="AC138" s="198">
        <v>37042.875</v>
      </c>
    </row>
    <row r="139" spans="1:29" x14ac:dyDescent="0.25">
      <c r="A139" s="44" t="str">
        <f t="shared" ref="A139:A202" si="11">B139&amp;" "&amp;C139&amp;" "&amp;D139</f>
        <v xml:space="preserve"> Power Financial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8</v>
      </c>
      <c r="F139" s="213">
        <f t="shared" ref="F139:F202" si="15">E139*SUM(P139:Q139)</f>
        <v>400</v>
      </c>
      <c r="G139" s="202">
        <v>1307642</v>
      </c>
      <c r="H139" s="198">
        <v>37041.098981481482</v>
      </c>
      <c r="I139" t="s">
        <v>949</v>
      </c>
      <c r="M139" t="s">
        <v>1657</v>
      </c>
      <c r="N139" t="s">
        <v>1951</v>
      </c>
      <c r="O139" t="s">
        <v>153</v>
      </c>
      <c r="P139" s="199">
        <v>50</v>
      </c>
      <c r="S139" t="s">
        <v>2945</v>
      </c>
      <c r="T139" t="s">
        <v>1953</v>
      </c>
      <c r="U139" s="201">
        <v>203.5</v>
      </c>
      <c r="V139" t="s">
        <v>4688</v>
      </c>
      <c r="W139" t="s">
        <v>1970</v>
      </c>
      <c r="X139" t="s">
        <v>1956</v>
      </c>
      <c r="Y139" t="s">
        <v>1957</v>
      </c>
      <c r="Z139" t="s">
        <v>1958</v>
      </c>
      <c r="AA139">
        <v>1307642</v>
      </c>
      <c r="AB139" s="198">
        <v>37060</v>
      </c>
      <c r="AC139" s="198">
        <v>37067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1307643</v>
      </c>
      <c r="H140" s="198">
        <v>37041.099456018521</v>
      </c>
      <c r="I140" t="s">
        <v>4662</v>
      </c>
      <c r="M140" t="s">
        <v>2952</v>
      </c>
      <c r="N140" t="s">
        <v>3265</v>
      </c>
      <c r="O140" t="s">
        <v>3266</v>
      </c>
      <c r="Q140" s="199">
        <v>20</v>
      </c>
      <c r="S140" t="s">
        <v>3254</v>
      </c>
      <c r="T140" t="s">
        <v>3255</v>
      </c>
      <c r="U140" s="201">
        <v>1519</v>
      </c>
      <c r="V140" t="s">
        <v>4663</v>
      </c>
      <c r="W140" t="s">
        <v>3261</v>
      </c>
      <c r="X140" t="s">
        <v>3257</v>
      </c>
      <c r="Y140" t="s">
        <v>3258</v>
      </c>
      <c r="Z140" t="s">
        <v>3259</v>
      </c>
      <c r="AA140">
        <v>2156620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</v>
      </c>
      <c r="G141" s="202">
        <v>1307644</v>
      </c>
      <c r="H141" s="198">
        <v>37041.100601851853</v>
      </c>
      <c r="I141" t="s">
        <v>3270</v>
      </c>
      <c r="M141" t="s">
        <v>2952</v>
      </c>
      <c r="N141" t="s">
        <v>3252</v>
      </c>
      <c r="O141" t="s">
        <v>3253</v>
      </c>
      <c r="P141" s="199">
        <v>2</v>
      </c>
      <c r="S141" t="s">
        <v>3254</v>
      </c>
      <c r="T141" t="s">
        <v>3255</v>
      </c>
      <c r="U141" s="201">
        <v>1696</v>
      </c>
      <c r="V141" t="s">
        <v>4687</v>
      </c>
      <c r="W141" t="s">
        <v>3261</v>
      </c>
      <c r="X141" t="s">
        <v>3257</v>
      </c>
      <c r="Y141" t="s">
        <v>3258</v>
      </c>
      <c r="Z141" t="s">
        <v>3259</v>
      </c>
      <c r="AA141">
        <v>2156622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1307645</v>
      </c>
      <c r="H142" s="198">
        <v>37041.101030092592</v>
      </c>
      <c r="I142" t="s">
        <v>3313</v>
      </c>
      <c r="M142" t="s">
        <v>2952</v>
      </c>
      <c r="N142" t="s">
        <v>3271</v>
      </c>
      <c r="O142" t="s">
        <v>3272</v>
      </c>
      <c r="Q142" s="199">
        <v>10</v>
      </c>
      <c r="S142" t="s">
        <v>3273</v>
      </c>
      <c r="T142" t="s">
        <v>3255</v>
      </c>
      <c r="U142" s="201">
        <v>1258</v>
      </c>
      <c r="V142" t="s">
        <v>3149</v>
      </c>
      <c r="W142" t="s">
        <v>3274</v>
      </c>
      <c r="X142" t="s">
        <v>3257</v>
      </c>
      <c r="Y142" t="s">
        <v>3258</v>
      </c>
      <c r="Z142" t="s">
        <v>3259</v>
      </c>
      <c r="AA142">
        <v>2156624</v>
      </c>
    </row>
    <row r="143" spans="1:29" x14ac:dyDescent="0.25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1307646</v>
      </c>
      <c r="H143" s="198">
        <v>37041.101979166669</v>
      </c>
      <c r="I143" t="s">
        <v>1974</v>
      </c>
      <c r="M143" t="s">
        <v>1657</v>
      </c>
      <c r="N143" t="s">
        <v>1975</v>
      </c>
      <c r="O143" t="s">
        <v>4677</v>
      </c>
      <c r="P143" s="199">
        <v>25</v>
      </c>
      <c r="S143" t="s">
        <v>2945</v>
      </c>
      <c r="T143" t="s">
        <v>938</v>
      </c>
      <c r="U143" s="201">
        <v>23.55</v>
      </c>
      <c r="V143" t="s">
        <v>141</v>
      </c>
      <c r="W143" t="s">
        <v>1976</v>
      </c>
      <c r="X143" t="s">
        <v>941</v>
      </c>
      <c r="Y143" t="s">
        <v>942</v>
      </c>
      <c r="Z143" t="s">
        <v>3260</v>
      </c>
      <c r="AA143">
        <v>108050.1</v>
      </c>
      <c r="AB143" s="198">
        <v>37042.875</v>
      </c>
      <c r="AC143" s="198">
        <v>37042.875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1307647</v>
      </c>
      <c r="H144" s="198">
        <v>37041.102141203701</v>
      </c>
      <c r="I144" t="s">
        <v>4662</v>
      </c>
      <c r="M144" t="s">
        <v>2952</v>
      </c>
      <c r="N144" t="s">
        <v>3265</v>
      </c>
      <c r="O144" t="s">
        <v>3266</v>
      </c>
      <c r="Q144" s="199">
        <v>10</v>
      </c>
      <c r="S144" t="s">
        <v>3254</v>
      </c>
      <c r="T144" t="s">
        <v>3255</v>
      </c>
      <c r="U144" s="201">
        <v>1520</v>
      </c>
      <c r="V144" t="s">
        <v>4663</v>
      </c>
      <c r="W144" t="s">
        <v>3261</v>
      </c>
      <c r="X144" t="s">
        <v>3257</v>
      </c>
      <c r="Y144" t="s">
        <v>3258</v>
      </c>
      <c r="Z144" t="s">
        <v>3259</v>
      </c>
      <c r="AA144">
        <v>2156626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</v>
      </c>
      <c r="G145" s="202">
        <v>1307648</v>
      </c>
      <c r="H145" s="198">
        <v>37041.104513888888</v>
      </c>
      <c r="I145" t="s">
        <v>3277</v>
      </c>
      <c r="M145" t="s">
        <v>2952</v>
      </c>
      <c r="N145" t="s">
        <v>3265</v>
      </c>
      <c r="O145" t="s">
        <v>3266</v>
      </c>
      <c r="P145" s="199">
        <v>2</v>
      </c>
      <c r="S145" t="s">
        <v>3254</v>
      </c>
      <c r="T145" t="s">
        <v>3255</v>
      </c>
      <c r="U145" s="201">
        <v>1518</v>
      </c>
      <c r="V145" t="s">
        <v>3318</v>
      </c>
      <c r="W145" t="s">
        <v>3261</v>
      </c>
      <c r="X145" t="s">
        <v>3257</v>
      </c>
      <c r="Y145" t="s">
        <v>3258</v>
      </c>
      <c r="Z145" t="s">
        <v>3259</v>
      </c>
      <c r="AA145">
        <v>2156636</v>
      </c>
    </row>
    <row r="146" spans="1:29" x14ac:dyDescent="0.25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1307649</v>
      </c>
      <c r="H146" s="198">
        <v>37041.106076388889</v>
      </c>
      <c r="I146" t="s">
        <v>1349</v>
      </c>
      <c r="M146" t="s">
        <v>2946</v>
      </c>
      <c r="N146" t="s">
        <v>3288</v>
      </c>
      <c r="O146" t="s">
        <v>3296</v>
      </c>
      <c r="Q146" s="199">
        <v>25000</v>
      </c>
      <c r="S146" t="s">
        <v>3290</v>
      </c>
      <c r="T146" t="s">
        <v>3291</v>
      </c>
      <c r="U146" s="201">
        <v>20.5</v>
      </c>
      <c r="V146" t="s">
        <v>1038</v>
      </c>
      <c r="W146" t="s">
        <v>3292</v>
      </c>
      <c r="X146" t="s">
        <v>3293</v>
      </c>
      <c r="Y146" t="s">
        <v>3294</v>
      </c>
      <c r="Z146" t="s">
        <v>3260</v>
      </c>
      <c r="AA146">
        <v>105321</v>
      </c>
      <c r="AB146" s="198">
        <v>37043.875</v>
      </c>
      <c r="AC146" s="198">
        <v>37072.875</v>
      </c>
    </row>
    <row r="147" spans="1:29" x14ac:dyDescent="0.25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30</v>
      </c>
      <c r="F147" s="213">
        <f t="shared" si="15"/>
        <v>750000</v>
      </c>
      <c r="G147" s="202">
        <v>1307650</v>
      </c>
      <c r="H147" s="198">
        <v>37041.106122685182</v>
      </c>
      <c r="I147" t="s">
        <v>1349</v>
      </c>
      <c r="M147" t="s">
        <v>2946</v>
      </c>
      <c r="N147" t="s">
        <v>3288</v>
      </c>
      <c r="O147" t="s">
        <v>3296</v>
      </c>
      <c r="Q147" s="199">
        <v>25000</v>
      </c>
      <c r="S147" t="s">
        <v>3290</v>
      </c>
      <c r="T147" t="s">
        <v>3291</v>
      </c>
      <c r="U147" s="201">
        <v>20.55</v>
      </c>
      <c r="V147" t="s">
        <v>1038</v>
      </c>
      <c r="W147" t="s">
        <v>3292</v>
      </c>
      <c r="X147" t="s">
        <v>3293</v>
      </c>
      <c r="Y147" t="s">
        <v>3294</v>
      </c>
      <c r="Z147" t="s">
        <v>3260</v>
      </c>
      <c r="AA147">
        <v>105322</v>
      </c>
      <c r="AB147" s="198">
        <v>37043.875</v>
      </c>
      <c r="AC147" s="198">
        <v>37072.875</v>
      </c>
    </row>
    <row r="148" spans="1:29" x14ac:dyDescent="0.25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90</v>
      </c>
      <c r="F148" s="213">
        <f t="shared" si="15"/>
        <v>2250000</v>
      </c>
      <c r="G148" s="202">
        <v>1307651</v>
      </c>
      <c r="H148" s="198">
        <v>37041.106145833335</v>
      </c>
      <c r="I148" t="s">
        <v>1345</v>
      </c>
      <c r="M148" t="s">
        <v>2946</v>
      </c>
      <c r="N148" t="s">
        <v>3288</v>
      </c>
      <c r="O148" t="s">
        <v>3289</v>
      </c>
      <c r="Q148" s="199">
        <v>25000</v>
      </c>
      <c r="S148" t="s">
        <v>3290</v>
      </c>
      <c r="T148" t="s">
        <v>3291</v>
      </c>
      <c r="U148" s="201">
        <v>26.65</v>
      </c>
      <c r="V148" t="s">
        <v>340</v>
      </c>
      <c r="W148" t="s">
        <v>3292</v>
      </c>
      <c r="X148" t="s">
        <v>3293</v>
      </c>
      <c r="Y148" t="s">
        <v>3294</v>
      </c>
      <c r="Z148" t="s">
        <v>3260</v>
      </c>
      <c r="AA148">
        <v>105323</v>
      </c>
      <c r="AB148" s="198">
        <v>37257</v>
      </c>
      <c r="AC148" s="198">
        <v>37346</v>
      </c>
    </row>
    <row r="149" spans="1:29" x14ac:dyDescent="0.25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92</v>
      </c>
      <c r="F149" s="213">
        <f t="shared" si="15"/>
        <v>2300000</v>
      </c>
      <c r="G149" s="202">
        <v>1307652</v>
      </c>
      <c r="H149" s="198">
        <v>37041.106226851851</v>
      </c>
      <c r="I149" t="s">
        <v>3433</v>
      </c>
      <c r="M149" t="s">
        <v>2946</v>
      </c>
      <c r="N149" t="s">
        <v>3288</v>
      </c>
      <c r="O149" t="s">
        <v>3312</v>
      </c>
      <c r="Q149" s="199">
        <v>25000</v>
      </c>
      <c r="S149" t="s">
        <v>3290</v>
      </c>
      <c r="T149" t="s">
        <v>3291</v>
      </c>
      <c r="U149" s="201">
        <v>24.75</v>
      </c>
      <c r="V149" t="s">
        <v>4689</v>
      </c>
      <c r="W149" t="s">
        <v>3292</v>
      </c>
      <c r="X149" t="s">
        <v>3293</v>
      </c>
      <c r="Y149" t="s">
        <v>3294</v>
      </c>
      <c r="Z149" t="s">
        <v>3260</v>
      </c>
      <c r="AA149">
        <v>105324</v>
      </c>
      <c r="AB149" s="198">
        <v>37165</v>
      </c>
      <c r="AC149" s="198">
        <v>37256</v>
      </c>
    </row>
    <row r="150" spans="1:29" x14ac:dyDescent="0.25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30</v>
      </c>
      <c r="F150" s="213">
        <f t="shared" si="15"/>
        <v>750000</v>
      </c>
      <c r="G150" s="202">
        <v>1307653</v>
      </c>
      <c r="H150" s="198">
        <v>37041.106249999997</v>
      </c>
      <c r="I150" t="s">
        <v>1349</v>
      </c>
      <c r="M150" t="s">
        <v>2946</v>
      </c>
      <c r="N150" t="s">
        <v>3288</v>
      </c>
      <c r="O150" t="s">
        <v>3296</v>
      </c>
      <c r="Q150" s="199">
        <v>25000</v>
      </c>
      <c r="S150" t="s">
        <v>3290</v>
      </c>
      <c r="T150" t="s">
        <v>3291</v>
      </c>
      <c r="U150" s="201">
        <v>20.6</v>
      </c>
      <c r="V150" t="s">
        <v>1038</v>
      </c>
      <c r="W150" t="s">
        <v>3292</v>
      </c>
      <c r="X150" t="s">
        <v>3293</v>
      </c>
      <c r="Y150" t="s">
        <v>3294</v>
      </c>
      <c r="Z150" t="s">
        <v>3260</v>
      </c>
      <c r="AA150">
        <v>105325</v>
      </c>
      <c r="AB150" s="198">
        <v>37043.875</v>
      </c>
      <c r="AC150" s="198">
        <v>37072.875</v>
      </c>
    </row>
    <row r="151" spans="1:29" x14ac:dyDescent="0.25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90</v>
      </c>
      <c r="F151" s="213">
        <f t="shared" si="15"/>
        <v>2250000</v>
      </c>
      <c r="G151" s="202">
        <v>1307654</v>
      </c>
      <c r="H151" s="198">
        <v>37041.106261574074</v>
      </c>
      <c r="I151" t="s">
        <v>1345</v>
      </c>
      <c r="M151" t="s">
        <v>2946</v>
      </c>
      <c r="N151" t="s">
        <v>3288</v>
      </c>
      <c r="O151" t="s">
        <v>3298</v>
      </c>
      <c r="Q151" s="199">
        <v>25000</v>
      </c>
      <c r="S151" t="s">
        <v>3290</v>
      </c>
      <c r="T151" t="s">
        <v>3291</v>
      </c>
      <c r="U151" s="201">
        <v>25.45</v>
      </c>
      <c r="V151" t="s">
        <v>340</v>
      </c>
      <c r="W151" t="s">
        <v>3292</v>
      </c>
      <c r="X151" t="s">
        <v>3293</v>
      </c>
      <c r="Y151" t="s">
        <v>3294</v>
      </c>
      <c r="Z151" t="s">
        <v>3260</v>
      </c>
      <c r="AA151">
        <v>105326</v>
      </c>
      <c r="AB151" s="198">
        <v>37622</v>
      </c>
      <c r="AC151" s="198">
        <v>37711</v>
      </c>
    </row>
    <row r="152" spans="1:29" x14ac:dyDescent="0.25">
      <c r="A152" s="44" t="str">
        <f t="shared" si="11"/>
        <v xml:space="preserve"> Power Financial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8</v>
      </c>
      <c r="F152" s="213">
        <f t="shared" si="15"/>
        <v>160</v>
      </c>
      <c r="G152" s="202">
        <v>1307655</v>
      </c>
      <c r="H152" s="198">
        <v>37041.106574074074</v>
      </c>
      <c r="I152" t="s">
        <v>4690</v>
      </c>
      <c r="M152" t="s">
        <v>1657</v>
      </c>
      <c r="N152" t="s">
        <v>1951</v>
      </c>
      <c r="O152" t="s">
        <v>153</v>
      </c>
      <c r="P152" s="199">
        <v>20</v>
      </c>
      <c r="S152" t="s">
        <v>2945</v>
      </c>
      <c r="T152" t="s">
        <v>1953</v>
      </c>
      <c r="U152" s="201">
        <v>202.5</v>
      </c>
      <c r="V152" t="s">
        <v>4691</v>
      </c>
      <c r="W152" t="s">
        <v>1970</v>
      </c>
      <c r="X152" t="s">
        <v>1956</v>
      </c>
      <c r="Y152" t="s">
        <v>1957</v>
      </c>
      <c r="Z152" t="s">
        <v>1958</v>
      </c>
      <c r="AA152">
        <v>1307655</v>
      </c>
      <c r="AB152" s="198">
        <v>37060</v>
      </c>
      <c r="AC152" s="198">
        <v>37067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16</v>
      </c>
      <c r="G153" s="202">
        <v>1307656</v>
      </c>
      <c r="H153" s="198">
        <v>37041.106921296298</v>
      </c>
      <c r="I153" t="s">
        <v>3277</v>
      </c>
      <c r="M153" t="s">
        <v>2952</v>
      </c>
      <c r="N153" t="s">
        <v>3252</v>
      </c>
      <c r="O153" t="s">
        <v>3253</v>
      </c>
      <c r="Q153" s="199">
        <v>16</v>
      </c>
      <c r="S153" t="s">
        <v>3254</v>
      </c>
      <c r="T153" t="s">
        <v>3255</v>
      </c>
      <c r="U153" s="201">
        <v>1698</v>
      </c>
      <c r="V153" t="s">
        <v>185</v>
      </c>
      <c r="W153" t="s">
        <v>3261</v>
      </c>
      <c r="X153" t="s">
        <v>3257</v>
      </c>
      <c r="Y153" t="s">
        <v>3258</v>
      </c>
      <c r="Z153" t="s">
        <v>3259</v>
      </c>
      <c r="AA153">
        <v>2156646</v>
      </c>
    </row>
    <row r="154" spans="1:29" x14ac:dyDescent="0.25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91</v>
      </c>
      <c r="F154" s="213">
        <f t="shared" si="15"/>
        <v>2275000</v>
      </c>
      <c r="G154" s="202">
        <v>1307657</v>
      </c>
      <c r="H154" s="198">
        <v>37041.106990740744</v>
      </c>
      <c r="I154" t="s">
        <v>3135</v>
      </c>
      <c r="M154" t="s">
        <v>2946</v>
      </c>
      <c r="N154" t="s">
        <v>3288</v>
      </c>
      <c r="O154" t="s">
        <v>343</v>
      </c>
      <c r="Q154" s="199">
        <v>25000</v>
      </c>
      <c r="S154" t="s">
        <v>3290</v>
      </c>
      <c r="T154" t="s">
        <v>3291</v>
      </c>
      <c r="U154" s="201">
        <v>23.25</v>
      </c>
      <c r="V154" t="s">
        <v>331</v>
      </c>
      <c r="W154" t="s">
        <v>3292</v>
      </c>
      <c r="X154" t="s">
        <v>3293</v>
      </c>
      <c r="Y154" t="s">
        <v>3294</v>
      </c>
      <c r="Z154" t="s">
        <v>3260</v>
      </c>
      <c r="AA154">
        <v>105327</v>
      </c>
      <c r="AB154" s="198">
        <v>37987</v>
      </c>
      <c r="AC154" s="198">
        <v>38077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13">
        <f t="shared" si="15"/>
        <v>2300000</v>
      </c>
      <c r="G155" s="202">
        <v>1307658</v>
      </c>
      <c r="H155" s="198">
        <v>37041.107071759259</v>
      </c>
      <c r="I155" t="s">
        <v>3135</v>
      </c>
      <c r="M155" t="s">
        <v>2946</v>
      </c>
      <c r="N155" t="s">
        <v>3288</v>
      </c>
      <c r="O155" t="s">
        <v>4692</v>
      </c>
      <c r="Q155" s="199">
        <v>25000</v>
      </c>
      <c r="S155" t="s">
        <v>3290</v>
      </c>
      <c r="T155" t="s">
        <v>3291</v>
      </c>
      <c r="U155" s="201">
        <v>22.15</v>
      </c>
      <c r="V155" t="s">
        <v>331</v>
      </c>
      <c r="W155" t="s">
        <v>3292</v>
      </c>
      <c r="X155" t="s">
        <v>3293</v>
      </c>
      <c r="Y155" t="s">
        <v>3294</v>
      </c>
      <c r="Z155" t="s">
        <v>3260</v>
      </c>
      <c r="AA155">
        <v>105328</v>
      </c>
      <c r="AB155" s="198">
        <v>37895</v>
      </c>
      <c r="AC155" s="198">
        <v>37986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16</v>
      </c>
      <c r="G156" s="202">
        <v>1307659</v>
      </c>
      <c r="H156" s="198">
        <v>37041.107604166667</v>
      </c>
      <c r="I156" t="s">
        <v>3309</v>
      </c>
      <c r="M156" t="s">
        <v>2952</v>
      </c>
      <c r="N156" t="s">
        <v>3265</v>
      </c>
      <c r="O156" t="s">
        <v>3266</v>
      </c>
      <c r="P156" s="199">
        <v>16</v>
      </c>
      <c r="S156" t="s">
        <v>3254</v>
      </c>
      <c r="T156" t="s">
        <v>3255</v>
      </c>
      <c r="U156" s="201">
        <v>1518</v>
      </c>
      <c r="V156" t="s">
        <v>4685</v>
      </c>
      <c r="W156" t="s">
        <v>3261</v>
      </c>
      <c r="X156" t="s">
        <v>3257</v>
      </c>
      <c r="Y156" t="s">
        <v>3258</v>
      </c>
      <c r="Z156" t="s">
        <v>3259</v>
      </c>
      <c r="AA156">
        <v>2156651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</v>
      </c>
      <c r="G157" s="202">
        <v>1307661</v>
      </c>
      <c r="H157" s="198">
        <v>37041.107928240737</v>
      </c>
      <c r="I157" t="s">
        <v>3270</v>
      </c>
      <c r="M157" t="s">
        <v>2952</v>
      </c>
      <c r="N157" t="s">
        <v>3265</v>
      </c>
      <c r="O157" t="s">
        <v>3266</v>
      </c>
      <c r="P157" s="199">
        <v>2</v>
      </c>
      <c r="S157" t="s">
        <v>3254</v>
      </c>
      <c r="T157" t="s">
        <v>3255</v>
      </c>
      <c r="U157" s="201">
        <v>1518</v>
      </c>
      <c r="V157" t="s">
        <v>4687</v>
      </c>
      <c r="W157" t="s">
        <v>3261</v>
      </c>
      <c r="X157" t="s">
        <v>3257</v>
      </c>
      <c r="Y157" t="s">
        <v>3258</v>
      </c>
      <c r="Z157" t="s">
        <v>3259</v>
      </c>
      <c r="AA157">
        <v>2156656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</v>
      </c>
      <c r="G158" s="202">
        <v>1307662</v>
      </c>
      <c r="H158" s="198">
        <v>37041.108263888891</v>
      </c>
      <c r="I158" t="s">
        <v>4662</v>
      </c>
      <c r="M158" t="s">
        <v>2952</v>
      </c>
      <c r="N158" t="s">
        <v>3265</v>
      </c>
      <c r="O158" t="s">
        <v>3266</v>
      </c>
      <c r="Q158" s="199">
        <v>10</v>
      </c>
      <c r="S158" t="s">
        <v>3254</v>
      </c>
      <c r="T158" t="s">
        <v>3255</v>
      </c>
      <c r="U158" s="201">
        <v>1519</v>
      </c>
      <c r="V158" t="s">
        <v>4663</v>
      </c>
      <c r="W158" t="s">
        <v>3261</v>
      </c>
      <c r="X158" t="s">
        <v>3257</v>
      </c>
      <c r="Y158" t="s">
        <v>3258</v>
      </c>
      <c r="Z158" t="s">
        <v>3259</v>
      </c>
      <c r="AA158">
        <v>2156659</v>
      </c>
    </row>
    <row r="159" spans="1:29" x14ac:dyDescent="0.25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31</v>
      </c>
      <c r="F159" s="213">
        <f t="shared" si="15"/>
        <v>775</v>
      </c>
      <c r="G159" s="202">
        <v>1307663</v>
      </c>
      <c r="H159" s="198">
        <v>37041.108275462961</v>
      </c>
      <c r="I159" t="s">
        <v>1961</v>
      </c>
      <c r="M159" t="s">
        <v>1657</v>
      </c>
      <c r="N159" t="s">
        <v>937</v>
      </c>
      <c r="O159" t="s">
        <v>176</v>
      </c>
      <c r="P159" s="199">
        <v>25</v>
      </c>
      <c r="S159" t="s">
        <v>2945</v>
      </c>
      <c r="T159" t="s">
        <v>938</v>
      </c>
      <c r="U159" s="201">
        <v>19.3</v>
      </c>
      <c r="V159" t="s">
        <v>145</v>
      </c>
      <c r="W159" t="s">
        <v>940</v>
      </c>
      <c r="X159" t="s">
        <v>941</v>
      </c>
      <c r="Y159" t="s">
        <v>942</v>
      </c>
      <c r="Z159" t="s">
        <v>3260</v>
      </c>
      <c r="AA159">
        <v>108056.1</v>
      </c>
      <c r="AB159" s="198">
        <v>37104</v>
      </c>
      <c r="AC159" s="198">
        <v>37134</v>
      </c>
    </row>
    <row r="160" spans="1:29" x14ac:dyDescent="0.25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5</v>
      </c>
      <c r="F160" s="213">
        <f t="shared" si="15"/>
        <v>125</v>
      </c>
      <c r="G160" s="202">
        <v>1307664</v>
      </c>
      <c r="H160" s="198">
        <v>37041.109490740739</v>
      </c>
      <c r="I160" t="s">
        <v>1964</v>
      </c>
      <c r="M160" t="s">
        <v>1657</v>
      </c>
      <c r="N160" t="s">
        <v>937</v>
      </c>
      <c r="O160" t="s">
        <v>959</v>
      </c>
      <c r="P160" s="199">
        <v>25</v>
      </c>
      <c r="S160" t="s">
        <v>2945</v>
      </c>
      <c r="T160" t="s">
        <v>938</v>
      </c>
      <c r="U160" s="201">
        <v>27.5</v>
      </c>
      <c r="V160" t="s">
        <v>195</v>
      </c>
      <c r="W160" t="s">
        <v>940</v>
      </c>
      <c r="X160" t="s">
        <v>941</v>
      </c>
      <c r="Y160" t="s">
        <v>942</v>
      </c>
      <c r="Z160" t="s">
        <v>3260</v>
      </c>
      <c r="AA160">
        <v>108058.1</v>
      </c>
      <c r="AB160" s="198">
        <v>37046.875</v>
      </c>
      <c r="AC160" s="198">
        <v>37050.875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1307665</v>
      </c>
      <c r="H161" s="198">
        <v>37041.109513888892</v>
      </c>
      <c r="I161" t="s">
        <v>3270</v>
      </c>
      <c r="M161" t="s">
        <v>2952</v>
      </c>
      <c r="N161" t="s">
        <v>3280</v>
      </c>
      <c r="O161" t="s">
        <v>3281</v>
      </c>
      <c r="P161" s="199">
        <v>10</v>
      </c>
      <c r="S161" t="s">
        <v>3282</v>
      </c>
      <c r="T161" t="s">
        <v>3255</v>
      </c>
      <c r="U161" s="201">
        <v>7120</v>
      </c>
      <c r="V161" t="s">
        <v>4687</v>
      </c>
      <c r="W161" t="s">
        <v>3283</v>
      </c>
      <c r="X161" t="s">
        <v>3257</v>
      </c>
      <c r="Y161" t="s">
        <v>3258</v>
      </c>
      <c r="Z161" t="s">
        <v>3259</v>
      </c>
      <c r="AA161">
        <v>2156661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1307666</v>
      </c>
      <c r="H162" s="198">
        <v>37041.109918981485</v>
      </c>
      <c r="I162" t="s">
        <v>3225</v>
      </c>
      <c r="M162" t="s">
        <v>2952</v>
      </c>
      <c r="N162" t="s">
        <v>3265</v>
      </c>
      <c r="O162" t="s">
        <v>3266</v>
      </c>
      <c r="P162" s="199">
        <v>20</v>
      </c>
      <c r="S162" t="s">
        <v>3254</v>
      </c>
      <c r="T162" t="s">
        <v>3255</v>
      </c>
      <c r="U162" s="201">
        <v>1518</v>
      </c>
      <c r="V162" t="s">
        <v>3269</v>
      </c>
      <c r="W162" t="s">
        <v>3261</v>
      </c>
      <c r="X162" t="s">
        <v>3257</v>
      </c>
      <c r="Y162" t="s">
        <v>3258</v>
      </c>
      <c r="Z162" t="s">
        <v>3259</v>
      </c>
      <c r="AA162">
        <v>2156664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1307667</v>
      </c>
      <c r="H163" s="198">
        <v>37041.109965277778</v>
      </c>
      <c r="I163" t="s">
        <v>3270</v>
      </c>
      <c r="M163" t="s">
        <v>2952</v>
      </c>
      <c r="N163" t="s">
        <v>3280</v>
      </c>
      <c r="O163" t="s">
        <v>3281</v>
      </c>
      <c r="P163" s="199">
        <v>10</v>
      </c>
      <c r="S163" t="s">
        <v>3282</v>
      </c>
      <c r="T163" t="s">
        <v>3255</v>
      </c>
      <c r="U163" s="201">
        <v>7120</v>
      </c>
      <c r="V163" t="s">
        <v>4687</v>
      </c>
      <c r="W163" t="s">
        <v>3283</v>
      </c>
      <c r="X163" t="s">
        <v>3257</v>
      </c>
      <c r="Y163" t="s">
        <v>3258</v>
      </c>
      <c r="Z163" t="s">
        <v>3259</v>
      </c>
      <c r="AA163">
        <v>2156666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</v>
      </c>
      <c r="G164" s="202">
        <v>1307670</v>
      </c>
      <c r="H164" s="198">
        <v>37041.111006944448</v>
      </c>
      <c r="I164" t="s">
        <v>3277</v>
      </c>
      <c r="M164" t="s">
        <v>2952</v>
      </c>
      <c r="N164" t="s">
        <v>3280</v>
      </c>
      <c r="O164" t="s">
        <v>3281</v>
      </c>
      <c r="P164" s="199">
        <v>2</v>
      </c>
      <c r="S164" t="s">
        <v>3282</v>
      </c>
      <c r="T164" t="s">
        <v>3255</v>
      </c>
      <c r="U164" s="201">
        <v>7105</v>
      </c>
      <c r="V164" t="s">
        <v>3318</v>
      </c>
      <c r="W164" t="s">
        <v>3283</v>
      </c>
      <c r="X164" t="s">
        <v>3257</v>
      </c>
      <c r="Y164" t="s">
        <v>3258</v>
      </c>
      <c r="Z164" t="s">
        <v>3259</v>
      </c>
      <c r="AA164">
        <v>2156675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1307671</v>
      </c>
      <c r="H165" s="198">
        <v>37041.111608796295</v>
      </c>
      <c r="I165" t="s">
        <v>3270</v>
      </c>
      <c r="M165" t="s">
        <v>2952</v>
      </c>
      <c r="N165" t="s">
        <v>3280</v>
      </c>
      <c r="O165" t="s">
        <v>3281</v>
      </c>
      <c r="P165" s="199">
        <v>8</v>
      </c>
      <c r="S165" t="s">
        <v>3282</v>
      </c>
      <c r="T165" t="s">
        <v>3255</v>
      </c>
      <c r="U165" s="201">
        <v>7085</v>
      </c>
      <c r="V165" t="s">
        <v>4687</v>
      </c>
      <c r="W165" t="s">
        <v>3283</v>
      </c>
      <c r="X165" t="s">
        <v>3257</v>
      </c>
      <c r="Y165" t="s">
        <v>3258</v>
      </c>
      <c r="Z165" t="s">
        <v>3259</v>
      </c>
      <c r="AA165">
        <v>2156679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1307672</v>
      </c>
      <c r="H166" s="198">
        <v>37041.111817129633</v>
      </c>
      <c r="I166" t="s">
        <v>3225</v>
      </c>
      <c r="M166" t="s">
        <v>2952</v>
      </c>
      <c r="N166" t="s">
        <v>3265</v>
      </c>
      <c r="O166" t="s">
        <v>3266</v>
      </c>
      <c r="P166" s="199">
        <v>20</v>
      </c>
      <c r="S166" t="s">
        <v>3254</v>
      </c>
      <c r="T166" t="s">
        <v>3255</v>
      </c>
      <c r="U166" s="201">
        <v>1517</v>
      </c>
      <c r="V166" t="s">
        <v>3269</v>
      </c>
      <c r="W166" t="s">
        <v>3261</v>
      </c>
      <c r="X166" t="s">
        <v>3257</v>
      </c>
      <c r="Y166" t="s">
        <v>3258</v>
      </c>
      <c r="Z166" t="s">
        <v>3259</v>
      </c>
      <c r="AA166">
        <v>2156681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</v>
      </c>
      <c r="G167" s="202">
        <v>1307673</v>
      </c>
      <c r="H167" s="198">
        <v>37041.111817129633</v>
      </c>
      <c r="I167" t="s">
        <v>3321</v>
      </c>
      <c r="M167" t="s">
        <v>2952</v>
      </c>
      <c r="N167" t="s">
        <v>3280</v>
      </c>
      <c r="O167" t="s">
        <v>3281</v>
      </c>
      <c r="Q167" s="199">
        <v>2</v>
      </c>
      <c r="S167" t="s">
        <v>3282</v>
      </c>
      <c r="T167" t="s">
        <v>3255</v>
      </c>
      <c r="U167" s="201">
        <v>7090</v>
      </c>
      <c r="V167" t="s">
        <v>1227</v>
      </c>
      <c r="W167" t="s">
        <v>3283</v>
      </c>
      <c r="X167" t="s">
        <v>3257</v>
      </c>
      <c r="Y167" t="s">
        <v>3258</v>
      </c>
      <c r="Z167" t="s">
        <v>3259</v>
      </c>
      <c r="AA167">
        <v>2156683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10</v>
      </c>
      <c r="G168" s="202">
        <v>1307674</v>
      </c>
      <c r="H168" s="198">
        <v>37041.112546296295</v>
      </c>
      <c r="I168" t="s">
        <v>3277</v>
      </c>
      <c r="M168" t="s">
        <v>2952</v>
      </c>
      <c r="N168" t="s">
        <v>3265</v>
      </c>
      <c r="O168" t="s">
        <v>3266</v>
      </c>
      <c r="P168" s="199">
        <v>10</v>
      </c>
      <c r="S168" t="s">
        <v>3254</v>
      </c>
      <c r="T168" t="s">
        <v>3255</v>
      </c>
      <c r="U168" s="201">
        <v>1516</v>
      </c>
      <c r="V168" t="s">
        <v>3318</v>
      </c>
      <c r="W168" t="s">
        <v>3261</v>
      </c>
      <c r="X168" t="s">
        <v>3257</v>
      </c>
      <c r="Y168" t="s">
        <v>3258</v>
      </c>
      <c r="Z168" t="s">
        <v>3259</v>
      </c>
      <c r="AA168">
        <v>2156685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18</v>
      </c>
      <c r="G169" s="202">
        <v>1307675</v>
      </c>
      <c r="H169" s="198">
        <v>37041.112881944442</v>
      </c>
      <c r="I169" t="s">
        <v>4693</v>
      </c>
      <c r="M169" t="s">
        <v>2952</v>
      </c>
      <c r="N169" t="s">
        <v>3252</v>
      </c>
      <c r="O169" t="s">
        <v>3253</v>
      </c>
      <c r="P169" s="199">
        <v>18</v>
      </c>
      <c r="S169" t="s">
        <v>3254</v>
      </c>
      <c r="T169" t="s">
        <v>3255</v>
      </c>
      <c r="U169" s="201">
        <v>1697</v>
      </c>
      <c r="V169" t="s">
        <v>4694</v>
      </c>
      <c r="W169" t="s">
        <v>3261</v>
      </c>
      <c r="X169" t="s">
        <v>3257</v>
      </c>
      <c r="Y169" t="s">
        <v>3258</v>
      </c>
      <c r="Z169" t="s">
        <v>3259</v>
      </c>
      <c r="AA169">
        <v>2156687</v>
      </c>
    </row>
    <row r="170" spans="1:29" x14ac:dyDescent="0.25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20</v>
      </c>
      <c r="G170" s="202">
        <v>1307676</v>
      </c>
      <c r="H170" s="198">
        <v>37041.113055555557</v>
      </c>
      <c r="I170" t="s">
        <v>4662</v>
      </c>
      <c r="M170" t="s">
        <v>2952</v>
      </c>
      <c r="N170" t="s">
        <v>3265</v>
      </c>
      <c r="O170" t="s">
        <v>3266</v>
      </c>
      <c r="Q170" s="199">
        <v>20</v>
      </c>
      <c r="S170" t="s">
        <v>3254</v>
      </c>
      <c r="T170" t="s">
        <v>3255</v>
      </c>
      <c r="U170" s="201">
        <v>1517</v>
      </c>
      <c r="V170" t="s">
        <v>4663</v>
      </c>
      <c r="W170" t="s">
        <v>3261</v>
      </c>
      <c r="X170" t="s">
        <v>3257</v>
      </c>
      <c r="Y170" t="s">
        <v>3258</v>
      </c>
      <c r="Z170" t="s">
        <v>3259</v>
      </c>
      <c r="AA170">
        <v>2156689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1307677</v>
      </c>
      <c r="H171" s="198">
        <v>37041.113136574073</v>
      </c>
      <c r="I171" t="s">
        <v>3430</v>
      </c>
      <c r="M171" t="s">
        <v>2952</v>
      </c>
      <c r="N171" t="s">
        <v>3252</v>
      </c>
      <c r="O171" t="s">
        <v>3253</v>
      </c>
      <c r="Q171" s="199">
        <v>4</v>
      </c>
      <c r="S171" t="s">
        <v>3254</v>
      </c>
      <c r="T171" t="s">
        <v>3255</v>
      </c>
      <c r="U171" s="201">
        <v>1697</v>
      </c>
      <c r="V171" t="s">
        <v>3431</v>
      </c>
      <c r="W171" t="s">
        <v>3261</v>
      </c>
      <c r="X171" t="s">
        <v>3257</v>
      </c>
      <c r="Y171" t="s">
        <v>3258</v>
      </c>
      <c r="Z171" t="s">
        <v>3259</v>
      </c>
      <c r="AA171">
        <v>2156693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1307678</v>
      </c>
      <c r="H172" s="198">
        <v>37041.11314814815</v>
      </c>
      <c r="I172" t="s">
        <v>3270</v>
      </c>
      <c r="M172" t="s">
        <v>2952</v>
      </c>
      <c r="N172" t="s">
        <v>3280</v>
      </c>
      <c r="O172" t="s">
        <v>3281</v>
      </c>
      <c r="P172" s="199">
        <v>10</v>
      </c>
      <c r="S172" t="s">
        <v>3282</v>
      </c>
      <c r="T172" t="s">
        <v>3255</v>
      </c>
      <c r="U172" s="201">
        <v>7055</v>
      </c>
      <c r="V172" t="s">
        <v>184</v>
      </c>
      <c r="W172" t="s">
        <v>3283</v>
      </c>
      <c r="X172" t="s">
        <v>3257</v>
      </c>
      <c r="Y172" t="s">
        <v>3258</v>
      </c>
      <c r="Z172" t="s">
        <v>3259</v>
      </c>
      <c r="AA172">
        <v>2156691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1307679</v>
      </c>
      <c r="H173" s="198">
        <v>37041.113310185188</v>
      </c>
      <c r="I173" t="s">
        <v>3279</v>
      </c>
      <c r="M173" t="s">
        <v>2952</v>
      </c>
      <c r="N173" t="s">
        <v>3280</v>
      </c>
      <c r="O173" t="s">
        <v>3281</v>
      </c>
      <c r="Q173" s="199">
        <v>8</v>
      </c>
      <c r="S173" t="s">
        <v>3282</v>
      </c>
      <c r="T173" t="s">
        <v>3255</v>
      </c>
      <c r="U173" s="201">
        <v>7060</v>
      </c>
      <c r="V173" t="s">
        <v>970</v>
      </c>
      <c r="W173" t="s">
        <v>3283</v>
      </c>
      <c r="X173" t="s">
        <v>3257</v>
      </c>
      <c r="Y173" t="s">
        <v>3258</v>
      </c>
      <c r="Z173" t="s">
        <v>3259</v>
      </c>
      <c r="AA173">
        <v>2156695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14</v>
      </c>
      <c r="G174" s="202">
        <v>1307680</v>
      </c>
      <c r="H174" s="198">
        <v>37041.113425925927</v>
      </c>
      <c r="I174" t="s">
        <v>177</v>
      </c>
      <c r="M174" t="s">
        <v>2952</v>
      </c>
      <c r="N174" t="s">
        <v>3252</v>
      </c>
      <c r="O174" t="s">
        <v>3253</v>
      </c>
      <c r="Q174" s="199">
        <v>14</v>
      </c>
      <c r="S174" t="s">
        <v>3254</v>
      </c>
      <c r="T174" t="s">
        <v>3255</v>
      </c>
      <c r="U174" s="201">
        <v>1697</v>
      </c>
      <c r="V174" t="s">
        <v>4681</v>
      </c>
      <c r="W174" t="s">
        <v>3261</v>
      </c>
      <c r="X174" t="s">
        <v>3257</v>
      </c>
      <c r="Y174" t="s">
        <v>3258</v>
      </c>
      <c r="Z174" t="s">
        <v>3259</v>
      </c>
      <c r="AA174">
        <v>2156697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4</v>
      </c>
      <c r="G175" s="202">
        <v>1307681</v>
      </c>
      <c r="H175" s="198">
        <v>37041.113715277781</v>
      </c>
      <c r="I175" t="s">
        <v>205</v>
      </c>
      <c r="M175" t="s">
        <v>2952</v>
      </c>
      <c r="N175" t="s">
        <v>3265</v>
      </c>
      <c r="O175" t="s">
        <v>4695</v>
      </c>
      <c r="Q175" s="199">
        <v>4</v>
      </c>
      <c r="S175" t="s">
        <v>3254</v>
      </c>
      <c r="T175" t="s">
        <v>3255</v>
      </c>
      <c r="U175" s="201">
        <v>1501.5</v>
      </c>
      <c r="V175" t="s">
        <v>207</v>
      </c>
      <c r="W175" t="s">
        <v>3261</v>
      </c>
      <c r="X175" t="s">
        <v>3257</v>
      </c>
      <c r="Y175" t="s">
        <v>3258</v>
      </c>
      <c r="Z175" t="s">
        <v>3259</v>
      </c>
      <c r="AA175">
        <v>2156699</v>
      </c>
      <c r="AB175" s="198">
        <v>37043.875</v>
      </c>
      <c r="AC175" s="198">
        <v>37043.875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</v>
      </c>
      <c r="G176" s="202">
        <v>1307682</v>
      </c>
      <c r="H176" s="198">
        <v>37041.113749999997</v>
      </c>
      <c r="I176" t="s">
        <v>4662</v>
      </c>
      <c r="M176" t="s">
        <v>2952</v>
      </c>
      <c r="N176" t="s">
        <v>3252</v>
      </c>
      <c r="O176" t="s">
        <v>3253</v>
      </c>
      <c r="Q176" s="199">
        <v>2</v>
      </c>
      <c r="S176" t="s">
        <v>3254</v>
      </c>
      <c r="T176" t="s">
        <v>3255</v>
      </c>
      <c r="U176" s="201">
        <v>1697</v>
      </c>
      <c r="V176" t="s">
        <v>4663</v>
      </c>
      <c r="W176" t="s">
        <v>3261</v>
      </c>
      <c r="X176" t="s">
        <v>3257</v>
      </c>
      <c r="Y176" t="s">
        <v>3258</v>
      </c>
      <c r="Z176" t="s">
        <v>3259</v>
      </c>
      <c r="AA176">
        <v>2156701</v>
      </c>
    </row>
    <row r="177" spans="1:29" x14ac:dyDescent="0.25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30</v>
      </c>
      <c r="F177" s="213">
        <f t="shared" si="15"/>
        <v>750000</v>
      </c>
      <c r="G177" s="202">
        <v>1307683</v>
      </c>
      <c r="H177" s="198">
        <v>37041.113807870373</v>
      </c>
      <c r="I177" t="s">
        <v>3295</v>
      </c>
      <c r="M177" t="s">
        <v>2946</v>
      </c>
      <c r="N177" t="s">
        <v>3288</v>
      </c>
      <c r="O177" t="s">
        <v>3296</v>
      </c>
      <c r="P177" s="199">
        <v>25000</v>
      </c>
      <c r="S177" t="s">
        <v>3290</v>
      </c>
      <c r="T177" t="s">
        <v>3291</v>
      </c>
      <c r="U177" s="201">
        <v>20.6</v>
      </c>
      <c r="V177" t="s">
        <v>182</v>
      </c>
      <c r="W177" t="s">
        <v>3292</v>
      </c>
      <c r="X177" t="s">
        <v>3293</v>
      </c>
      <c r="Y177" t="s">
        <v>3294</v>
      </c>
      <c r="Z177" t="s">
        <v>3260</v>
      </c>
      <c r="AA177">
        <v>105329</v>
      </c>
      <c r="AB177" s="198">
        <v>37043.875</v>
      </c>
      <c r="AC177" s="198">
        <v>37072.875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10</v>
      </c>
      <c r="G178" s="202">
        <v>1307684</v>
      </c>
      <c r="H178" s="198">
        <v>37041.113912037035</v>
      </c>
      <c r="I178" t="s">
        <v>3279</v>
      </c>
      <c r="M178" t="s">
        <v>2952</v>
      </c>
      <c r="N178" t="s">
        <v>3252</v>
      </c>
      <c r="O178" t="s">
        <v>3253</v>
      </c>
      <c r="P178" s="199">
        <v>10</v>
      </c>
      <c r="S178" t="s">
        <v>3254</v>
      </c>
      <c r="T178" t="s">
        <v>3255</v>
      </c>
      <c r="U178" s="201">
        <v>1696</v>
      </c>
      <c r="V178" t="s">
        <v>3310</v>
      </c>
      <c r="W178" t="s">
        <v>3261</v>
      </c>
      <c r="X178" t="s">
        <v>3257</v>
      </c>
      <c r="Y178" t="s">
        <v>3258</v>
      </c>
      <c r="Z178" t="s">
        <v>3259</v>
      </c>
      <c r="AA178">
        <v>2156703</v>
      </c>
    </row>
    <row r="179" spans="1:29" x14ac:dyDescent="0.25">
      <c r="A179" s="44" t="str">
        <f t="shared" si="11"/>
        <v xml:space="preserve"> Power Financial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93</v>
      </c>
      <c r="F179" s="213">
        <f t="shared" si="15"/>
        <v>930</v>
      </c>
      <c r="G179" s="202">
        <v>1307685</v>
      </c>
      <c r="H179" s="198">
        <v>37041.11414351852</v>
      </c>
      <c r="I179" t="s">
        <v>4696</v>
      </c>
      <c r="M179" t="s">
        <v>1657</v>
      </c>
      <c r="N179" t="s">
        <v>1951</v>
      </c>
      <c r="O179" t="s">
        <v>1952</v>
      </c>
      <c r="P179" s="199">
        <v>10</v>
      </c>
      <c r="S179" t="s">
        <v>2945</v>
      </c>
      <c r="T179" t="s">
        <v>1953</v>
      </c>
      <c r="U179" s="201">
        <v>220</v>
      </c>
      <c r="V179" t="s">
        <v>4697</v>
      </c>
      <c r="W179" t="s">
        <v>1955</v>
      </c>
      <c r="X179" t="s">
        <v>1956</v>
      </c>
      <c r="Y179" t="s">
        <v>1957</v>
      </c>
      <c r="Z179" t="s">
        <v>1958</v>
      </c>
      <c r="AA179">
        <v>1307685</v>
      </c>
      <c r="AB179" s="198">
        <v>37165</v>
      </c>
      <c r="AC179" s="198">
        <v>37257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1307686</v>
      </c>
      <c r="H180" s="198">
        <v>37041.115081018521</v>
      </c>
      <c r="I180" t="s">
        <v>3270</v>
      </c>
      <c r="M180" t="s">
        <v>2952</v>
      </c>
      <c r="N180" t="s">
        <v>3280</v>
      </c>
      <c r="O180" t="s">
        <v>3281</v>
      </c>
      <c r="Q180" s="199">
        <v>2</v>
      </c>
      <c r="S180" t="s">
        <v>3282</v>
      </c>
      <c r="T180" t="s">
        <v>3255</v>
      </c>
      <c r="U180" s="201">
        <v>7070</v>
      </c>
      <c r="V180" t="s">
        <v>4687</v>
      </c>
      <c r="W180" t="s">
        <v>3283</v>
      </c>
      <c r="X180" t="s">
        <v>3257</v>
      </c>
      <c r="Y180" t="s">
        <v>3258</v>
      </c>
      <c r="Z180" t="s">
        <v>3259</v>
      </c>
      <c r="AA180">
        <v>2156705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1307687</v>
      </c>
      <c r="H181" s="198">
        <v>37041.11513888889</v>
      </c>
      <c r="I181" t="s">
        <v>3277</v>
      </c>
      <c r="M181" t="s">
        <v>2952</v>
      </c>
      <c r="N181" t="s">
        <v>3252</v>
      </c>
      <c r="O181" t="s">
        <v>3253</v>
      </c>
      <c r="P181" s="199">
        <v>10</v>
      </c>
      <c r="S181" t="s">
        <v>3254</v>
      </c>
      <c r="T181" t="s">
        <v>3255</v>
      </c>
      <c r="U181" s="201">
        <v>1696</v>
      </c>
      <c r="V181" t="s">
        <v>185</v>
      </c>
      <c r="W181" t="s">
        <v>3261</v>
      </c>
      <c r="X181" t="s">
        <v>3257</v>
      </c>
      <c r="Y181" t="s">
        <v>3258</v>
      </c>
      <c r="Z181" t="s">
        <v>3259</v>
      </c>
      <c r="AA181">
        <v>2156707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5</v>
      </c>
      <c r="G182" s="202">
        <v>1307688</v>
      </c>
      <c r="H182" s="198">
        <v>37041.115254629629</v>
      </c>
      <c r="I182" t="s">
        <v>3278</v>
      </c>
      <c r="M182" t="s">
        <v>2952</v>
      </c>
      <c r="N182" t="s">
        <v>3280</v>
      </c>
      <c r="O182" t="s">
        <v>3281</v>
      </c>
      <c r="Q182" s="199">
        <v>5</v>
      </c>
      <c r="S182" t="s">
        <v>3282</v>
      </c>
      <c r="T182" t="s">
        <v>3255</v>
      </c>
      <c r="U182" s="201">
        <v>7070</v>
      </c>
      <c r="V182" t="s">
        <v>199</v>
      </c>
      <c r="W182" t="s">
        <v>3283</v>
      </c>
      <c r="X182" t="s">
        <v>3257</v>
      </c>
      <c r="Y182" t="s">
        <v>3258</v>
      </c>
      <c r="Z182" t="s">
        <v>3259</v>
      </c>
      <c r="AA182">
        <v>2156709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1307689</v>
      </c>
      <c r="H183" s="198">
        <v>37041.115347222221</v>
      </c>
      <c r="I183" t="s">
        <v>3313</v>
      </c>
      <c r="M183" t="s">
        <v>2952</v>
      </c>
      <c r="N183" t="s">
        <v>3280</v>
      </c>
      <c r="O183" t="s">
        <v>3281</v>
      </c>
      <c r="Q183" s="199">
        <v>3</v>
      </c>
      <c r="S183" t="s">
        <v>3282</v>
      </c>
      <c r="T183" t="s">
        <v>3255</v>
      </c>
      <c r="U183" s="201">
        <v>7070</v>
      </c>
      <c r="V183" t="s">
        <v>502</v>
      </c>
      <c r="W183" t="s">
        <v>3283</v>
      </c>
      <c r="X183" t="s">
        <v>3257</v>
      </c>
      <c r="Y183" t="s">
        <v>3258</v>
      </c>
      <c r="Z183" t="s">
        <v>3259</v>
      </c>
      <c r="AA183">
        <v>2156711</v>
      </c>
    </row>
    <row r="184" spans="1:29" x14ac:dyDescent="0.25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1307690</v>
      </c>
      <c r="H184" s="198">
        <v>37041.115567129629</v>
      </c>
      <c r="I184" t="s">
        <v>3135</v>
      </c>
      <c r="M184" t="s">
        <v>2946</v>
      </c>
      <c r="N184" t="s">
        <v>3288</v>
      </c>
      <c r="O184" t="s">
        <v>189</v>
      </c>
      <c r="Q184" s="199">
        <v>25000</v>
      </c>
      <c r="S184" t="s">
        <v>3290</v>
      </c>
      <c r="T184" t="s">
        <v>3291</v>
      </c>
      <c r="U184" s="201">
        <v>22</v>
      </c>
      <c r="V184" t="s">
        <v>331</v>
      </c>
      <c r="W184" t="s">
        <v>3292</v>
      </c>
      <c r="X184" t="s">
        <v>3293</v>
      </c>
      <c r="Y184" t="s">
        <v>3294</v>
      </c>
      <c r="Z184" t="s">
        <v>3260</v>
      </c>
      <c r="AA184">
        <v>105330</v>
      </c>
      <c r="AB184" s="198">
        <v>37347</v>
      </c>
      <c r="AC184" s="198">
        <v>37529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1307691</v>
      </c>
      <c r="H185" s="198">
        <v>37041.115671296298</v>
      </c>
      <c r="I185" t="s">
        <v>3225</v>
      </c>
      <c r="M185" t="s">
        <v>2952</v>
      </c>
      <c r="N185" t="s">
        <v>3252</v>
      </c>
      <c r="O185" t="s">
        <v>3253</v>
      </c>
      <c r="Q185" s="199">
        <v>20</v>
      </c>
      <c r="S185" t="s">
        <v>3254</v>
      </c>
      <c r="T185" t="s">
        <v>3255</v>
      </c>
      <c r="U185" s="201">
        <v>1696</v>
      </c>
      <c r="V185" t="s">
        <v>3268</v>
      </c>
      <c r="W185" t="s">
        <v>3261</v>
      </c>
      <c r="X185" t="s">
        <v>3257</v>
      </c>
      <c r="Y185" t="s">
        <v>3258</v>
      </c>
      <c r="Z185" t="s">
        <v>3259</v>
      </c>
      <c r="AA185">
        <v>2156715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</v>
      </c>
      <c r="G186" s="202">
        <v>1307692</v>
      </c>
      <c r="H186" s="198">
        <v>37041.115682870368</v>
      </c>
      <c r="I186" t="s">
        <v>3322</v>
      </c>
      <c r="M186" t="s">
        <v>2952</v>
      </c>
      <c r="N186" t="s">
        <v>3280</v>
      </c>
      <c r="O186" t="s">
        <v>3281</v>
      </c>
      <c r="P186" s="199">
        <v>5</v>
      </c>
      <c r="S186" t="s">
        <v>3282</v>
      </c>
      <c r="T186" t="s">
        <v>3255</v>
      </c>
      <c r="U186" s="201">
        <v>7065</v>
      </c>
      <c r="V186" t="s">
        <v>4698</v>
      </c>
      <c r="W186" t="s">
        <v>3283</v>
      </c>
      <c r="X186" t="s">
        <v>3257</v>
      </c>
      <c r="Y186" t="s">
        <v>3258</v>
      </c>
      <c r="Z186" t="s">
        <v>3259</v>
      </c>
      <c r="AA186">
        <v>2156713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16</v>
      </c>
      <c r="G187" s="202">
        <v>1307693</v>
      </c>
      <c r="H187" s="198">
        <v>37041.117164351854</v>
      </c>
      <c r="I187" t="s">
        <v>3264</v>
      </c>
      <c r="M187" t="s">
        <v>2952</v>
      </c>
      <c r="N187" t="s">
        <v>3265</v>
      </c>
      <c r="O187" t="s">
        <v>3266</v>
      </c>
      <c r="Q187" s="199">
        <v>16</v>
      </c>
      <c r="S187" t="s">
        <v>3254</v>
      </c>
      <c r="T187" t="s">
        <v>3255</v>
      </c>
      <c r="U187" s="201">
        <v>1517</v>
      </c>
      <c r="V187" t="s">
        <v>3267</v>
      </c>
      <c r="W187" t="s">
        <v>3261</v>
      </c>
      <c r="X187" t="s">
        <v>3257</v>
      </c>
      <c r="Y187" t="s">
        <v>3258</v>
      </c>
      <c r="Z187" t="s">
        <v>3259</v>
      </c>
      <c r="AA187">
        <v>2156718</v>
      </c>
    </row>
    <row r="188" spans="1:29" x14ac:dyDescent="0.25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183</v>
      </c>
      <c r="F188" s="213">
        <f t="shared" si="15"/>
        <v>4575000</v>
      </c>
      <c r="G188" s="202">
        <v>1307694</v>
      </c>
      <c r="H188" s="198">
        <v>37041.1175</v>
      </c>
      <c r="I188" t="s">
        <v>3295</v>
      </c>
      <c r="M188" t="s">
        <v>2946</v>
      </c>
      <c r="N188" t="s">
        <v>3288</v>
      </c>
      <c r="O188" t="s">
        <v>189</v>
      </c>
      <c r="Q188" s="199">
        <v>25000</v>
      </c>
      <c r="S188" t="s">
        <v>3290</v>
      </c>
      <c r="T188" t="s">
        <v>3291</v>
      </c>
      <c r="U188" s="201">
        <v>22.05</v>
      </c>
      <c r="V188" t="s">
        <v>4699</v>
      </c>
      <c r="W188" t="s">
        <v>3292</v>
      </c>
      <c r="X188" t="s">
        <v>3293</v>
      </c>
      <c r="Y188" t="s">
        <v>3294</v>
      </c>
      <c r="Z188" t="s">
        <v>3260</v>
      </c>
      <c r="AA188">
        <v>105331</v>
      </c>
      <c r="AB188" s="198">
        <v>37347</v>
      </c>
      <c r="AC188" s="198">
        <v>37529</v>
      </c>
    </row>
    <row r="189" spans="1:29" x14ac:dyDescent="0.25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90</v>
      </c>
      <c r="F189" s="213">
        <f t="shared" si="15"/>
        <v>2250000</v>
      </c>
      <c r="G189" s="202">
        <v>1307695</v>
      </c>
      <c r="H189" s="198">
        <v>37041.117673611108</v>
      </c>
      <c r="I189" t="s">
        <v>3295</v>
      </c>
      <c r="M189" t="s">
        <v>2946</v>
      </c>
      <c r="N189" t="s">
        <v>3288</v>
      </c>
      <c r="O189" t="s">
        <v>3289</v>
      </c>
      <c r="Q189" s="199">
        <v>25000</v>
      </c>
      <c r="S189" t="s">
        <v>3290</v>
      </c>
      <c r="T189" t="s">
        <v>3291</v>
      </c>
      <c r="U189" s="201">
        <v>26.65</v>
      </c>
      <c r="V189" t="s">
        <v>4699</v>
      </c>
      <c r="W189" t="s">
        <v>3292</v>
      </c>
      <c r="X189" t="s">
        <v>3293</v>
      </c>
      <c r="Y189" t="s">
        <v>3294</v>
      </c>
      <c r="Z189" t="s">
        <v>3260</v>
      </c>
      <c r="AA189">
        <v>105332</v>
      </c>
      <c r="AB189" s="198">
        <v>37257</v>
      </c>
      <c r="AC189" s="198">
        <v>37346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20</v>
      </c>
      <c r="G190" s="202">
        <v>1307696</v>
      </c>
      <c r="H190" s="198">
        <v>37041.117708333331</v>
      </c>
      <c r="I190" t="s">
        <v>3308</v>
      </c>
      <c r="M190" t="s">
        <v>2952</v>
      </c>
      <c r="N190" t="s">
        <v>3252</v>
      </c>
      <c r="O190" t="s">
        <v>3253</v>
      </c>
      <c r="Q190" s="199">
        <v>20</v>
      </c>
      <c r="S190" t="s">
        <v>3254</v>
      </c>
      <c r="T190" t="s">
        <v>3255</v>
      </c>
      <c r="U190" s="201">
        <v>1697</v>
      </c>
      <c r="V190" t="s">
        <v>172</v>
      </c>
      <c r="W190" t="s">
        <v>3261</v>
      </c>
      <c r="X190" t="s">
        <v>3257</v>
      </c>
      <c r="Y190" t="s">
        <v>3258</v>
      </c>
      <c r="Z190" t="s">
        <v>3259</v>
      </c>
      <c r="AA190">
        <v>2156720</v>
      </c>
    </row>
    <row r="191" spans="1:29" x14ac:dyDescent="0.25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1307697</v>
      </c>
      <c r="H191" s="198">
        <v>37041.118206018517</v>
      </c>
      <c r="I191" t="s">
        <v>3304</v>
      </c>
      <c r="M191" t="s">
        <v>2946</v>
      </c>
      <c r="N191" t="s">
        <v>3288</v>
      </c>
      <c r="O191" t="s">
        <v>3312</v>
      </c>
      <c r="Q191" s="199">
        <v>25000</v>
      </c>
      <c r="S191" t="s">
        <v>3290</v>
      </c>
      <c r="T191" t="s">
        <v>3291</v>
      </c>
      <c r="U191" s="201">
        <v>24.75</v>
      </c>
      <c r="V191" t="s">
        <v>3305</v>
      </c>
      <c r="W191" t="s">
        <v>3292</v>
      </c>
      <c r="X191" t="s">
        <v>3293</v>
      </c>
      <c r="Y191" t="s">
        <v>3294</v>
      </c>
      <c r="Z191" t="s">
        <v>3260</v>
      </c>
      <c r="AA191">
        <v>105333</v>
      </c>
      <c r="AB191" s="198">
        <v>37165</v>
      </c>
      <c r="AC191" s="198">
        <v>37256</v>
      </c>
    </row>
    <row r="192" spans="1:29" x14ac:dyDescent="0.25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92</v>
      </c>
      <c r="F192" s="213">
        <f t="shared" si="15"/>
        <v>2300000</v>
      </c>
      <c r="G192" s="202">
        <v>1307698</v>
      </c>
      <c r="H192" s="198">
        <v>37041.118275462963</v>
      </c>
      <c r="I192" t="s">
        <v>3295</v>
      </c>
      <c r="M192" t="s">
        <v>2946</v>
      </c>
      <c r="N192" t="s">
        <v>3288</v>
      </c>
      <c r="O192" t="s">
        <v>3312</v>
      </c>
      <c r="Q192" s="199">
        <v>25000</v>
      </c>
      <c r="S192" t="s">
        <v>3290</v>
      </c>
      <c r="T192" t="s">
        <v>3291</v>
      </c>
      <c r="U192" s="201">
        <v>24.8</v>
      </c>
      <c r="V192" t="s">
        <v>4699</v>
      </c>
      <c r="W192" t="s">
        <v>3292</v>
      </c>
      <c r="X192" t="s">
        <v>3293</v>
      </c>
      <c r="Y192" t="s">
        <v>3294</v>
      </c>
      <c r="Z192" t="s">
        <v>3260</v>
      </c>
      <c r="AA192">
        <v>105334</v>
      </c>
      <c r="AB192" s="198">
        <v>37165</v>
      </c>
      <c r="AC192" s="198">
        <v>37256</v>
      </c>
    </row>
    <row r="193" spans="1:29" x14ac:dyDescent="0.25">
      <c r="A193" s="44" t="str">
        <f t="shared" si="11"/>
        <v xml:space="preserve"> Power Physical</v>
      </c>
      <c r="B193" s="44" t="str">
        <f t="shared" si="12"/>
        <v/>
      </c>
      <c r="C193" s="44" t="str">
        <f t="shared" si="13"/>
        <v>Power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182</v>
      </c>
      <c r="F193" s="213">
        <f t="shared" si="15"/>
        <v>3640</v>
      </c>
      <c r="G193" s="202">
        <v>1307699</v>
      </c>
      <c r="H193" s="198">
        <v>37041.118391203701</v>
      </c>
      <c r="I193" t="s">
        <v>200</v>
      </c>
      <c r="M193" t="s">
        <v>1657</v>
      </c>
      <c r="N193" t="s">
        <v>3325</v>
      </c>
      <c r="O193" t="s">
        <v>201</v>
      </c>
      <c r="Q193" s="199">
        <v>20</v>
      </c>
      <c r="S193" t="s">
        <v>2945</v>
      </c>
      <c r="T193" t="s">
        <v>3291</v>
      </c>
      <c r="U193" s="201">
        <v>21.47</v>
      </c>
      <c r="V193" t="s">
        <v>202</v>
      </c>
      <c r="W193" t="s">
        <v>3326</v>
      </c>
      <c r="X193" t="s">
        <v>3418</v>
      </c>
      <c r="Y193" t="s">
        <v>3419</v>
      </c>
      <c r="Z193" t="s">
        <v>3420</v>
      </c>
      <c r="AA193">
        <v>108074.1</v>
      </c>
      <c r="AB193" s="198">
        <v>37165</v>
      </c>
      <c r="AC193" s="198">
        <v>37346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10</v>
      </c>
      <c r="G194" s="202">
        <v>1307700</v>
      </c>
      <c r="H194" s="198">
        <v>37041.118576388886</v>
      </c>
      <c r="I194" t="s">
        <v>3306</v>
      </c>
      <c r="M194" t="s">
        <v>2952</v>
      </c>
      <c r="N194" t="s">
        <v>3265</v>
      </c>
      <c r="O194" t="s">
        <v>3266</v>
      </c>
      <c r="P194" s="199">
        <v>10</v>
      </c>
      <c r="S194" t="s">
        <v>3254</v>
      </c>
      <c r="T194" t="s">
        <v>3255</v>
      </c>
      <c r="U194" s="201">
        <v>1516</v>
      </c>
      <c r="V194" t="s">
        <v>180</v>
      </c>
      <c r="W194" t="s">
        <v>3261</v>
      </c>
      <c r="X194" t="s">
        <v>3257</v>
      </c>
      <c r="Y194" t="s">
        <v>3258</v>
      </c>
      <c r="Z194" t="s">
        <v>3259</v>
      </c>
      <c r="AA194">
        <v>2156722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183</v>
      </c>
      <c r="F195" s="213">
        <f t="shared" si="15"/>
        <v>4575000</v>
      </c>
      <c r="G195" s="202">
        <v>1307701</v>
      </c>
      <c r="H195" s="198">
        <v>37041.118888888886</v>
      </c>
      <c r="I195" t="s">
        <v>3135</v>
      </c>
      <c r="M195" t="s">
        <v>2946</v>
      </c>
      <c r="N195" t="s">
        <v>3288</v>
      </c>
      <c r="O195" t="s">
        <v>3147</v>
      </c>
      <c r="Q195" s="199">
        <v>25000</v>
      </c>
      <c r="S195" t="s">
        <v>3290</v>
      </c>
      <c r="T195" t="s">
        <v>3291</v>
      </c>
      <c r="U195" s="201">
        <v>20.05</v>
      </c>
      <c r="V195" t="s">
        <v>331</v>
      </c>
      <c r="W195" t="s">
        <v>3292</v>
      </c>
      <c r="X195" t="s">
        <v>3293</v>
      </c>
      <c r="Y195" t="s">
        <v>3294</v>
      </c>
      <c r="Z195" t="s">
        <v>3260</v>
      </c>
      <c r="AA195">
        <v>105335</v>
      </c>
      <c r="AB195" s="198">
        <v>37712</v>
      </c>
      <c r="AC195" s="198">
        <v>37894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50</v>
      </c>
      <c r="G196" s="202">
        <v>1307703</v>
      </c>
      <c r="H196" s="198">
        <v>37041.119340277779</v>
      </c>
      <c r="I196" t="s">
        <v>3270</v>
      </c>
      <c r="M196" t="s">
        <v>2952</v>
      </c>
      <c r="N196" t="s">
        <v>3252</v>
      </c>
      <c r="O196" t="s">
        <v>1517</v>
      </c>
      <c r="Q196" s="199">
        <v>50</v>
      </c>
      <c r="S196" t="s">
        <v>3254</v>
      </c>
      <c r="T196" t="s">
        <v>3255</v>
      </c>
      <c r="U196" s="201">
        <v>1690.5</v>
      </c>
      <c r="V196" t="s">
        <v>4687</v>
      </c>
      <c r="W196" t="s">
        <v>3307</v>
      </c>
      <c r="X196" t="s">
        <v>3257</v>
      </c>
      <c r="Y196" t="s">
        <v>3258</v>
      </c>
      <c r="Z196" t="s">
        <v>3259</v>
      </c>
      <c r="AA196">
        <v>2156725</v>
      </c>
      <c r="AB196" s="198">
        <v>37062.647222222222</v>
      </c>
      <c r="AC196" s="198">
        <v>37062.647222222222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</v>
      </c>
      <c r="G197" s="202">
        <v>1307704</v>
      </c>
      <c r="H197" s="198">
        <v>37041.119340277779</v>
      </c>
      <c r="I197" t="s">
        <v>3270</v>
      </c>
      <c r="M197" t="s">
        <v>2952</v>
      </c>
      <c r="N197" t="s">
        <v>3252</v>
      </c>
      <c r="O197" t="s">
        <v>3207</v>
      </c>
      <c r="P197" s="199">
        <v>50</v>
      </c>
      <c r="S197" t="s">
        <v>3254</v>
      </c>
      <c r="T197" t="s">
        <v>3255</v>
      </c>
      <c r="U197" s="201">
        <v>1700</v>
      </c>
      <c r="V197" t="s">
        <v>4687</v>
      </c>
      <c r="W197" t="s">
        <v>3307</v>
      </c>
      <c r="X197" t="s">
        <v>3257</v>
      </c>
      <c r="Y197" t="s">
        <v>3258</v>
      </c>
      <c r="Z197" t="s">
        <v>3259</v>
      </c>
      <c r="AA197">
        <v>2156727</v>
      </c>
      <c r="AB197" s="198">
        <v>37090.647222222222</v>
      </c>
      <c r="AC197" s="198">
        <v>37090.647222222222</v>
      </c>
    </row>
    <row r="198" spans="1:29" x14ac:dyDescent="0.25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182</v>
      </c>
      <c r="F198" s="213">
        <f t="shared" si="15"/>
        <v>3640</v>
      </c>
      <c r="G198" s="202">
        <v>1307705</v>
      </c>
      <c r="H198" s="198">
        <v>37041.119421296295</v>
      </c>
      <c r="I198" t="s">
        <v>3303</v>
      </c>
      <c r="M198" t="s">
        <v>1657</v>
      </c>
      <c r="N198" t="s">
        <v>3325</v>
      </c>
      <c r="O198" t="s">
        <v>4700</v>
      </c>
      <c r="Q198" s="199">
        <v>20</v>
      </c>
      <c r="S198" t="s">
        <v>2945</v>
      </c>
      <c r="T198" t="s">
        <v>3291</v>
      </c>
      <c r="U198" s="201">
        <v>18.39</v>
      </c>
      <c r="V198" t="s">
        <v>1671</v>
      </c>
      <c r="W198" t="s">
        <v>3326</v>
      </c>
      <c r="X198" t="s">
        <v>3418</v>
      </c>
      <c r="Y198" t="s">
        <v>3419</v>
      </c>
      <c r="Z198" t="s">
        <v>3420</v>
      </c>
      <c r="AA198">
        <v>108076.1</v>
      </c>
      <c r="AB198" s="198">
        <v>37347</v>
      </c>
      <c r="AC198" s="198">
        <v>37528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1307706</v>
      </c>
      <c r="H199" s="198">
        <v>37041.119988425926</v>
      </c>
      <c r="I199" t="s">
        <v>205</v>
      </c>
      <c r="M199" t="s">
        <v>2952</v>
      </c>
      <c r="N199" t="s">
        <v>3265</v>
      </c>
      <c r="O199" t="s">
        <v>3266</v>
      </c>
      <c r="Q199" s="199">
        <v>20</v>
      </c>
      <c r="S199" t="s">
        <v>3254</v>
      </c>
      <c r="T199" t="s">
        <v>3255</v>
      </c>
      <c r="U199" s="201">
        <v>1517</v>
      </c>
      <c r="V199" t="s">
        <v>207</v>
      </c>
      <c r="W199" t="s">
        <v>3261</v>
      </c>
      <c r="X199" t="s">
        <v>3257</v>
      </c>
      <c r="Y199" t="s">
        <v>3258</v>
      </c>
      <c r="Z199" t="s">
        <v>3259</v>
      </c>
      <c r="AA199">
        <v>2156732</v>
      </c>
    </row>
    <row r="200" spans="1:29" x14ac:dyDescent="0.25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1307707</v>
      </c>
      <c r="H200" s="198">
        <v>37041.12060185185</v>
      </c>
      <c r="I200" t="s">
        <v>3225</v>
      </c>
      <c r="M200" t="s">
        <v>3086</v>
      </c>
      <c r="N200" t="s">
        <v>1063</v>
      </c>
      <c r="O200" t="s">
        <v>2972</v>
      </c>
      <c r="Q200" s="199">
        <v>50000</v>
      </c>
      <c r="S200" t="s">
        <v>2953</v>
      </c>
      <c r="T200" t="s">
        <v>3255</v>
      </c>
      <c r="U200" s="201">
        <v>28.93</v>
      </c>
      <c r="V200" t="s">
        <v>1977</v>
      </c>
      <c r="W200" t="s">
        <v>1065</v>
      </c>
      <c r="X200" t="s">
        <v>1066</v>
      </c>
      <c r="Y200" t="s">
        <v>1670</v>
      </c>
      <c r="Z200" t="s">
        <v>1909</v>
      </c>
      <c r="AA200">
        <v>109353</v>
      </c>
      <c r="AB200" s="198">
        <v>37073</v>
      </c>
      <c r="AC200" s="198">
        <v>37103</v>
      </c>
    </row>
    <row r="201" spans="1:29" x14ac:dyDescent="0.25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1307708</v>
      </c>
      <c r="H201" s="198">
        <v>37041.120983796296</v>
      </c>
      <c r="I201" t="s">
        <v>1345</v>
      </c>
      <c r="M201" t="s">
        <v>1657</v>
      </c>
      <c r="N201" t="s">
        <v>3325</v>
      </c>
      <c r="O201" t="s">
        <v>4700</v>
      </c>
      <c r="Q201" s="199">
        <v>20</v>
      </c>
      <c r="S201" t="s">
        <v>2945</v>
      </c>
      <c r="T201" t="s">
        <v>3291</v>
      </c>
      <c r="U201" s="201">
        <v>18.41</v>
      </c>
      <c r="V201" t="s">
        <v>281</v>
      </c>
      <c r="W201" t="s">
        <v>3326</v>
      </c>
      <c r="X201" t="s">
        <v>3418</v>
      </c>
      <c r="Y201" t="s">
        <v>3419</v>
      </c>
      <c r="Z201" t="s">
        <v>3420</v>
      </c>
      <c r="AA201">
        <v>108079.1</v>
      </c>
      <c r="AB201" s="198">
        <v>37347</v>
      </c>
      <c r="AC201" s="198">
        <v>37528</v>
      </c>
    </row>
    <row r="202" spans="1:29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11</v>
      </c>
      <c r="G202" s="202">
        <v>1307709</v>
      </c>
      <c r="H202" s="198">
        <v>37041.12128472222</v>
      </c>
      <c r="I202" t="s">
        <v>3264</v>
      </c>
      <c r="M202" t="s">
        <v>2952</v>
      </c>
      <c r="N202" t="s">
        <v>3319</v>
      </c>
      <c r="O202" t="s">
        <v>3320</v>
      </c>
      <c r="Q202" s="199">
        <v>11</v>
      </c>
      <c r="S202" t="s">
        <v>3254</v>
      </c>
      <c r="T202" t="s">
        <v>3255</v>
      </c>
      <c r="U202" s="201">
        <v>939</v>
      </c>
      <c r="V202" t="s">
        <v>3267</v>
      </c>
      <c r="W202" t="s">
        <v>3283</v>
      </c>
      <c r="X202" t="s">
        <v>3257</v>
      </c>
      <c r="Y202" t="s">
        <v>3258</v>
      </c>
      <c r="Z202" t="s">
        <v>3259</v>
      </c>
      <c r="AA202">
        <v>2156736</v>
      </c>
    </row>
    <row r="203" spans="1:29" x14ac:dyDescent="0.25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182</v>
      </c>
      <c r="F203" s="213">
        <f t="shared" ref="F203:F266" si="20">E203*SUM(P203:Q203)</f>
        <v>3640</v>
      </c>
      <c r="G203" s="202">
        <v>1307710</v>
      </c>
      <c r="H203" s="198">
        <v>37041.121377314812</v>
      </c>
      <c r="I203" t="s">
        <v>1345</v>
      </c>
      <c r="M203" t="s">
        <v>1657</v>
      </c>
      <c r="N203" t="s">
        <v>3325</v>
      </c>
      <c r="O203" t="s">
        <v>4701</v>
      </c>
      <c r="Q203" s="199">
        <v>20</v>
      </c>
      <c r="S203" t="s">
        <v>2945</v>
      </c>
      <c r="T203" t="s">
        <v>3291</v>
      </c>
      <c r="U203" s="201">
        <v>18.37</v>
      </c>
      <c r="V203" t="s">
        <v>281</v>
      </c>
      <c r="W203" t="s">
        <v>3326</v>
      </c>
      <c r="X203" t="s">
        <v>3418</v>
      </c>
      <c r="Y203" t="s">
        <v>3419</v>
      </c>
      <c r="Z203" t="s">
        <v>3420</v>
      </c>
      <c r="AA203">
        <v>108080.1</v>
      </c>
      <c r="AB203" s="198">
        <v>37711</v>
      </c>
      <c r="AC203" s="198">
        <v>37892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9</v>
      </c>
      <c r="G204" s="202">
        <v>1307711</v>
      </c>
      <c r="H204" s="198">
        <v>37041.121631944443</v>
      </c>
      <c r="I204" t="s">
        <v>3323</v>
      </c>
      <c r="M204" t="s">
        <v>2952</v>
      </c>
      <c r="N204" t="s">
        <v>3319</v>
      </c>
      <c r="O204" t="s">
        <v>3320</v>
      </c>
      <c r="Q204" s="199">
        <v>9</v>
      </c>
      <c r="S204" t="s">
        <v>3254</v>
      </c>
      <c r="T204" t="s">
        <v>3255</v>
      </c>
      <c r="U204" s="201">
        <v>939</v>
      </c>
      <c r="V204" t="s">
        <v>3324</v>
      </c>
      <c r="W204" t="s">
        <v>3283</v>
      </c>
      <c r="X204" t="s">
        <v>3257</v>
      </c>
      <c r="Y204" t="s">
        <v>3258</v>
      </c>
      <c r="Z204" t="s">
        <v>3259</v>
      </c>
      <c r="AA204">
        <v>2156739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1307712</v>
      </c>
      <c r="H205" s="198">
        <v>37041.121712962966</v>
      </c>
      <c r="I205" t="s">
        <v>3277</v>
      </c>
      <c r="M205" t="s">
        <v>2952</v>
      </c>
      <c r="N205" t="s">
        <v>3252</v>
      </c>
      <c r="O205" t="s">
        <v>3253</v>
      </c>
      <c r="Q205" s="199">
        <v>20</v>
      </c>
      <c r="S205" t="s">
        <v>3254</v>
      </c>
      <c r="T205" t="s">
        <v>3255</v>
      </c>
      <c r="U205" s="201">
        <v>1698</v>
      </c>
      <c r="V205" t="s">
        <v>185</v>
      </c>
      <c r="W205" t="s">
        <v>3261</v>
      </c>
      <c r="X205" t="s">
        <v>3257</v>
      </c>
      <c r="Y205" t="s">
        <v>3258</v>
      </c>
      <c r="Z205" t="s">
        <v>3259</v>
      </c>
      <c r="AA205">
        <v>2156741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1307713</v>
      </c>
      <c r="H206" s="198">
        <v>37041.12226851852</v>
      </c>
      <c r="I206" t="s">
        <v>3323</v>
      </c>
      <c r="M206" t="s">
        <v>2952</v>
      </c>
      <c r="N206" t="s">
        <v>3252</v>
      </c>
      <c r="O206" t="s">
        <v>3253</v>
      </c>
      <c r="Q206" s="199">
        <v>20</v>
      </c>
      <c r="S206" t="s">
        <v>3254</v>
      </c>
      <c r="T206" t="s">
        <v>3255</v>
      </c>
      <c r="U206" s="201">
        <v>1699</v>
      </c>
      <c r="V206" t="s">
        <v>1043</v>
      </c>
      <c r="W206" t="s">
        <v>3261</v>
      </c>
      <c r="X206" t="s">
        <v>3257</v>
      </c>
      <c r="Y206" t="s">
        <v>3258</v>
      </c>
      <c r="Z206" t="s">
        <v>3259</v>
      </c>
      <c r="AA206">
        <v>2156746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1307714</v>
      </c>
      <c r="H207" s="198">
        <v>37041.122372685182</v>
      </c>
      <c r="I207" t="s">
        <v>3323</v>
      </c>
      <c r="M207" t="s">
        <v>2952</v>
      </c>
      <c r="N207" t="s">
        <v>3252</v>
      </c>
      <c r="O207" t="s">
        <v>3253</v>
      </c>
      <c r="Q207" s="199">
        <v>20</v>
      </c>
      <c r="S207" t="s">
        <v>3254</v>
      </c>
      <c r="T207" t="s">
        <v>3255</v>
      </c>
      <c r="U207" s="201">
        <v>1700</v>
      </c>
      <c r="V207" t="s">
        <v>3324</v>
      </c>
      <c r="W207" t="s">
        <v>3261</v>
      </c>
      <c r="X207" t="s">
        <v>3257</v>
      </c>
      <c r="Y207" t="s">
        <v>3258</v>
      </c>
      <c r="Z207" t="s">
        <v>3259</v>
      </c>
      <c r="AA207">
        <v>2156748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1307715</v>
      </c>
      <c r="H208" s="198">
        <v>37041.122685185182</v>
      </c>
      <c r="I208" t="s">
        <v>3277</v>
      </c>
      <c r="M208" t="s">
        <v>2952</v>
      </c>
      <c r="N208" t="s">
        <v>3265</v>
      </c>
      <c r="O208" t="s">
        <v>3266</v>
      </c>
      <c r="Q208" s="199">
        <v>10</v>
      </c>
      <c r="S208" t="s">
        <v>3254</v>
      </c>
      <c r="T208" t="s">
        <v>3255</v>
      </c>
      <c r="U208" s="201">
        <v>1518</v>
      </c>
      <c r="V208" t="s">
        <v>3318</v>
      </c>
      <c r="W208" t="s">
        <v>3261</v>
      </c>
      <c r="X208" t="s">
        <v>3257</v>
      </c>
      <c r="Y208" t="s">
        <v>3258</v>
      </c>
      <c r="Z208" t="s">
        <v>3259</v>
      </c>
      <c r="AA208">
        <v>2156751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1307716</v>
      </c>
      <c r="H209" s="198">
        <v>37041.122731481482</v>
      </c>
      <c r="I209" t="s">
        <v>3323</v>
      </c>
      <c r="M209" t="s">
        <v>2952</v>
      </c>
      <c r="N209" t="s">
        <v>3265</v>
      </c>
      <c r="O209" t="s">
        <v>3266</v>
      </c>
      <c r="Q209" s="199">
        <v>10</v>
      </c>
      <c r="S209" t="s">
        <v>3254</v>
      </c>
      <c r="T209" t="s">
        <v>3255</v>
      </c>
      <c r="U209" s="201">
        <v>1518</v>
      </c>
      <c r="V209" t="s">
        <v>226</v>
      </c>
      <c r="W209" t="s">
        <v>3261</v>
      </c>
      <c r="X209" t="s">
        <v>3257</v>
      </c>
      <c r="Y209" t="s">
        <v>3258</v>
      </c>
      <c r="Z209" t="s">
        <v>3259</v>
      </c>
      <c r="AA209">
        <v>2156753</v>
      </c>
    </row>
    <row r="210" spans="1:29" x14ac:dyDescent="0.25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182</v>
      </c>
      <c r="F210" s="213">
        <f t="shared" si="20"/>
        <v>3640</v>
      </c>
      <c r="G210" s="202">
        <v>1307717</v>
      </c>
      <c r="H210" s="198">
        <v>37041.12290509259</v>
      </c>
      <c r="I210" t="s">
        <v>1345</v>
      </c>
      <c r="M210" t="s">
        <v>1657</v>
      </c>
      <c r="N210" t="s">
        <v>3325</v>
      </c>
      <c r="O210" t="s">
        <v>201</v>
      </c>
      <c r="Q210" s="199">
        <v>20</v>
      </c>
      <c r="S210" t="s">
        <v>2945</v>
      </c>
      <c r="T210" t="s">
        <v>3291</v>
      </c>
      <c r="U210" s="201">
        <v>21.51</v>
      </c>
      <c r="V210" t="s">
        <v>281</v>
      </c>
      <c r="W210" t="s">
        <v>3326</v>
      </c>
      <c r="X210" t="s">
        <v>3418</v>
      </c>
      <c r="Y210" t="s">
        <v>3419</v>
      </c>
      <c r="Z210" t="s">
        <v>3420</v>
      </c>
      <c r="AA210">
        <v>108081.1</v>
      </c>
      <c r="AB210" s="198">
        <v>37165</v>
      </c>
      <c r="AC210" s="198">
        <v>37346</v>
      </c>
    </row>
    <row r="211" spans="1:29" x14ac:dyDescent="0.25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92</v>
      </c>
      <c r="F211" s="213">
        <f t="shared" si="20"/>
        <v>2300000</v>
      </c>
      <c r="G211" s="202">
        <v>1307718</v>
      </c>
      <c r="H211" s="198">
        <v>37041.12296296296</v>
      </c>
      <c r="I211" t="s">
        <v>3314</v>
      </c>
      <c r="M211" t="s">
        <v>2946</v>
      </c>
      <c r="N211" t="s">
        <v>3288</v>
      </c>
      <c r="O211" t="s">
        <v>3297</v>
      </c>
      <c r="P211" s="199">
        <v>25000</v>
      </c>
      <c r="S211" t="s">
        <v>3290</v>
      </c>
      <c r="T211" t="s">
        <v>3291</v>
      </c>
      <c r="U211" s="201">
        <v>24.3</v>
      </c>
      <c r="V211" t="s">
        <v>1392</v>
      </c>
      <c r="W211" t="s">
        <v>3292</v>
      </c>
      <c r="X211" t="s">
        <v>3293</v>
      </c>
      <c r="Y211" t="s">
        <v>3294</v>
      </c>
      <c r="Z211" t="s">
        <v>3260</v>
      </c>
      <c r="AA211">
        <v>105336</v>
      </c>
      <c r="AB211" s="198">
        <v>37530</v>
      </c>
      <c r="AC211" s="198">
        <v>37621</v>
      </c>
    </row>
    <row r="212" spans="1:29" x14ac:dyDescent="0.25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182</v>
      </c>
      <c r="F212" s="213">
        <f t="shared" si="20"/>
        <v>3640</v>
      </c>
      <c r="G212" s="202">
        <v>1307719</v>
      </c>
      <c r="H212" s="198">
        <v>37041.123159722221</v>
      </c>
      <c r="I212" t="s">
        <v>1345</v>
      </c>
      <c r="M212" t="s">
        <v>1657</v>
      </c>
      <c r="N212" t="s">
        <v>3325</v>
      </c>
      <c r="O212" t="s">
        <v>286</v>
      </c>
      <c r="Q212" s="199">
        <v>20</v>
      </c>
      <c r="S212" t="s">
        <v>2945</v>
      </c>
      <c r="T212" t="s">
        <v>3291</v>
      </c>
      <c r="U212" s="201">
        <v>21.39</v>
      </c>
      <c r="V212" t="s">
        <v>281</v>
      </c>
      <c r="W212" t="s">
        <v>3326</v>
      </c>
      <c r="X212" t="s">
        <v>3418</v>
      </c>
      <c r="Y212" t="s">
        <v>3419</v>
      </c>
      <c r="Z212" t="s">
        <v>3420</v>
      </c>
      <c r="AA212">
        <v>108083.1</v>
      </c>
      <c r="AB212" s="198">
        <v>37529</v>
      </c>
      <c r="AC212" s="198">
        <v>37710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1307722</v>
      </c>
      <c r="H213" s="198">
        <v>37041.124942129631</v>
      </c>
      <c r="I213" t="s">
        <v>3270</v>
      </c>
      <c r="M213" t="s">
        <v>2952</v>
      </c>
      <c r="N213" t="s">
        <v>3252</v>
      </c>
      <c r="O213" t="s">
        <v>3253</v>
      </c>
      <c r="Q213" s="199">
        <v>10</v>
      </c>
      <c r="S213" t="s">
        <v>3254</v>
      </c>
      <c r="T213" t="s">
        <v>3255</v>
      </c>
      <c r="U213" s="201">
        <v>1701</v>
      </c>
      <c r="V213" t="s">
        <v>3222</v>
      </c>
      <c r="W213" t="s">
        <v>3261</v>
      </c>
      <c r="X213" t="s">
        <v>3257</v>
      </c>
      <c r="Y213" t="s">
        <v>3258</v>
      </c>
      <c r="Z213" t="s">
        <v>3259</v>
      </c>
      <c r="AA213">
        <v>2156768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1307723</v>
      </c>
      <c r="H214" s="198">
        <v>37041.125567129631</v>
      </c>
      <c r="I214" t="s">
        <v>3277</v>
      </c>
      <c r="M214" t="s">
        <v>2952</v>
      </c>
      <c r="N214" t="s">
        <v>3265</v>
      </c>
      <c r="O214" t="s">
        <v>3266</v>
      </c>
      <c r="P214" s="199">
        <v>20</v>
      </c>
      <c r="S214" t="s">
        <v>3254</v>
      </c>
      <c r="T214" t="s">
        <v>3255</v>
      </c>
      <c r="U214" s="201">
        <v>1517</v>
      </c>
      <c r="V214" t="s">
        <v>3318</v>
      </c>
      <c r="W214" t="s">
        <v>3261</v>
      </c>
      <c r="X214" t="s">
        <v>3257</v>
      </c>
      <c r="Y214" t="s">
        <v>3258</v>
      </c>
      <c r="Z214" t="s">
        <v>3259</v>
      </c>
      <c r="AA214">
        <v>2156772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1307724</v>
      </c>
      <c r="H215" s="198">
        <v>37041.125775462962</v>
      </c>
      <c r="I215" t="s">
        <v>3225</v>
      </c>
      <c r="M215" t="s">
        <v>2952</v>
      </c>
      <c r="N215" t="s">
        <v>3252</v>
      </c>
      <c r="O215" t="s">
        <v>3253</v>
      </c>
      <c r="P215" s="199">
        <v>20</v>
      </c>
      <c r="S215" t="s">
        <v>3254</v>
      </c>
      <c r="T215" t="s">
        <v>3255</v>
      </c>
      <c r="U215" s="201">
        <v>1699</v>
      </c>
      <c r="V215" t="s">
        <v>3268</v>
      </c>
      <c r="W215" t="s">
        <v>3261</v>
      </c>
      <c r="X215" t="s">
        <v>3257</v>
      </c>
      <c r="Y215" t="s">
        <v>3258</v>
      </c>
      <c r="Z215" t="s">
        <v>3259</v>
      </c>
      <c r="AA215">
        <v>2156776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</v>
      </c>
      <c r="G216" s="202">
        <v>1307725</v>
      </c>
      <c r="H216" s="198">
        <v>37041.12605324074</v>
      </c>
      <c r="I216" t="s">
        <v>3277</v>
      </c>
      <c r="M216" t="s">
        <v>2952</v>
      </c>
      <c r="N216" t="s">
        <v>3280</v>
      </c>
      <c r="O216" t="s">
        <v>3281</v>
      </c>
      <c r="P216" s="199">
        <v>1</v>
      </c>
      <c r="S216" t="s">
        <v>3282</v>
      </c>
      <c r="T216" t="s">
        <v>3255</v>
      </c>
      <c r="U216" s="201">
        <v>7070</v>
      </c>
      <c r="V216" t="s">
        <v>3318</v>
      </c>
      <c r="W216" t="s">
        <v>3283</v>
      </c>
      <c r="X216" t="s">
        <v>3257</v>
      </c>
      <c r="Y216" t="s">
        <v>3258</v>
      </c>
      <c r="Z216" t="s">
        <v>3259</v>
      </c>
      <c r="AA216">
        <v>2156778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1307726</v>
      </c>
      <c r="H217" s="198">
        <v>37041.126145833332</v>
      </c>
      <c r="I217" t="s">
        <v>3313</v>
      </c>
      <c r="M217" t="s">
        <v>2952</v>
      </c>
      <c r="N217" t="s">
        <v>3265</v>
      </c>
      <c r="O217" t="s">
        <v>3266</v>
      </c>
      <c r="P217" s="199">
        <v>20</v>
      </c>
      <c r="S217" t="s">
        <v>3254</v>
      </c>
      <c r="T217" t="s">
        <v>3255</v>
      </c>
      <c r="U217" s="201">
        <v>1515</v>
      </c>
      <c r="V217" t="s">
        <v>3149</v>
      </c>
      <c r="W217" t="s">
        <v>3261</v>
      </c>
      <c r="X217" t="s">
        <v>3257</v>
      </c>
      <c r="Y217" t="s">
        <v>3258</v>
      </c>
      <c r="Z217" t="s">
        <v>3259</v>
      </c>
      <c r="AA217">
        <v>2156780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4</v>
      </c>
      <c r="G218" s="202">
        <v>1307727</v>
      </c>
      <c r="H218" s="198">
        <v>37041.126238425924</v>
      </c>
      <c r="I218" t="s">
        <v>3225</v>
      </c>
      <c r="M218" t="s">
        <v>2952</v>
      </c>
      <c r="N218" t="s">
        <v>3280</v>
      </c>
      <c r="O218" t="s">
        <v>3281</v>
      </c>
      <c r="P218" s="199">
        <v>4</v>
      </c>
      <c r="S218" t="s">
        <v>3282</v>
      </c>
      <c r="T218" t="s">
        <v>3255</v>
      </c>
      <c r="U218" s="201">
        <v>7070</v>
      </c>
      <c r="V218" t="s">
        <v>3269</v>
      </c>
      <c r="W218" t="s">
        <v>3283</v>
      </c>
      <c r="X218" t="s">
        <v>3257</v>
      </c>
      <c r="Y218" t="s">
        <v>3258</v>
      </c>
      <c r="Z218" t="s">
        <v>3259</v>
      </c>
      <c r="AA218">
        <v>2156782</v>
      </c>
    </row>
    <row r="219" spans="1:29" x14ac:dyDescent="0.25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182</v>
      </c>
      <c r="F219" s="213">
        <f t="shared" si="20"/>
        <v>3640</v>
      </c>
      <c r="G219" s="202">
        <v>1307728</v>
      </c>
      <c r="H219" s="198">
        <v>37041.126400462963</v>
      </c>
      <c r="I219" t="s">
        <v>1345</v>
      </c>
      <c r="M219" t="s">
        <v>1657</v>
      </c>
      <c r="N219" t="s">
        <v>3325</v>
      </c>
      <c r="O219" t="s">
        <v>201</v>
      </c>
      <c r="P219" s="199">
        <v>20</v>
      </c>
      <c r="S219" t="s">
        <v>2945</v>
      </c>
      <c r="T219" t="s">
        <v>3291</v>
      </c>
      <c r="U219" s="201">
        <v>21.52</v>
      </c>
      <c r="V219" t="s">
        <v>281</v>
      </c>
      <c r="W219" t="s">
        <v>3326</v>
      </c>
      <c r="X219" t="s">
        <v>3418</v>
      </c>
      <c r="Y219" t="s">
        <v>3419</v>
      </c>
      <c r="Z219" t="s">
        <v>3420</v>
      </c>
      <c r="AA219">
        <v>108088.1</v>
      </c>
      <c r="AB219" s="198">
        <v>37165</v>
      </c>
      <c r="AC219" s="198">
        <v>37346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1307729</v>
      </c>
      <c r="H220" s="198">
        <v>37041.126446759263</v>
      </c>
      <c r="I220" t="s">
        <v>3264</v>
      </c>
      <c r="M220" t="s">
        <v>2952</v>
      </c>
      <c r="N220" t="s">
        <v>3265</v>
      </c>
      <c r="O220" t="s">
        <v>3266</v>
      </c>
      <c r="Q220" s="199">
        <v>20</v>
      </c>
      <c r="S220" t="s">
        <v>3254</v>
      </c>
      <c r="T220" t="s">
        <v>3255</v>
      </c>
      <c r="U220" s="201">
        <v>1516</v>
      </c>
      <c r="V220" t="s">
        <v>3267</v>
      </c>
      <c r="W220" t="s">
        <v>3261</v>
      </c>
      <c r="X220" t="s">
        <v>3257</v>
      </c>
      <c r="Y220" t="s">
        <v>3258</v>
      </c>
      <c r="Z220" t="s">
        <v>3259</v>
      </c>
      <c r="AA220">
        <v>2156784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50</v>
      </c>
      <c r="G221" s="202">
        <v>1307732</v>
      </c>
      <c r="H221" s="198">
        <v>37041.126504629632</v>
      </c>
      <c r="I221" t="s">
        <v>3270</v>
      </c>
      <c r="M221" t="s">
        <v>2952</v>
      </c>
      <c r="N221" t="s">
        <v>3265</v>
      </c>
      <c r="O221" t="s">
        <v>1350</v>
      </c>
      <c r="Q221" s="199">
        <v>50</v>
      </c>
      <c r="S221" t="s">
        <v>3254</v>
      </c>
      <c r="T221" t="s">
        <v>3255</v>
      </c>
      <c r="U221" s="201">
        <v>1506</v>
      </c>
      <c r="V221" t="s">
        <v>1042</v>
      </c>
      <c r="W221" t="s">
        <v>3307</v>
      </c>
      <c r="X221" t="s">
        <v>3257</v>
      </c>
      <c r="Y221" t="s">
        <v>3258</v>
      </c>
      <c r="Z221" t="s">
        <v>3259</v>
      </c>
      <c r="AA221">
        <v>2156788</v>
      </c>
      <c r="AB221" s="198">
        <v>37062</v>
      </c>
      <c r="AC221" s="198">
        <v>37062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50</v>
      </c>
      <c r="G222" s="202">
        <v>1307731</v>
      </c>
      <c r="H222" s="198">
        <v>37041.126504629632</v>
      </c>
      <c r="I222" t="s">
        <v>3270</v>
      </c>
      <c r="M222" t="s">
        <v>2952</v>
      </c>
      <c r="N222" t="s">
        <v>3265</v>
      </c>
      <c r="O222" t="s">
        <v>4695</v>
      </c>
      <c r="P222" s="199">
        <v>50</v>
      </c>
      <c r="S222" t="s">
        <v>3254</v>
      </c>
      <c r="T222" t="s">
        <v>3255</v>
      </c>
      <c r="U222" s="201">
        <v>1499.5</v>
      </c>
      <c r="V222" t="s">
        <v>1042</v>
      </c>
      <c r="W222" t="s">
        <v>3307</v>
      </c>
      <c r="X222" t="s">
        <v>3257</v>
      </c>
      <c r="Y222" t="s">
        <v>3258</v>
      </c>
      <c r="Z222" t="s">
        <v>3259</v>
      </c>
      <c r="AA222">
        <v>2156786</v>
      </c>
      <c r="AB222" s="198">
        <v>37043.875</v>
      </c>
      <c r="AC222" s="198">
        <v>37043.875</v>
      </c>
    </row>
    <row r="223" spans="1:29" x14ac:dyDescent="0.25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182</v>
      </c>
      <c r="F223" s="213">
        <f t="shared" si="20"/>
        <v>3640</v>
      </c>
      <c r="G223" s="202">
        <v>1307733</v>
      </c>
      <c r="H223" s="198">
        <v>37041.126539351855</v>
      </c>
      <c r="I223" t="s">
        <v>3303</v>
      </c>
      <c r="M223" t="s">
        <v>1657</v>
      </c>
      <c r="N223" t="s">
        <v>3325</v>
      </c>
      <c r="O223" t="s">
        <v>201</v>
      </c>
      <c r="Q223" s="199">
        <v>20</v>
      </c>
      <c r="S223" t="s">
        <v>2945</v>
      </c>
      <c r="T223" t="s">
        <v>3291</v>
      </c>
      <c r="U223" s="201">
        <v>21.52</v>
      </c>
      <c r="V223" t="s">
        <v>1671</v>
      </c>
      <c r="W223" t="s">
        <v>3326</v>
      </c>
      <c r="X223" t="s">
        <v>3418</v>
      </c>
      <c r="Y223" t="s">
        <v>3419</v>
      </c>
      <c r="Z223" t="s">
        <v>3420</v>
      </c>
      <c r="AA223">
        <v>108089.1</v>
      </c>
      <c r="AB223" s="198">
        <v>37165</v>
      </c>
      <c r="AC223" s="198">
        <v>37346</v>
      </c>
    </row>
    <row r="224" spans="1:29" x14ac:dyDescent="0.25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182</v>
      </c>
      <c r="F224" s="213">
        <f t="shared" si="20"/>
        <v>3640</v>
      </c>
      <c r="G224" s="202">
        <v>1307734</v>
      </c>
      <c r="H224" s="198">
        <v>37041.127175925925</v>
      </c>
      <c r="I224" t="s">
        <v>455</v>
      </c>
      <c r="M224" t="s">
        <v>1657</v>
      </c>
      <c r="N224" t="s">
        <v>3325</v>
      </c>
      <c r="O224" t="s">
        <v>201</v>
      </c>
      <c r="Q224" s="199">
        <v>20</v>
      </c>
      <c r="S224" t="s">
        <v>2945</v>
      </c>
      <c r="T224" t="s">
        <v>3291</v>
      </c>
      <c r="U224" s="201">
        <v>21.53</v>
      </c>
      <c r="V224" t="s">
        <v>4702</v>
      </c>
      <c r="W224" t="s">
        <v>3326</v>
      </c>
      <c r="X224" t="s">
        <v>3418</v>
      </c>
      <c r="Y224" t="s">
        <v>3419</v>
      </c>
      <c r="Z224" t="s">
        <v>3420</v>
      </c>
      <c r="AA224">
        <v>108090.1</v>
      </c>
      <c r="AB224" s="198">
        <v>37165</v>
      </c>
      <c r="AC224" s="198">
        <v>37346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1307735</v>
      </c>
      <c r="H225" s="198">
        <v>37041.127245370371</v>
      </c>
      <c r="I225" t="s">
        <v>252</v>
      </c>
      <c r="M225" t="s">
        <v>2952</v>
      </c>
      <c r="N225" t="s">
        <v>3280</v>
      </c>
      <c r="O225" t="s">
        <v>3281</v>
      </c>
      <c r="Q225" s="199">
        <v>10</v>
      </c>
      <c r="S225" t="s">
        <v>3282</v>
      </c>
      <c r="T225" t="s">
        <v>3255</v>
      </c>
      <c r="U225" s="201">
        <v>7080</v>
      </c>
      <c r="V225" t="s">
        <v>4684</v>
      </c>
      <c r="W225" t="s">
        <v>3283</v>
      </c>
      <c r="X225" t="s">
        <v>3257</v>
      </c>
      <c r="Y225" t="s">
        <v>3258</v>
      </c>
      <c r="Z225" t="s">
        <v>3259</v>
      </c>
      <c r="AA225">
        <v>2156792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1307736</v>
      </c>
      <c r="H226" s="198">
        <v>37041.127303240741</v>
      </c>
      <c r="I226" t="s">
        <v>3323</v>
      </c>
      <c r="M226" t="s">
        <v>2952</v>
      </c>
      <c r="N226" t="s">
        <v>3252</v>
      </c>
      <c r="O226" t="s">
        <v>3253</v>
      </c>
      <c r="Q226" s="199">
        <v>10</v>
      </c>
      <c r="S226" t="s">
        <v>3254</v>
      </c>
      <c r="T226" t="s">
        <v>3255</v>
      </c>
      <c r="U226" s="201">
        <v>1699</v>
      </c>
      <c r="V226" t="s">
        <v>3324</v>
      </c>
      <c r="W226" t="s">
        <v>3261</v>
      </c>
      <c r="X226" t="s">
        <v>3257</v>
      </c>
      <c r="Y226" t="s">
        <v>3258</v>
      </c>
      <c r="Z226" t="s">
        <v>3259</v>
      </c>
      <c r="AA226">
        <v>2156794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20</v>
      </c>
      <c r="G227" s="202">
        <v>1307737</v>
      </c>
      <c r="H227" s="198">
        <v>37041.127500000002</v>
      </c>
      <c r="I227" t="s">
        <v>3277</v>
      </c>
      <c r="M227" t="s">
        <v>2952</v>
      </c>
      <c r="N227" t="s">
        <v>3265</v>
      </c>
      <c r="O227" t="s">
        <v>3266</v>
      </c>
      <c r="Q227" s="199">
        <v>20</v>
      </c>
      <c r="S227" t="s">
        <v>3254</v>
      </c>
      <c r="T227" t="s">
        <v>3255</v>
      </c>
      <c r="U227" s="201">
        <v>1517</v>
      </c>
      <c r="V227" t="s">
        <v>3318</v>
      </c>
      <c r="W227" t="s">
        <v>3261</v>
      </c>
      <c r="X227" t="s">
        <v>3257</v>
      </c>
      <c r="Y227" t="s">
        <v>3258</v>
      </c>
      <c r="Z227" t="s">
        <v>3259</v>
      </c>
      <c r="AA227">
        <v>2156796</v>
      </c>
    </row>
    <row r="228" spans="1:29" x14ac:dyDescent="0.25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</v>
      </c>
      <c r="F228" s="213">
        <f t="shared" si="20"/>
        <v>100000</v>
      </c>
      <c r="G228" s="202">
        <v>1307738</v>
      </c>
      <c r="H228" s="198">
        <v>37041.127627314818</v>
      </c>
      <c r="I228" t="s">
        <v>3295</v>
      </c>
      <c r="M228" t="s">
        <v>2946</v>
      </c>
      <c r="N228" t="s">
        <v>3367</v>
      </c>
      <c r="O228" t="s">
        <v>4703</v>
      </c>
      <c r="Q228" s="199">
        <v>50000</v>
      </c>
      <c r="S228" t="s">
        <v>3290</v>
      </c>
      <c r="T228" t="s">
        <v>3291</v>
      </c>
      <c r="U228" s="201">
        <v>20.05</v>
      </c>
      <c r="V228" t="s">
        <v>1046</v>
      </c>
      <c r="W228" t="s">
        <v>3424</v>
      </c>
      <c r="X228" t="s">
        <v>3425</v>
      </c>
      <c r="Y228" t="s">
        <v>3294</v>
      </c>
      <c r="Z228" t="s">
        <v>3260</v>
      </c>
      <c r="AA228">
        <v>105337</v>
      </c>
      <c r="AB228" s="198">
        <v>37044.875</v>
      </c>
      <c r="AC228" s="198">
        <v>37045.875</v>
      </c>
    </row>
    <row r="229" spans="1:29" x14ac:dyDescent="0.25">
      <c r="A229" s="44" t="str">
        <f t="shared" si="16"/>
        <v xml:space="preserve"> Power Financial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29</v>
      </c>
      <c r="F229" s="213">
        <f t="shared" si="20"/>
        <v>725</v>
      </c>
      <c r="G229" s="202">
        <v>1307739</v>
      </c>
      <c r="H229" s="198">
        <v>37041.127696759257</v>
      </c>
      <c r="I229" t="s">
        <v>965</v>
      </c>
      <c r="M229" t="s">
        <v>1657</v>
      </c>
      <c r="N229" t="s">
        <v>1951</v>
      </c>
      <c r="O229" t="s">
        <v>1972</v>
      </c>
      <c r="P229" s="199">
        <v>25</v>
      </c>
      <c r="S229" t="s">
        <v>2945</v>
      </c>
      <c r="T229" t="s">
        <v>1953</v>
      </c>
      <c r="U229" s="201">
        <v>207</v>
      </c>
      <c r="V229" t="s">
        <v>240</v>
      </c>
      <c r="W229" t="s">
        <v>1970</v>
      </c>
      <c r="X229" t="s">
        <v>1956</v>
      </c>
      <c r="Y229" t="s">
        <v>1957</v>
      </c>
      <c r="Z229" t="s">
        <v>1958</v>
      </c>
      <c r="AA229">
        <v>1307739</v>
      </c>
      <c r="AB229" s="198">
        <v>37116</v>
      </c>
      <c r="AC229" s="198">
        <v>37144</v>
      </c>
    </row>
    <row r="230" spans="1:29" x14ac:dyDescent="0.25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365</v>
      </c>
      <c r="F230" s="213">
        <f t="shared" si="20"/>
        <v>9125</v>
      </c>
      <c r="G230" s="202">
        <v>1307740</v>
      </c>
      <c r="H230" s="198">
        <v>37041.127997685187</v>
      </c>
      <c r="I230" t="s">
        <v>943</v>
      </c>
      <c r="M230" t="s">
        <v>1657</v>
      </c>
      <c r="N230" t="s">
        <v>937</v>
      </c>
      <c r="O230" t="s">
        <v>4704</v>
      </c>
      <c r="P230" s="199">
        <v>25</v>
      </c>
      <c r="S230" t="s">
        <v>2945</v>
      </c>
      <c r="T230" t="s">
        <v>938</v>
      </c>
      <c r="U230" s="201">
        <v>31.35</v>
      </c>
      <c r="V230" t="s">
        <v>4705</v>
      </c>
      <c r="W230" t="s">
        <v>157</v>
      </c>
      <c r="X230" t="s">
        <v>941</v>
      </c>
      <c r="Y230" t="s">
        <v>942</v>
      </c>
      <c r="Z230" t="s">
        <v>3260</v>
      </c>
      <c r="AA230">
        <v>108091.1</v>
      </c>
      <c r="AB230" s="198">
        <v>37257</v>
      </c>
      <c r="AC230" s="198">
        <v>37621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1307741</v>
      </c>
      <c r="H231" s="198">
        <v>37041.128321759257</v>
      </c>
      <c r="I231" t="s">
        <v>3309</v>
      </c>
      <c r="M231" t="s">
        <v>2952</v>
      </c>
      <c r="N231" t="s">
        <v>3265</v>
      </c>
      <c r="O231" t="s">
        <v>3266</v>
      </c>
      <c r="P231" s="199">
        <v>20</v>
      </c>
      <c r="S231" t="s">
        <v>3254</v>
      </c>
      <c r="T231" t="s">
        <v>3255</v>
      </c>
      <c r="U231" s="201">
        <v>1516</v>
      </c>
      <c r="V231" t="s">
        <v>266</v>
      </c>
      <c r="W231" t="s">
        <v>3261</v>
      </c>
      <c r="X231" t="s">
        <v>3257</v>
      </c>
      <c r="Y231" t="s">
        <v>3258</v>
      </c>
      <c r="Z231" t="s">
        <v>3259</v>
      </c>
      <c r="AA231">
        <v>2156798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1307742</v>
      </c>
      <c r="H232" s="198">
        <v>37041.128750000003</v>
      </c>
      <c r="I232" t="s">
        <v>962</v>
      </c>
      <c r="M232" t="s">
        <v>2952</v>
      </c>
      <c r="N232" t="s">
        <v>3252</v>
      </c>
      <c r="O232" t="s">
        <v>3253</v>
      </c>
      <c r="Q232" s="199">
        <v>2</v>
      </c>
      <c r="S232" t="s">
        <v>3254</v>
      </c>
      <c r="T232" t="s">
        <v>3255</v>
      </c>
      <c r="U232" s="201">
        <v>1700</v>
      </c>
      <c r="V232" t="s">
        <v>963</v>
      </c>
      <c r="W232" t="s">
        <v>3261</v>
      </c>
      <c r="X232" t="s">
        <v>3257</v>
      </c>
      <c r="Y232" t="s">
        <v>3258</v>
      </c>
      <c r="Z232" t="s">
        <v>3259</v>
      </c>
      <c r="AA232">
        <v>2156804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9</v>
      </c>
      <c r="G233" s="202">
        <v>1307743</v>
      </c>
      <c r="H233" s="198">
        <v>37041.128993055558</v>
      </c>
      <c r="I233" t="s">
        <v>1067</v>
      </c>
      <c r="M233" t="s">
        <v>2952</v>
      </c>
      <c r="N233" t="s">
        <v>3265</v>
      </c>
      <c r="O233" t="s">
        <v>3266</v>
      </c>
      <c r="Q233" s="199">
        <v>9</v>
      </c>
      <c r="S233" t="s">
        <v>3254</v>
      </c>
      <c r="T233" t="s">
        <v>3255</v>
      </c>
      <c r="U233" s="201">
        <v>1517</v>
      </c>
      <c r="V233" t="s">
        <v>3378</v>
      </c>
      <c r="W233" t="s">
        <v>3261</v>
      </c>
      <c r="X233" t="s">
        <v>3257</v>
      </c>
      <c r="Y233" t="s">
        <v>3258</v>
      </c>
      <c r="Z233" t="s">
        <v>3259</v>
      </c>
      <c r="AA233">
        <v>2156808</v>
      </c>
    </row>
    <row r="234" spans="1:29" x14ac:dyDescent="0.25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365</v>
      </c>
      <c r="F234" s="213">
        <f t="shared" si="20"/>
        <v>9125</v>
      </c>
      <c r="G234" s="202">
        <v>1307745</v>
      </c>
      <c r="H234" s="198">
        <v>37041.129340277781</v>
      </c>
      <c r="I234" t="s">
        <v>3135</v>
      </c>
      <c r="M234" t="s">
        <v>1657</v>
      </c>
      <c r="N234" t="s">
        <v>937</v>
      </c>
      <c r="O234" t="s">
        <v>4704</v>
      </c>
      <c r="P234" s="199">
        <v>25</v>
      </c>
      <c r="S234" t="s">
        <v>2945</v>
      </c>
      <c r="T234" t="s">
        <v>938</v>
      </c>
      <c r="U234" s="201">
        <v>31.35</v>
      </c>
      <c r="V234" t="s">
        <v>4706</v>
      </c>
      <c r="W234" t="s">
        <v>157</v>
      </c>
      <c r="X234" t="s">
        <v>941</v>
      </c>
      <c r="Y234" t="s">
        <v>942</v>
      </c>
      <c r="Z234" t="s">
        <v>3260</v>
      </c>
      <c r="AA234">
        <v>108093.1</v>
      </c>
      <c r="AB234" s="198">
        <v>37257</v>
      </c>
      <c r="AC234" s="198">
        <v>37621</v>
      </c>
    </row>
    <row r="235" spans="1:29" x14ac:dyDescent="0.25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365</v>
      </c>
      <c r="F235" s="213">
        <f t="shared" si="20"/>
        <v>9125</v>
      </c>
      <c r="G235" s="202">
        <v>1307746</v>
      </c>
      <c r="H235" s="198">
        <v>37041.129780092589</v>
      </c>
      <c r="I235" t="s">
        <v>4707</v>
      </c>
      <c r="M235" t="s">
        <v>1657</v>
      </c>
      <c r="N235" t="s">
        <v>937</v>
      </c>
      <c r="O235" t="s">
        <v>4704</v>
      </c>
      <c r="Q235" s="199">
        <v>25</v>
      </c>
      <c r="S235" t="s">
        <v>2945</v>
      </c>
      <c r="T235" t="s">
        <v>938</v>
      </c>
      <c r="U235" s="201">
        <v>31.35</v>
      </c>
      <c r="V235" t="s">
        <v>4708</v>
      </c>
      <c r="W235" t="s">
        <v>157</v>
      </c>
      <c r="X235" t="s">
        <v>941</v>
      </c>
      <c r="Y235" t="s">
        <v>942</v>
      </c>
      <c r="Z235" t="s">
        <v>3260</v>
      </c>
      <c r="AA235">
        <v>108094.1</v>
      </c>
      <c r="AB235" s="198">
        <v>37257</v>
      </c>
      <c r="AC235" s="198">
        <v>37621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18</v>
      </c>
      <c r="G236" s="202">
        <v>1307747</v>
      </c>
      <c r="H236" s="198">
        <v>37041.129872685182</v>
      </c>
      <c r="I236" t="s">
        <v>3321</v>
      </c>
      <c r="M236" t="s">
        <v>2952</v>
      </c>
      <c r="N236" t="s">
        <v>3252</v>
      </c>
      <c r="O236" t="s">
        <v>3253</v>
      </c>
      <c r="Q236" s="199">
        <v>18</v>
      </c>
      <c r="S236" t="s">
        <v>3254</v>
      </c>
      <c r="T236" t="s">
        <v>3255</v>
      </c>
      <c r="U236" s="201">
        <v>1700</v>
      </c>
      <c r="V236" t="s">
        <v>190</v>
      </c>
      <c r="W236" t="s">
        <v>3261</v>
      </c>
      <c r="X236" t="s">
        <v>3257</v>
      </c>
      <c r="Y236" t="s">
        <v>3258</v>
      </c>
      <c r="Z236" t="s">
        <v>3259</v>
      </c>
      <c r="AA236">
        <v>2156813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20</v>
      </c>
      <c r="G237" s="202">
        <v>1307748</v>
      </c>
      <c r="H237" s="198">
        <v>37041.130115740743</v>
      </c>
      <c r="I237" t="s">
        <v>3428</v>
      </c>
      <c r="M237" t="s">
        <v>2952</v>
      </c>
      <c r="N237" t="s">
        <v>3252</v>
      </c>
      <c r="O237" t="s">
        <v>3253</v>
      </c>
      <c r="Q237" s="199">
        <v>20</v>
      </c>
      <c r="S237" t="s">
        <v>3254</v>
      </c>
      <c r="T237" t="s">
        <v>3255</v>
      </c>
      <c r="U237" s="201">
        <v>1701</v>
      </c>
      <c r="V237" t="s">
        <v>3429</v>
      </c>
      <c r="W237" t="s">
        <v>3261</v>
      </c>
      <c r="X237" t="s">
        <v>3257</v>
      </c>
      <c r="Y237" t="s">
        <v>3258</v>
      </c>
      <c r="Z237" t="s">
        <v>3259</v>
      </c>
      <c r="AA237">
        <v>2156817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1307749</v>
      </c>
      <c r="H238" s="198">
        <v>37041.130486111113</v>
      </c>
      <c r="I238" t="s">
        <v>3277</v>
      </c>
      <c r="M238" t="s">
        <v>2952</v>
      </c>
      <c r="N238" t="s">
        <v>3265</v>
      </c>
      <c r="O238" t="s">
        <v>3266</v>
      </c>
      <c r="Q238" s="199">
        <v>20</v>
      </c>
      <c r="S238" t="s">
        <v>3254</v>
      </c>
      <c r="T238" t="s">
        <v>3255</v>
      </c>
      <c r="U238" s="201">
        <v>1518</v>
      </c>
      <c r="V238" t="s">
        <v>179</v>
      </c>
      <c r="W238" t="s">
        <v>3261</v>
      </c>
      <c r="X238" t="s">
        <v>3257</v>
      </c>
      <c r="Y238" t="s">
        <v>3258</v>
      </c>
      <c r="Z238" t="s">
        <v>3259</v>
      </c>
      <c r="AA238">
        <v>2156821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1307750</v>
      </c>
      <c r="H239" s="198">
        <v>37041.131041666667</v>
      </c>
      <c r="I239" t="s">
        <v>4709</v>
      </c>
      <c r="M239" t="s">
        <v>2952</v>
      </c>
      <c r="N239" t="s">
        <v>3280</v>
      </c>
      <c r="O239" t="s">
        <v>3281</v>
      </c>
      <c r="P239" s="199">
        <v>10</v>
      </c>
      <c r="S239" t="s">
        <v>3282</v>
      </c>
      <c r="T239" t="s">
        <v>3255</v>
      </c>
      <c r="U239" s="201">
        <v>7075</v>
      </c>
      <c r="V239" t="s">
        <v>4710</v>
      </c>
      <c r="W239" t="s">
        <v>3283</v>
      </c>
      <c r="X239" t="s">
        <v>3257</v>
      </c>
      <c r="Y239" t="s">
        <v>3258</v>
      </c>
      <c r="Z239" t="s">
        <v>3259</v>
      </c>
      <c r="AA239">
        <v>2156827</v>
      </c>
    </row>
    <row r="240" spans="1:29" x14ac:dyDescent="0.25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</v>
      </c>
      <c r="F240" s="213">
        <f t="shared" si="20"/>
        <v>100000</v>
      </c>
      <c r="G240" s="202">
        <v>1307751</v>
      </c>
      <c r="H240" s="198">
        <v>37041.131527777776</v>
      </c>
      <c r="I240" t="s">
        <v>3295</v>
      </c>
      <c r="M240" t="s">
        <v>2946</v>
      </c>
      <c r="N240" t="s">
        <v>3288</v>
      </c>
      <c r="O240" t="s">
        <v>193</v>
      </c>
      <c r="Q240" s="199">
        <v>50000</v>
      </c>
      <c r="S240" t="s">
        <v>3290</v>
      </c>
      <c r="T240" t="s">
        <v>3291</v>
      </c>
      <c r="U240" s="201">
        <v>20.25</v>
      </c>
      <c r="V240" t="s">
        <v>1046</v>
      </c>
      <c r="W240" t="s">
        <v>3302</v>
      </c>
      <c r="X240" t="s">
        <v>3293</v>
      </c>
      <c r="Y240" t="s">
        <v>3294</v>
      </c>
      <c r="Z240" t="s">
        <v>3260</v>
      </c>
      <c r="AA240">
        <v>105341</v>
      </c>
      <c r="AB240" s="198">
        <v>37044.875</v>
      </c>
      <c r="AC240" s="198">
        <v>37045.875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10</v>
      </c>
      <c r="G241" s="202">
        <v>1307753</v>
      </c>
      <c r="H241" s="198">
        <v>37041.13208333333</v>
      </c>
      <c r="I241" t="s">
        <v>3277</v>
      </c>
      <c r="M241" t="s">
        <v>2952</v>
      </c>
      <c r="N241" t="s">
        <v>3265</v>
      </c>
      <c r="O241" t="s">
        <v>3266</v>
      </c>
      <c r="P241" s="199">
        <v>10</v>
      </c>
      <c r="S241" t="s">
        <v>3254</v>
      </c>
      <c r="T241" t="s">
        <v>3255</v>
      </c>
      <c r="U241" s="201">
        <v>1517</v>
      </c>
      <c r="V241" t="s">
        <v>3318</v>
      </c>
      <c r="W241" t="s">
        <v>3261</v>
      </c>
      <c r="X241" t="s">
        <v>3257</v>
      </c>
      <c r="Y241" t="s">
        <v>3258</v>
      </c>
      <c r="Z241" t="s">
        <v>3259</v>
      </c>
      <c r="AA241">
        <v>2156837</v>
      </c>
    </row>
    <row r="242" spans="1:29" x14ac:dyDescent="0.25">
      <c r="A242" s="44" t="str">
        <f t="shared" si="16"/>
        <v xml:space="preserve"> Power Financial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29</v>
      </c>
      <c r="F242" s="213">
        <f t="shared" si="20"/>
        <v>725</v>
      </c>
      <c r="G242" s="202">
        <v>1307756</v>
      </c>
      <c r="H242" s="198">
        <v>37041.132939814815</v>
      </c>
      <c r="I242" t="s">
        <v>965</v>
      </c>
      <c r="M242" t="s">
        <v>1657</v>
      </c>
      <c r="N242" t="s">
        <v>1951</v>
      </c>
      <c r="O242" t="s">
        <v>1972</v>
      </c>
      <c r="P242" s="199">
        <v>25</v>
      </c>
      <c r="S242" t="s">
        <v>2945</v>
      </c>
      <c r="T242" t="s">
        <v>1953</v>
      </c>
      <c r="U242" s="201">
        <v>205.5</v>
      </c>
      <c r="V242" t="s">
        <v>147</v>
      </c>
      <c r="W242" t="s">
        <v>1970</v>
      </c>
      <c r="X242" t="s">
        <v>1956</v>
      </c>
      <c r="Y242" t="s">
        <v>1957</v>
      </c>
      <c r="Z242" t="s">
        <v>1958</v>
      </c>
      <c r="AA242">
        <v>1307756</v>
      </c>
      <c r="AB242" s="198">
        <v>37116</v>
      </c>
      <c r="AC242" s="198">
        <v>37144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1307757</v>
      </c>
      <c r="H243" s="198">
        <v>37041.133101851854</v>
      </c>
      <c r="I243" t="s">
        <v>1068</v>
      </c>
      <c r="M243" t="s">
        <v>2952</v>
      </c>
      <c r="N243" t="s">
        <v>3252</v>
      </c>
      <c r="O243" t="s">
        <v>3253</v>
      </c>
      <c r="Q243" s="199">
        <v>10</v>
      </c>
      <c r="S243" t="s">
        <v>3254</v>
      </c>
      <c r="T243" t="s">
        <v>3255</v>
      </c>
      <c r="U243" s="201">
        <v>1701</v>
      </c>
      <c r="V243" t="s">
        <v>4711</v>
      </c>
      <c r="W243" t="s">
        <v>3261</v>
      </c>
      <c r="X243" t="s">
        <v>3257</v>
      </c>
      <c r="Y243" t="s">
        <v>3258</v>
      </c>
      <c r="Z243" t="s">
        <v>3259</v>
      </c>
      <c r="AA243">
        <v>2156850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4</v>
      </c>
      <c r="G244" s="202">
        <v>1307758</v>
      </c>
      <c r="H244" s="198">
        <v>37041.135104166664</v>
      </c>
      <c r="I244" t="s">
        <v>3277</v>
      </c>
      <c r="M244" t="s">
        <v>2952</v>
      </c>
      <c r="N244" t="s">
        <v>3319</v>
      </c>
      <c r="O244" t="s">
        <v>3320</v>
      </c>
      <c r="Q244" s="199">
        <v>4</v>
      </c>
      <c r="S244" t="s">
        <v>3254</v>
      </c>
      <c r="T244" t="s">
        <v>3255</v>
      </c>
      <c r="U244" s="201">
        <v>940</v>
      </c>
      <c r="V244" t="s">
        <v>3318</v>
      </c>
      <c r="W244" t="s">
        <v>3283</v>
      </c>
      <c r="X244" t="s">
        <v>3257</v>
      </c>
      <c r="Y244" t="s">
        <v>3258</v>
      </c>
      <c r="Z244" t="s">
        <v>3259</v>
      </c>
      <c r="AA244">
        <v>2156852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1307759</v>
      </c>
      <c r="H245" s="198">
        <v>37041.13517361111</v>
      </c>
      <c r="I245" t="s">
        <v>155</v>
      </c>
      <c r="M245" t="s">
        <v>1657</v>
      </c>
      <c r="N245" t="s">
        <v>937</v>
      </c>
      <c r="O245" t="s">
        <v>4704</v>
      </c>
      <c r="Q245" s="199">
        <v>25</v>
      </c>
      <c r="S245" t="s">
        <v>2945</v>
      </c>
      <c r="T245" t="s">
        <v>938</v>
      </c>
      <c r="U245" s="201">
        <v>31.35</v>
      </c>
      <c r="V245" t="s">
        <v>156</v>
      </c>
      <c r="W245" t="s">
        <v>157</v>
      </c>
      <c r="X245" t="s">
        <v>941</v>
      </c>
      <c r="Y245" t="s">
        <v>942</v>
      </c>
      <c r="Z245" t="s">
        <v>3260</v>
      </c>
      <c r="AA245">
        <v>108113.1</v>
      </c>
      <c r="AB245" s="198">
        <v>37257</v>
      </c>
      <c r="AC245" s="198">
        <v>37621</v>
      </c>
    </row>
    <row r="246" spans="1:29" x14ac:dyDescent="0.25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365</v>
      </c>
      <c r="F246" s="213">
        <f t="shared" si="20"/>
        <v>9125</v>
      </c>
      <c r="G246" s="202">
        <v>1307760</v>
      </c>
      <c r="H246" s="198">
        <v>37041.135266203702</v>
      </c>
      <c r="I246" t="s">
        <v>155</v>
      </c>
      <c r="M246" t="s">
        <v>1657</v>
      </c>
      <c r="N246" t="s">
        <v>937</v>
      </c>
      <c r="O246" t="s">
        <v>4704</v>
      </c>
      <c r="P246" s="199">
        <v>25</v>
      </c>
      <c r="S246" t="s">
        <v>2945</v>
      </c>
      <c r="T246" t="s">
        <v>938</v>
      </c>
      <c r="U246" s="201">
        <v>31.35</v>
      </c>
      <c r="V246" t="s">
        <v>156</v>
      </c>
      <c r="W246" t="s">
        <v>157</v>
      </c>
      <c r="X246" t="s">
        <v>941</v>
      </c>
      <c r="Y246" t="s">
        <v>942</v>
      </c>
      <c r="Z246" t="s">
        <v>3260</v>
      </c>
      <c r="AA246">
        <v>108114.1</v>
      </c>
      <c r="AB246" s="198">
        <v>37257</v>
      </c>
      <c r="AC246" s="198">
        <v>37621</v>
      </c>
    </row>
    <row r="247" spans="1:29" x14ac:dyDescent="0.25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365</v>
      </c>
      <c r="F247" s="213">
        <f t="shared" si="20"/>
        <v>9125</v>
      </c>
      <c r="G247" s="202">
        <v>1307761</v>
      </c>
      <c r="H247" s="198">
        <v>37041.135567129626</v>
      </c>
      <c r="I247" t="s">
        <v>155</v>
      </c>
      <c r="M247" t="s">
        <v>1657</v>
      </c>
      <c r="N247" t="s">
        <v>937</v>
      </c>
      <c r="O247" t="s">
        <v>203</v>
      </c>
      <c r="Q247" s="199">
        <v>25</v>
      </c>
      <c r="S247" t="s">
        <v>2945</v>
      </c>
      <c r="T247" t="s">
        <v>938</v>
      </c>
      <c r="U247" s="201">
        <v>23.2</v>
      </c>
      <c r="V247" t="s">
        <v>156</v>
      </c>
      <c r="W247" t="s">
        <v>157</v>
      </c>
      <c r="X247" t="s">
        <v>941</v>
      </c>
      <c r="Y247" t="s">
        <v>942</v>
      </c>
      <c r="Z247" t="s">
        <v>3260</v>
      </c>
      <c r="AA247">
        <v>108115.1</v>
      </c>
      <c r="AB247" s="198">
        <v>37257</v>
      </c>
      <c r="AC247" s="198">
        <v>37621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4</v>
      </c>
      <c r="G248" s="202">
        <v>1307762</v>
      </c>
      <c r="H248" s="198">
        <v>37041.135821759257</v>
      </c>
      <c r="I248" t="s">
        <v>3421</v>
      </c>
      <c r="M248" t="s">
        <v>2952</v>
      </c>
      <c r="N248" t="s">
        <v>3252</v>
      </c>
      <c r="O248" t="s">
        <v>3253</v>
      </c>
      <c r="Q248" s="199">
        <v>4</v>
      </c>
      <c r="S248" t="s">
        <v>3254</v>
      </c>
      <c r="T248" t="s">
        <v>3255</v>
      </c>
      <c r="U248" s="201">
        <v>1702</v>
      </c>
      <c r="V248" t="s">
        <v>3422</v>
      </c>
      <c r="W248" t="s">
        <v>3261</v>
      </c>
      <c r="X248" t="s">
        <v>3257</v>
      </c>
      <c r="Y248" t="s">
        <v>3258</v>
      </c>
      <c r="Z248" t="s">
        <v>3259</v>
      </c>
      <c r="AA248">
        <v>2156854</v>
      </c>
    </row>
    <row r="249" spans="1:29" x14ac:dyDescent="0.25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365</v>
      </c>
      <c r="F249" s="213">
        <f t="shared" si="20"/>
        <v>9125</v>
      </c>
      <c r="G249" s="202">
        <v>1307763</v>
      </c>
      <c r="H249" s="198">
        <v>37041.136041666665</v>
      </c>
      <c r="I249" t="s">
        <v>155</v>
      </c>
      <c r="M249" t="s">
        <v>1657</v>
      </c>
      <c r="N249" t="s">
        <v>937</v>
      </c>
      <c r="O249" t="s">
        <v>203</v>
      </c>
      <c r="P249" s="199">
        <v>25</v>
      </c>
      <c r="S249" t="s">
        <v>2945</v>
      </c>
      <c r="T249" t="s">
        <v>938</v>
      </c>
      <c r="U249" s="201">
        <v>23.2</v>
      </c>
      <c r="V249" t="s">
        <v>156</v>
      </c>
      <c r="W249" t="s">
        <v>157</v>
      </c>
      <c r="X249" t="s">
        <v>941</v>
      </c>
      <c r="Y249" t="s">
        <v>942</v>
      </c>
      <c r="Z249" t="s">
        <v>3260</v>
      </c>
      <c r="AA249">
        <v>108117.1</v>
      </c>
      <c r="AB249" s="198">
        <v>37257</v>
      </c>
      <c r="AC249" s="198">
        <v>37621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6</v>
      </c>
      <c r="G250" s="202">
        <v>1307764</v>
      </c>
      <c r="H250" s="198">
        <v>37041.136412037034</v>
      </c>
      <c r="I250" t="s">
        <v>4662</v>
      </c>
      <c r="M250" t="s">
        <v>2952</v>
      </c>
      <c r="N250" t="s">
        <v>3252</v>
      </c>
      <c r="O250" t="s">
        <v>3253</v>
      </c>
      <c r="Q250" s="199">
        <v>6</v>
      </c>
      <c r="S250" t="s">
        <v>3254</v>
      </c>
      <c r="T250" t="s">
        <v>3255</v>
      </c>
      <c r="U250" s="201">
        <v>1702</v>
      </c>
      <c r="V250" t="s">
        <v>4663</v>
      </c>
      <c r="W250" t="s">
        <v>3261</v>
      </c>
      <c r="X250" t="s">
        <v>3257</v>
      </c>
      <c r="Y250" t="s">
        <v>3258</v>
      </c>
      <c r="Z250" t="s">
        <v>3259</v>
      </c>
      <c r="AA250">
        <v>2156856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1307765</v>
      </c>
      <c r="H251" s="198">
        <v>37041.136516203704</v>
      </c>
      <c r="I251" t="s">
        <v>3313</v>
      </c>
      <c r="M251" t="s">
        <v>2952</v>
      </c>
      <c r="N251" t="s">
        <v>3252</v>
      </c>
      <c r="O251" t="s">
        <v>3253</v>
      </c>
      <c r="P251" s="199">
        <v>20</v>
      </c>
      <c r="S251" t="s">
        <v>3254</v>
      </c>
      <c r="T251" t="s">
        <v>3255</v>
      </c>
      <c r="U251" s="201">
        <v>1701</v>
      </c>
      <c r="V251" t="s">
        <v>3315</v>
      </c>
      <c r="W251" t="s">
        <v>3261</v>
      </c>
      <c r="X251" t="s">
        <v>3257</v>
      </c>
      <c r="Y251" t="s">
        <v>3258</v>
      </c>
      <c r="Z251" t="s">
        <v>3259</v>
      </c>
      <c r="AA251">
        <v>2156858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14</v>
      </c>
      <c r="G252" s="202">
        <v>1307766</v>
      </c>
      <c r="H252" s="198">
        <v>37041.136666666665</v>
      </c>
      <c r="I252" t="s">
        <v>3264</v>
      </c>
      <c r="M252" t="s">
        <v>2952</v>
      </c>
      <c r="N252" t="s">
        <v>3319</v>
      </c>
      <c r="O252" t="s">
        <v>3320</v>
      </c>
      <c r="Q252" s="199">
        <v>14</v>
      </c>
      <c r="S252" t="s">
        <v>3254</v>
      </c>
      <c r="T252" t="s">
        <v>3255</v>
      </c>
      <c r="U252" s="201">
        <v>940</v>
      </c>
      <c r="V252" t="s">
        <v>3267</v>
      </c>
      <c r="W252" t="s">
        <v>3283</v>
      </c>
      <c r="X252" t="s">
        <v>3257</v>
      </c>
      <c r="Y252" t="s">
        <v>3258</v>
      </c>
      <c r="Z252" t="s">
        <v>3259</v>
      </c>
      <c r="AA252">
        <v>2156860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4</v>
      </c>
      <c r="G253" s="202">
        <v>1307767</v>
      </c>
      <c r="H253" s="198">
        <v>37041.137083333335</v>
      </c>
      <c r="I253" t="s">
        <v>3430</v>
      </c>
      <c r="M253" t="s">
        <v>2952</v>
      </c>
      <c r="N253" t="s">
        <v>3252</v>
      </c>
      <c r="O253" t="s">
        <v>3253</v>
      </c>
      <c r="Q253" s="199">
        <v>4</v>
      </c>
      <c r="S253" t="s">
        <v>3254</v>
      </c>
      <c r="T253" t="s">
        <v>3255</v>
      </c>
      <c r="U253" s="201">
        <v>1702</v>
      </c>
      <c r="V253" t="s">
        <v>3431</v>
      </c>
      <c r="W253" t="s">
        <v>3261</v>
      </c>
      <c r="X253" t="s">
        <v>3257</v>
      </c>
      <c r="Y253" t="s">
        <v>3258</v>
      </c>
      <c r="Z253" t="s">
        <v>3259</v>
      </c>
      <c r="AA253">
        <v>2156862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</v>
      </c>
      <c r="G254" s="202">
        <v>1307768</v>
      </c>
      <c r="H254" s="198">
        <v>37041.137245370373</v>
      </c>
      <c r="I254" t="s">
        <v>3277</v>
      </c>
      <c r="M254" t="s">
        <v>2952</v>
      </c>
      <c r="N254" t="s">
        <v>3319</v>
      </c>
      <c r="O254" t="s">
        <v>3320</v>
      </c>
      <c r="Q254" s="199">
        <v>2</v>
      </c>
      <c r="S254" t="s">
        <v>3254</v>
      </c>
      <c r="T254" t="s">
        <v>3255</v>
      </c>
      <c r="U254" s="201">
        <v>940</v>
      </c>
      <c r="V254" t="s">
        <v>3318</v>
      </c>
      <c r="W254" t="s">
        <v>3283</v>
      </c>
      <c r="X254" t="s">
        <v>3257</v>
      </c>
      <c r="Y254" t="s">
        <v>3258</v>
      </c>
      <c r="Z254" t="s">
        <v>3259</v>
      </c>
      <c r="AA254">
        <v>2156864</v>
      </c>
    </row>
    <row r="255" spans="1:29" x14ac:dyDescent="0.25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8</v>
      </c>
      <c r="F255" s="213">
        <f t="shared" si="20"/>
        <v>144</v>
      </c>
      <c r="G255" s="202">
        <v>1307769</v>
      </c>
      <c r="H255" s="198">
        <v>37041.137291666666</v>
      </c>
      <c r="I255" t="s">
        <v>4712</v>
      </c>
      <c r="M255" t="s">
        <v>1657</v>
      </c>
      <c r="N255" t="s">
        <v>1951</v>
      </c>
      <c r="O255" t="s">
        <v>174</v>
      </c>
      <c r="Q255" s="199">
        <v>18</v>
      </c>
      <c r="S255" t="s">
        <v>2945</v>
      </c>
      <c r="T255" t="s">
        <v>1953</v>
      </c>
      <c r="U255" s="201">
        <v>205</v>
      </c>
      <c r="V255" t="s">
        <v>4713</v>
      </c>
      <c r="W255" t="s">
        <v>1970</v>
      </c>
      <c r="X255" t="s">
        <v>1956</v>
      </c>
      <c r="Y255" t="s">
        <v>1957</v>
      </c>
      <c r="Z255" t="s">
        <v>1958</v>
      </c>
      <c r="AA255">
        <v>1307769</v>
      </c>
      <c r="AB255" s="198">
        <v>37067</v>
      </c>
      <c r="AC255" s="198">
        <v>37074</v>
      </c>
    </row>
    <row r="256" spans="1:29" x14ac:dyDescent="0.25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8</v>
      </c>
      <c r="F256" s="213">
        <f t="shared" si="20"/>
        <v>200</v>
      </c>
      <c r="G256" s="202">
        <v>1307770</v>
      </c>
      <c r="H256" s="198">
        <v>37041.13753472222</v>
      </c>
      <c r="I256" t="s">
        <v>4712</v>
      </c>
      <c r="M256" t="s">
        <v>1657</v>
      </c>
      <c r="N256" t="s">
        <v>1951</v>
      </c>
      <c r="O256" t="s">
        <v>148</v>
      </c>
      <c r="Q256" s="199">
        <v>25</v>
      </c>
      <c r="S256" t="s">
        <v>2945</v>
      </c>
      <c r="T256" t="s">
        <v>1953</v>
      </c>
      <c r="U256" s="201">
        <v>201</v>
      </c>
      <c r="V256" t="s">
        <v>4713</v>
      </c>
      <c r="W256" t="s">
        <v>1970</v>
      </c>
      <c r="X256" t="s">
        <v>1956</v>
      </c>
      <c r="Y256" t="s">
        <v>1957</v>
      </c>
      <c r="Z256" t="s">
        <v>1958</v>
      </c>
      <c r="AA256">
        <v>1307770</v>
      </c>
      <c r="AB256" s="198">
        <v>37074</v>
      </c>
      <c r="AC256" s="198">
        <v>37081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20</v>
      </c>
      <c r="G257" s="202">
        <v>1307771</v>
      </c>
      <c r="H257" s="198">
        <v>37041.137754629628</v>
      </c>
      <c r="I257" t="s">
        <v>3225</v>
      </c>
      <c r="M257" t="s">
        <v>2952</v>
      </c>
      <c r="N257" t="s">
        <v>3265</v>
      </c>
      <c r="O257" t="s">
        <v>3266</v>
      </c>
      <c r="P257" s="199">
        <v>20</v>
      </c>
      <c r="S257" t="s">
        <v>3254</v>
      </c>
      <c r="T257" t="s">
        <v>3255</v>
      </c>
      <c r="U257" s="201">
        <v>1517</v>
      </c>
      <c r="V257" t="s">
        <v>3269</v>
      </c>
      <c r="W257" t="s">
        <v>3261</v>
      </c>
      <c r="X257" t="s">
        <v>3257</v>
      </c>
      <c r="Y257" t="s">
        <v>3258</v>
      </c>
      <c r="Z257" t="s">
        <v>3259</v>
      </c>
      <c r="AA257">
        <v>2156868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1307772</v>
      </c>
      <c r="H258" s="198">
        <v>37041.13784722222</v>
      </c>
      <c r="I258" t="s">
        <v>3225</v>
      </c>
      <c r="M258" t="s">
        <v>2952</v>
      </c>
      <c r="N258" t="s">
        <v>3265</v>
      </c>
      <c r="O258" t="s">
        <v>3266</v>
      </c>
      <c r="P258" s="199">
        <v>20</v>
      </c>
      <c r="S258" t="s">
        <v>3254</v>
      </c>
      <c r="T258" t="s">
        <v>3255</v>
      </c>
      <c r="U258" s="201">
        <v>1516</v>
      </c>
      <c r="V258" t="s">
        <v>3269</v>
      </c>
      <c r="W258" t="s">
        <v>3261</v>
      </c>
      <c r="X258" t="s">
        <v>3257</v>
      </c>
      <c r="Y258" t="s">
        <v>3258</v>
      </c>
      <c r="Z258" t="s">
        <v>3259</v>
      </c>
      <c r="AA258">
        <v>2156870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1307773</v>
      </c>
      <c r="H259" s="198">
        <v>37041.138032407405</v>
      </c>
      <c r="I259" t="s">
        <v>3225</v>
      </c>
      <c r="M259" t="s">
        <v>2952</v>
      </c>
      <c r="N259" t="s">
        <v>3252</v>
      </c>
      <c r="O259" t="s">
        <v>3253</v>
      </c>
      <c r="P259" s="199">
        <v>20</v>
      </c>
      <c r="S259" t="s">
        <v>3254</v>
      </c>
      <c r="T259" t="s">
        <v>3255</v>
      </c>
      <c r="U259" s="201">
        <v>1700</v>
      </c>
      <c r="V259" t="s">
        <v>3268</v>
      </c>
      <c r="W259" t="s">
        <v>3261</v>
      </c>
      <c r="X259" t="s">
        <v>3257</v>
      </c>
      <c r="Y259" t="s">
        <v>3258</v>
      </c>
      <c r="Z259" t="s">
        <v>3259</v>
      </c>
      <c r="AA259">
        <v>2156874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10</v>
      </c>
      <c r="G260" s="202">
        <v>1307774</v>
      </c>
      <c r="H260" s="198">
        <v>37041.138229166667</v>
      </c>
      <c r="I260" t="s">
        <v>4709</v>
      </c>
      <c r="M260" t="s">
        <v>2952</v>
      </c>
      <c r="N260" t="s">
        <v>3280</v>
      </c>
      <c r="O260" t="s">
        <v>3281</v>
      </c>
      <c r="P260" s="199">
        <v>10</v>
      </c>
      <c r="S260" t="s">
        <v>3282</v>
      </c>
      <c r="T260" t="s">
        <v>3255</v>
      </c>
      <c r="U260" s="201">
        <v>7050</v>
      </c>
      <c r="V260" t="s">
        <v>4710</v>
      </c>
      <c r="W260" t="s">
        <v>3283</v>
      </c>
      <c r="X260" t="s">
        <v>3257</v>
      </c>
      <c r="Y260" t="s">
        <v>3258</v>
      </c>
      <c r="Z260" t="s">
        <v>3259</v>
      </c>
      <c r="AA260">
        <v>2156876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1307775</v>
      </c>
      <c r="H261" s="198">
        <v>37041.13826388889</v>
      </c>
      <c r="I261" t="s">
        <v>3277</v>
      </c>
      <c r="M261" t="s">
        <v>2952</v>
      </c>
      <c r="N261" t="s">
        <v>3252</v>
      </c>
      <c r="O261" t="s">
        <v>3253</v>
      </c>
      <c r="P261" s="199">
        <v>20</v>
      </c>
      <c r="S261" t="s">
        <v>3254</v>
      </c>
      <c r="T261" t="s">
        <v>3255</v>
      </c>
      <c r="U261" s="201">
        <v>1699</v>
      </c>
      <c r="V261" t="s">
        <v>179</v>
      </c>
      <c r="W261" t="s">
        <v>3261</v>
      </c>
      <c r="X261" t="s">
        <v>3257</v>
      </c>
      <c r="Y261" t="s">
        <v>3258</v>
      </c>
      <c r="Z261" t="s">
        <v>3259</v>
      </c>
      <c r="AA261">
        <v>2156878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36</v>
      </c>
      <c r="G262" s="202">
        <v>1307778</v>
      </c>
      <c r="H262" s="198">
        <v>37041.138425925928</v>
      </c>
      <c r="I262" t="s">
        <v>3264</v>
      </c>
      <c r="M262" t="s">
        <v>2952</v>
      </c>
      <c r="N262" t="s">
        <v>3265</v>
      </c>
      <c r="O262" t="s">
        <v>3266</v>
      </c>
      <c r="P262" s="199">
        <v>36</v>
      </c>
      <c r="S262" t="s">
        <v>3254</v>
      </c>
      <c r="T262" t="s">
        <v>3255</v>
      </c>
      <c r="U262" s="201">
        <v>1515</v>
      </c>
      <c r="V262" t="s">
        <v>3267</v>
      </c>
      <c r="W262" t="s">
        <v>3307</v>
      </c>
      <c r="X262" t="s">
        <v>3257</v>
      </c>
      <c r="Y262" t="s">
        <v>3258</v>
      </c>
      <c r="Z262" t="s">
        <v>3259</v>
      </c>
      <c r="AA262">
        <v>2156882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36</v>
      </c>
      <c r="G263" s="202">
        <v>1307777</v>
      </c>
      <c r="H263" s="198">
        <v>37041.138425925928</v>
      </c>
      <c r="I263" t="s">
        <v>3264</v>
      </c>
      <c r="M263" t="s">
        <v>2952</v>
      </c>
      <c r="N263" t="s">
        <v>3265</v>
      </c>
      <c r="O263" t="s">
        <v>1350</v>
      </c>
      <c r="Q263" s="199">
        <v>36</v>
      </c>
      <c r="S263" t="s">
        <v>3254</v>
      </c>
      <c r="T263" t="s">
        <v>3255</v>
      </c>
      <c r="U263" s="201">
        <v>1504.75</v>
      </c>
      <c r="V263" t="s">
        <v>3267</v>
      </c>
      <c r="W263" t="s">
        <v>3307</v>
      </c>
      <c r="X263" t="s">
        <v>3257</v>
      </c>
      <c r="Y263" t="s">
        <v>3258</v>
      </c>
      <c r="Z263" t="s">
        <v>3259</v>
      </c>
      <c r="AA263">
        <v>2156880</v>
      </c>
      <c r="AB263" s="198">
        <v>37062</v>
      </c>
      <c r="AC263" s="198">
        <v>37062</v>
      </c>
    </row>
    <row r="264" spans="1:29" x14ac:dyDescent="0.25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5</v>
      </c>
      <c r="F264" s="213">
        <f t="shared" si="20"/>
        <v>250000</v>
      </c>
      <c r="G264" s="202">
        <v>1307779</v>
      </c>
      <c r="H264" s="198">
        <v>37041.138425925928</v>
      </c>
      <c r="I264" t="s">
        <v>3311</v>
      </c>
      <c r="M264" t="s">
        <v>2946</v>
      </c>
      <c r="N264" t="s">
        <v>3288</v>
      </c>
      <c r="O264" t="s">
        <v>312</v>
      </c>
      <c r="Q264" s="199">
        <v>50000</v>
      </c>
      <c r="S264" t="s">
        <v>3290</v>
      </c>
      <c r="T264" t="s">
        <v>3291</v>
      </c>
      <c r="U264" s="201">
        <v>21.25</v>
      </c>
      <c r="V264" t="s">
        <v>257</v>
      </c>
      <c r="W264" t="s">
        <v>3302</v>
      </c>
      <c r="X264" t="s">
        <v>3293</v>
      </c>
      <c r="Y264" t="s">
        <v>3294</v>
      </c>
      <c r="Z264" t="s">
        <v>3260</v>
      </c>
      <c r="AA264">
        <v>105342</v>
      </c>
      <c r="AB264" s="198">
        <v>37046.875</v>
      </c>
      <c r="AC264" s="198">
        <v>37050.875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1307780</v>
      </c>
      <c r="H265" s="198">
        <v>37041.138668981483</v>
      </c>
      <c r="I265" t="s">
        <v>4709</v>
      </c>
      <c r="M265" t="s">
        <v>2952</v>
      </c>
      <c r="N265" t="s">
        <v>3280</v>
      </c>
      <c r="O265" t="s">
        <v>3281</v>
      </c>
      <c r="P265" s="199">
        <v>10</v>
      </c>
      <c r="S265" t="s">
        <v>3282</v>
      </c>
      <c r="T265" t="s">
        <v>3255</v>
      </c>
      <c r="U265" s="201">
        <v>7050</v>
      </c>
      <c r="V265" t="s">
        <v>4710</v>
      </c>
      <c r="W265" t="s">
        <v>3283</v>
      </c>
      <c r="X265" t="s">
        <v>3257</v>
      </c>
      <c r="Y265" t="s">
        <v>3258</v>
      </c>
      <c r="Z265" t="s">
        <v>3259</v>
      </c>
      <c r="AA265">
        <v>2156884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1307781</v>
      </c>
      <c r="H266" s="198">
        <v>37041.138680555552</v>
      </c>
      <c r="I266" t="s">
        <v>3225</v>
      </c>
      <c r="M266" t="s">
        <v>2952</v>
      </c>
      <c r="N266" t="s">
        <v>3265</v>
      </c>
      <c r="O266" t="s">
        <v>3266</v>
      </c>
      <c r="P266" s="199">
        <v>20</v>
      </c>
      <c r="S266" t="s">
        <v>3254</v>
      </c>
      <c r="T266" t="s">
        <v>3255</v>
      </c>
      <c r="U266" s="201">
        <v>1515</v>
      </c>
      <c r="V266" t="s">
        <v>3269</v>
      </c>
      <c r="W266" t="s">
        <v>3261</v>
      </c>
      <c r="X266" t="s">
        <v>3257</v>
      </c>
      <c r="Y266" t="s">
        <v>3258</v>
      </c>
      <c r="Z266" t="s">
        <v>3259</v>
      </c>
      <c r="AA266">
        <v>2156886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1307782</v>
      </c>
      <c r="H267" s="198">
        <v>37041.138773148145</v>
      </c>
      <c r="I267" t="s">
        <v>3270</v>
      </c>
      <c r="M267" t="s">
        <v>2952</v>
      </c>
      <c r="N267" t="s">
        <v>3280</v>
      </c>
      <c r="O267" t="s">
        <v>3281</v>
      </c>
      <c r="P267" s="199">
        <v>10</v>
      </c>
      <c r="S267" t="s">
        <v>3282</v>
      </c>
      <c r="T267" t="s">
        <v>3255</v>
      </c>
      <c r="U267" s="201">
        <v>7050</v>
      </c>
      <c r="V267" t="s">
        <v>3211</v>
      </c>
      <c r="W267" t="s">
        <v>3283</v>
      </c>
      <c r="X267" t="s">
        <v>3257</v>
      </c>
      <c r="Y267" t="s">
        <v>3258</v>
      </c>
      <c r="Z267" t="s">
        <v>3259</v>
      </c>
      <c r="AA267">
        <v>2156888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</v>
      </c>
      <c r="G268" s="202">
        <v>1307783</v>
      </c>
      <c r="H268" s="198">
        <v>37041.138935185183</v>
      </c>
      <c r="I268" t="s">
        <v>3277</v>
      </c>
      <c r="M268" t="s">
        <v>2952</v>
      </c>
      <c r="N268" t="s">
        <v>3280</v>
      </c>
      <c r="O268" t="s">
        <v>3281</v>
      </c>
      <c r="P268" s="199">
        <v>1</v>
      </c>
      <c r="S268" t="s">
        <v>3282</v>
      </c>
      <c r="T268" t="s">
        <v>3255</v>
      </c>
      <c r="U268" s="201">
        <v>7050</v>
      </c>
      <c r="V268" t="s">
        <v>3318</v>
      </c>
      <c r="W268" t="s">
        <v>3283</v>
      </c>
      <c r="X268" t="s">
        <v>3257</v>
      </c>
      <c r="Y268" t="s">
        <v>3258</v>
      </c>
      <c r="Z268" t="s">
        <v>3259</v>
      </c>
      <c r="AA268">
        <v>2156890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9</v>
      </c>
      <c r="G269" s="202">
        <v>1307784</v>
      </c>
      <c r="H269" s="198">
        <v>37041.139351851853</v>
      </c>
      <c r="I269" t="s">
        <v>3306</v>
      </c>
      <c r="M269" t="s">
        <v>2952</v>
      </c>
      <c r="N269" t="s">
        <v>3280</v>
      </c>
      <c r="O269" t="s">
        <v>3281</v>
      </c>
      <c r="P269" s="199">
        <v>9</v>
      </c>
      <c r="S269" t="s">
        <v>3282</v>
      </c>
      <c r="T269" t="s">
        <v>3255</v>
      </c>
      <c r="U269" s="201">
        <v>7050</v>
      </c>
      <c r="V269" t="s">
        <v>2990</v>
      </c>
      <c r="W269" t="s">
        <v>3283</v>
      </c>
      <c r="X269" t="s">
        <v>3257</v>
      </c>
      <c r="Y269" t="s">
        <v>3258</v>
      </c>
      <c r="Z269" t="s">
        <v>3259</v>
      </c>
      <c r="AA269">
        <v>2156892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</v>
      </c>
      <c r="G270" s="202">
        <v>1307785</v>
      </c>
      <c r="H270" s="198">
        <v>37041.139548611114</v>
      </c>
      <c r="I270" t="s">
        <v>4693</v>
      </c>
      <c r="M270" t="s">
        <v>2952</v>
      </c>
      <c r="N270" t="s">
        <v>3280</v>
      </c>
      <c r="O270" t="s">
        <v>3281</v>
      </c>
      <c r="Q270" s="199">
        <v>2</v>
      </c>
      <c r="S270" t="s">
        <v>3282</v>
      </c>
      <c r="T270" t="s">
        <v>3255</v>
      </c>
      <c r="U270" s="201">
        <v>7065</v>
      </c>
      <c r="V270" t="s">
        <v>4694</v>
      </c>
      <c r="W270" t="s">
        <v>3283</v>
      </c>
      <c r="X270" t="s">
        <v>3257</v>
      </c>
      <c r="Y270" t="s">
        <v>3258</v>
      </c>
      <c r="Z270" t="s">
        <v>3259</v>
      </c>
      <c r="AA270">
        <v>2156894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1307786</v>
      </c>
      <c r="H271" s="198">
        <v>37041.140104166669</v>
      </c>
      <c r="I271" t="s">
        <v>3225</v>
      </c>
      <c r="M271" t="s">
        <v>2952</v>
      </c>
      <c r="N271" t="s">
        <v>3319</v>
      </c>
      <c r="O271" t="s">
        <v>3320</v>
      </c>
      <c r="P271" s="199">
        <v>20</v>
      </c>
      <c r="S271" t="s">
        <v>3254</v>
      </c>
      <c r="T271" t="s">
        <v>3255</v>
      </c>
      <c r="U271" s="201">
        <v>939</v>
      </c>
      <c r="V271" t="s">
        <v>3268</v>
      </c>
      <c r="W271" t="s">
        <v>3283</v>
      </c>
      <c r="X271" t="s">
        <v>3257</v>
      </c>
      <c r="Y271" t="s">
        <v>3258</v>
      </c>
      <c r="Z271" t="s">
        <v>3259</v>
      </c>
      <c r="AA271">
        <v>2156896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16</v>
      </c>
      <c r="G272" s="202">
        <v>1307787</v>
      </c>
      <c r="H272" s="198">
        <v>37041.141597222224</v>
      </c>
      <c r="I272" t="s">
        <v>3323</v>
      </c>
      <c r="M272" t="s">
        <v>2952</v>
      </c>
      <c r="N272" t="s">
        <v>3252</v>
      </c>
      <c r="O272" t="s">
        <v>3253</v>
      </c>
      <c r="Q272" s="199">
        <v>16</v>
      </c>
      <c r="S272" t="s">
        <v>3254</v>
      </c>
      <c r="T272" t="s">
        <v>3255</v>
      </c>
      <c r="U272" s="201">
        <v>1699</v>
      </c>
      <c r="V272" t="s">
        <v>3324</v>
      </c>
      <c r="W272" t="s">
        <v>3261</v>
      </c>
      <c r="X272" t="s">
        <v>3257</v>
      </c>
      <c r="Y272" t="s">
        <v>3258</v>
      </c>
      <c r="Z272" t="s">
        <v>3259</v>
      </c>
      <c r="AA272">
        <v>2156898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1307788</v>
      </c>
      <c r="H273" s="198">
        <v>37041.141736111109</v>
      </c>
      <c r="I273" t="s">
        <v>4709</v>
      </c>
      <c r="M273" t="s">
        <v>2952</v>
      </c>
      <c r="N273" t="s">
        <v>3280</v>
      </c>
      <c r="O273" t="s">
        <v>3281</v>
      </c>
      <c r="P273" s="199">
        <v>6</v>
      </c>
      <c r="S273" t="s">
        <v>3282</v>
      </c>
      <c r="T273" t="s">
        <v>3255</v>
      </c>
      <c r="U273" s="201">
        <v>7070</v>
      </c>
      <c r="V273" t="s">
        <v>4710</v>
      </c>
      <c r="W273" t="s">
        <v>3283</v>
      </c>
      <c r="X273" t="s">
        <v>3257</v>
      </c>
      <c r="Y273" t="s">
        <v>3258</v>
      </c>
      <c r="Z273" t="s">
        <v>3259</v>
      </c>
      <c r="AA273">
        <v>2156900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10</v>
      </c>
      <c r="G274" s="202">
        <v>1307789</v>
      </c>
      <c r="H274" s="198">
        <v>37041.142291666663</v>
      </c>
      <c r="I274" t="s">
        <v>4709</v>
      </c>
      <c r="M274" t="s">
        <v>2952</v>
      </c>
      <c r="N274" t="s">
        <v>3280</v>
      </c>
      <c r="O274" t="s">
        <v>3281</v>
      </c>
      <c r="P274" s="199">
        <v>10</v>
      </c>
      <c r="S274" t="s">
        <v>3282</v>
      </c>
      <c r="T274" t="s">
        <v>3255</v>
      </c>
      <c r="U274" s="201">
        <v>7060</v>
      </c>
      <c r="V274" t="s">
        <v>4710</v>
      </c>
      <c r="W274" t="s">
        <v>3283</v>
      </c>
      <c r="X274" t="s">
        <v>3257</v>
      </c>
      <c r="Y274" t="s">
        <v>3258</v>
      </c>
      <c r="Z274" t="s">
        <v>3259</v>
      </c>
      <c r="AA274">
        <v>2156902</v>
      </c>
    </row>
    <row r="275" spans="1:29" x14ac:dyDescent="0.25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182</v>
      </c>
      <c r="F275" s="213">
        <f t="shared" si="25"/>
        <v>3640</v>
      </c>
      <c r="G275" s="202">
        <v>1307790</v>
      </c>
      <c r="H275" s="198">
        <v>37041.142314814817</v>
      </c>
      <c r="I275" t="s">
        <v>200</v>
      </c>
      <c r="M275" t="s">
        <v>1657</v>
      </c>
      <c r="N275" t="s">
        <v>3325</v>
      </c>
      <c r="O275" t="s">
        <v>201</v>
      </c>
      <c r="Q275" s="199">
        <v>20</v>
      </c>
      <c r="S275" t="s">
        <v>2945</v>
      </c>
      <c r="T275" t="s">
        <v>3291</v>
      </c>
      <c r="U275" s="201">
        <v>21.52</v>
      </c>
      <c r="V275" t="s">
        <v>202</v>
      </c>
      <c r="W275" t="s">
        <v>3326</v>
      </c>
      <c r="X275" t="s">
        <v>3418</v>
      </c>
      <c r="Y275" t="s">
        <v>3419</v>
      </c>
      <c r="Z275" t="s">
        <v>3420</v>
      </c>
      <c r="AA275">
        <v>108134.1</v>
      </c>
      <c r="AB275" s="198">
        <v>37165</v>
      </c>
      <c r="AC275" s="198">
        <v>37346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8</v>
      </c>
      <c r="G276" s="202">
        <v>1307791</v>
      </c>
      <c r="H276" s="198">
        <v>37041.142372685186</v>
      </c>
      <c r="I276" t="s">
        <v>3313</v>
      </c>
      <c r="M276" t="s">
        <v>2952</v>
      </c>
      <c r="N276" t="s">
        <v>3280</v>
      </c>
      <c r="O276" t="s">
        <v>3281</v>
      </c>
      <c r="Q276" s="199">
        <v>8</v>
      </c>
      <c r="S276" t="s">
        <v>3282</v>
      </c>
      <c r="T276" t="s">
        <v>3255</v>
      </c>
      <c r="U276" s="201">
        <v>7075</v>
      </c>
      <c r="V276" t="s">
        <v>502</v>
      </c>
      <c r="W276" t="s">
        <v>3283</v>
      </c>
      <c r="X276" t="s">
        <v>3257</v>
      </c>
      <c r="Y276" t="s">
        <v>3258</v>
      </c>
      <c r="Z276" t="s">
        <v>3259</v>
      </c>
      <c r="AA276">
        <v>2156904</v>
      </c>
    </row>
    <row r="277" spans="1:29" x14ac:dyDescent="0.25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182</v>
      </c>
      <c r="F277" s="213">
        <f t="shared" si="25"/>
        <v>3640</v>
      </c>
      <c r="G277" s="202">
        <v>1307792</v>
      </c>
      <c r="H277" s="198">
        <v>37041.142523148148</v>
      </c>
      <c r="I277" t="s">
        <v>1345</v>
      </c>
      <c r="M277" t="s">
        <v>1657</v>
      </c>
      <c r="N277" t="s">
        <v>3325</v>
      </c>
      <c r="O277" t="s">
        <v>201</v>
      </c>
      <c r="P277" s="199">
        <v>20</v>
      </c>
      <c r="S277" t="s">
        <v>2945</v>
      </c>
      <c r="T277" t="s">
        <v>3291</v>
      </c>
      <c r="U277" s="201">
        <v>21.52</v>
      </c>
      <c r="V277" t="s">
        <v>281</v>
      </c>
      <c r="W277" t="s">
        <v>3326</v>
      </c>
      <c r="X277" t="s">
        <v>3418</v>
      </c>
      <c r="Y277" t="s">
        <v>3419</v>
      </c>
      <c r="Z277" t="s">
        <v>3420</v>
      </c>
      <c r="AA277">
        <v>108135.1</v>
      </c>
      <c r="AB277" s="198">
        <v>37165</v>
      </c>
      <c r="AC277" s="198">
        <v>37346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1307793</v>
      </c>
      <c r="H278" s="198">
        <v>37041.14261574074</v>
      </c>
      <c r="I278" t="s">
        <v>3317</v>
      </c>
      <c r="M278" t="s">
        <v>2946</v>
      </c>
      <c r="N278" t="s">
        <v>3288</v>
      </c>
      <c r="O278" t="s">
        <v>3298</v>
      </c>
      <c r="Q278" s="199">
        <v>25000</v>
      </c>
      <c r="S278" t="s">
        <v>3290</v>
      </c>
      <c r="T278" t="s">
        <v>3291</v>
      </c>
      <c r="U278" s="201">
        <v>25.45</v>
      </c>
      <c r="V278" t="s">
        <v>967</v>
      </c>
      <c r="W278" t="s">
        <v>3292</v>
      </c>
      <c r="X278" t="s">
        <v>3293</v>
      </c>
      <c r="Y278" t="s">
        <v>3294</v>
      </c>
      <c r="Z278" t="s">
        <v>3260</v>
      </c>
      <c r="AA278">
        <v>105344</v>
      </c>
      <c r="AB278" s="198">
        <v>37622</v>
      </c>
      <c r="AC278" s="198">
        <v>37711</v>
      </c>
    </row>
    <row r="279" spans="1:29" x14ac:dyDescent="0.25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3">
        <f t="shared" si="25"/>
        <v>1500000</v>
      </c>
      <c r="G279" s="202">
        <v>1307794</v>
      </c>
      <c r="H279" s="198">
        <v>37041.143564814818</v>
      </c>
      <c r="I279" t="s">
        <v>4714</v>
      </c>
      <c r="M279" t="s">
        <v>2946</v>
      </c>
      <c r="N279" t="s">
        <v>3423</v>
      </c>
      <c r="O279" t="s">
        <v>183</v>
      </c>
      <c r="Q279" s="199">
        <v>50000</v>
      </c>
      <c r="S279" t="s">
        <v>3290</v>
      </c>
      <c r="T279" t="s">
        <v>3291</v>
      </c>
      <c r="U279" s="201">
        <v>20.95</v>
      </c>
      <c r="V279" t="s">
        <v>4715</v>
      </c>
      <c r="W279" t="s">
        <v>3424</v>
      </c>
      <c r="X279" t="s">
        <v>3425</v>
      </c>
      <c r="Y279" t="s">
        <v>3294</v>
      </c>
      <c r="Z279" t="s">
        <v>3260</v>
      </c>
      <c r="AA279">
        <v>105346</v>
      </c>
      <c r="AB279" s="198">
        <v>37043.875</v>
      </c>
      <c r="AC279" s="198">
        <v>37072.875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4</v>
      </c>
      <c r="G280" s="202">
        <v>1307795</v>
      </c>
      <c r="H280" s="198">
        <v>37041.143993055557</v>
      </c>
      <c r="I280" t="s">
        <v>4709</v>
      </c>
      <c r="M280" t="s">
        <v>2952</v>
      </c>
      <c r="N280" t="s">
        <v>3280</v>
      </c>
      <c r="O280" t="s">
        <v>3281</v>
      </c>
      <c r="P280" s="199">
        <v>4</v>
      </c>
      <c r="S280" t="s">
        <v>3282</v>
      </c>
      <c r="T280" t="s">
        <v>3255</v>
      </c>
      <c r="U280" s="201">
        <v>7070</v>
      </c>
      <c r="V280" t="s">
        <v>4710</v>
      </c>
      <c r="W280" t="s">
        <v>3283</v>
      </c>
      <c r="X280" t="s">
        <v>3257</v>
      </c>
      <c r="Y280" t="s">
        <v>3258</v>
      </c>
      <c r="Z280" t="s">
        <v>3259</v>
      </c>
      <c r="AA280">
        <v>2156906</v>
      </c>
    </row>
    <row r="281" spans="1:29" x14ac:dyDescent="0.25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182</v>
      </c>
      <c r="F281" s="213">
        <f t="shared" si="25"/>
        <v>3640</v>
      </c>
      <c r="G281" s="202">
        <v>1307796</v>
      </c>
      <c r="H281" s="198">
        <v>37041.144756944443</v>
      </c>
      <c r="I281" t="s">
        <v>200</v>
      </c>
      <c r="M281" t="s">
        <v>1657</v>
      </c>
      <c r="N281" t="s">
        <v>3325</v>
      </c>
      <c r="O281" t="s">
        <v>201</v>
      </c>
      <c r="Q281" s="199">
        <v>20</v>
      </c>
      <c r="S281" t="s">
        <v>2945</v>
      </c>
      <c r="T281" t="s">
        <v>3291</v>
      </c>
      <c r="U281" s="201">
        <v>21.52</v>
      </c>
      <c r="V281" t="s">
        <v>202</v>
      </c>
      <c r="W281" t="s">
        <v>3326</v>
      </c>
      <c r="X281" t="s">
        <v>3418</v>
      </c>
      <c r="Y281" t="s">
        <v>3419</v>
      </c>
      <c r="Z281" t="s">
        <v>3420</v>
      </c>
      <c r="AA281">
        <v>108142.1</v>
      </c>
      <c r="AB281" s="198">
        <v>37165</v>
      </c>
      <c r="AC281" s="198">
        <v>37346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1307798</v>
      </c>
      <c r="H282" s="198">
        <v>37041.144907407404</v>
      </c>
      <c r="I282" t="s">
        <v>3421</v>
      </c>
      <c r="M282" t="s">
        <v>2952</v>
      </c>
      <c r="N282" t="s">
        <v>3265</v>
      </c>
      <c r="O282" t="s">
        <v>3266</v>
      </c>
      <c r="P282" s="199">
        <v>10</v>
      </c>
      <c r="S282" t="s">
        <v>3254</v>
      </c>
      <c r="T282" t="s">
        <v>3255</v>
      </c>
      <c r="U282" s="201">
        <v>1515</v>
      </c>
      <c r="V282" t="s">
        <v>3422</v>
      </c>
      <c r="W282" t="s">
        <v>3261</v>
      </c>
      <c r="X282" t="s">
        <v>3257</v>
      </c>
      <c r="Y282" t="s">
        <v>3258</v>
      </c>
      <c r="Z282" t="s">
        <v>3259</v>
      </c>
      <c r="AA282">
        <v>2156910</v>
      </c>
    </row>
    <row r="283" spans="1:29" x14ac:dyDescent="0.25">
      <c r="A283" s="44" t="str">
        <f t="shared" si="21"/>
        <v>US Crude Financial</v>
      </c>
      <c r="B283" s="44" t="str">
        <f t="shared" si="22"/>
        <v>US</v>
      </c>
      <c r="C283" s="44" t="str">
        <f t="shared" si="23"/>
        <v>Crude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50000</v>
      </c>
      <c r="G283" s="202">
        <v>1307799</v>
      </c>
      <c r="H283" s="198">
        <v>37041.144907407404</v>
      </c>
      <c r="I283" t="s">
        <v>3148</v>
      </c>
      <c r="M283" t="s">
        <v>3086</v>
      </c>
      <c r="N283" t="s">
        <v>1063</v>
      </c>
      <c r="O283" t="s">
        <v>1344</v>
      </c>
      <c r="P283" s="199">
        <v>50000</v>
      </c>
      <c r="S283" t="s">
        <v>2953</v>
      </c>
      <c r="T283" t="s">
        <v>3255</v>
      </c>
      <c r="U283" s="201">
        <v>28.91</v>
      </c>
      <c r="V283" t="s">
        <v>4716</v>
      </c>
      <c r="W283" t="s">
        <v>1065</v>
      </c>
      <c r="X283" t="s">
        <v>1120</v>
      </c>
      <c r="Y283" t="s">
        <v>1670</v>
      </c>
      <c r="Z283" t="s">
        <v>1909</v>
      </c>
      <c r="AA283">
        <v>109356</v>
      </c>
      <c r="AB283" s="198">
        <v>37073</v>
      </c>
      <c r="AC283" s="198">
        <v>37103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10</v>
      </c>
      <c r="G284" s="202">
        <v>1307800</v>
      </c>
      <c r="H284" s="198">
        <v>37041.145324074074</v>
      </c>
      <c r="I284" t="s">
        <v>3421</v>
      </c>
      <c r="M284" t="s">
        <v>2952</v>
      </c>
      <c r="N284" t="s">
        <v>3252</v>
      </c>
      <c r="O284" t="s">
        <v>3253</v>
      </c>
      <c r="Q284" s="199">
        <v>10</v>
      </c>
      <c r="S284" t="s">
        <v>3254</v>
      </c>
      <c r="T284" t="s">
        <v>3255</v>
      </c>
      <c r="U284" s="201">
        <v>1700</v>
      </c>
      <c r="V284" t="s">
        <v>3422</v>
      </c>
      <c r="W284" t="s">
        <v>3261</v>
      </c>
      <c r="X284" t="s">
        <v>3257</v>
      </c>
      <c r="Y284" t="s">
        <v>3258</v>
      </c>
      <c r="Z284" t="s">
        <v>3259</v>
      </c>
      <c r="AA284">
        <v>2156912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1307801</v>
      </c>
      <c r="H285" s="198">
        <v>37041.145439814813</v>
      </c>
      <c r="I285" t="s">
        <v>3321</v>
      </c>
      <c r="M285" t="s">
        <v>2952</v>
      </c>
      <c r="N285" t="s">
        <v>3319</v>
      </c>
      <c r="O285" t="s">
        <v>3320</v>
      </c>
      <c r="Q285" s="199">
        <v>20</v>
      </c>
      <c r="S285" t="s">
        <v>3254</v>
      </c>
      <c r="T285" t="s">
        <v>3255</v>
      </c>
      <c r="U285" s="201">
        <v>940</v>
      </c>
      <c r="V285" t="s">
        <v>1227</v>
      </c>
      <c r="W285" t="s">
        <v>3283</v>
      </c>
      <c r="X285" t="s">
        <v>3257</v>
      </c>
      <c r="Y285" t="s">
        <v>3258</v>
      </c>
      <c r="Z285" t="s">
        <v>3259</v>
      </c>
      <c r="AA285">
        <v>2156914</v>
      </c>
    </row>
    <row r="286" spans="1:29" x14ac:dyDescent="0.25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750</v>
      </c>
      <c r="G286" s="202">
        <v>1307802</v>
      </c>
      <c r="H286" s="198">
        <v>37041.145856481482</v>
      </c>
      <c r="I286" t="s">
        <v>1516</v>
      </c>
      <c r="M286" t="s">
        <v>1657</v>
      </c>
      <c r="N286" t="s">
        <v>937</v>
      </c>
      <c r="O286" t="s">
        <v>1962</v>
      </c>
      <c r="P286" s="199">
        <v>25</v>
      </c>
      <c r="S286" t="s">
        <v>2945</v>
      </c>
      <c r="T286" t="s">
        <v>938</v>
      </c>
      <c r="U286" s="201">
        <v>19.399999999999999</v>
      </c>
      <c r="V286" t="s">
        <v>954</v>
      </c>
      <c r="W286" t="s">
        <v>940</v>
      </c>
      <c r="X286" t="s">
        <v>941</v>
      </c>
      <c r="Y286" t="s">
        <v>942</v>
      </c>
      <c r="Z286" t="s">
        <v>3260</v>
      </c>
      <c r="AA286">
        <v>108145.1</v>
      </c>
      <c r="AB286" s="198">
        <v>37043</v>
      </c>
      <c r="AC286" s="198">
        <v>37072</v>
      </c>
    </row>
    <row r="287" spans="1:29" x14ac:dyDescent="0.25">
      <c r="A287" s="44" t="str">
        <f t="shared" si="21"/>
        <v xml:space="preserve"> Power Financial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8</v>
      </c>
      <c r="F287" s="213">
        <f t="shared" si="25"/>
        <v>400</v>
      </c>
      <c r="G287" s="202">
        <v>1307803</v>
      </c>
      <c r="H287" s="198">
        <v>37041.147638888891</v>
      </c>
      <c r="I287" t="s">
        <v>1950</v>
      </c>
      <c r="M287" t="s">
        <v>1657</v>
      </c>
      <c r="N287" t="s">
        <v>1951</v>
      </c>
      <c r="O287" t="s">
        <v>148</v>
      </c>
      <c r="P287" s="199">
        <v>50</v>
      </c>
      <c r="S287" t="s">
        <v>2945</v>
      </c>
      <c r="T287" t="s">
        <v>1953</v>
      </c>
      <c r="U287" s="201">
        <v>199</v>
      </c>
      <c r="V287" t="s">
        <v>1954</v>
      </c>
      <c r="W287" t="s">
        <v>1970</v>
      </c>
      <c r="X287" t="s">
        <v>1956</v>
      </c>
      <c r="Y287" t="s">
        <v>1957</v>
      </c>
      <c r="Z287" t="s">
        <v>1958</v>
      </c>
      <c r="AA287">
        <v>1307803</v>
      </c>
      <c r="AB287" s="198">
        <v>37074</v>
      </c>
      <c r="AC287" s="198">
        <v>37081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1307805</v>
      </c>
      <c r="H288" s="198">
        <v>37041.14806712963</v>
      </c>
      <c r="I288" t="s">
        <v>3225</v>
      </c>
      <c r="M288" t="s">
        <v>2952</v>
      </c>
      <c r="N288" t="s">
        <v>3265</v>
      </c>
      <c r="O288" t="s">
        <v>3266</v>
      </c>
      <c r="P288" s="199">
        <v>10</v>
      </c>
      <c r="S288" t="s">
        <v>3254</v>
      </c>
      <c r="T288" t="s">
        <v>3255</v>
      </c>
      <c r="U288" s="201">
        <v>1516</v>
      </c>
      <c r="V288" t="s">
        <v>3269</v>
      </c>
      <c r="W288" t="s">
        <v>3261</v>
      </c>
      <c r="X288" t="s">
        <v>3257</v>
      </c>
      <c r="Y288" t="s">
        <v>3258</v>
      </c>
      <c r="Z288" t="s">
        <v>3259</v>
      </c>
      <c r="AA288">
        <v>2156918</v>
      </c>
    </row>
    <row r="289" spans="1:29" x14ac:dyDescent="0.25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13">
        <f t="shared" si="25"/>
        <v>2250000</v>
      </c>
      <c r="G289" s="202">
        <v>1307806</v>
      </c>
      <c r="H289" s="198">
        <v>37041.148263888892</v>
      </c>
      <c r="I289" t="s">
        <v>3317</v>
      </c>
      <c r="M289" t="s">
        <v>2946</v>
      </c>
      <c r="N289" t="s">
        <v>3288</v>
      </c>
      <c r="O289" t="s">
        <v>3298</v>
      </c>
      <c r="Q289" s="199">
        <v>25000</v>
      </c>
      <c r="S289" t="s">
        <v>3290</v>
      </c>
      <c r="T289" t="s">
        <v>3291</v>
      </c>
      <c r="U289" s="201">
        <v>25.45</v>
      </c>
      <c r="V289" t="s">
        <v>967</v>
      </c>
      <c r="W289" t="s">
        <v>3292</v>
      </c>
      <c r="X289" t="s">
        <v>3293</v>
      </c>
      <c r="Y289" t="s">
        <v>3294</v>
      </c>
      <c r="Z289" t="s">
        <v>3260</v>
      </c>
      <c r="AA289">
        <v>105349</v>
      </c>
      <c r="AB289" s="198">
        <v>37622</v>
      </c>
      <c r="AC289" s="198">
        <v>37711</v>
      </c>
    </row>
    <row r="290" spans="1:29" x14ac:dyDescent="0.25">
      <c r="A290" s="44" t="str">
        <f t="shared" si="21"/>
        <v xml:space="preserve"> Power Financial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8</v>
      </c>
      <c r="F290" s="213">
        <f t="shared" si="25"/>
        <v>400</v>
      </c>
      <c r="G290" s="202">
        <v>1307807</v>
      </c>
      <c r="H290" s="198">
        <v>37041.148553240739</v>
      </c>
      <c r="I290" t="s">
        <v>1950</v>
      </c>
      <c r="M290" t="s">
        <v>1657</v>
      </c>
      <c r="N290" t="s">
        <v>1951</v>
      </c>
      <c r="O290" t="s">
        <v>146</v>
      </c>
      <c r="P290" s="199">
        <v>50</v>
      </c>
      <c r="S290" t="s">
        <v>2945</v>
      </c>
      <c r="T290" t="s">
        <v>1953</v>
      </c>
      <c r="U290" s="201">
        <v>207</v>
      </c>
      <c r="V290" t="s">
        <v>1954</v>
      </c>
      <c r="W290" t="s">
        <v>1970</v>
      </c>
      <c r="X290" t="s">
        <v>1956</v>
      </c>
      <c r="Y290" t="s">
        <v>1957</v>
      </c>
      <c r="Z290" t="s">
        <v>1958</v>
      </c>
      <c r="AA290">
        <v>1307807</v>
      </c>
      <c r="AB290" s="198">
        <v>37053</v>
      </c>
      <c r="AC290" s="198">
        <v>37060</v>
      </c>
    </row>
    <row r="291" spans="1:29" x14ac:dyDescent="0.25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182</v>
      </c>
      <c r="F291" s="213">
        <f t="shared" si="25"/>
        <v>3640</v>
      </c>
      <c r="G291" s="202">
        <v>1307808</v>
      </c>
      <c r="H291" s="198">
        <v>37041.148564814815</v>
      </c>
      <c r="I291" t="s">
        <v>200</v>
      </c>
      <c r="M291" t="s">
        <v>1657</v>
      </c>
      <c r="N291" t="s">
        <v>3325</v>
      </c>
      <c r="O291" t="s">
        <v>201</v>
      </c>
      <c r="P291" s="199">
        <v>20</v>
      </c>
      <c r="S291" t="s">
        <v>2945</v>
      </c>
      <c r="T291" t="s">
        <v>3291</v>
      </c>
      <c r="U291" s="201">
        <v>21.54</v>
      </c>
      <c r="V291" t="s">
        <v>202</v>
      </c>
      <c r="W291" t="s">
        <v>3326</v>
      </c>
      <c r="X291" t="s">
        <v>3418</v>
      </c>
      <c r="Y291" t="s">
        <v>3419</v>
      </c>
      <c r="Z291" t="s">
        <v>3420</v>
      </c>
      <c r="AA291">
        <v>108153.1</v>
      </c>
      <c r="AB291" s="198">
        <v>37165</v>
      </c>
      <c r="AC291" s="198">
        <v>37346</v>
      </c>
    </row>
    <row r="292" spans="1:29" x14ac:dyDescent="0.25">
      <c r="A292" s="44" t="str">
        <f t="shared" si="21"/>
        <v xml:space="preserve"> Power Physical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182</v>
      </c>
      <c r="F292" s="213">
        <f t="shared" si="25"/>
        <v>3640</v>
      </c>
      <c r="G292" s="202">
        <v>1307809</v>
      </c>
      <c r="H292" s="198">
        <v>37041.148854166669</v>
      </c>
      <c r="I292" t="s">
        <v>1345</v>
      </c>
      <c r="M292" t="s">
        <v>1657</v>
      </c>
      <c r="N292" t="s">
        <v>3325</v>
      </c>
      <c r="O292" t="s">
        <v>201</v>
      </c>
      <c r="Q292" s="199">
        <v>20</v>
      </c>
      <c r="S292" t="s">
        <v>2945</v>
      </c>
      <c r="T292" t="s">
        <v>3291</v>
      </c>
      <c r="U292" s="201">
        <v>21.54</v>
      </c>
      <c r="V292" t="s">
        <v>281</v>
      </c>
      <c r="W292" t="s">
        <v>3326</v>
      </c>
      <c r="X292" t="s">
        <v>3418</v>
      </c>
      <c r="Y292" t="s">
        <v>3419</v>
      </c>
      <c r="Z292" t="s">
        <v>3420</v>
      </c>
      <c r="AA292">
        <v>108154.1</v>
      </c>
      <c r="AB292" s="198">
        <v>37165</v>
      </c>
      <c r="AC292" s="198">
        <v>37346</v>
      </c>
    </row>
    <row r="293" spans="1:29" x14ac:dyDescent="0.25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50000</v>
      </c>
      <c r="G293" s="202">
        <v>1307810</v>
      </c>
      <c r="H293" s="198">
        <v>37041.14916666667</v>
      </c>
      <c r="I293" t="s">
        <v>3314</v>
      </c>
      <c r="M293" t="s">
        <v>2946</v>
      </c>
      <c r="N293" t="s">
        <v>3288</v>
      </c>
      <c r="O293" t="s">
        <v>4717</v>
      </c>
      <c r="Q293" s="199">
        <v>50000</v>
      </c>
      <c r="S293" t="s">
        <v>3290</v>
      </c>
      <c r="T293" t="s">
        <v>3291</v>
      </c>
      <c r="U293" s="201">
        <v>21.2</v>
      </c>
      <c r="V293" t="s">
        <v>35</v>
      </c>
      <c r="W293" t="s">
        <v>3302</v>
      </c>
      <c r="X293" t="s">
        <v>3293</v>
      </c>
      <c r="Y293" t="s">
        <v>3294</v>
      </c>
      <c r="Z293" t="s">
        <v>3260</v>
      </c>
      <c r="AA293">
        <v>105350</v>
      </c>
      <c r="AB293" s="198">
        <v>37042.875</v>
      </c>
      <c r="AC293" s="198">
        <v>37042.875</v>
      </c>
    </row>
    <row r="294" spans="1:29" x14ac:dyDescent="0.25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13">
        <f t="shared" si="25"/>
        <v>50</v>
      </c>
      <c r="G294" s="202">
        <v>1307811</v>
      </c>
      <c r="H294" s="198">
        <v>37041.149467592593</v>
      </c>
      <c r="I294" t="s">
        <v>196</v>
      </c>
      <c r="M294" t="s">
        <v>1657</v>
      </c>
      <c r="N294" t="s">
        <v>937</v>
      </c>
      <c r="O294" t="s">
        <v>149</v>
      </c>
      <c r="P294" s="199">
        <v>25</v>
      </c>
      <c r="S294" t="s">
        <v>2945</v>
      </c>
      <c r="T294" t="s">
        <v>938</v>
      </c>
      <c r="U294" s="201">
        <v>13.35</v>
      </c>
      <c r="V294" t="s">
        <v>197</v>
      </c>
      <c r="W294" t="s">
        <v>940</v>
      </c>
      <c r="X294" t="s">
        <v>941</v>
      </c>
      <c r="Y294" t="s">
        <v>942</v>
      </c>
      <c r="Z294" t="s">
        <v>3260</v>
      </c>
      <c r="AA294">
        <v>108155.1</v>
      </c>
      <c r="AB294" s="198">
        <v>37044.875</v>
      </c>
      <c r="AC294" s="198">
        <v>37045.875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12</v>
      </c>
      <c r="G295" s="202">
        <v>1307812</v>
      </c>
      <c r="H295" s="198">
        <v>37041.149930555555</v>
      </c>
      <c r="I295" t="s">
        <v>1039</v>
      </c>
      <c r="M295" t="s">
        <v>2952</v>
      </c>
      <c r="N295" t="s">
        <v>3265</v>
      </c>
      <c r="O295" t="s">
        <v>3266</v>
      </c>
      <c r="P295" s="199">
        <v>12</v>
      </c>
      <c r="S295" t="s">
        <v>3254</v>
      </c>
      <c r="T295" t="s">
        <v>3255</v>
      </c>
      <c r="U295" s="201">
        <v>1515</v>
      </c>
      <c r="V295" t="s">
        <v>1040</v>
      </c>
      <c r="W295" t="s">
        <v>3261</v>
      </c>
      <c r="X295" t="s">
        <v>3257</v>
      </c>
      <c r="Y295" t="s">
        <v>3258</v>
      </c>
      <c r="Z295" t="s">
        <v>3259</v>
      </c>
      <c r="AA295">
        <v>2156932</v>
      </c>
    </row>
    <row r="296" spans="1:29" x14ac:dyDescent="0.25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182</v>
      </c>
      <c r="F296" s="213">
        <f t="shared" si="25"/>
        <v>3640</v>
      </c>
      <c r="G296" s="202">
        <v>1307813</v>
      </c>
      <c r="H296" s="198">
        <v>37041.15016203704</v>
      </c>
      <c r="I296" t="s">
        <v>1345</v>
      </c>
      <c r="M296" t="s">
        <v>1657</v>
      </c>
      <c r="N296" t="s">
        <v>3325</v>
      </c>
      <c r="O296" t="s">
        <v>201</v>
      </c>
      <c r="Q296" s="199">
        <v>20</v>
      </c>
      <c r="S296" t="s">
        <v>2945</v>
      </c>
      <c r="T296" t="s">
        <v>3291</v>
      </c>
      <c r="U296" s="201">
        <v>21.55</v>
      </c>
      <c r="V296" t="s">
        <v>281</v>
      </c>
      <c r="W296" t="s">
        <v>3326</v>
      </c>
      <c r="X296" t="s">
        <v>3418</v>
      </c>
      <c r="Y296" t="s">
        <v>3419</v>
      </c>
      <c r="Z296" t="s">
        <v>3420</v>
      </c>
      <c r="AA296">
        <v>108156.1</v>
      </c>
      <c r="AB296" s="198">
        <v>37165</v>
      </c>
      <c r="AC296" s="198">
        <v>37346</v>
      </c>
    </row>
    <row r="297" spans="1:29" x14ac:dyDescent="0.25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90</v>
      </c>
      <c r="F297" s="213">
        <f t="shared" si="25"/>
        <v>2250000</v>
      </c>
      <c r="G297" s="202">
        <v>1307814</v>
      </c>
      <c r="H297" s="198">
        <v>37041.152083333334</v>
      </c>
      <c r="I297" t="s">
        <v>4718</v>
      </c>
      <c r="M297" t="s">
        <v>2946</v>
      </c>
      <c r="N297" t="s">
        <v>3288</v>
      </c>
      <c r="O297" t="s">
        <v>3298</v>
      </c>
      <c r="Q297" s="199">
        <v>25000</v>
      </c>
      <c r="S297" t="s">
        <v>3290</v>
      </c>
      <c r="T297" t="s">
        <v>3291</v>
      </c>
      <c r="U297" s="201">
        <v>25.5</v>
      </c>
      <c r="V297" t="s">
        <v>4719</v>
      </c>
      <c r="W297" t="s">
        <v>3292</v>
      </c>
      <c r="X297" t="s">
        <v>3293</v>
      </c>
      <c r="Y297" t="s">
        <v>3294</v>
      </c>
      <c r="Z297" t="s">
        <v>3260</v>
      </c>
      <c r="AA297">
        <v>105351</v>
      </c>
      <c r="AB297" s="198">
        <v>37622</v>
      </c>
      <c r="AC297" s="198">
        <v>37711</v>
      </c>
    </row>
    <row r="298" spans="1:29" x14ac:dyDescent="0.25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92</v>
      </c>
      <c r="F298" s="213">
        <f t="shared" si="25"/>
        <v>2300000</v>
      </c>
      <c r="G298" s="202">
        <v>1307815</v>
      </c>
      <c r="H298" s="198">
        <v>37041.152118055557</v>
      </c>
      <c r="I298" t="s">
        <v>4718</v>
      </c>
      <c r="M298" t="s">
        <v>2946</v>
      </c>
      <c r="N298" t="s">
        <v>3288</v>
      </c>
      <c r="O298" t="s">
        <v>3297</v>
      </c>
      <c r="Q298" s="199">
        <v>25000</v>
      </c>
      <c r="S298" t="s">
        <v>3290</v>
      </c>
      <c r="T298" t="s">
        <v>3291</v>
      </c>
      <c r="U298" s="201">
        <v>24.3</v>
      </c>
      <c r="V298" t="s">
        <v>4719</v>
      </c>
      <c r="W298" t="s">
        <v>3292</v>
      </c>
      <c r="X298" t="s">
        <v>3293</v>
      </c>
      <c r="Y298" t="s">
        <v>3294</v>
      </c>
      <c r="Z298" t="s">
        <v>3260</v>
      </c>
      <c r="AA298">
        <v>105352</v>
      </c>
      <c r="AB298" s="198">
        <v>37530</v>
      </c>
      <c r="AC298" s="198">
        <v>37621</v>
      </c>
    </row>
    <row r="299" spans="1:29" x14ac:dyDescent="0.25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182</v>
      </c>
      <c r="F299" s="213">
        <f t="shared" si="25"/>
        <v>3640</v>
      </c>
      <c r="G299" s="202">
        <v>1307816</v>
      </c>
      <c r="H299" s="198">
        <v>37041.154120370367</v>
      </c>
      <c r="I299" t="s">
        <v>1345</v>
      </c>
      <c r="M299" t="s">
        <v>1657</v>
      </c>
      <c r="N299" t="s">
        <v>3325</v>
      </c>
      <c r="O299" t="s">
        <v>201</v>
      </c>
      <c r="Q299" s="199">
        <v>20</v>
      </c>
      <c r="S299" t="s">
        <v>2945</v>
      </c>
      <c r="T299" t="s">
        <v>3291</v>
      </c>
      <c r="U299" s="201">
        <v>21.57</v>
      </c>
      <c r="V299" t="s">
        <v>281</v>
      </c>
      <c r="W299" t="s">
        <v>3326</v>
      </c>
      <c r="X299" t="s">
        <v>3418</v>
      </c>
      <c r="Y299" t="s">
        <v>3419</v>
      </c>
      <c r="Z299" t="s">
        <v>3420</v>
      </c>
      <c r="AA299">
        <v>108162.1</v>
      </c>
      <c r="AB299" s="198">
        <v>37165</v>
      </c>
      <c r="AC299" s="198">
        <v>37346</v>
      </c>
    </row>
    <row r="300" spans="1:29" x14ac:dyDescent="0.25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90</v>
      </c>
      <c r="F300" s="213">
        <f t="shared" si="25"/>
        <v>2250000</v>
      </c>
      <c r="G300" s="202">
        <v>1307817</v>
      </c>
      <c r="H300" s="198">
        <v>37041.154826388891</v>
      </c>
      <c r="I300" t="s">
        <v>4720</v>
      </c>
      <c r="M300" t="s">
        <v>2946</v>
      </c>
      <c r="N300" t="s">
        <v>3288</v>
      </c>
      <c r="O300" t="s">
        <v>3289</v>
      </c>
      <c r="P300" s="199">
        <v>25000</v>
      </c>
      <c r="S300" t="s">
        <v>3290</v>
      </c>
      <c r="T300" t="s">
        <v>3291</v>
      </c>
      <c r="U300" s="201">
        <v>26.6</v>
      </c>
      <c r="V300" t="s">
        <v>4721</v>
      </c>
      <c r="W300" t="s">
        <v>3292</v>
      </c>
      <c r="X300" t="s">
        <v>3293</v>
      </c>
      <c r="Y300" t="s">
        <v>3294</v>
      </c>
      <c r="Z300" t="s">
        <v>3260</v>
      </c>
      <c r="AA300">
        <v>105356</v>
      </c>
      <c r="AB300" s="198">
        <v>37257</v>
      </c>
      <c r="AC300" s="198">
        <v>37346</v>
      </c>
    </row>
    <row r="301" spans="1:29" x14ac:dyDescent="0.25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182</v>
      </c>
      <c r="F301" s="213">
        <f t="shared" si="25"/>
        <v>3640</v>
      </c>
      <c r="G301" s="202">
        <v>1307818</v>
      </c>
      <c r="H301" s="198">
        <v>37041.155312499999</v>
      </c>
      <c r="I301" t="s">
        <v>3317</v>
      </c>
      <c r="M301" t="s">
        <v>1657</v>
      </c>
      <c r="N301" t="s">
        <v>3325</v>
      </c>
      <c r="O301" t="s">
        <v>286</v>
      </c>
      <c r="Q301" s="199">
        <v>20</v>
      </c>
      <c r="S301" t="s">
        <v>2945</v>
      </c>
      <c r="T301" t="s">
        <v>3291</v>
      </c>
      <c r="U301" s="201">
        <v>21.46</v>
      </c>
      <c r="V301" t="s">
        <v>4722</v>
      </c>
      <c r="W301" t="s">
        <v>3326</v>
      </c>
      <c r="X301" t="s">
        <v>3418</v>
      </c>
      <c r="Y301" t="s">
        <v>3419</v>
      </c>
      <c r="Z301" t="s">
        <v>3420</v>
      </c>
      <c r="AA301">
        <v>108164.1</v>
      </c>
      <c r="AB301" s="198">
        <v>37529</v>
      </c>
      <c r="AC301" s="198">
        <v>37710</v>
      </c>
    </row>
    <row r="302" spans="1:29" x14ac:dyDescent="0.25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</v>
      </c>
      <c r="F302" s="213">
        <f t="shared" si="25"/>
        <v>100000</v>
      </c>
      <c r="G302" s="202">
        <v>1307819</v>
      </c>
      <c r="H302" s="198">
        <v>37041.156666666669</v>
      </c>
      <c r="I302" t="s">
        <v>3304</v>
      </c>
      <c r="M302" t="s">
        <v>2946</v>
      </c>
      <c r="N302" t="s">
        <v>3288</v>
      </c>
      <c r="O302" t="s">
        <v>193</v>
      </c>
      <c r="Q302" s="199">
        <v>50000</v>
      </c>
      <c r="S302" t="s">
        <v>3290</v>
      </c>
      <c r="T302" t="s">
        <v>3291</v>
      </c>
      <c r="U302" s="201">
        <v>20.55</v>
      </c>
      <c r="V302" t="s">
        <v>3305</v>
      </c>
      <c r="W302" t="s">
        <v>3302</v>
      </c>
      <c r="X302" t="s">
        <v>3293</v>
      </c>
      <c r="Y302" t="s">
        <v>3294</v>
      </c>
      <c r="Z302" t="s">
        <v>3260</v>
      </c>
      <c r="AA302">
        <v>105358</v>
      </c>
      <c r="AB302" s="198">
        <v>37044.875</v>
      </c>
      <c r="AC302" s="198">
        <v>37045.875</v>
      </c>
    </row>
    <row r="303" spans="1:29" x14ac:dyDescent="0.25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182</v>
      </c>
      <c r="F303" s="213">
        <f t="shared" si="25"/>
        <v>3640</v>
      </c>
      <c r="G303" s="202">
        <v>1307820</v>
      </c>
      <c r="H303" s="198">
        <v>37041.156724537039</v>
      </c>
      <c r="I303" t="s">
        <v>3317</v>
      </c>
      <c r="M303" t="s">
        <v>1657</v>
      </c>
      <c r="N303" t="s">
        <v>3325</v>
      </c>
      <c r="O303" t="s">
        <v>3411</v>
      </c>
      <c r="Q303" s="199">
        <v>20</v>
      </c>
      <c r="S303" t="s">
        <v>2945</v>
      </c>
      <c r="T303" t="s">
        <v>3291</v>
      </c>
      <c r="U303" s="201">
        <v>21.44</v>
      </c>
      <c r="V303" t="s">
        <v>4723</v>
      </c>
      <c r="W303" t="s">
        <v>3326</v>
      </c>
      <c r="X303" t="s">
        <v>3418</v>
      </c>
      <c r="Y303" t="s">
        <v>3419</v>
      </c>
      <c r="Z303" t="s">
        <v>3420</v>
      </c>
      <c r="AA303">
        <v>108167.1</v>
      </c>
      <c r="AB303" s="198">
        <v>37893</v>
      </c>
      <c r="AC303" s="198">
        <v>38074</v>
      </c>
    </row>
    <row r="304" spans="1:29" x14ac:dyDescent="0.25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2</v>
      </c>
      <c r="F304" s="213">
        <f t="shared" si="25"/>
        <v>100000</v>
      </c>
      <c r="G304" s="202">
        <v>1307821</v>
      </c>
      <c r="H304" s="198">
        <v>37041.157094907408</v>
      </c>
      <c r="I304" t="s">
        <v>3434</v>
      </c>
      <c r="M304" t="s">
        <v>2946</v>
      </c>
      <c r="N304" t="s">
        <v>3288</v>
      </c>
      <c r="O304" t="s">
        <v>193</v>
      </c>
      <c r="Q304" s="199">
        <v>50000</v>
      </c>
      <c r="S304" t="s">
        <v>3290</v>
      </c>
      <c r="T304" t="s">
        <v>3291</v>
      </c>
      <c r="U304" s="201">
        <v>20.6</v>
      </c>
      <c r="V304" t="s">
        <v>3377</v>
      </c>
      <c r="W304" t="s">
        <v>3302</v>
      </c>
      <c r="X304" t="s">
        <v>3293</v>
      </c>
      <c r="Y304" t="s">
        <v>3294</v>
      </c>
      <c r="Z304" t="s">
        <v>3260</v>
      </c>
      <c r="AA304">
        <v>105359</v>
      </c>
      <c r="AB304" s="198">
        <v>37044.875</v>
      </c>
      <c r="AC304" s="198">
        <v>37045.875</v>
      </c>
    </row>
    <row r="305" spans="1:29" x14ac:dyDescent="0.25">
      <c r="A305" s="44" t="str">
        <f t="shared" si="21"/>
        <v xml:space="preserve"> Crude Financial</v>
      </c>
      <c r="B305" s="44" t="str">
        <f t="shared" si="22"/>
        <v/>
      </c>
      <c r="C305" s="44" t="str">
        <f t="shared" si="23"/>
        <v>Crude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100000</v>
      </c>
      <c r="G305" s="202">
        <v>1307822</v>
      </c>
      <c r="H305" s="198">
        <v>37041.158090277779</v>
      </c>
      <c r="I305" t="s">
        <v>3225</v>
      </c>
      <c r="M305" t="s">
        <v>3086</v>
      </c>
      <c r="N305" t="s">
        <v>220</v>
      </c>
      <c r="O305" t="s">
        <v>224</v>
      </c>
      <c r="Q305" s="199">
        <v>100000</v>
      </c>
      <c r="S305" t="s">
        <v>2949</v>
      </c>
      <c r="T305" t="s">
        <v>3255</v>
      </c>
      <c r="U305" s="201">
        <v>0.03</v>
      </c>
      <c r="V305" t="s">
        <v>221</v>
      </c>
      <c r="W305" t="s">
        <v>222</v>
      </c>
      <c r="X305" t="s">
        <v>223</v>
      </c>
      <c r="Y305" t="s">
        <v>3275</v>
      </c>
      <c r="Z305" t="s">
        <v>3420</v>
      </c>
      <c r="AA305" t="s">
        <v>4724</v>
      </c>
      <c r="AB305" s="198">
        <v>37073</v>
      </c>
      <c r="AC305" s="198">
        <v>37103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1</v>
      </c>
      <c r="G306" s="202">
        <v>1307823</v>
      </c>
      <c r="H306" s="198">
        <v>37041.158136574071</v>
      </c>
      <c r="I306" t="s">
        <v>3432</v>
      </c>
      <c r="M306" t="s">
        <v>2952</v>
      </c>
      <c r="N306" t="s">
        <v>3252</v>
      </c>
      <c r="O306" t="s">
        <v>3253</v>
      </c>
      <c r="P306" s="199">
        <v>1</v>
      </c>
      <c r="S306" t="s">
        <v>3254</v>
      </c>
      <c r="T306" t="s">
        <v>3255</v>
      </c>
      <c r="U306" s="201">
        <v>1698</v>
      </c>
      <c r="V306" t="s">
        <v>882</v>
      </c>
      <c r="W306" t="s">
        <v>3261</v>
      </c>
      <c r="X306" t="s">
        <v>3257</v>
      </c>
      <c r="Y306" t="s">
        <v>3258</v>
      </c>
      <c r="Z306" t="s">
        <v>3259</v>
      </c>
      <c r="AA306">
        <v>2156963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8</v>
      </c>
      <c r="G307" s="202">
        <v>1307824</v>
      </c>
      <c r="H307" s="198">
        <v>37041.158761574072</v>
      </c>
      <c r="I307" t="s">
        <v>3225</v>
      </c>
      <c r="M307" t="s">
        <v>2952</v>
      </c>
      <c r="N307" t="s">
        <v>3265</v>
      </c>
      <c r="O307" t="s">
        <v>3266</v>
      </c>
      <c r="P307" s="199">
        <v>8</v>
      </c>
      <c r="S307" t="s">
        <v>3254</v>
      </c>
      <c r="T307" t="s">
        <v>3255</v>
      </c>
      <c r="U307" s="201">
        <v>1515</v>
      </c>
      <c r="V307" t="s">
        <v>3269</v>
      </c>
      <c r="W307" t="s">
        <v>3261</v>
      </c>
      <c r="X307" t="s">
        <v>3257</v>
      </c>
      <c r="Y307" t="s">
        <v>3258</v>
      </c>
      <c r="Z307" t="s">
        <v>3259</v>
      </c>
      <c r="AA307">
        <v>2156965</v>
      </c>
    </row>
    <row r="308" spans="1:29" x14ac:dyDescent="0.25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28</v>
      </c>
      <c r="F308" s="213">
        <f t="shared" si="25"/>
        <v>560</v>
      </c>
      <c r="G308" s="202">
        <v>1307825</v>
      </c>
      <c r="H308" s="198">
        <v>37041.159444444442</v>
      </c>
      <c r="I308" t="s">
        <v>1516</v>
      </c>
      <c r="M308" t="s">
        <v>1657</v>
      </c>
      <c r="N308" t="s">
        <v>3325</v>
      </c>
      <c r="O308" t="s">
        <v>4725</v>
      </c>
      <c r="Q308" s="199">
        <v>20</v>
      </c>
      <c r="S308" t="s">
        <v>2945</v>
      </c>
      <c r="T308" t="s">
        <v>3291</v>
      </c>
      <c r="U308" s="201">
        <v>17.75</v>
      </c>
      <c r="V308" t="s">
        <v>4726</v>
      </c>
      <c r="W308" t="s">
        <v>3326</v>
      </c>
      <c r="X308" t="s">
        <v>3418</v>
      </c>
      <c r="Y308" t="s">
        <v>3419</v>
      </c>
      <c r="Z308" t="s">
        <v>3420</v>
      </c>
      <c r="AA308">
        <v>108172.1</v>
      </c>
      <c r="AB308" s="198">
        <v>37074</v>
      </c>
      <c r="AC308" s="198">
        <v>37101</v>
      </c>
    </row>
    <row r="309" spans="1:29" x14ac:dyDescent="0.25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</v>
      </c>
      <c r="F309" s="213">
        <f t="shared" si="25"/>
        <v>300000</v>
      </c>
      <c r="G309" s="202">
        <v>1307826</v>
      </c>
      <c r="H309" s="198">
        <v>37041.15965277778</v>
      </c>
      <c r="I309" t="s">
        <v>3225</v>
      </c>
      <c r="M309" t="s">
        <v>3086</v>
      </c>
      <c r="N309" t="s">
        <v>220</v>
      </c>
      <c r="O309" t="s">
        <v>391</v>
      </c>
      <c r="Q309" s="199">
        <v>100000</v>
      </c>
      <c r="S309" t="s">
        <v>2949</v>
      </c>
      <c r="T309" t="s">
        <v>3255</v>
      </c>
      <c r="U309" s="201">
        <v>0.08</v>
      </c>
      <c r="V309" t="s">
        <v>221</v>
      </c>
      <c r="W309" t="s">
        <v>222</v>
      </c>
      <c r="X309" t="s">
        <v>223</v>
      </c>
      <c r="Y309" t="s">
        <v>3275</v>
      </c>
      <c r="Z309" t="s">
        <v>3420</v>
      </c>
      <c r="AA309" t="s">
        <v>4727</v>
      </c>
      <c r="AB309" s="198">
        <v>37257</v>
      </c>
      <c r="AC309" s="198">
        <v>37346</v>
      </c>
    </row>
    <row r="310" spans="1:29" x14ac:dyDescent="0.25">
      <c r="A310" s="44" t="str">
        <f t="shared" si="21"/>
        <v xml:space="preserve"> Power Physical</v>
      </c>
      <c r="B310" s="44" t="str">
        <f t="shared" si="22"/>
        <v/>
      </c>
      <c r="C310" s="44" t="str">
        <f t="shared" si="23"/>
        <v>Power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182</v>
      </c>
      <c r="F310" s="213">
        <f t="shared" si="25"/>
        <v>3640</v>
      </c>
      <c r="G310" s="202">
        <v>1307827</v>
      </c>
      <c r="H310" s="198">
        <v>37041.160185185188</v>
      </c>
      <c r="I310" t="s">
        <v>1345</v>
      </c>
      <c r="M310" t="s">
        <v>1657</v>
      </c>
      <c r="N310" t="s">
        <v>3325</v>
      </c>
      <c r="O310" t="s">
        <v>201</v>
      </c>
      <c r="P310" s="199">
        <v>20</v>
      </c>
      <c r="S310" t="s">
        <v>2945</v>
      </c>
      <c r="T310" t="s">
        <v>3291</v>
      </c>
      <c r="U310" s="201">
        <v>21.57</v>
      </c>
      <c r="V310" t="s">
        <v>281</v>
      </c>
      <c r="W310" t="s">
        <v>3326</v>
      </c>
      <c r="X310" t="s">
        <v>3418</v>
      </c>
      <c r="Y310" t="s">
        <v>3419</v>
      </c>
      <c r="Z310" t="s">
        <v>3420</v>
      </c>
      <c r="AA310">
        <v>108176.1</v>
      </c>
      <c r="AB310" s="198">
        <v>37165</v>
      </c>
      <c r="AC310" s="198">
        <v>37346</v>
      </c>
    </row>
    <row r="311" spans="1:29" x14ac:dyDescent="0.25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93</v>
      </c>
      <c r="F311" s="213">
        <f t="shared" si="25"/>
        <v>930</v>
      </c>
      <c r="G311" s="202">
        <v>1307828</v>
      </c>
      <c r="H311" s="198">
        <v>37041.160682870373</v>
      </c>
      <c r="I311" t="s">
        <v>965</v>
      </c>
      <c r="M311" t="s">
        <v>1657</v>
      </c>
      <c r="N311" t="s">
        <v>1951</v>
      </c>
      <c r="O311" t="s">
        <v>1952</v>
      </c>
      <c r="P311" s="199">
        <v>10</v>
      </c>
      <c r="S311" t="s">
        <v>2945</v>
      </c>
      <c r="T311" t="s">
        <v>1953</v>
      </c>
      <c r="U311" s="201">
        <v>219.25</v>
      </c>
      <c r="V311" t="s">
        <v>147</v>
      </c>
      <c r="W311" t="s">
        <v>1955</v>
      </c>
      <c r="X311" t="s">
        <v>1956</v>
      </c>
      <c r="Y311" t="s">
        <v>1957</v>
      </c>
      <c r="Z311" t="s">
        <v>1958</v>
      </c>
      <c r="AA311">
        <v>1307828</v>
      </c>
      <c r="AB311" s="198">
        <v>37165</v>
      </c>
      <c r="AC311" s="198">
        <v>37257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1307829</v>
      </c>
      <c r="H312" s="198">
        <v>37041.160902777781</v>
      </c>
      <c r="I312" t="s">
        <v>3322</v>
      </c>
      <c r="M312" t="s">
        <v>2952</v>
      </c>
      <c r="N312" t="s">
        <v>3252</v>
      </c>
      <c r="O312" t="s">
        <v>3253</v>
      </c>
      <c r="P312" s="199">
        <v>19</v>
      </c>
      <c r="S312" t="s">
        <v>3254</v>
      </c>
      <c r="T312" t="s">
        <v>3255</v>
      </c>
      <c r="U312" s="201">
        <v>1698</v>
      </c>
      <c r="V312" t="s">
        <v>1041</v>
      </c>
      <c r="W312" t="s">
        <v>3261</v>
      </c>
      <c r="X312" t="s">
        <v>3257</v>
      </c>
      <c r="Y312" t="s">
        <v>3258</v>
      </c>
      <c r="Z312" t="s">
        <v>3259</v>
      </c>
      <c r="AA312">
        <v>2156974</v>
      </c>
    </row>
    <row r="313" spans="1:29" x14ac:dyDescent="0.25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28</v>
      </c>
      <c r="F313" s="213">
        <f t="shared" si="25"/>
        <v>560</v>
      </c>
      <c r="G313" s="202">
        <v>1307830</v>
      </c>
      <c r="H313" s="198">
        <v>37041.161574074074</v>
      </c>
      <c r="I313" t="s">
        <v>3433</v>
      </c>
      <c r="M313" t="s">
        <v>1657</v>
      </c>
      <c r="N313" t="s">
        <v>3325</v>
      </c>
      <c r="O313" t="s">
        <v>4725</v>
      </c>
      <c r="Q313" s="199">
        <v>20</v>
      </c>
      <c r="S313" t="s">
        <v>2945</v>
      </c>
      <c r="T313" t="s">
        <v>3291</v>
      </c>
      <c r="U313" s="201">
        <v>17.850000000000001</v>
      </c>
      <c r="V313" t="s">
        <v>212</v>
      </c>
      <c r="W313" t="s">
        <v>3326</v>
      </c>
      <c r="X313" t="s">
        <v>3418</v>
      </c>
      <c r="Y313" t="s">
        <v>3419</v>
      </c>
      <c r="Z313" t="s">
        <v>3420</v>
      </c>
      <c r="AA313">
        <v>108179.1</v>
      </c>
      <c r="AB313" s="198">
        <v>37074</v>
      </c>
      <c r="AC313" s="198">
        <v>37101</v>
      </c>
    </row>
    <row r="314" spans="1:29" x14ac:dyDescent="0.25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35</v>
      </c>
      <c r="F314" s="213">
        <f t="shared" si="25"/>
        <v>700</v>
      </c>
      <c r="G314" s="202">
        <v>1307831</v>
      </c>
      <c r="H314" s="198">
        <v>37041.161597222221</v>
      </c>
      <c r="I314" t="s">
        <v>3317</v>
      </c>
      <c r="M314" t="s">
        <v>1657</v>
      </c>
      <c r="N314" t="s">
        <v>3325</v>
      </c>
      <c r="O314" t="s">
        <v>460</v>
      </c>
      <c r="Q314" s="199">
        <v>20</v>
      </c>
      <c r="S314" t="s">
        <v>2945</v>
      </c>
      <c r="T314" t="s">
        <v>3291</v>
      </c>
      <c r="U314" s="201">
        <v>19.95</v>
      </c>
      <c r="V314" t="s">
        <v>4723</v>
      </c>
      <c r="W314" t="s">
        <v>3326</v>
      </c>
      <c r="X314" t="s">
        <v>3418</v>
      </c>
      <c r="Y314" t="s">
        <v>3419</v>
      </c>
      <c r="Z314" t="s">
        <v>3420</v>
      </c>
      <c r="AA314">
        <v>108180.1</v>
      </c>
      <c r="AB314" s="198">
        <v>37130</v>
      </c>
      <c r="AC314" s="198">
        <v>37164</v>
      </c>
    </row>
    <row r="315" spans="1:29" x14ac:dyDescent="0.25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3">
        <f t="shared" si="25"/>
        <v>560</v>
      </c>
      <c r="G315" s="202">
        <v>1307832</v>
      </c>
      <c r="H315" s="198">
        <v>37041.163668981484</v>
      </c>
      <c r="I315" t="s">
        <v>1345</v>
      </c>
      <c r="M315" t="s">
        <v>1657</v>
      </c>
      <c r="N315" t="s">
        <v>3325</v>
      </c>
      <c r="O315" t="s">
        <v>4728</v>
      </c>
      <c r="Q315" s="199">
        <v>20</v>
      </c>
      <c r="S315" t="s">
        <v>2945</v>
      </c>
      <c r="T315" t="s">
        <v>3291</v>
      </c>
      <c r="U315" s="201">
        <v>22.7</v>
      </c>
      <c r="V315" t="s">
        <v>281</v>
      </c>
      <c r="W315" t="s">
        <v>3326</v>
      </c>
      <c r="X315" t="s">
        <v>3418</v>
      </c>
      <c r="Y315" t="s">
        <v>3419</v>
      </c>
      <c r="Z315" t="s">
        <v>3420</v>
      </c>
      <c r="AA315">
        <v>108183.1</v>
      </c>
      <c r="AB315" s="198">
        <v>37284</v>
      </c>
      <c r="AC315" s="198">
        <v>37311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20</v>
      </c>
      <c r="G316" s="202">
        <v>1307833</v>
      </c>
      <c r="H316" s="198">
        <v>37041.16369212963</v>
      </c>
      <c r="I316" t="s">
        <v>3430</v>
      </c>
      <c r="M316" t="s">
        <v>2952</v>
      </c>
      <c r="N316" t="s">
        <v>3252</v>
      </c>
      <c r="O316" t="s">
        <v>3253</v>
      </c>
      <c r="P316" s="199">
        <v>20</v>
      </c>
      <c r="S316" t="s">
        <v>3254</v>
      </c>
      <c r="T316" t="s">
        <v>3255</v>
      </c>
      <c r="U316" s="201">
        <v>1697</v>
      </c>
      <c r="V316" t="s">
        <v>3431</v>
      </c>
      <c r="W316" t="s">
        <v>3261</v>
      </c>
      <c r="X316" t="s">
        <v>3257</v>
      </c>
      <c r="Y316" t="s">
        <v>3258</v>
      </c>
      <c r="Z316" t="s">
        <v>3259</v>
      </c>
      <c r="AA316">
        <v>2156978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1307835</v>
      </c>
      <c r="H317" s="198">
        <v>37041.165543981479</v>
      </c>
      <c r="I317" t="s">
        <v>1067</v>
      </c>
      <c r="M317" t="s">
        <v>2952</v>
      </c>
      <c r="N317" t="s">
        <v>3265</v>
      </c>
      <c r="O317" t="s">
        <v>3266</v>
      </c>
      <c r="Q317" s="199">
        <v>10</v>
      </c>
      <c r="S317" t="s">
        <v>3254</v>
      </c>
      <c r="T317" t="s">
        <v>3255</v>
      </c>
      <c r="U317" s="201">
        <v>1516</v>
      </c>
      <c r="V317" t="s">
        <v>3378</v>
      </c>
      <c r="W317" t="s">
        <v>3261</v>
      </c>
      <c r="X317" t="s">
        <v>3257</v>
      </c>
      <c r="Y317" t="s">
        <v>3258</v>
      </c>
      <c r="Z317" t="s">
        <v>3259</v>
      </c>
      <c r="AA317">
        <v>2156982</v>
      </c>
    </row>
    <row r="318" spans="1:29" x14ac:dyDescent="0.25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2</v>
      </c>
      <c r="F318" s="213">
        <f t="shared" si="25"/>
        <v>200000</v>
      </c>
      <c r="G318" s="202">
        <v>1307836</v>
      </c>
      <c r="H318" s="198">
        <v>37041.166516203702</v>
      </c>
      <c r="I318" t="s">
        <v>3304</v>
      </c>
      <c r="M318" t="s">
        <v>2946</v>
      </c>
      <c r="N318" t="s">
        <v>3288</v>
      </c>
      <c r="O318" t="s">
        <v>193</v>
      </c>
      <c r="P318" s="199">
        <v>100000</v>
      </c>
      <c r="S318" t="s">
        <v>3290</v>
      </c>
      <c r="T318" t="s">
        <v>3291</v>
      </c>
      <c r="U318" s="201">
        <v>20.5</v>
      </c>
      <c r="V318" t="s">
        <v>3305</v>
      </c>
      <c r="W318" t="s">
        <v>3302</v>
      </c>
      <c r="X318" t="s">
        <v>3293</v>
      </c>
      <c r="Y318" t="s">
        <v>3294</v>
      </c>
      <c r="Z318" t="s">
        <v>3260</v>
      </c>
      <c r="AA318">
        <v>105365</v>
      </c>
      <c r="AB318" s="198">
        <v>37044.875</v>
      </c>
      <c r="AC318" s="198">
        <v>37045.875</v>
      </c>
    </row>
    <row r="319" spans="1:29" x14ac:dyDescent="0.25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</v>
      </c>
      <c r="F319" s="213">
        <f t="shared" si="25"/>
        <v>100000</v>
      </c>
      <c r="G319" s="202">
        <v>1307837</v>
      </c>
      <c r="H319" s="198">
        <v>37041.167256944442</v>
      </c>
      <c r="I319" t="s">
        <v>3295</v>
      </c>
      <c r="M319" t="s">
        <v>2946</v>
      </c>
      <c r="N319" t="s">
        <v>3423</v>
      </c>
      <c r="O319" t="s">
        <v>390</v>
      </c>
      <c r="P319" s="199">
        <v>50000</v>
      </c>
      <c r="S319" t="s">
        <v>3290</v>
      </c>
      <c r="T319" t="s">
        <v>3291</v>
      </c>
      <c r="U319" s="201">
        <v>20.55</v>
      </c>
      <c r="V319" t="s">
        <v>1046</v>
      </c>
      <c r="W319" t="s">
        <v>3424</v>
      </c>
      <c r="X319" t="s">
        <v>3425</v>
      </c>
      <c r="Y319" t="s">
        <v>3294</v>
      </c>
      <c r="Z319" t="s">
        <v>3260</v>
      </c>
      <c r="AA319">
        <v>105366</v>
      </c>
      <c r="AB319" s="198">
        <v>37044.875</v>
      </c>
      <c r="AC319" s="198">
        <v>37045.875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12</v>
      </c>
      <c r="G320" s="202">
        <v>1307838</v>
      </c>
      <c r="H320" s="198">
        <v>37041.167280092595</v>
      </c>
      <c r="I320" t="s">
        <v>962</v>
      </c>
      <c r="M320" t="s">
        <v>2952</v>
      </c>
      <c r="N320" t="s">
        <v>3252</v>
      </c>
      <c r="O320" t="s">
        <v>3253</v>
      </c>
      <c r="P320" s="199">
        <v>12</v>
      </c>
      <c r="S320" t="s">
        <v>3254</v>
      </c>
      <c r="T320" t="s">
        <v>3255</v>
      </c>
      <c r="U320" s="201">
        <v>1695</v>
      </c>
      <c r="V320" t="s">
        <v>4729</v>
      </c>
      <c r="W320" t="s">
        <v>3261</v>
      </c>
      <c r="X320" t="s">
        <v>3257</v>
      </c>
      <c r="Y320" t="s">
        <v>3258</v>
      </c>
      <c r="Z320" t="s">
        <v>3259</v>
      </c>
      <c r="AA320">
        <v>2156984</v>
      </c>
    </row>
    <row r="321" spans="1:29" x14ac:dyDescent="0.25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2</v>
      </c>
      <c r="F321" s="213">
        <f t="shared" si="25"/>
        <v>200000</v>
      </c>
      <c r="G321" s="202">
        <v>1307839</v>
      </c>
      <c r="H321" s="198">
        <v>37041.167361111111</v>
      </c>
      <c r="I321" t="s">
        <v>3263</v>
      </c>
      <c r="M321" t="s">
        <v>2946</v>
      </c>
      <c r="N321" t="s">
        <v>3288</v>
      </c>
      <c r="O321" t="s">
        <v>193</v>
      </c>
      <c r="P321" s="199">
        <v>100000</v>
      </c>
      <c r="S321" t="s">
        <v>3290</v>
      </c>
      <c r="T321" t="s">
        <v>3291</v>
      </c>
      <c r="U321" s="201">
        <v>20.45</v>
      </c>
      <c r="V321" t="s">
        <v>1351</v>
      </c>
      <c r="W321" t="s">
        <v>3302</v>
      </c>
      <c r="X321" t="s">
        <v>3293</v>
      </c>
      <c r="Y321" t="s">
        <v>3294</v>
      </c>
      <c r="Z321" t="s">
        <v>3260</v>
      </c>
      <c r="AA321">
        <v>105367</v>
      </c>
      <c r="AB321" s="198">
        <v>37044.875</v>
      </c>
      <c r="AC321" s="198">
        <v>37045.875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</v>
      </c>
      <c r="G322" s="202">
        <v>1307840</v>
      </c>
      <c r="H322" s="198">
        <v>37041.167453703703</v>
      </c>
      <c r="I322" t="s">
        <v>3277</v>
      </c>
      <c r="M322" t="s">
        <v>2952</v>
      </c>
      <c r="N322" t="s">
        <v>3280</v>
      </c>
      <c r="O322" t="s">
        <v>3281</v>
      </c>
      <c r="P322" s="199">
        <v>1</v>
      </c>
      <c r="S322" t="s">
        <v>3282</v>
      </c>
      <c r="T322" t="s">
        <v>3255</v>
      </c>
      <c r="U322" s="201">
        <v>7070</v>
      </c>
      <c r="V322" t="s">
        <v>3318</v>
      </c>
      <c r="W322" t="s">
        <v>3283</v>
      </c>
      <c r="X322" t="s">
        <v>3257</v>
      </c>
      <c r="Y322" t="s">
        <v>3258</v>
      </c>
      <c r="Z322" t="s">
        <v>3259</v>
      </c>
      <c r="AA322">
        <v>2156986</v>
      </c>
    </row>
    <row r="323" spans="1:29" x14ac:dyDescent="0.25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750000</v>
      </c>
      <c r="G323" s="202">
        <v>1307841</v>
      </c>
      <c r="H323" s="198">
        <v>37041.168229166666</v>
      </c>
      <c r="I323" t="s">
        <v>3295</v>
      </c>
      <c r="M323" t="s">
        <v>2946</v>
      </c>
      <c r="N323" t="s">
        <v>3288</v>
      </c>
      <c r="O323" t="s">
        <v>3296</v>
      </c>
      <c r="P323" s="199">
        <v>25000</v>
      </c>
      <c r="S323" t="s">
        <v>3290</v>
      </c>
      <c r="T323" t="s">
        <v>3291</v>
      </c>
      <c r="U323" s="201">
        <v>20.65</v>
      </c>
      <c r="V323" t="s">
        <v>182</v>
      </c>
      <c r="W323" t="s">
        <v>3292</v>
      </c>
      <c r="X323" t="s">
        <v>3293</v>
      </c>
      <c r="Y323" t="s">
        <v>3294</v>
      </c>
      <c r="Z323" t="s">
        <v>3260</v>
      </c>
      <c r="AA323">
        <v>105411</v>
      </c>
      <c r="AB323" s="198">
        <v>37043.875</v>
      </c>
      <c r="AC323" s="198">
        <v>37072.875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8</v>
      </c>
      <c r="G324" s="202">
        <v>1307842</v>
      </c>
      <c r="H324" s="198">
        <v>37041.168310185189</v>
      </c>
      <c r="I324" t="s">
        <v>3277</v>
      </c>
      <c r="M324" t="s">
        <v>2952</v>
      </c>
      <c r="N324" t="s">
        <v>3252</v>
      </c>
      <c r="O324" t="s">
        <v>3253</v>
      </c>
      <c r="P324" s="199">
        <v>8</v>
      </c>
      <c r="S324" t="s">
        <v>3254</v>
      </c>
      <c r="T324" t="s">
        <v>3255</v>
      </c>
      <c r="U324" s="201">
        <v>1695</v>
      </c>
      <c r="V324" t="s">
        <v>3318</v>
      </c>
      <c r="W324" t="s">
        <v>3261</v>
      </c>
      <c r="X324" t="s">
        <v>3257</v>
      </c>
      <c r="Y324" t="s">
        <v>3258</v>
      </c>
      <c r="Z324" t="s">
        <v>3259</v>
      </c>
      <c r="AA324">
        <v>2156988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1307843</v>
      </c>
      <c r="H325" s="198">
        <v>37041.168530092589</v>
      </c>
      <c r="I325" t="s">
        <v>3321</v>
      </c>
      <c r="M325" t="s">
        <v>2952</v>
      </c>
      <c r="N325" t="s">
        <v>3265</v>
      </c>
      <c r="O325" t="s">
        <v>3266</v>
      </c>
      <c r="P325" s="199">
        <v>20</v>
      </c>
      <c r="S325" t="s">
        <v>3254</v>
      </c>
      <c r="T325" t="s">
        <v>3255</v>
      </c>
      <c r="U325" s="201">
        <v>1514</v>
      </c>
      <c r="V325" t="s">
        <v>1283</v>
      </c>
      <c r="W325" t="s">
        <v>3261</v>
      </c>
      <c r="X325" t="s">
        <v>3257</v>
      </c>
      <c r="Y325" t="s">
        <v>3258</v>
      </c>
      <c r="Z325" t="s">
        <v>3259</v>
      </c>
      <c r="AA325">
        <v>2156990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10</v>
      </c>
      <c r="G326" s="202">
        <v>1307844</v>
      </c>
      <c r="H326" s="198">
        <v>37041.168668981481</v>
      </c>
      <c r="I326" t="s">
        <v>177</v>
      </c>
      <c r="M326" t="s">
        <v>2952</v>
      </c>
      <c r="N326" t="s">
        <v>3252</v>
      </c>
      <c r="O326" t="s">
        <v>3253</v>
      </c>
      <c r="Q326" s="199">
        <v>10</v>
      </c>
      <c r="S326" t="s">
        <v>3254</v>
      </c>
      <c r="T326" t="s">
        <v>3255</v>
      </c>
      <c r="U326" s="201">
        <v>1695</v>
      </c>
      <c r="V326" t="s">
        <v>178</v>
      </c>
      <c r="W326" t="s">
        <v>3261</v>
      </c>
      <c r="X326" t="s">
        <v>3257</v>
      </c>
      <c r="Y326" t="s">
        <v>3258</v>
      </c>
      <c r="Z326" t="s">
        <v>3259</v>
      </c>
      <c r="AA326">
        <v>2156992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20</v>
      </c>
      <c r="G327" s="202">
        <v>1307845</v>
      </c>
      <c r="H327" s="198">
        <v>37041.168877314813</v>
      </c>
      <c r="I327" t="s">
        <v>3279</v>
      </c>
      <c r="M327" t="s">
        <v>2952</v>
      </c>
      <c r="N327" t="s">
        <v>3252</v>
      </c>
      <c r="O327" t="s">
        <v>3253</v>
      </c>
      <c r="P327" s="199">
        <v>20</v>
      </c>
      <c r="S327" t="s">
        <v>3254</v>
      </c>
      <c r="T327" t="s">
        <v>3255</v>
      </c>
      <c r="U327" s="201">
        <v>1694</v>
      </c>
      <c r="V327" t="s">
        <v>3310</v>
      </c>
      <c r="W327" t="s">
        <v>3261</v>
      </c>
      <c r="X327" t="s">
        <v>3257</v>
      </c>
      <c r="Y327" t="s">
        <v>3258</v>
      </c>
      <c r="Z327" t="s">
        <v>3259</v>
      </c>
      <c r="AA327">
        <v>2156995</v>
      </c>
    </row>
    <row r="328" spans="1:29" x14ac:dyDescent="0.25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14</v>
      </c>
      <c r="G328" s="202">
        <v>1307846</v>
      </c>
      <c r="H328" s="198">
        <v>37041.169050925928</v>
      </c>
      <c r="I328" t="s">
        <v>3428</v>
      </c>
      <c r="M328" t="s">
        <v>2952</v>
      </c>
      <c r="N328" t="s">
        <v>3252</v>
      </c>
      <c r="O328" t="s">
        <v>3253</v>
      </c>
      <c r="Q328" s="199">
        <v>14</v>
      </c>
      <c r="S328" t="s">
        <v>3254</v>
      </c>
      <c r="T328" t="s">
        <v>3255</v>
      </c>
      <c r="U328" s="201">
        <v>1695</v>
      </c>
      <c r="V328" t="s">
        <v>3429</v>
      </c>
      <c r="W328" t="s">
        <v>3261</v>
      </c>
      <c r="X328" t="s">
        <v>3257</v>
      </c>
      <c r="Y328" t="s">
        <v>3258</v>
      </c>
      <c r="Z328" t="s">
        <v>3259</v>
      </c>
      <c r="AA328">
        <v>2156998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6</v>
      </c>
      <c r="G329" s="202">
        <v>1307847</v>
      </c>
      <c r="H329" s="198">
        <v>37041.169074074074</v>
      </c>
      <c r="I329" t="s">
        <v>3308</v>
      </c>
      <c r="M329" t="s">
        <v>2952</v>
      </c>
      <c r="N329" t="s">
        <v>3252</v>
      </c>
      <c r="O329" t="s">
        <v>3253</v>
      </c>
      <c r="Q329" s="199">
        <v>6</v>
      </c>
      <c r="S329" t="s">
        <v>3254</v>
      </c>
      <c r="T329" t="s">
        <v>3255</v>
      </c>
      <c r="U329" s="201">
        <v>1695</v>
      </c>
      <c r="V329" t="s">
        <v>172</v>
      </c>
      <c r="W329" t="s">
        <v>3261</v>
      </c>
      <c r="X329" t="s">
        <v>3257</v>
      </c>
      <c r="Y329" t="s">
        <v>3258</v>
      </c>
      <c r="Z329" t="s">
        <v>3259</v>
      </c>
      <c r="AA329">
        <v>2157000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8</v>
      </c>
      <c r="G330" s="202">
        <v>1307849</v>
      </c>
      <c r="H330" s="198">
        <v>37041.16920138889</v>
      </c>
      <c r="I330" t="s">
        <v>1053</v>
      </c>
      <c r="M330" t="s">
        <v>2952</v>
      </c>
      <c r="N330" t="s">
        <v>3252</v>
      </c>
      <c r="O330" t="s">
        <v>3253</v>
      </c>
      <c r="P330" s="199">
        <v>8</v>
      </c>
      <c r="S330" t="s">
        <v>3254</v>
      </c>
      <c r="T330" t="s">
        <v>3255</v>
      </c>
      <c r="U330" s="201">
        <v>1694</v>
      </c>
      <c r="V330" t="s">
        <v>1054</v>
      </c>
      <c r="W330" t="s">
        <v>3261</v>
      </c>
      <c r="X330" t="s">
        <v>3257</v>
      </c>
      <c r="Y330" t="s">
        <v>3258</v>
      </c>
      <c r="Z330" t="s">
        <v>3259</v>
      </c>
      <c r="AA330">
        <v>2157005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1307850</v>
      </c>
      <c r="H331" s="198">
        <v>37041.169722222221</v>
      </c>
      <c r="I331" t="s">
        <v>3225</v>
      </c>
      <c r="M331" t="s">
        <v>2952</v>
      </c>
      <c r="N331" t="s">
        <v>3252</v>
      </c>
      <c r="O331" t="s">
        <v>3253</v>
      </c>
      <c r="Q331" s="199">
        <v>20</v>
      </c>
      <c r="S331" t="s">
        <v>3254</v>
      </c>
      <c r="T331" t="s">
        <v>3255</v>
      </c>
      <c r="U331" s="201">
        <v>1696</v>
      </c>
      <c r="V331" t="s">
        <v>3268</v>
      </c>
      <c r="W331" t="s">
        <v>3261</v>
      </c>
      <c r="X331" t="s">
        <v>3257</v>
      </c>
      <c r="Y331" t="s">
        <v>3258</v>
      </c>
      <c r="Z331" t="s">
        <v>3259</v>
      </c>
      <c r="AA331">
        <v>2157008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1307851</v>
      </c>
      <c r="H332" s="198">
        <v>37041.169803240744</v>
      </c>
      <c r="I332" t="s">
        <v>1067</v>
      </c>
      <c r="M332" t="s">
        <v>2952</v>
      </c>
      <c r="N332" t="s">
        <v>3265</v>
      </c>
      <c r="O332" t="s">
        <v>3266</v>
      </c>
      <c r="Q332" s="199">
        <v>10</v>
      </c>
      <c r="S332" t="s">
        <v>3254</v>
      </c>
      <c r="T332" t="s">
        <v>3255</v>
      </c>
      <c r="U332" s="201">
        <v>1515</v>
      </c>
      <c r="V332" t="s">
        <v>3378</v>
      </c>
      <c r="W332" t="s">
        <v>3261</v>
      </c>
      <c r="X332" t="s">
        <v>3257</v>
      </c>
      <c r="Y332" t="s">
        <v>3258</v>
      </c>
      <c r="Z332" t="s">
        <v>3259</v>
      </c>
      <c r="AA332">
        <v>2157010</v>
      </c>
    </row>
    <row r="333" spans="1:29" x14ac:dyDescent="0.25">
      <c r="A333" s="44" t="str">
        <f t="shared" si="26"/>
        <v xml:space="preserve"> Natural Gas Physical</v>
      </c>
      <c r="B333" s="44" t="str">
        <f t="shared" si="27"/>
        <v/>
      </c>
      <c r="C333" s="44" t="str">
        <f t="shared" si="28"/>
        <v>Natural Gas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2</v>
      </c>
      <c r="F333" s="213">
        <f t="shared" si="30"/>
        <v>200000</v>
      </c>
      <c r="G333" s="202">
        <v>1307853</v>
      </c>
      <c r="H333" s="198">
        <v>37041.171597222223</v>
      </c>
      <c r="I333" t="s">
        <v>3304</v>
      </c>
      <c r="M333" t="s">
        <v>2946</v>
      </c>
      <c r="N333" t="s">
        <v>3288</v>
      </c>
      <c r="O333" t="s">
        <v>193</v>
      </c>
      <c r="P333" s="199">
        <v>100000</v>
      </c>
      <c r="S333" t="s">
        <v>3290</v>
      </c>
      <c r="T333" t="s">
        <v>3291</v>
      </c>
      <c r="U333" s="201">
        <v>20.399999999999999</v>
      </c>
      <c r="V333" t="s">
        <v>3305</v>
      </c>
      <c r="W333" t="s">
        <v>3302</v>
      </c>
      <c r="X333" t="s">
        <v>3293</v>
      </c>
      <c r="Y333" t="s">
        <v>3294</v>
      </c>
      <c r="Z333" t="s">
        <v>3260</v>
      </c>
      <c r="AA333">
        <v>105370</v>
      </c>
      <c r="AB333" s="198">
        <v>37044.875</v>
      </c>
      <c r="AC333" s="198">
        <v>37045.875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1307854</v>
      </c>
      <c r="H334" s="198">
        <v>37041.171678240738</v>
      </c>
      <c r="I334" t="s">
        <v>3426</v>
      </c>
      <c r="M334" t="s">
        <v>2952</v>
      </c>
      <c r="N334" t="s">
        <v>3252</v>
      </c>
      <c r="O334" t="s">
        <v>3253</v>
      </c>
      <c r="Q334" s="199">
        <v>10</v>
      </c>
      <c r="S334" t="s">
        <v>3254</v>
      </c>
      <c r="T334" t="s">
        <v>3255</v>
      </c>
      <c r="U334" s="201">
        <v>1698</v>
      </c>
      <c r="V334" t="s">
        <v>1520</v>
      </c>
      <c r="W334" t="s">
        <v>3261</v>
      </c>
      <c r="X334" t="s">
        <v>3257</v>
      </c>
      <c r="Y334" t="s">
        <v>3258</v>
      </c>
      <c r="Z334" t="s">
        <v>3259</v>
      </c>
      <c r="AA334">
        <v>2157018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12</v>
      </c>
      <c r="G335" s="202">
        <v>1307855</v>
      </c>
      <c r="H335" s="198">
        <v>37041.171944444446</v>
      </c>
      <c r="I335" t="s">
        <v>3430</v>
      </c>
      <c r="M335" t="s">
        <v>2952</v>
      </c>
      <c r="N335" t="s">
        <v>3252</v>
      </c>
      <c r="O335" t="s">
        <v>3253</v>
      </c>
      <c r="P335" s="199">
        <v>12</v>
      </c>
      <c r="S335" t="s">
        <v>3254</v>
      </c>
      <c r="T335" t="s">
        <v>3255</v>
      </c>
      <c r="U335" s="201">
        <v>1697</v>
      </c>
      <c r="V335" t="s">
        <v>3431</v>
      </c>
      <c r="W335" t="s">
        <v>3261</v>
      </c>
      <c r="X335" t="s">
        <v>3257</v>
      </c>
      <c r="Y335" t="s">
        <v>3258</v>
      </c>
      <c r="Z335" t="s">
        <v>3259</v>
      </c>
      <c r="AA335">
        <v>2157020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1307856</v>
      </c>
      <c r="H336" s="198">
        <v>37041.172569444447</v>
      </c>
      <c r="I336" t="s">
        <v>3323</v>
      </c>
      <c r="M336" t="s">
        <v>2952</v>
      </c>
      <c r="N336" t="s">
        <v>3319</v>
      </c>
      <c r="O336" t="s">
        <v>3320</v>
      </c>
      <c r="Q336" s="199">
        <v>20</v>
      </c>
      <c r="S336" t="s">
        <v>3254</v>
      </c>
      <c r="T336" t="s">
        <v>3255</v>
      </c>
      <c r="U336" s="201">
        <v>939</v>
      </c>
      <c r="V336" t="s">
        <v>3324</v>
      </c>
      <c r="W336" t="s">
        <v>3283</v>
      </c>
      <c r="X336" t="s">
        <v>3257</v>
      </c>
      <c r="Y336" t="s">
        <v>3258</v>
      </c>
      <c r="Z336" t="s">
        <v>3259</v>
      </c>
      <c r="AA336">
        <v>2157025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1307857</v>
      </c>
      <c r="H337" s="198">
        <v>37041.172974537039</v>
      </c>
      <c r="I337" t="s">
        <v>4730</v>
      </c>
      <c r="M337" t="s">
        <v>2952</v>
      </c>
      <c r="N337" t="s">
        <v>3252</v>
      </c>
      <c r="O337" t="s">
        <v>3253</v>
      </c>
      <c r="P337" s="199">
        <v>20</v>
      </c>
      <c r="S337" t="s">
        <v>3254</v>
      </c>
      <c r="T337" t="s">
        <v>3255</v>
      </c>
      <c r="U337" s="201">
        <v>1696</v>
      </c>
      <c r="V337" t="s">
        <v>4731</v>
      </c>
      <c r="W337" t="s">
        <v>3261</v>
      </c>
      <c r="X337" t="s">
        <v>3257</v>
      </c>
      <c r="Y337" t="s">
        <v>3258</v>
      </c>
      <c r="Z337" t="s">
        <v>3259</v>
      </c>
      <c r="AA337">
        <v>2157027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1307858</v>
      </c>
      <c r="H338" s="198">
        <v>37041.173182870371</v>
      </c>
      <c r="I338" t="s">
        <v>3286</v>
      </c>
      <c r="M338" t="s">
        <v>2952</v>
      </c>
      <c r="N338" t="s">
        <v>3252</v>
      </c>
      <c r="O338" t="s">
        <v>3253</v>
      </c>
      <c r="Q338" s="199">
        <v>10</v>
      </c>
      <c r="S338" t="s">
        <v>3254</v>
      </c>
      <c r="T338" t="s">
        <v>3255</v>
      </c>
      <c r="U338" s="201">
        <v>1697</v>
      </c>
      <c r="V338" t="s">
        <v>6</v>
      </c>
      <c r="W338" t="s">
        <v>3261</v>
      </c>
      <c r="X338" t="s">
        <v>3257</v>
      </c>
      <c r="Y338" t="s">
        <v>3258</v>
      </c>
      <c r="Z338" t="s">
        <v>3259</v>
      </c>
      <c r="AA338">
        <v>2157030</v>
      </c>
    </row>
    <row r="339" spans="1:29" x14ac:dyDescent="0.25">
      <c r="A339" s="44" t="str">
        <f t="shared" si="26"/>
        <v xml:space="preserve"> Natural Gas Physical</v>
      </c>
      <c r="B339" s="44" t="str">
        <f t="shared" si="27"/>
        <v/>
      </c>
      <c r="C339" s="44" t="str">
        <f t="shared" si="28"/>
        <v>Natural Gas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2</v>
      </c>
      <c r="F339" s="213">
        <f t="shared" si="30"/>
        <v>200000</v>
      </c>
      <c r="G339" s="202">
        <v>1307859</v>
      </c>
      <c r="H339" s="198">
        <v>37041.173321759263</v>
      </c>
      <c r="I339" t="s">
        <v>3304</v>
      </c>
      <c r="M339" t="s">
        <v>2946</v>
      </c>
      <c r="N339" t="s">
        <v>3288</v>
      </c>
      <c r="O339" t="s">
        <v>193</v>
      </c>
      <c r="P339" s="199">
        <v>100000</v>
      </c>
      <c r="S339" t="s">
        <v>3290</v>
      </c>
      <c r="T339" t="s">
        <v>3291</v>
      </c>
      <c r="U339" s="201">
        <v>20.375</v>
      </c>
      <c r="V339" t="s">
        <v>3305</v>
      </c>
      <c r="W339" t="s">
        <v>3302</v>
      </c>
      <c r="X339" t="s">
        <v>3293</v>
      </c>
      <c r="Y339" t="s">
        <v>3294</v>
      </c>
      <c r="Z339" t="s">
        <v>3260</v>
      </c>
      <c r="AA339">
        <v>105371</v>
      </c>
      <c r="AB339" s="198">
        <v>37044.875</v>
      </c>
      <c r="AC339" s="198">
        <v>37045.875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1307860</v>
      </c>
      <c r="H340" s="198">
        <v>37041.173506944448</v>
      </c>
      <c r="I340" t="s">
        <v>3279</v>
      </c>
      <c r="M340" t="s">
        <v>2952</v>
      </c>
      <c r="N340" t="s">
        <v>3252</v>
      </c>
      <c r="O340" t="s">
        <v>3253</v>
      </c>
      <c r="P340" s="199">
        <v>20</v>
      </c>
      <c r="S340" t="s">
        <v>3254</v>
      </c>
      <c r="T340" t="s">
        <v>3255</v>
      </c>
      <c r="U340" s="201">
        <v>1696</v>
      </c>
      <c r="V340" t="s">
        <v>3310</v>
      </c>
      <c r="W340" t="s">
        <v>3261</v>
      </c>
      <c r="X340" t="s">
        <v>3257</v>
      </c>
      <c r="Y340" t="s">
        <v>3258</v>
      </c>
      <c r="Z340" t="s">
        <v>3259</v>
      </c>
      <c r="AA340">
        <v>2157034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</v>
      </c>
      <c r="G341" s="202">
        <v>1307861</v>
      </c>
      <c r="H341" s="198">
        <v>37041.174340277779</v>
      </c>
      <c r="I341" t="s">
        <v>4693</v>
      </c>
      <c r="M341" t="s">
        <v>2952</v>
      </c>
      <c r="N341" t="s">
        <v>3252</v>
      </c>
      <c r="O341" t="s">
        <v>3253</v>
      </c>
      <c r="Q341" s="199">
        <v>5</v>
      </c>
      <c r="S341" t="s">
        <v>3254</v>
      </c>
      <c r="T341" t="s">
        <v>3255</v>
      </c>
      <c r="U341" s="201">
        <v>1697</v>
      </c>
      <c r="V341" t="s">
        <v>4694</v>
      </c>
      <c r="W341" t="s">
        <v>3261</v>
      </c>
      <c r="X341" t="s">
        <v>3257</v>
      </c>
      <c r="Y341" t="s">
        <v>3258</v>
      </c>
      <c r="Z341" t="s">
        <v>3259</v>
      </c>
      <c r="AA341">
        <v>2157038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6</v>
      </c>
      <c r="G342" s="202">
        <v>1307862</v>
      </c>
      <c r="H342" s="198">
        <v>37041.175405092596</v>
      </c>
      <c r="I342" t="s">
        <v>3322</v>
      </c>
      <c r="M342" t="s">
        <v>2952</v>
      </c>
      <c r="N342" t="s">
        <v>3252</v>
      </c>
      <c r="O342" t="s">
        <v>3253</v>
      </c>
      <c r="Q342" s="199">
        <v>6</v>
      </c>
      <c r="S342" t="s">
        <v>3254</v>
      </c>
      <c r="T342" t="s">
        <v>3255</v>
      </c>
      <c r="U342" s="201">
        <v>1697</v>
      </c>
      <c r="V342" t="s">
        <v>1041</v>
      </c>
      <c r="W342" t="s">
        <v>3261</v>
      </c>
      <c r="X342" t="s">
        <v>3257</v>
      </c>
      <c r="Y342" t="s">
        <v>3258</v>
      </c>
      <c r="Z342" t="s">
        <v>3259</v>
      </c>
      <c r="AA342">
        <v>2157046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1307863</v>
      </c>
      <c r="H343" s="198">
        <v>37041.175520833334</v>
      </c>
      <c r="I343" t="s">
        <v>3323</v>
      </c>
      <c r="M343" t="s">
        <v>2952</v>
      </c>
      <c r="N343" t="s">
        <v>3319</v>
      </c>
      <c r="O343" t="s">
        <v>3320</v>
      </c>
      <c r="Q343" s="199">
        <v>20</v>
      </c>
      <c r="S343" t="s">
        <v>3254</v>
      </c>
      <c r="T343" t="s">
        <v>3255</v>
      </c>
      <c r="U343" s="201">
        <v>939</v>
      </c>
      <c r="V343" t="s">
        <v>3324</v>
      </c>
      <c r="W343" t="s">
        <v>3283</v>
      </c>
      <c r="X343" t="s">
        <v>3257</v>
      </c>
      <c r="Y343" t="s">
        <v>3258</v>
      </c>
      <c r="Z343" t="s">
        <v>3259</v>
      </c>
      <c r="AA343">
        <v>2157056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9</v>
      </c>
      <c r="G344" s="202">
        <v>1307864</v>
      </c>
      <c r="H344" s="198">
        <v>37041.175763888888</v>
      </c>
      <c r="I344" t="s">
        <v>3308</v>
      </c>
      <c r="M344" t="s">
        <v>2952</v>
      </c>
      <c r="N344" t="s">
        <v>3252</v>
      </c>
      <c r="O344" t="s">
        <v>3253</v>
      </c>
      <c r="Q344" s="199">
        <v>9</v>
      </c>
      <c r="S344" t="s">
        <v>3254</v>
      </c>
      <c r="T344" t="s">
        <v>3255</v>
      </c>
      <c r="U344" s="201">
        <v>1697</v>
      </c>
      <c r="V344" t="s">
        <v>172</v>
      </c>
      <c r="W344" t="s">
        <v>3261</v>
      </c>
      <c r="X344" t="s">
        <v>3257</v>
      </c>
      <c r="Y344" t="s">
        <v>3258</v>
      </c>
      <c r="Z344" t="s">
        <v>3259</v>
      </c>
      <c r="AA344">
        <v>2157062</v>
      </c>
    </row>
    <row r="345" spans="1:29" x14ac:dyDescent="0.25">
      <c r="A345" s="44" t="str">
        <f t="shared" si="26"/>
        <v xml:space="preserve"> Natural Gas Physical</v>
      </c>
      <c r="B345" s="44" t="str">
        <f t="shared" si="27"/>
        <v/>
      </c>
      <c r="C345" s="44" t="str">
        <f t="shared" si="28"/>
        <v>Natural Gas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2</v>
      </c>
      <c r="F345" s="213">
        <f t="shared" si="30"/>
        <v>100000</v>
      </c>
      <c r="G345" s="202">
        <v>1307865</v>
      </c>
      <c r="H345" s="198">
        <v>37041.17633101852</v>
      </c>
      <c r="I345" t="s">
        <v>3304</v>
      </c>
      <c r="M345" t="s">
        <v>2946</v>
      </c>
      <c r="N345" t="s">
        <v>3288</v>
      </c>
      <c r="O345" t="s">
        <v>193</v>
      </c>
      <c r="P345" s="199">
        <v>50000</v>
      </c>
      <c r="S345" t="s">
        <v>3290</v>
      </c>
      <c r="T345" t="s">
        <v>3291</v>
      </c>
      <c r="U345" s="201">
        <v>20.350000000000001</v>
      </c>
      <c r="V345" t="s">
        <v>3305</v>
      </c>
      <c r="W345" t="s">
        <v>3302</v>
      </c>
      <c r="X345" t="s">
        <v>3293</v>
      </c>
      <c r="Y345" t="s">
        <v>3294</v>
      </c>
      <c r="Z345" t="s">
        <v>3260</v>
      </c>
      <c r="AA345">
        <v>105372</v>
      </c>
      <c r="AB345" s="198">
        <v>37044.875</v>
      </c>
      <c r="AC345" s="198">
        <v>37045.875</v>
      </c>
    </row>
    <row r="346" spans="1:29" x14ac:dyDescent="0.25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365</v>
      </c>
      <c r="F346" s="213">
        <f t="shared" si="30"/>
        <v>9125</v>
      </c>
      <c r="G346" s="202">
        <v>1307866</v>
      </c>
      <c r="H346" s="198">
        <v>37041.176828703705</v>
      </c>
      <c r="I346" t="s">
        <v>3433</v>
      </c>
      <c r="M346" t="s">
        <v>1657</v>
      </c>
      <c r="N346" t="s">
        <v>937</v>
      </c>
      <c r="O346" t="s">
        <v>4704</v>
      </c>
      <c r="P346" s="199">
        <v>25</v>
      </c>
      <c r="S346" t="s">
        <v>2945</v>
      </c>
      <c r="T346" t="s">
        <v>938</v>
      </c>
      <c r="U346" s="201">
        <v>31.35</v>
      </c>
      <c r="V346" t="s">
        <v>1965</v>
      </c>
      <c r="W346" t="s">
        <v>157</v>
      </c>
      <c r="X346" t="s">
        <v>941</v>
      </c>
      <c r="Y346" t="s">
        <v>942</v>
      </c>
      <c r="Z346" t="s">
        <v>3260</v>
      </c>
      <c r="AA346">
        <v>108200.1</v>
      </c>
      <c r="AB346" s="198">
        <v>37257</v>
      </c>
      <c r="AC346" s="198">
        <v>37621</v>
      </c>
    </row>
    <row r="347" spans="1:29" x14ac:dyDescent="0.25">
      <c r="A347" s="44" t="str">
        <f t="shared" si="26"/>
        <v>US Crude Financial</v>
      </c>
      <c r="B347" s="44" t="str">
        <f t="shared" si="27"/>
        <v>US</v>
      </c>
      <c r="C347" s="44" t="str">
        <f t="shared" si="28"/>
        <v>Crude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50000</v>
      </c>
      <c r="G347" s="202">
        <v>1307867</v>
      </c>
      <c r="H347" s="198">
        <v>37041.177256944444</v>
      </c>
      <c r="I347" t="s">
        <v>1044</v>
      </c>
      <c r="M347" t="s">
        <v>3086</v>
      </c>
      <c r="N347" t="s">
        <v>1063</v>
      </c>
      <c r="O347" t="s">
        <v>2972</v>
      </c>
      <c r="P347" s="199">
        <v>50000</v>
      </c>
      <c r="S347" t="s">
        <v>2953</v>
      </c>
      <c r="T347" t="s">
        <v>3255</v>
      </c>
      <c r="U347" s="201">
        <v>28.89</v>
      </c>
      <c r="V347" t="s">
        <v>1045</v>
      </c>
      <c r="W347" t="s">
        <v>1065</v>
      </c>
      <c r="X347" t="s">
        <v>1066</v>
      </c>
      <c r="Y347" t="s">
        <v>1670</v>
      </c>
      <c r="Z347" t="s">
        <v>1909</v>
      </c>
      <c r="AA347">
        <v>109364</v>
      </c>
      <c r="AB347" s="198">
        <v>37073</v>
      </c>
      <c r="AC347" s="198">
        <v>37103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1307869</v>
      </c>
      <c r="H348" s="198">
        <v>37041.178460648145</v>
      </c>
      <c r="I348" t="s">
        <v>3430</v>
      </c>
      <c r="M348" t="s">
        <v>2952</v>
      </c>
      <c r="N348" t="s">
        <v>3252</v>
      </c>
      <c r="O348" t="s">
        <v>3253</v>
      </c>
      <c r="P348" s="199">
        <v>20</v>
      </c>
      <c r="S348" t="s">
        <v>3254</v>
      </c>
      <c r="T348" t="s">
        <v>3255</v>
      </c>
      <c r="U348" s="201">
        <v>1696</v>
      </c>
      <c r="V348" t="s">
        <v>3431</v>
      </c>
      <c r="W348" t="s">
        <v>3261</v>
      </c>
      <c r="X348" t="s">
        <v>3257</v>
      </c>
      <c r="Y348" t="s">
        <v>3258</v>
      </c>
      <c r="Z348" t="s">
        <v>3259</v>
      </c>
      <c r="AA348">
        <v>2157086</v>
      </c>
    </row>
    <row r="349" spans="1:29" x14ac:dyDescent="0.25">
      <c r="A349" s="44" t="str">
        <f t="shared" si="26"/>
        <v xml:space="preserve"> Crude Financial</v>
      </c>
      <c r="B349" s="44" t="str">
        <f t="shared" si="27"/>
        <v/>
      </c>
      <c r="C349" s="44" t="str">
        <f t="shared" si="28"/>
        <v>Crude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50000</v>
      </c>
      <c r="G349" s="202">
        <v>1307870</v>
      </c>
      <c r="H349" s="198">
        <v>37041.179293981484</v>
      </c>
      <c r="I349" t="s">
        <v>4732</v>
      </c>
      <c r="M349" t="s">
        <v>3086</v>
      </c>
      <c r="N349" t="s">
        <v>4733</v>
      </c>
      <c r="O349" t="s">
        <v>4734</v>
      </c>
      <c r="Q349" s="199">
        <v>50000</v>
      </c>
      <c r="S349" t="s">
        <v>2949</v>
      </c>
      <c r="T349" t="s">
        <v>3255</v>
      </c>
      <c r="U349" s="201">
        <v>25.74</v>
      </c>
      <c r="V349" t="s">
        <v>4735</v>
      </c>
      <c r="W349" t="s">
        <v>4736</v>
      </c>
      <c r="X349" t="s">
        <v>4737</v>
      </c>
      <c r="Y349" t="s">
        <v>1670</v>
      </c>
      <c r="Z349" t="s">
        <v>3276</v>
      </c>
      <c r="AA349">
        <v>109366</v>
      </c>
      <c r="AB349" s="198">
        <v>37104</v>
      </c>
      <c r="AC349" s="198">
        <v>37134</v>
      </c>
    </row>
    <row r="350" spans="1:29" x14ac:dyDescent="0.25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50000</v>
      </c>
      <c r="G350" s="202">
        <v>1307871</v>
      </c>
      <c r="H350" s="198">
        <v>37041.179826388892</v>
      </c>
      <c r="I350" t="s">
        <v>3263</v>
      </c>
      <c r="M350" t="s">
        <v>2946</v>
      </c>
      <c r="N350" t="s">
        <v>3288</v>
      </c>
      <c r="O350" t="s">
        <v>4717</v>
      </c>
      <c r="P350" s="199">
        <v>50000</v>
      </c>
      <c r="S350" t="s">
        <v>3290</v>
      </c>
      <c r="T350" t="s">
        <v>3291</v>
      </c>
      <c r="U350" s="201">
        <v>21</v>
      </c>
      <c r="V350" t="s">
        <v>1351</v>
      </c>
      <c r="W350" t="s">
        <v>3302</v>
      </c>
      <c r="X350" t="s">
        <v>3293</v>
      </c>
      <c r="Y350" t="s">
        <v>3294</v>
      </c>
      <c r="Z350" t="s">
        <v>3260</v>
      </c>
      <c r="AA350">
        <v>105379</v>
      </c>
      <c r="AB350" s="198">
        <v>37042.875</v>
      </c>
      <c r="AC350" s="198">
        <v>37042.875</v>
      </c>
    </row>
    <row r="351" spans="1:29" x14ac:dyDescent="0.25">
      <c r="A351" s="44" t="str">
        <f t="shared" si="26"/>
        <v xml:space="preserve"> Natural Gas Physical</v>
      </c>
      <c r="B351" s="44" t="str">
        <f t="shared" si="27"/>
        <v/>
      </c>
      <c r="C351" s="44" t="str">
        <f t="shared" si="28"/>
        <v>Natural Gas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2</v>
      </c>
      <c r="F351" s="213">
        <f t="shared" si="30"/>
        <v>100000</v>
      </c>
      <c r="G351" s="202">
        <v>1307872</v>
      </c>
      <c r="H351" s="198">
        <v>37041.180196759262</v>
      </c>
      <c r="I351" t="s">
        <v>3304</v>
      </c>
      <c r="M351" t="s">
        <v>2946</v>
      </c>
      <c r="N351" t="s">
        <v>3288</v>
      </c>
      <c r="O351" t="s">
        <v>4738</v>
      </c>
      <c r="P351" s="199">
        <v>50000</v>
      </c>
      <c r="S351" t="s">
        <v>3290</v>
      </c>
      <c r="T351" t="s">
        <v>3291</v>
      </c>
      <c r="U351" s="201">
        <v>21</v>
      </c>
      <c r="V351" t="s">
        <v>3305</v>
      </c>
      <c r="W351" t="s">
        <v>3302</v>
      </c>
      <c r="X351" t="s">
        <v>3293</v>
      </c>
      <c r="Y351" t="s">
        <v>3294</v>
      </c>
      <c r="Z351" t="s">
        <v>3260</v>
      </c>
      <c r="AA351">
        <v>105380</v>
      </c>
      <c r="AB351" s="198">
        <v>37042.875</v>
      </c>
      <c r="AC351" s="198">
        <v>37043.875</v>
      </c>
    </row>
    <row r="352" spans="1:29" x14ac:dyDescent="0.25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13">
        <f t="shared" si="30"/>
        <v>2300000</v>
      </c>
      <c r="G352" s="202">
        <v>1307873</v>
      </c>
      <c r="H352" s="198">
        <v>37041.180243055554</v>
      </c>
      <c r="I352" t="s">
        <v>3304</v>
      </c>
      <c r="M352" t="s">
        <v>2946</v>
      </c>
      <c r="N352" t="s">
        <v>3288</v>
      </c>
      <c r="O352" t="s">
        <v>3312</v>
      </c>
      <c r="P352" s="199">
        <v>25000</v>
      </c>
      <c r="S352" t="s">
        <v>3290</v>
      </c>
      <c r="T352" t="s">
        <v>3291</v>
      </c>
      <c r="U352" s="201">
        <v>24.75</v>
      </c>
      <c r="V352" t="s">
        <v>3305</v>
      </c>
      <c r="W352" t="s">
        <v>3292</v>
      </c>
      <c r="X352" t="s">
        <v>3293</v>
      </c>
      <c r="Y352" t="s">
        <v>3294</v>
      </c>
      <c r="Z352" t="s">
        <v>3260</v>
      </c>
      <c r="AA352">
        <v>105381</v>
      </c>
      <c r="AB352" s="198">
        <v>37165</v>
      </c>
      <c r="AC352" s="198">
        <v>37256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</v>
      </c>
      <c r="G353" s="202">
        <v>1307874</v>
      </c>
      <c r="H353" s="198">
        <v>37041.180289351854</v>
      </c>
      <c r="I353" t="s">
        <v>3313</v>
      </c>
      <c r="M353" t="s">
        <v>2952</v>
      </c>
      <c r="N353" t="s">
        <v>3280</v>
      </c>
      <c r="O353" t="s">
        <v>3281</v>
      </c>
      <c r="P353" s="199">
        <v>5</v>
      </c>
      <c r="S353" t="s">
        <v>3282</v>
      </c>
      <c r="T353" t="s">
        <v>3255</v>
      </c>
      <c r="U353" s="201">
        <v>7060</v>
      </c>
      <c r="V353" t="s">
        <v>3149</v>
      </c>
      <c r="W353" t="s">
        <v>3283</v>
      </c>
      <c r="X353" t="s">
        <v>3257</v>
      </c>
      <c r="Y353" t="s">
        <v>3258</v>
      </c>
      <c r="Z353" t="s">
        <v>3259</v>
      </c>
      <c r="AA353">
        <v>2157102</v>
      </c>
    </row>
    <row r="354" spans="1:29" x14ac:dyDescent="0.25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90</v>
      </c>
      <c r="F354" s="213">
        <f t="shared" si="30"/>
        <v>2250000</v>
      </c>
      <c r="G354" s="202">
        <v>1307875</v>
      </c>
      <c r="H354" s="198">
        <v>37041.180358796293</v>
      </c>
      <c r="I354" t="s">
        <v>1516</v>
      </c>
      <c r="M354" t="s">
        <v>2946</v>
      </c>
      <c r="N354" t="s">
        <v>3288</v>
      </c>
      <c r="O354" t="s">
        <v>3298</v>
      </c>
      <c r="P354" s="199">
        <v>25000</v>
      </c>
      <c r="S354" t="s">
        <v>3290</v>
      </c>
      <c r="T354" t="s">
        <v>3291</v>
      </c>
      <c r="U354" s="201">
        <v>25.45</v>
      </c>
      <c r="V354" t="s">
        <v>353</v>
      </c>
      <c r="W354" t="s">
        <v>3292</v>
      </c>
      <c r="X354" t="s">
        <v>3293</v>
      </c>
      <c r="Y354" t="s">
        <v>3294</v>
      </c>
      <c r="Z354" t="s">
        <v>3260</v>
      </c>
      <c r="AA354">
        <v>105382</v>
      </c>
      <c r="AB354" s="198">
        <v>37622</v>
      </c>
      <c r="AC354" s="198">
        <v>37711</v>
      </c>
    </row>
    <row r="355" spans="1:29" x14ac:dyDescent="0.25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2</v>
      </c>
      <c r="F355" s="213">
        <f t="shared" si="30"/>
        <v>100000</v>
      </c>
      <c r="G355" s="202">
        <v>1307876</v>
      </c>
      <c r="H355" s="198">
        <v>37041.180925925924</v>
      </c>
      <c r="I355" t="s">
        <v>3317</v>
      </c>
      <c r="M355" t="s">
        <v>2946</v>
      </c>
      <c r="N355" t="s">
        <v>3288</v>
      </c>
      <c r="O355" t="s">
        <v>4738</v>
      </c>
      <c r="P355" s="199">
        <v>50000</v>
      </c>
      <c r="S355" t="s">
        <v>3290</v>
      </c>
      <c r="T355" t="s">
        <v>3291</v>
      </c>
      <c r="U355" s="201">
        <v>20.9</v>
      </c>
      <c r="V355" t="s">
        <v>4739</v>
      </c>
      <c r="W355" t="s">
        <v>3302</v>
      </c>
      <c r="X355" t="s">
        <v>3293</v>
      </c>
      <c r="Y355" t="s">
        <v>3294</v>
      </c>
      <c r="Z355" t="s">
        <v>3260</v>
      </c>
      <c r="AA355">
        <v>105384</v>
      </c>
      <c r="AB355" s="198">
        <v>37042.875</v>
      </c>
      <c r="AC355" s="198">
        <v>37043.875</v>
      </c>
    </row>
    <row r="356" spans="1:29" x14ac:dyDescent="0.25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50000</v>
      </c>
      <c r="G356" s="202">
        <v>1307878</v>
      </c>
      <c r="H356" s="198">
        <v>37041.181539351855</v>
      </c>
      <c r="I356" t="s">
        <v>1672</v>
      </c>
      <c r="M356" t="s">
        <v>2946</v>
      </c>
      <c r="N356" t="s">
        <v>3288</v>
      </c>
      <c r="O356" t="s">
        <v>4717</v>
      </c>
      <c r="P356" s="199">
        <v>50000</v>
      </c>
      <c r="S356" t="s">
        <v>3290</v>
      </c>
      <c r="T356" t="s">
        <v>3291</v>
      </c>
      <c r="U356" s="201">
        <v>20.8</v>
      </c>
      <c r="V356" t="s">
        <v>1673</v>
      </c>
      <c r="W356" t="s">
        <v>3302</v>
      </c>
      <c r="X356" t="s">
        <v>3293</v>
      </c>
      <c r="Y356" t="s">
        <v>3294</v>
      </c>
      <c r="Z356" t="s">
        <v>3260</v>
      </c>
      <c r="AA356">
        <v>105385</v>
      </c>
      <c r="AB356" s="198">
        <v>37042.875</v>
      </c>
      <c r="AC356" s="198">
        <v>37042.875</v>
      </c>
    </row>
    <row r="357" spans="1:29" x14ac:dyDescent="0.25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50000</v>
      </c>
      <c r="G357" s="202">
        <v>1307879</v>
      </c>
      <c r="H357" s="198">
        <v>37041.182083333333</v>
      </c>
      <c r="I357" t="s">
        <v>3295</v>
      </c>
      <c r="M357" t="s">
        <v>2946</v>
      </c>
      <c r="N357" t="s">
        <v>3423</v>
      </c>
      <c r="O357" t="s">
        <v>4740</v>
      </c>
      <c r="P357" s="199">
        <v>50000</v>
      </c>
      <c r="S357" t="s">
        <v>3290</v>
      </c>
      <c r="T357" t="s">
        <v>3291</v>
      </c>
      <c r="U357" s="201">
        <v>20.9</v>
      </c>
      <c r="V357" t="s">
        <v>1046</v>
      </c>
      <c r="W357" t="s">
        <v>3424</v>
      </c>
      <c r="X357" t="s">
        <v>3425</v>
      </c>
      <c r="Y357" t="s">
        <v>3294</v>
      </c>
      <c r="Z357" t="s">
        <v>3260</v>
      </c>
      <c r="AA357">
        <v>105387</v>
      </c>
      <c r="AB357" s="198">
        <v>37042.875</v>
      </c>
      <c r="AC357" s="198">
        <v>37042.875</v>
      </c>
    </row>
    <row r="358" spans="1:29" x14ac:dyDescent="0.25">
      <c r="A358" s="44" t="str">
        <f t="shared" si="26"/>
        <v xml:space="preserve"> Natural Gas Physical</v>
      </c>
      <c r="B358" s="44" t="str">
        <f t="shared" si="27"/>
        <v/>
      </c>
      <c r="C358" s="44" t="str">
        <f t="shared" si="28"/>
        <v>Natural Gas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750000</v>
      </c>
      <c r="G358" s="202">
        <v>1307880</v>
      </c>
      <c r="H358" s="198">
        <v>37041.182222222225</v>
      </c>
      <c r="I358" t="s">
        <v>3135</v>
      </c>
      <c r="M358" t="s">
        <v>2946</v>
      </c>
      <c r="N358" t="s">
        <v>3288</v>
      </c>
      <c r="O358" t="s">
        <v>3296</v>
      </c>
      <c r="P358" s="199">
        <v>25000</v>
      </c>
      <c r="S358" t="s">
        <v>3290</v>
      </c>
      <c r="T358" t="s">
        <v>3291</v>
      </c>
      <c r="U358" s="201">
        <v>20.6</v>
      </c>
      <c r="V358" t="s">
        <v>4741</v>
      </c>
      <c r="W358" t="s">
        <v>3292</v>
      </c>
      <c r="X358" t="s">
        <v>3293</v>
      </c>
      <c r="Y358" t="s">
        <v>3294</v>
      </c>
      <c r="Z358" t="s">
        <v>3260</v>
      </c>
      <c r="AA358">
        <v>105388</v>
      </c>
      <c r="AB358" s="198">
        <v>37043.875</v>
      </c>
      <c r="AC358" s="198">
        <v>37072.875</v>
      </c>
    </row>
    <row r="359" spans="1:29" x14ac:dyDescent="0.25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2</v>
      </c>
      <c r="F359" s="213">
        <f t="shared" si="30"/>
        <v>100000</v>
      </c>
      <c r="G359" s="202">
        <v>1307881</v>
      </c>
      <c r="H359" s="198">
        <v>37041.182314814818</v>
      </c>
      <c r="I359" t="s">
        <v>3295</v>
      </c>
      <c r="M359" t="s">
        <v>2946</v>
      </c>
      <c r="N359" t="s">
        <v>3423</v>
      </c>
      <c r="O359" t="s">
        <v>4742</v>
      </c>
      <c r="P359" s="199">
        <v>50000</v>
      </c>
      <c r="S359" t="s">
        <v>3290</v>
      </c>
      <c r="T359" t="s">
        <v>3291</v>
      </c>
      <c r="U359" s="201">
        <v>20.85</v>
      </c>
      <c r="V359" t="s">
        <v>1046</v>
      </c>
      <c r="W359" t="s">
        <v>3424</v>
      </c>
      <c r="X359" t="s">
        <v>3425</v>
      </c>
      <c r="Y359" t="s">
        <v>3294</v>
      </c>
      <c r="Z359" t="s">
        <v>3260</v>
      </c>
      <c r="AA359">
        <v>105389</v>
      </c>
      <c r="AB359" s="198">
        <v>37042.875</v>
      </c>
      <c r="AC359" s="198">
        <v>37043.875</v>
      </c>
    </row>
    <row r="360" spans="1:29" x14ac:dyDescent="0.25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2</v>
      </c>
      <c r="F360" s="213">
        <f t="shared" si="30"/>
        <v>100000</v>
      </c>
      <c r="G360" s="202">
        <v>1307882</v>
      </c>
      <c r="H360" s="198">
        <v>37041.182743055557</v>
      </c>
      <c r="I360" t="s">
        <v>3317</v>
      </c>
      <c r="M360" t="s">
        <v>2946</v>
      </c>
      <c r="N360" t="s">
        <v>3288</v>
      </c>
      <c r="O360" t="s">
        <v>4738</v>
      </c>
      <c r="P360" s="199">
        <v>50000</v>
      </c>
      <c r="S360" t="s">
        <v>3290</v>
      </c>
      <c r="T360" t="s">
        <v>3291</v>
      </c>
      <c r="U360" s="201">
        <v>20.7</v>
      </c>
      <c r="V360" t="s">
        <v>4739</v>
      </c>
      <c r="W360" t="s">
        <v>3302</v>
      </c>
      <c r="X360" t="s">
        <v>3293</v>
      </c>
      <c r="Y360" t="s">
        <v>3294</v>
      </c>
      <c r="Z360" t="s">
        <v>3260</v>
      </c>
      <c r="AA360">
        <v>105390</v>
      </c>
      <c r="AB360" s="198">
        <v>37042.875</v>
      </c>
      <c r="AC360" s="198">
        <v>37043.875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20</v>
      </c>
      <c r="G361" s="202">
        <v>1307883</v>
      </c>
      <c r="H361" s="198">
        <v>37041.182800925926</v>
      </c>
      <c r="I361" t="s">
        <v>3225</v>
      </c>
      <c r="M361" t="s">
        <v>2952</v>
      </c>
      <c r="N361" t="s">
        <v>3252</v>
      </c>
      <c r="O361" t="s">
        <v>3253</v>
      </c>
      <c r="Q361" s="199">
        <v>20</v>
      </c>
      <c r="S361" t="s">
        <v>3254</v>
      </c>
      <c r="T361" t="s">
        <v>3255</v>
      </c>
      <c r="U361" s="201">
        <v>1696</v>
      </c>
      <c r="V361" t="s">
        <v>3268</v>
      </c>
      <c r="W361" t="s">
        <v>3261</v>
      </c>
      <c r="X361" t="s">
        <v>3257</v>
      </c>
      <c r="Y361" t="s">
        <v>3258</v>
      </c>
      <c r="Z361" t="s">
        <v>3259</v>
      </c>
      <c r="AA361">
        <v>2157115</v>
      </c>
    </row>
    <row r="362" spans="1:29" x14ac:dyDescent="0.25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50000</v>
      </c>
      <c r="G362" s="202">
        <v>1307884</v>
      </c>
      <c r="H362" s="198">
        <v>37041.18310185185</v>
      </c>
      <c r="I362" t="s">
        <v>3317</v>
      </c>
      <c r="M362" t="s">
        <v>2946</v>
      </c>
      <c r="N362" t="s">
        <v>3288</v>
      </c>
      <c r="O362" t="s">
        <v>198</v>
      </c>
      <c r="P362" s="199">
        <v>50000</v>
      </c>
      <c r="S362" t="s">
        <v>3290</v>
      </c>
      <c r="T362" t="s">
        <v>3291</v>
      </c>
      <c r="U362" s="201">
        <v>20.55</v>
      </c>
      <c r="V362" t="s">
        <v>4739</v>
      </c>
      <c r="W362" t="s">
        <v>3302</v>
      </c>
      <c r="X362" t="s">
        <v>3293</v>
      </c>
      <c r="Y362" t="s">
        <v>3294</v>
      </c>
      <c r="Z362" t="s">
        <v>3260</v>
      </c>
      <c r="AA362">
        <v>105391</v>
      </c>
      <c r="AB362" s="198">
        <v>37041.875</v>
      </c>
      <c r="AC362" s="198">
        <v>37041.875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1307885</v>
      </c>
      <c r="H363" s="198">
        <v>37041.184583333335</v>
      </c>
      <c r="I363" t="s">
        <v>3225</v>
      </c>
      <c r="M363" t="s">
        <v>2952</v>
      </c>
      <c r="N363" t="s">
        <v>3252</v>
      </c>
      <c r="O363" t="s">
        <v>3253</v>
      </c>
      <c r="Q363" s="199">
        <v>20</v>
      </c>
      <c r="S363" t="s">
        <v>3254</v>
      </c>
      <c r="T363" t="s">
        <v>3255</v>
      </c>
      <c r="U363" s="201">
        <v>1697</v>
      </c>
      <c r="V363" t="s">
        <v>3268</v>
      </c>
      <c r="W363" t="s">
        <v>3261</v>
      </c>
      <c r="X363" t="s">
        <v>3257</v>
      </c>
      <c r="Y363" t="s">
        <v>3258</v>
      </c>
      <c r="Z363" t="s">
        <v>3259</v>
      </c>
      <c r="AA363">
        <v>2157122</v>
      </c>
    </row>
    <row r="364" spans="1:29" x14ac:dyDescent="0.25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50000</v>
      </c>
      <c r="G364" s="202">
        <v>1307886</v>
      </c>
      <c r="H364" s="198">
        <v>37041.184930555559</v>
      </c>
      <c r="I364" t="s">
        <v>3317</v>
      </c>
      <c r="M364" t="s">
        <v>2946</v>
      </c>
      <c r="N364" t="s">
        <v>3288</v>
      </c>
      <c r="O364" t="s">
        <v>198</v>
      </c>
      <c r="P364" s="199">
        <v>50000</v>
      </c>
      <c r="S364" t="s">
        <v>3290</v>
      </c>
      <c r="T364" t="s">
        <v>3291</v>
      </c>
      <c r="U364" s="201">
        <v>20.399999999999999</v>
      </c>
      <c r="V364" t="s">
        <v>4739</v>
      </c>
      <c r="W364" t="s">
        <v>3302</v>
      </c>
      <c r="X364" t="s">
        <v>3293</v>
      </c>
      <c r="Y364" t="s">
        <v>3294</v>
      </c>
      <c r="Z364" t="s">
        <v>3260</v>
      </c>
      <c r="AA364">
        <v>105393</v>
      </c>
      <c r="AB364" s="198">
        <v>37041.875</v>
      </c>
      <c r="AC364" s="198">
        <v>37041.875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24</v>
      </c>
      <c r="G365" s="202">
        <v>1307887</v>
      </c>
      <c r="H365" s="198">
        <v>37041.18509259259</v>
      </c>
      <c r="I365" t="s">
        <v>3322</v>
      </c>
      <c r="M365" t="s">
        <v>2952</v>
      </c>
      <c r="N365" t="s">
        <v>3265</v>
      </c>
      <c r="O365" t="s">
        <v>3266</v>
      </c>
      <c r="Q365" s="199">
        <v>24</v>
      </c>
      <c r="S365" t="s">
        <v>3254</v>
      </c>
      <c r="T365" t="s">
        <v>3255</v>
      </c>
      <c r="U365" s="201">
        <v>1515</v>
      </c>
      <c r="V365" t="s">
        <v>4743</v>
      </c>
      <c r="W365" t="s">
        <v>3261</v>
      </c>
      <c r="X365" t="s">
        <v>3257</v>
      </c>
      <c r="Y365" t="s">
        <v>3258</v>
      </c>
      <c r="Z365" t="s">
        <v>3259</v>
      </c>
      <c r="AA365">
        <v>2157126</v>
      </c>
    </row>
    <row r="366" spans="1:29" x14ac:dyDescent="0.25">
      <c r="A366" s="44" t="str">
        <f t="shared" si="26"/>
        <v xml:space="preserve"> Power Physical</v>
      </c>
      <c r="B366" s="44" t="str">
        <f t="shared" si="27"/>
        <v/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182</v>
      </c>
      <c r="F366" s="213">
        <f t="shared" si="30"/>
        <v>3640</v>
      </c>
      <c r="G366" s="202">
        <v>1307889</v>
      </c>
      <c r="H366" s="198">
        <v>37041.185555555552</v>
      </c>
      <c r="I366" t="s">
        <v>3263</v>
      </c>
      <c r="M366" t="s">
        <v>1657</v>
      </c>
      <c r="N366" t="s">
        <v>3325</v>
      </c>
      <c r="O366" t="s">
        <v>201</v>
      </c>
      <c r="P366" s="199">
        <v>20</v>
      </c>
      <c r="S366" t="s">
        <v>2945</v>
      </c>
      <c r="T366" t="s">
        <v>3291</v>
      </c>
      <c r="U366" s="201">
        <v>21.58</v>
      </c>
      <c r="V366" t="s">
        <v>327</v>
      </c>
      <c r="W366" t="s">
        <v>3326</v>
      </c>
      <c r="X366" t="s">
        <v>3418</v>
      </c>
      <c r="Y366" t="s">
        <v>3419</v>
      </c>
      <c r="Z366" t="s">
        <v>3420</v>
      </c>
      <c r="AA366">
        <v>108207.1</v>
      </c>
      <c r="AB366" s="198">
        <v>37165</v>
      </c>
      <c r="AC366" s="198">
        <v>37346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1307890</v>
      </c>
      <c r="H367" s="198">
        <v>37041.185995370368</v>
      </c>
      <c r="I367" t="s">
        <v>3322</v>
      </c>
      <c r="M367" t="s">
        <v>2952</v>
      </c>
      <c r="N367" t="s">
        <v>3265</v>
      </c>
      <c r="O367" t="s">
        <v>3266</v>
      </c>
      <c r="Q367" s="199">
        <v>20</v>
      </c>
      <c r="S367" t="s">
        <v>3254</v>
      </c>
      <c r="T367" t="s">
        <v>3255</v>
      </c>
      <c r="U367" s="201">
        <v>1515</v>
      </c>
      <c r="V367" t="s">
        <v>4743</v>
      </c>
      <c r="W367" t="s">
        <v>3261</v>
      </c>
      <c r="X367" t="s">
        <v>3257</v>
      </c>
      <c r="Y367" t="s">
        <v>3258</v>
      </c>
      <c r="Z367" t="s">
        <v>3259</v>
      </c>
      <c r="AA367">
        <v>2157132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20</v>
      </c>
      <c r="G368" s="202">
        <v>1307892</v>
      </c>
      <c r="H368" s="198">
        <v>37041.186203703706</v>
      </c>
      <c r="I368" t="s">
        <v>3225</v>
      </c>
      <c r="M368" t="s">
        <v>2952</v>
      </c>
      <c r="N368" t="s">
        <v>3252</v>
      </c>
      <c r="O368" t="s">
        <v>3253</v>
      </c>
      <c r="Q368" s="199">
        <v>20</v>
      </c>
      <c r="S368" t="s">
        <v>3254</v>
      </c>
      <c r="T368" t="s">
        <v>3255</v>
      </c>
      <c r="U368" s="201">
        <v>1698</v>
      </c>
      <c r="V368" t="s">
        <v>3268</v>
      </c>
      <c r="W368" t="s">
        <v>3261</v>
      </c>
      <c r="X368" t="s">
        <v>3257</v>
      </c>
      <c r="Y368" t="s">
        <v>3258</v>
      </c>
      <c r="Z368" t="s">
        <v>3259</v>
      </c>
      <c r="AA368">
        <v>2157138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1307893</v>
      </c>
      <c r="H369" s="198">
        <v>37041.186319444445</v>
      </c>
      <c r="I369" t="s">
        <v>3306</v>
      </c>
      <c r="M369" t="s">
        <v>2952</v>
      </c>
      <c r="N369" t="s">
        <v>3265</v>
      </c>
      <c r="O369" t="s">
        <v>3266</v>
      </c>
      <c r="Q369" s="199">
        <v>20</v>
      </c>
      <c r="S369" t="s">
        <v>3254</v>
      </c>
      <c r="T369" t="s">
        <v>3255</v>
      </c>
      <c r="U369" s="201">
        <v>1515</v>
      </c>
      <c r="V369" t="s">
        <v>180</v>
      </c>
      <c r="W369" t="s">
        <v>3261</v>
      </c>
      <c r="X369" t="s">
        <v>3257</v>
      </c>
      <c r="Y369" t="s">
        <v>3258</v>
      </c>
      <c r="Z369" t="s">
        <v>3259</v>
      </c>
      <c r="AA369">
        <v>2157144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3</v>
      </c>
      <c r="G370" s="202">
        <v>1307895</v>
      </c>
      <c r="H370" s="198">
        <v>37041.18650462963</v>
      </c>
      <c r="I370" t="s">
        <v>3428</v>
      </c>
      <c r="M370" t="s">
        <v>2952</v>
      </c>
      <c r="N370" t="s">
        <v>3265</v>
      </c>
      <c r="O370" t="s">
        <v>3266</v>
      </c>
      <c r="Q370" s="199">
        <v>3</v>
      </c>
      <c r="S370" t="s">
        <v>3254</v>
      </c>
      <c r="T370" t="s">
        <v>3255</v>
      </c>
      <c r="U370" s="201">
        <v>1515</v>
      </c>
      <c r="V370" t="s">
        <v>3429</v>
      </c>
      <c r="W370" t="s">
        <v>3261</v>
      </c>
      <c r="X370" t="s">
        <v>3257</v>
      </c>
      <c r="Y370" t="s">
        <v>3258</v>
      </c>
      <c r="Z370" t="s">
        <v>3259</v>
      </c>
      <c r="AA370">
        <v>2157148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6</v>
      </c>
      <c r="G371" s="202">
        <v>1307896</v>
      </c>
      <c r="H371" s="198">
        <v>37041.186724537038</v>
      </c>
      <c r="I371" t="s">
        <v>3322</v>
      </c>
      <c r="M371" t="s">
        <v>2952</v>
      </c>
      <c r="N371" t="s">
        <v>3265</v>
      </c>
      <c r="O371" t="s">
        <v>3266</v>
      </c>
      <c r="Q371" s="199">
        <v>6</v>
      </c>
      <c r="S371" t="s">
        <v>3254</v>
      </c>
      <c r="T371" t="s">
        <v>3255</v>
      </c>
      <c r="U371" s="201">
        <v>1515</v>
      </c>
      <c r="V371" t="s">
        <v>4743</v>
      </c>
      <c r="W371" t="s">
        <v>3261</v>
      </c>
      <c r="X371" t="s">
        <v>3257</v>
      </c>
      <c r="Y371" t="s">
        <v>3258</v>
      </c>
      <c r="Z371" t="s">
        <v>3259</v>
      </c>
      <c r="AA371">
        <v>2157151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11</v>
      </c>
      <c r="G372" s="202">
        <v>1307897</v>
      </c>
      <c r="H372" s="198">
        <v>37041.188333333332</v>
      </c>
      <c r="I372" t="s">
        <v>3277</v>
      </c>
      <c r="M372" t="s">
        <v>2952</v>
      </c>
      <c r="N372" t="s">
        <v>3265</v>
      </c>
      <c r="O372" t="s">
        <v>3266</v>
      </c>
      <c r="Q372" s="199">
        <v>11</v>
      </c>
      <c r="S372" t="s">
        <v>3254</v>
      </c>
      <c r="T372" t="s">
        <v>3255</v>
      </c>
      <c r="U372" s="201">
        <v>1515</v>
      </c>
      <c r="V372" t="s">
        <v>3318</v>
      </c>
      <c r="W372" t="s">
        <v>3261</v>
      </c>
      <c r="X372" t="s">
        <v>3257</v>
      </c>
      <c r="Y372" t="s">
        <v>3258</v>
      </c>
      <c r="Z372" t="s">
        <v>3259</v>
      </c>
      <c r="AA372">
        <v>2157163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8</v>
      </c>
      <c r="G373" s="202">
        <v>1307899</v>
      </c>
      <c r="H373" s="198">
        <v>37041.19091435185</v>
      </c>
      <c r="I373" t="s">
        <v>217</v>
      </c>
      <c r="M373" t="s">
        <v>2952</v>
      </c>
      <c r="N373" t="s">
        <v>3252</v>
      </c>
      <c r="O373" t="s">
        <v>3253</v>
      </c>
      <c r="Q373" s="199">
        <v>8</v>
      </c>
      <c r="S373" t="s">
        <v>3254</v>
      </c>
      <c r="T373" t="s">
        <v>3255</v>
      </c>
      <c r="U373" s="201">
        <v>1699</v>
      </c>
      <c r="V373" t="s">
        <v>218</v>
      </c>
      <c r="W373" t="s">
        <v>3261</v>
      </c>
      <c r="X373" t="s">
        <v>3257</v>
      </c>
      <c r="Y373" t="s">
        <v>3258</v>
      </c>
      <c r="Z373" t="s">
        <v>3259</v>
      </c>
      <c r="AA373">
        <v>2157177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14</v>
      </c>
      <c r="G374" s="202">
        <v>1307900</v>
      </c>
      <c r="H374" s="198">
        <v>37041.192025462966</v>
      </c>
      <c r="I374" t="s">
        <v>3430</v>
      </c>
      <c r="M374" t="s">
        <v>2952</v>
      </c>
      <c r="N374" t="s">
        <v>3265</v>
      </c>
      <c r="O374" t="s">
        <v>3266</v>
      </c>
      <c r="Q374" s="199">
        <v>14</v>
      </c>
      <c r="S374" t="s">
        <v>3254</v>
      </c>
      <c r="T374" t="s">
        <v>3255</v>
      </c>
      <c r="U374" s="201">
        <v>1515</v>
      </c>
      <c r="V374" t="s">
        <v>3431</v>
      </c>
      <c r="W374" t="s">
        <v>3261</v>
      </c>
      <c r="X374" t="s">
        <v>3257</v>
      </c>
      <c r="Y374" t="s">
        <v>3258</v>
      </c>
      <c r="Z374" t="s">
        <v>3259</v>
      </c>
      <c r="AA374">
        <v>2157180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20</v>
      </c>
      <c r="G375" s="202">
        <v>1307902</v>
      </c>
      <c r="H375" s="198">
        <v>37041.194398148145</v>
      </c>
      <c r="I375" t="s">
        <v>4693</v>
      </c>
      <c r="M375" t="s">
        <v>2952</v>
      </c>
      <c r="N375" t="s">
        <v>3252</v>
      </c>
      <c r="O375" t="s">
        <v>3253</v>
      </c>
      <c r="P375" s="199">
        <v>20</v>
      </c>
      <c r="S375" t="s">
        <v>3254</v>
      </c>
      <c r="T375" t="s">
        <v>3255</v>
      </c>
      <c r="U375" s="201">
        <v>1697</v>
      </c>
      <c r="V375" t="s">
        <v>4694</v>
      </c>
      <c r="W375" t="s">
        <v>3261</v>
      </c>
      <c r="X375" t="s">
        <v>3257</v>
      </c>
      <c r="Y375" t="s">
        <v>3258</v>
      </c>
      <c r="Z375" t="s">
        <v>3259</v>
      </c>
      <c r="AA375">
        <v>2157200</v>
      </c>
    </row>
    <row r="376" spans="1:29" x14ac:dyDescent="0.25">
      <c r="A376" s="44" t="str">
        <f t="shared" si="26"/>
        <v xml:space="preserve"> Power Physical</v>
      </c>
      <c r="B376" s="44" t="str">
        <f t="shared" si="27"/>
        <v/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365</v>
      </c>
      <c r="F376" s="213">
        <f t="shared" si="30"/>
        <v>9125</v>
      </c>
      <c r="G376" s="202">
        <v>1307903</v>
      </c>
      <c r="H376" s="198">
        <v>37041.195335648146</v>
      </c>
      <c r="I376" t="s">
        <v>943</v>
      </c>
      <c r="M376" t="s">
        <v>1657</v>
      </c>
      <c r="N376" t="s">
        <v>937</v>
      </c>
      <c r="O376" t="s">
        <v>4704</v>
      </c>
      <c r="P376" s="199">
        <v>25</v>
      </c>
      <c r="S376" t="s">
        <v>2945</v>
      </c>
      <c r="T376" t="s">
        <v>938</v>
      </c>
      <c r="U376" s="201">
        <v>31.3</v>
      </c>
      <c r="V376" t="s">
        <v>4705</v>
      </c>
      <c r="W376" t="s">
        <v>157</v>
      </c>
      <c r="X376" t="s">
        <v>941</v>
      </c>
      <c r="Y376" t="s">
        <v>942</v>
      </c>
      <c r="Z376" t="s">
        <v>3260</v>
      </c>
      <c r="AA376">
        <v>108216.1</v>
      </c>
      <c r="AB376" s="198">
        <v>37257</v>
      </c>
      <c r="AC376" s="198">
        <v>37621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12</v>
      </c>
      <c r="G377" s="202">
        <v>1307904</v>
      </c>
      <c r="H377" s="198">
        <v>37041.195370370369</v>
      </c>
      <c r="I377" t="s">
        <v>3264</v>
      </c>
      <c r="M377" t="s">
        <v>2952</v>
      </c>
      <c r="N377" t="s">
        <v>3252</v>
      </c>
      <c r="O377" t="s">
        <v>3253</v>
      </c>
      <c r="Q377" s="199">
        <v>12</v>
      </c>
      <c r="S377" t="s">
        <v>3254</v>
      </c>
      <c r="T377" t="s">
        <v>3255</v>
      </c>
      <c r="U377" s="201">
        <v>1698</v>
      </c>
      <c r="V377" t="s">
        <v>3267</v>
      </c>
      <c r="W377" t="s">
        <v>3261</v>
      </c>
      <c r="X377" t="s">
        <v>3257</v>
      </c>
      <c r="Y377" t="s">
        <v>3258</v>
      </c>
      <c r="Z377" t="s">
        <v>3259</v>
      </c>
      <c r="AA377">
        <v>2157209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1307906</v>
      </c>
      <c r="H378" s="198">
        <v>37041.197881944441</v>
      </c>
      <c r="I378" t="s">
        <v>217</v>
      </c>
      <c r="M378" t="s">
        <v>2952</v>
      </c>
      <c r="N378" t="s">
        <v>3299</v>
      </c>
      <c r="O378" t="s">
        <v>3300</v>
      </c>
      <c r="Q378" s="199">
        <v>10</v>
      </c>
      <c r="S378" t="s">
        <v>3301</v>
      </c>
      <c r="T378" t="s">
        <v>3255</v>
      </c>
      <c r="U378" s="201">
        <v>4935</v>
      </c>
      <c r="V378" t="s">
        <v>218</v>
      </c>
      <c r="W378" t="s">
        <v>3274</v>
      </c>
      <c r="X378" t="s">
        <v>3257</v>
      </c>
      <c r="Y378" t="s">
        <v>3258</v>
      </c>
      <c r="Z378" t="s">
        <v>3259</v>
      </c>
      <c r="AA378">
        <v>2157220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10</v>
      </c>
      <c r="G379" s="202">
        <v>1307907</v>
      </c>
      <c r="H379" s="198">
        <v>37041.199571759258</v>
      </c>
      <c r="I379" t="s">
        <v>3322</v>
      </c>
      <c r="M379" t="s">
        <v>2952</v>
      </c>
      <c r="N379" t="s">
        <v>3299</v>
      </c>
      <c r="O379" t="s">
        <v>3300</v>
      </c>
      <c r="P379" s="199">
        <v>10</v>
      </c>
      <c r="S379" t="s">
        <v>3301</v>
      </c>
      <c r="T379" t="s">
        <v>3255</v>
      </c>
      <c r="U379" s="201">
        <v>4925</v>
      </c>
      <c r="V379" t="s">
        <v>1041</v>
      </c>
      <c r="W379" t="s">
        <v>3274</v>
      </c>
      <c r="X379" t="s">
        <v>3257</v>
      </c>
      <c r="Y379" t="s">
        <v>3258</v>
      </c>
      <c r="Z379" t="s">
        <v>3259</v>
      </c>
      <c r="AA379">
        <v>2157222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1307908</v>
      </c>
      <c r="H380" s="198">
        <v>37041.199814814812</v>
      </c>
      <c r="I380" t="s">
        <v>3321</v>
      </c>
      <c r="M380" t="s">
        <v>2952</v>
      </c>
      <c r="N380" t="s">
        <v>3252</v>
      </c>
      <c r="O380" t="s">
        <v>3253</v>
      </c>
      <c r="Q380" s="199">
        <v>20</v>
      </c>
      <c r="S380" t="s">
        <v>3254</v>
      </c>
      <c r="T380" t="s">
        <v>3255</v>
      </c>
      <c r="U380" s="201">
        <v>1699</v>
      </c>
      <c r="V380" t="s">
        <v>4744</v>
      </c>
      <c r="W380" t="s">
        <v>3261</v>
      </c>
      <c r="X380" t="s">
        <v>3257</v>
      </c>
      <c r="Y380" t="s">
        <v>3258</v>
      </c>
      <c r="Z380" t="s">
        <v>3259</v>
      </c>
      <c r="AA380">
        <v>2157224</v>
      </c>
    </row>
    <row r="381" spans="1:29" x14ac:dyDescent="0.25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1307909</v>
      </c>
      <c r="H381" s="198">
        <v>37041.200914351852</v>
      </c>
      <c r="I381" t="s">
        <v>1346</v>
      </c>
      <c r="M381" t="s">
        <v>2946</v>
      </c>
      <c r="N381" t="s">
        <v>3288</v>
      </c>
      <c r="O381" t="s">
        <v>4717</v>
      </c>
      <c r="Q381" s="199">
        <v>50000</v>
      </c>
      <c r="S381" t="s">
        <v>3290</v>
      </c>
      <c r="T381" t="s">
        <v>3291</v>
      </c>
      <c r="U381" s="201">
        <v>20.7</v>
      </c>
      <c r="V381" t="s">
        <v>1347</v>
      </c>
      <c r="W381" t="s">
        <v>3302</v>
      </c>
      <c r="X381" t="s">
        <v>3293</v>
      </c>
      <c r="Y381" t="s">
        <v>3294</v>
      </c>
      <c r="Z381" t="s">
        <v>3260</v>
      </c>
      <c r="AA381">
        <v>105409</v>
      </c>
      <c r="AB381" s="198">
        <v>37042.875</v>
      </c>
      <c r="AC381" s="198">
        <v>37042.875</v>
      </c>
    </row>
    <row r="382" spans="1:29" x14ac:dyDescent="0.25">
      <c r="A382" s="44" t="str">
        <f t="shared" si="26"/>
        <v xml:space="preserve"> Crude Financial</v>
      </c>
      <c r="B382" s="44" t="str">
        <f t="shared" si="27"/>
        <v/>
      </c>
      <c r="C382" s="44" t="str">
        <f t="shared" si="28"/>
        <v>Crude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31</v>
      </c>
      <c r="F382" s="213">
        <f t="shared" si="30"/>
        <v>775000</v>
      </c>
      <c r="G382" s="202">
        <v>1307910</v>
      </c>
      <c r="H382" s="198">
        <v>37041.201111111113</v>
      </c>
      <c r="I382" t="s">
        <v>1220</v>
      </c>
      <c r="M382" t="s">
        <v>3086</v>
      </c>
      <c r="N382" t="s">
        <v>1288</v>
      </c>
      <c r="O382" t="s">
        <v>1289</v>
      </c>
      <c r="P382" s="199">
        <v>25000</v>
      </c>
      <c r="S382" t="s">
        <v>1290</v>
      </c>
      <c r="T382" t="s">
        <v>3255</v>
      </c>
      <c r="U382" s="201">
        <v>29.19</v>
      </c>
      <c r="V382" t="s">
        <v>214</v>
      </c>
      <c r="W382" t="s">
        <v>1050</v>
      </c>
      <c r="X382" t="s">
        <v>1051</v>
      </c>
      <c r="Y382" t="s">
        <v>1670</v>
      </c>
      <c r="Z382" t="s">
        <v>3420</v>
      </c>
      <c r="AA382">
        <v>109380</v>
      </c>
      <c r="AB382" s="198">
        <v>37073</v>
      </c>
      <c r="AC382" s="198">
        <v>37103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1307911</v>
      </c>
      <c r="H383" s="198">
        <v>37041.202025462961</v>
      </c>
      <c r="I383" t="s">
        <v>3426</v>
      </c>
      <c r="M383" t="s">
        <v>2952</v>
      </c>
      <c r="N383" t="s">
        <v>3280</v>
      </c>
      <c r="O383" t="s">
        <v>3281</v>
      </c>
      <c r="Q383" s="199">
        <v>10</v>
      </c>
      <c r="S383" t="s">
        <v>3282</v>
      </c>
      <c r="T383" t="s">
        <v>3255</v>
      </c>
      <c r="U383" s="201">
        <v>7070</v>
      </c>
      <c r="V383" t="s">
        <v>1073</v>
      </c>
      <c r="W383" t="s">
        <v>3283</v>
      </c>
      <c r="X383" t="s">
        <v>3257</v>
      </c>
      <c r="Y383" t="s">
        <v>3258</v>
      </c>
      <c r="Z383" t="s">
        <v>3259</v>
      </c>
      <c r="AA383">
        <v>2157230</v>
      </c>
    </row>
    <row r="384" spans="1:29" x14ac:dyDescent="0.25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2</v>
      </c>
      <c r="F384" s="213">
        <f t="shared" si="30"/>
        <v>100000</v>
      </c>
      <c r="G384" s="202">
        <v>1307912</v>
      </c>
      <c r="H384" s="198">
        <v>37041.202430555553</v>
      </c>
      <c r="I384" t="s">
        <v>455</v>
      </c>
      <c r="M384" t="s">
        <v>2946</v>
      </c>
      <c r="N384" t="s">
        <v>3288</v>
      </c>
      <c r="O384" t="s">
        <v>193</v>
      </c>
      <c r="Q384" s="199">
        <v>50000</v>
      </c>
      <c r="S384" t="s">
        <v>3290</v>
      </c>
      <c r="T384" t="s">
        <v>3291</v>
      </c>
      <c r="U384" s="201">
        <v>20.350000000000001</v>
      </c>
      <c r="V384" t="s">
        <v>456</v>
      </c>
      <c r="W384" t="s">
        <v>3302</v>
      </c>
      <c r="X384" t="s">
        <v>3293</v>
      </c>
      <c r="Y384" t="s">
        <v>3294</v>
      </c>
      <c r="Z384" t="s">
        <v>3260</v>
      </c>
      <c r="AA384">
        <v>105410</v>
      </c>
      <c r="AB384" s="198">
        <v>37044.875</v>
      </c>
      <c r="AC384" s="198">
        <v>37045.875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20</v>
      </c>
      <c r="G385" s="202">
        <v>1307918</v>
      </c>
      <c r="H385" s="198">
        <v>37041.2031712963</v>
      </c>
      <c r="I385" t="s">
        <v>3225</v>
      </c>
      <c r="M385" t="s">
        <v>2952</v>
      </c>
      <c r="N385" t="s">
        <v>3265</v>
      </c>
      <c r="O385" t="s">
        <v>3266</v>
      </c>
      <c r="P385" s="199">
        <v>20</v>
      </c>
      <c r="S385" t="s">
        <v>3254</v>
      </c>
      <c r="T385" t="s">
        <v>3255</v>
      </c>
      <c r="U385" s="201">
        <v>1515</v>
      </c>
      <c r="V385" t="s">
        <v>3269</v>
      </c>
      <c r="W385" t="s">
        <v>3261</v>
      </c>
      <c r="X385" t="s">
        <v>3257</v>
      </c>
      <c r="Y385" t="s">
        <v>3258</v>
      </c>
      <c r="Z385" t="s">
        <v>3259</v>
      </c>
      <c r="AA385">
        <v>2157236</v>
      </c>
    </row>
    <row r="386" spans="1:29" x14ac:dyDescent="0.25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20</v>
      </c>
      <c r="G386" s="202">
        <v>1307919</v>
      </c>
      <c r="H386" s="198">
        <v>37041.203344907408</v>
      </c>
      <c r="I386" t="s">
        <v>3308</v>
      </c>
      <c r="M386" t="s">
        <v>2952</v>
      </c>
      <c r="N386" t="s">
        <v>3252</v>
      </c>
      <c r="O386" t="s">
        <v>3253</v>
      </c>
      <c r="Q386" s="199">
        <v>20</v>
      </c>
      <c r="S386" t="s">
        <v>3254</v>
      </c>
      <c r="T386" t="s">
        <v>3255</v>
      </c>
      <c r="U386" s="201">
        <v>1698</v>
      </c>
      <c r="V386" t="s">
        <v>172</v>
      </c>
      <c r="W386" t="s">
        <v>3261</v>
      </c>
      <c r="X386" t="s">
        <v>3257</v>
      </c>
      <c r="Y386" t="s">
        <v>3258</v>
      </c>
      <c r="Z386" t="s">
        <v>3259</v>
      </c>
      <c r="AA386">
        <v>2157240</v>
      </c>
    </row>
    <row r="387" spans="1:29" x14ac:dyDescent="0.25">
      <c r="A387" s="44" t="str">
        <f t="shared" si="26"/>
        <v xml:space="preserve"> Crude Financial</v>
      </c>
      <c r="B387" s="44" t="str">
        <f t="shared" si="27"/>
        <v/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775000</v>
      </c>
      <c r="G387" s="202">
        <v>1307921</v>
      </c>
      <c r="H387" s="198">
        <v>37041.203888888886</v>
      </c>
      <c r="I387" t="s">
        <v>1220</v>
      </c>
      <c r="M387" t="s">
        <v>3086</v>
      </c>
      <c r="N387" t="s">
        <v>1288</v>
      </c>
      <c r="O387" t="s">
        <v>1289</v>
      </c>
      <c r="Q387" s="199">
        <v>25000</v>
      </c>
      <c r="S387" t="s">
        <v>1290</v>
      </c>
      <c r="T387" t="s">
        <v>3255</v>
      </c>
      <c r="U387" s="201">
        <v>29.14</v>
      </c>
      <c r="V387" t="s">
        <v>214</v>
      </c>
      <c r="W387" t="s">
        <v>1050</v>
      </c>
      <c r="X387" t="s">
        <v>1051</v>
      </c>
      <c r="Y387" t="s">
        <v>1670</v>
      </c>
      <c r="Z387" t="s">
        <v>3420</v>
      </c>
      <c r="AA387">
        <v>109384</v>
      </c>
      <c r="AB387" s="198">
        <v>37073</v>
      </c>
      <c r="AC387" s="198">
        <v>37103</v>
      </c>
    </row>
    <row r="388" spans="1:29" x14ac:dyDescent="0.25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1307929</v>
      </c>
      <c r="H388" s="198">
        <v>37041.214907407404</v>
      </c>
      <c r="I388" t="s">
        <v>3316</v>
      </c>
      <c r="M388" t="s">
        <v>2952</v>
      </c>
      <c r="N388" t="s">
        <v>3265</v>
      </c>
      <c r="O388" t="s">
        <v>3266</v>
      </c>
      <c r="Q388" s="199">
        <v>20</v>
      </c>
      <c r="S388" t="s">
        <v>3254</v>
      </c>
      <c r="T388" t="s">
        <v>3255</v>
      </c>
      <c r="U388" s="201">
        <v>1517</v>
      </c>
      <c r="V388" t="s">
        <v>181</v>
      </c>
      <c r="W388" t="s">
        <v>3261</v>
      </c>
      <c r="X388" t="s">
        <v>3257</v>
      </c>
      <c r="Y388" t="s">
        <v>3258</v>
      </c>
      <c r="Z388" t="s">
        <v>3259</v>
      </c>
      <c r="AA388">
        <v>2157247</v>
      </c>
    </row>
    <row r="389" spans="1:29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1307933</v>
      </c>
      <c r="H389" s="198">
        <v>37041.216203703705</v>
      </c>
      <c r="I389" t="s">
        <v>3264</v>
      </c>
      <c r="M389" t="s">
        <v>2952</v>
      </c>
      <c r="N389" t="s">
        <v>3265</v>
      </c>
      <c r="O389" t="s">
        <v>3266</v>
      </c>
      <c r="P389" s="199">
        <v>50</v>
      </c>
      <c r="S389" t="s">
        <v>3254</v>
      </c>
      <c r="T389" t="s">
        <v>3255</v>
      </c>
      <c r="U389" s="201">
        <v>1516.75</v>
      </c>
      <c r="V389" t="s">
        <v>3267</v>
      </c>
      <c r="W389" t="s">
        <v>3307</v>
      </c>
      <c r="X389" t="s">
        <v>3257</v>
      </c>
      <c r="Y389" t="s">
        <v>3258</v>
      </c>
      <c r="Z389" t="s">
        <v>3259</v>
      </c>
      <c r="AA389">
        <v>2157251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1307932</v>
      </c>
      <c r="H390" s="198">
        <v>37041.216203703705</v>
      </c>
      <c r="I390" t="s">
        <v>3264</v>
      </c>
      <c r="M390" t="s">
        <v>2952</v>
      </c>
      <c r="N390" t="s">
        <v>3265</v>
      </c>
      <c r="O390" t="s">
        <v>215</v>
      </c>
      <c r="Q390" s="199">
        <v>50</v>
      </c>
      <c r="S390" t="s">
        <v>3254</v>
      </c>
      <c r="T390" t="s">
        <v>3255</v>
      </c>
      <c r="U390" s="201">
        <v>1514.5</v>
      </c>
      <c r="V390" t="s">
        <v>3267</v>
      </c>
      <c r="W390" t="s">
        <v>3307</v>
      </c>
      <c r="X390" t="s">
        <v>3257</v>
      </c>
      <c r="Y390" t="s">
        <v>3258</v>
      </c>
      <c r="Z390" t="s">
        <v>3259</v>
      </c>
      <c r="AA390">
        <v>2157249</v>
      </c>
      <c r="AB390" s="198">
        <v>37118</v>
      </c>
      <c r="AC390" s="198">
        <v>37118</v>
      </c>
    </row>
    <row r="391" spans="1:29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</v>
      </c>
      <c r="G391" s="202">
        <v>1307934</v>
      </c>
      <c r="H391" s="198">
        <v>37041.216458333336</v>
      </c>
      <c r="I391" t="s">
        <v>3277</v>
      </c>
      <c r="M391" t="s">
        <v>2952</v>
      </c>
      <c r="N391" t="s">
        <v>3280</v>
      </c>
      <c r="O391" t="s">
        <v>3281</v>
      </c>
      <c r="Q391" s="199">
        <v>2</v>
      </c>
      <c r="S391" t="s">
        <v>3282</v>
      </c>
      <c r="T391" t="s">
        <v>3255</v>
      </c>
      <c r="U391" s="201">
        <v>7090</v>
      </c>
      <c r="V391" t="s">
        <v>3318</v>
      </c>
      <c r="W391" t="s">
        <v>3283</v>
      </c>
      <c r="X391" t="s">
        <v>3257</v>
      </c>
      <c r="Y391" t="s">
        <v>3258</v>
      </c>
      <c r="Z391" t="s">
        <v>3259</v>
      </c>
      <c r="AA391">
        <v>2157253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8</v>
      </c>
      <c r="G392" s="202">
        <v>1307935</v>
      </c>
      <c r="H392" s="198">
        <v>37041.216469907406</v>
      </c>
      <c r="I392" t="s">
        <v>3279</v>
      </c>
      <c r="M392" t="s">
        <v>2952</v>
      </c>
      <c r="N392" t="s">
        <v>3280</v>
      </c>
      <c r="O392" t="s">
        <v>3281</v>
      </c>
      <c r="Q392" s="199">
        <v>8</v>
      </c>
      <c r="S392" t="s">
        <v>3282</v>
      </c>
      <c r="T392" t="s">
        <v>3255</v>
      </c>
      <c r="U392" s="201">
        <v>7090</v>
      </c>
      <c r="V392" t="s">
        <v>970</v>
      </c>
      <c r="W392" t="s">
        <v>3283</v>
      </c>
      <c r="X392" t="s">
        <v>3257</v>
      </c>
      <c r="Y392" t="s">
        <v>3258</v>
      </c>
      <c r="Z392" t="s">
        <v>3259</v>
      </c>
      <c r="AA392">
        <v>2157255</v>
      </c>
    </row>
    <row r="393" spans="1:29" x14ac:dyDescent="0.25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750</v>
      </c>
      <c r="G393" s="202">
        <v>1307936</v>
      </c>
      <c r="H393" s="198">
        <v>37041.216782407406</v>
      </c>
      <c r="I393" t="s">
        <v>154</v>
      </c>
      <c r="M393" t="s">
        <v>1657</v>
      </c>
      <c r="N393" t="s">
        <v>937</v>
      </c>
      <c r="O393" t="s">
        <v>1962</v>
      </c>
      <c r="Q393" s="199">
        <v>25</v>
      </c>
      <c r="S393" t="s">
        <v>2945</v>
      </c>
      <c r="T393" t="s">
        <v>938</v>
      </c>
      <c r="U393" s="201">
        <v>19.5</v>
      </c>
      <c r="V393" t="s">
        <v>165</v>
      </c>
      <c r="W393" t="s">
        <v>940</v>
      </c>
      <c r="X393" t="s">
        <v>941</v>
      </c>
      <c r="Y393" t="s">
        <v>942</v>
      </c>
      <c r="Z393" t="s">
        <v>3260</v>
      </c>
      <c r="AA393">
        <v>108226.1</v>
      </c>
      <c r="AB393" s="198">
        <v>37043</v>
      </c>
      <c r="AC393" s="198">
        <v>37072</v>
      </c>
    </row>
    <row r="394" spans="1:29" x14ac:dyDescent="0.25">
      <c r="A394" s="44" t="str">
        <f t="shared" si="26"/>
        <v xml:space="preserve"> Power Physical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182</v>
      </c>
      <c r="F394" s="213">
        <f t="shared" si="30"/>
        <v>3640</v>
      </c>
      <c r="G394" s="202">
        <v>1307938</v>
      </c>
      <c r="H394" s="198">
        <v>37041.219259259262</v>
      </c>
      <c r="I394" t="s">
        <v>3317</v>
      </c>
      <c r="M394" t="s">
        <v>1657</v>
      </c>
      <c r="N394" t="s">
        <v>3325</v>
      </c>
      <c r="O394" t="s">
        <v>201</v>
      </c>
      <c r="P394" s="199">
        <v>20</v>
      </c>
      <c r="S394" t="s">
        <v>2945</v>
      </c>
      <c r="T394" t="s">
        <v>3291</v>
      </c>
      <c r="U394" s="201">
        <v>21.57</v>
      </c>
      <c r="V394" t="s">
        <v>4722</v>
      </c>
      <c r="W394" t="s">
        <v>3326</v>
      </c>
      <c r="X394" t="s">
        <v>3418</v>
      </c>
      <c r="Y394" t="s">
        <v>3419</v>
      </c>
      <c r="Z394" t="s">
        <v>3420</v>
      </c>
      <c r="AA394">
        <v>108227.1</v>
      </c>
      <c r="AB394" s="198">
        <v>37165</v>
      </c>
      <c r="AC394" s="198">
        <v>37346</v>
      </c>
    </row>
    <row r="395" spans="1:29" x14ac:dyDescent="0.25">
      <c r="A395" s="44" t="str">
        <f t="shared" ref="A395:A458" si="31">B395&amp;" "&amp;C395&amp;" "&amp;D395</f>
        <v xml:space="preserve"> Natural Gas Physical</v>
      </c>
      <c r="B395" s="44" t="str">
        <f t="shared" ref="B395:B458" si="32">IF((LEFT(N395,2)="US"),"US","")</f>
        <v/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50000</v>
      </c>
      <c r="G395" s="202">
        <v>1307937</v>
      </c>
      <c r="H395" s="198">
        <v>37041.219259259262</v>
      </c>
      <c r="I395" t="s">
        <v>3434</v>
      </c>
      <c r="M395" t="s">
        <v>2946</v>
      </c>
      <c r="N395" t="s">
        <v>3288</v>
      </c>
      <c r="O395" t="s">
        <v>198</v>
      </c>
      <c r="Q395" s="199">
        <v>50000</v>
      </c>
      <c r="S395" t="s">
        <v>3290</v>
      </c>
      <c r="T395" t="s">
        <v>3291</v>
      </c>
      <c r="U395" s="201">
        <v>20.65</v>
      </c>
      <c r="V395" t="s">
        <v>4745</v>
      </c>
      <c r="W395" t="s">
        <v>3302</v>
      </c>
      <c r="X395" t="s">
        <v>3293</v>
      </c>
      <c r="Y395" t="s">
        <v>3294</v>
      </c>
      <c r="Z395" t="s">
        <v>3260</v>
      </c>
      <c r="AA395">
        <v>105424</v>
      </c>
      <c r="AB395" s="198">
        <v>37041.875</v>
      </c>
      <c r="AC395" s="198">
        <v>37041.875</v>
      </c>
    </row>
    <row r="396" spans="1:29" x14ac:dyDescent="0.25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93</v>
      </c>
      <c r="F396" s="213">
        <f t="shared" si="35"/>
        <v>930</v>
      </c>
      <c r="G396" s="202">
        <v>1307939</v>
      </c>
      <c r="H396" s="198">
        <v>37041.226319444446</v>
      </c>
      <c r="I396" t="s">
        <v>158</v>
      </c>
      <c r="M396" t="s">
        <v>1657</v>
      </c>
      <c r="N396" t="s">
        <v>1951</v>
      </c>
      <c r="O396" t="s">
        <v>1952</v>
      </c>
      <c r="P396" s="199">
        <v>10</v>
      </c>
      <c r="S396" t="s">
        <v>2945</v>
      </c>
      <c r="T396" t="s">
        <v>1953</v>
      </c>
      <c r="U396" s="201">
        <v>219</v>
      </c>
      <c r="V396" t="s">
        <v>159</v>
      </c>
      <c r="W396" t="s">
        <v>1955</v>
      </c>
      <c r="X396" t="s">
        <v>1956</v>
      </c>
      <c r="Y396" t="s">
        <v>1957</v>
      </c>
      <c r="Z396" t="s">
        <v>1958</v>
      </c>
      <c r="AA396">
        <v>1307939</v>
      </c>
      <c r="AB396" s="198">
        <v>37165</v>
      </c>
      <c r="AC396" s="198">
        <v>37257</v>
      </c>
    </row>
    <row r="397" spans="1:29" x14ac:dyDescent="0.25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2</v>
      </c>
      <c r="F397" s="213">
        <f t="shared" si="35"/>
        <v>100000</v>
      </c>
      <c r="G397" s="202">
        <v>1307940</v>
      </c>
      <c r="H397" s="198">
        <v>37041.227349537039</v>
      </c>
      <c r="I397" t="s">
        <v>3262</v>
      </c>
      <c r="M397" t="s">
        <v>2946</v>
      </c>
      <c r="N397" t="s">
        <v>3367</v>
      </c>
      <c r="O397" t="s">
        <v>4746</v>
      </c>
      <c r="Q397" s="199">
        <v>50000</v>
      </c>
      <c r="S397" t="s">
        <v>3290</v>
      </c>
      <c r="T397" t="s">
        <v>3291</v>
      </c>
      <c r="U397" s="201">
        <v>21</v>
      </c>
      <c r="V397" t="s">
        <v>213</v>
      </c>
      <c r="W397" t="s">
        <v>3424</v>
      </c>
      <c r="X397" t="s">
        <v>3425</v>
      </c>
      <c r="Y397" t="s">
        <v>3294</v>
      </c>
      <c r="Z397" t="s">
        <v>3260</v>
      </c>
      <c r="AA397">
        <v>105425</v>
      </c>
      <c r="AB397" s="198">
        <v>37042.875</v>
      </c>
      <c r="AC397" s="198">
        <v>37043.875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1307942</v>
      </c>
      <c r="H398" s="198">
        <v>37041.228113425925</v>
      </c>
      <c r="I398" t="s">
        <v>3322</v>
      </c>
      <c r="M398" t="s">
        <v>2952</v>
      </c>
      <c r="N398" t="s">
        <v>3252</v>
      </c>
      <c r="O398" t="s">
        <v>1517</v>
      </c>
      <c r="P398" s="199">
        <v>50</v>
      </c>
      <c r="S398" t="s">
        <v>3254</v>
      </c>
      <c r="T398" t="s">
        <v>3255</v>
      </c>
      <c r="U398" s="201">
        <v>1691.5</v>
      </c>
      <c r="V398" t="s">
        <v>1041</v>
      </c>
      <c r="W398" t="s">
        <v>3307</v>
      </c>
      <c r="X398" t="s">
        <v>3257</v>
      </c>
      <c r="Y398" t="s">
        <v>3258</v>
      </c>
      <c r="Z398" t="s">
        <v>3259</v>
      </c>
      <c r="AA398">
        <v>2157316</v>
      </c>
      <c r="AB398" s="198">
        <v>37062.647222222222</v>
      </c>
      <c r="AC398" s="198">
        <v>37062.647222222222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1307943</v>
      </c>
      <c r="H399" s="198">
        <v>37041.228113425925</v>
      </c>
      <c r="I399" t="s">
        <v>3322</v>
      </c>
      <c r="M399" t="s">
        <v>2952</v>
      </c>
      <c r="N399" t="s">
        <v>3252</v>
      </c>
      <c r="O399" t="s">
        <v>3207</v>
      </c>
      <c r="Q399" s="199">
        <v>50</v>
      </c>
      <c r="S399" t="s">
        <v>3254</v>
      </c>
      <c r="T399" t="s">
        <v>3255</v>
      </c>
      <c r="U399" s="201">
        <v>1701.25</v>
      </c>
      <c r="V399" t="s">
        <v>1041</v>
      </c>
      <c r="W399" t="s">
        <v>3307</v>
      </c>
      <c r="X399" t="s">
        <v>3257</v>
      </c>
      <c r="Y399" t="s">
        <v>3258</v>
      </c>
      <c r="Z399" t="s">
        <v>3259</v>
      </c>
      <c r="AA399">
        <v>2157318</v>
      </c>
      <c r="AB399" s="198">
        <v>37090.647222222222</v>
      </c>
      <c r="AC399" s="198">
        <v>37090.647222222222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1307944</v>
      </c>
      <c r="H400" s="198">
        <v>37041.228946759256</v>
      </c>
      <c r="I400" t="s">
        <v>3278</v>
      </c>
      <c r="M400" t="s">
        <v>2952</v>
      </c>
      <c r="N400" t="s">
        <v>3319</v>
      </c>
      <c r="O400" t="s">
        <v>3320</v>
      </c>
      <c r="Q400" s="199">
        <v>20</v>
      </c>
      <c r="S400" t="s">
        <v>3254</v>
      </c>
      <c r="T400" t="s">
        <v>3255</v>
      </c>
      <c r="U400" s="201">
        <v>940</v>
      </c>
      <c r="V400" t="s">
        <v>199</v>
      </c>
      <c r="W400" t="s">
        <v>3283</v>
      </c>
      <c r="X400" t="s">
        <v>3257</v>
      </c>
      <c r="Y400" t="s">
        <v>3258</v>
      </c>
      <c r="Z400" t="s">
        <v>3259</v>
      </c>
      <c r="AA400">
        <v>2157324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</v>
      </c>
      <c r="G401" s="202">
        <v>1307946</v>
      </c>
      <c r="H401" s="198">
        <v>37041.229629629626</v>
      </c>
      <c r="I401" t="s">
        <v>3277</v>
      </c>
      <c r="M401" t="s">
        <v>2952</v>
      </c>
      <c r="N401" t="s">
        <v>3252</v>
      </c>
      <c r="O401" t="s">
        <v>3253</v>
      </c>
      <c r="Q401" s="199">
        <v>1</v>
      </c>
      <c r="S401" t="s">
        <v>3254</v>
      </c>
      <c r="T401" t="s">
        <v>3255</v>
      </c>
      <c r="U401" s="201">
        <v>1699</v>
      </c>
      <c r="V401" t="s">
        <v>3318</v>
      </c>
      <c r="W401" t="s">
        <v>3261</v>
      </c>
      <c r="X401" t="s">
        <v>3257</v>
      </c>
      <c r="Y401" t="s">
        <v>3258</v>
      </c>
      <c r="Z401" t="s">
        <v>3259</v>
      </c>
      <c r="AA401">
        <v>2157329</v>
      </c>
    </row>
    <row r="402" spans="1:29" x14ac:dyDescent="0.25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90</v>
      </c>
      <c r="F402" s="213">
        <f t="shared" si="35"/>
        <v>2250000</v>
      </c>
      <c r="G402" s="202">
        <v>1307947</v>
      </c>
      <c r="H402" s="198">
        <v>37041.230173611111</v>
      </c>
      <c r="I402" t="s">
        <v>3433</v>
      </c>
      <c r="M402" t="s">
        <v>2946</v>
      </c>
      <c r="N402" t="s">
        <v>3288</v>
      </c>
      <c r="O402" t="s">
        <v>3289</v>
      </c>
      <c r="P402" s="199">
        <v>25000</v>
      </c>
      <c r="S402" t="s">
        <v>3290</v>
      </c>
      <c r="T402" t="s">
        <v>3291</v>
      </c>
      <c r="U402" s="201">
        <v>26.55</v>
      </c>
      <c r="V402" t="s">
        <v>4689</v>
      </c>
      <c r="W402" t="s">
        <v>3292</v>
      </c>
      <c r="X402" t="s">
        <v>3293</v>
      </c>
      <c r="Y402" t="s">
        <v>3294</v>
      </c>
      <c r="Z402" t="s">
        <v>3260</v>
      </c>
      <c r="AA402">
        <v>105428</v>
      </c>
      <c r="AB402" s="198">
        <v>37257</v>
      </c>
      <c r="AC402" s="198">
        <v>37346</v>
      </c>
    </row>
    <row r="403" spans="1:29" x14ac:dyDescent="0.25">
      <c r="A403" s="44" t="str">
        <f t="shared" si="31"/>
        <v xml:space="preserve"> Natural Gas Physical</v>
      </c>
      <c r="B403" s="44" t="str">
        <f t="shared" si="32"/>
        <v/>
      </c>
      <c r="C403" s="44" t="str">
        <f t="shared" si="33"/>
        <v>Natural Gas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92</v>
      </c>
      <c r="F403" s="213">
        <f t="shared" si="35"/>
        <v>2300000</v>
      </c>
      <c r="G403" s="202">
        <v>1307948</v>
      </c>
      <c r="H403" s="198">
        <v>37041.230439814812</v>
      </c>
      <c r="I403" t="s">
        <v>3314</v>
      </c>
      <c r="M403" t="s">
        <v>2946</v>
      </c>
      <c r="N403" t="s">
        <v>3288</v>
      </c>
      <c r="O403" t="s">
        <v>3297</v>
      </c>
      <c r="P403" s="199">
        <v>25000</v>
      </c>
      <c r="S403" t="s">
        <v>3290</v>
      </c>
      <c r="T403" t="s">
        <v>3291</v>
      </c>
      <c r="U403" s="201">
        <v>24.25</v>
      </c>
      <c r="V403" t="s">
        <v>1392</v>
      </c>
      <c r="W403" t="s">
        <v>3292</v>
      </c>
      <c r="X403" t="s">
        <v>3293</v>
      </c>
      <c r="Y403" t="s">
        <v>3294</v>
      </c>
      <c r="Z403" t="s">
        <v>3260</v>
      </c>
      <c r="AA403">
        <v>105429</v>
      </c>
      <c r="AB403" s="198">
        <v>37530</v>
      </c>
      <c r="AC403" s="198">
        <v>37621</v>
      </c>
    </row>
    <row r="404" spans="1:29" x14ac:dyDescent="0.25">
      <c r="A404" s="44" t="str">
        <f t="shared" si="31"/>
        <v xml:space="preserve"> Crude Financial</v>
      </c>
      <c r="B404" s="44" t="str">
        <f t="shared" si="32"/>
        <v/>
      </c>
      <c r="C404" s="44" t="str">
        <f t="shared" si="33"/>
        <v>Crude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775000</v>
      </c>
      <c r="G404" s="202">
        <v>1307949</v>
      </c>
      <c r="H404" s="198">
        <v>37041.230729166666</v>
      </c>
      <c r="I404" t="s">
        <v>1220</v>
      </c>
      <c r="M404" t="s">
        <v>3086</v>
      </c>
      <c r="N404" t="s">
        <v>1288</v>
      </c>
      <c r="O404" t="s">
        <v>1289</v>
      </c>
      <c r="Q404" s="199">
        <v>25000</v>
      </c>
      <c r="S404" t="s">
        <v>1290</v>
      </c>
      <c r="T404" t="s">
        <v>3255</v>
      </c>
      <c r="U404" s="201">
        <v>29.19</v>
      </c>
      <c r="V404" t="s">
        <v>214</v>
      </c>
      <c r="W404" t="s">
        <v>1050</v>
      </c>
      <c r="X404" t="s">
        <v>1051</v>
      </c>
      <c r="Y404" t="s">
        <v>1670</v>
      </c>
      <c r="Z404" t="s">
        <v>3420</v>
      </c>
      <c r="AA404">
        <v>109395</v>
      </c>
      <c r="AB404" s="198">
        <v>37073</v>
      </c>
      <c r="AC404" s="198">
        <v>37103</v>
      </c>
    </row>
    <row r="405" spans="1:29" x14ac:dyDescent="0.25">
      <c r="A405" s="44" t="str">
        <f t="shared" si="31"/>
        <v xml:space="preserve"> Power Financial</v>
      </c>
      <c r="B405" s="44" t="str">
        <f t="shared" si="32"/>
        <v/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8</v>
      </c>
      <c r="F405" s="213">
        <f t="shared" si="35"/>
        <v>400</v>
      </c>
      <c r="G405" s="202">
        <v>1307950</v>
      </c>
      <c r="H405" s="198">
        <v>37041.232673611114</v>
      </c>
      <c r="I405" t="s">
        <v>1969</v>
      </c>
      <c r="M405" t="s">
        <v>1657</v>
      </c>
      <c r="N405" t="s">
        <v>1951</v>
      </c>
      <c r="O405" t="s">
        <v>3439</v>
      </c>
      <c r="Q405" s="199">
        <v>50</v>
      </c>
      <c r="S405" t="s">
        <v>2945</v>
      </c>
      <c r="T405" t="s">
        <v>1953</v>
      </c>
      <c r="U405" s="201">
        <v>203.5</v>
      </c>
      <c r="V405" t="s">
        <v>4747</v>
      </c>
      <c r="W405" t="s">
        <v>1970</v>
      </c>
      <c r="X405" t="s">
        <v>1956</v>
      </c>
      <c r="Y405" t="s">
        <v>1957</v>
      </c>
      <c r="Z405" t="s">
        <v>1958</v>
      </c>
      <c r="AA405">
        <v>1307950</v>
      </c>
      <c r="AB405" s="198">
        <v>37046</v>
      </c>
      <c r="AC405" s="198">
        <v>37053</v>
      </c>
    </row>
    <row r="406" spans="1:29" x14ac:dyDescent="0.25">
      <c r="A406" s="44" t="str">
        <f t="shared" si="31"/>
        <v>US Crude Financial</v>
      </c>
      <c r="B406" s="44" t="str">
        <f t="shared" si="32"/>
        <v>US</v>
      </c>
      <c r="C406" s="44" t="str">
        <f t="shared" si="33"/>
        <v>Crude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25000</v>
      </c>
      <c r="G406" s="202">
        <v>1307952</v>
      </c>
      <c r="H406" s="198">
        <v>37041.232893518521</v>
      </c>
      <c r="I406" t="s">
        <v>3148</v>
      </c>
      <c r="M406" t="s">
        <v>3086</v>
      </c>
      <c r="N406" t="s">
        <v>1063</v>
      </c>
      <c r="O406" t="s">
        <v>2972</v>
      </c>
      <c r="Q406" s="199">
        <v>25000</v>
      </c>
      <c r="S406" t="s">
        <v>2953</v>
      </c>
      <c r="T406" t="s">
        <v>3255</v>
      </c>
      <c r="U406" s="201">
        <v>28.81</v>
      </c>
      <c r="V406" t="s">
        <v>4716</v>
      </c>
      <c r="W406" t="s">
        <v>1065</v>
      </c>
      <c r="X406" t="s">
        <v>1066</v>
      </c>
      <c r="Y406" t="s">
        <v>1670</v>
      </c>
      <c r="Z406" t="s">
        <v>1909</v>
      </c>
      <c r="AA406">
        <v>109398</v>
      </c>
      <c r="AB406" s="198">
        <v>37073</v>
      </c>
      <c r="AC406" s="198">
        <v>37103</v>
      </c>
    </row>
    <row r="407" spans="1:29" x14ac:dyDescent="0.25">
      <c r="A407" s="44" t="str">
        <f t="shared" si="31"/>
        <v>US Crude Financial</v>
      </c>
      <c r="B407" s="44" t="str">
        <f t="shared" si="32"/>
        <v>US</v>
      </c>
      <c r="C407" s="44" t="str">
        <f t="shared" si="33"/>
        <v>Crude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1307953</v>
      </c>
      <c r="H407" s="198">
        <v>37041.233912037038</v>
      </c>
      <c r="I407" t="s">
        <v>3225</v>
      </c>
      <c r="M407" t="s">
        <v>3086</v>
      </c>
      <c r="N407" t="s">
        <v>1063</v>
      </c>
      <c r="O407" t="s">
        <v>2972</v>
      </c>
      <c r="Q407" s="199">
        <v>25000</v>
      </c>
      <c r="S407" t="s">
        <v>2953</v>
      </c>
      <c r="T407" t="s">
        <v>3255</v>
      </c>
      <c r="U407" s="201">
        <v>28.81</v>
      </c>
      <c r="V407" t="s">
        <v>4748</v>
      </c>
      <c r="W407" t="s">
        <v>1065</v>
      </c>
      <c r="X407" t="s">
        <v>1066</v>
      </c>
      <c r="Y407" t="s">
        <v>1670</v>
      </c>
      <c r="Z407" t="s">
        <v>1909</v>
      </c>
      <c r="AA407">
        <v>109399</v>
      </c>
      <c r="AB407" s="198">
        <v>37073</v>
      </c>
      <c r="AC407" s="198">
        <v>37103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20</v>
      </c>
      <c r="G408" s="202">
        <v>1307954</v>
      </c>
      <c r="H408" s="198">
        <v>37041.234571759262</v>
      </c>
      <c r="I408" t="s">
        <v>3225</v>
      </c>
      <c r="M408" t="s">
        <v>2952</v>
      </c>
      <c r="N408" t="s">
        <v>3265</v>
      </c>
      <c r="O408" t="s">
        <v>3266</v>
      </c>
      <c r="P408" s="199">
        <v>20</v>
      </c>
      <c r="S408" t="s">
        <v>3254</v>
      </c>
      <c r="T408" t="s">
        <v>3255</v>
      </c>
      <c r="U408" s="201">
        <v>1516</v>
      </c>
      <c r="V408" t="s">
        <v>3269</v>
      </c>
      <c r="W408" t="s">
        <v>3261</v>
      </c>
      <c r="X408" t="s">
        <v>3257</v>
      </c>
      <c r="Y408" t="s">
        <v>3258</v>
      </c>
      <c r="Z408" t="s">
        <v>3259</v>
      </c>
      <c r="AA408">
        <v>2157332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1307958</v>
      </c>
      <c r="H409" s="198">
        <v>37041.238483796296</v>
      </c>
      <c r="I409" t="s">
        <v>3308</v>
      </c>
      <c r="M409" t="s">
        <v>2952</v>
      </c>
      <c r="N409" t="s">
        <v>3319</v>
      </c>
      <c r="O409" t="s">
        <v>3320</v>
      </c>
      <c r="P409" s="199">
        <v>20</v>
      </c>
      <c r="S409" t="s">
        <v>3254</v>
      </c>
      <c r="T409" t="s">
        <v>3255</v>
      </c>
      <c r="U409" s="201">
        <v>939</v>
      </c>
      <c r="V409" t="s">
        <v>964</v>
      </c>
      <c r="W409" t="s">
        <v>3283</v>
      </c>
      <c r="X409" t="s">
        <v>3257</v>
      </c>
      <c r="Y409" t="s">
        <v>3258</v>
      </c>
      <c r="Z409" t="s">
        <v>3259</v>
      </c>
      <c r="AA409">
        <v>2157334</v>
      </c>
    </row>
    <row r="410" spans="1:29" x14ac:dyDescent="0.25">
      <c r="A410" s="44" t="str">
        <f t="shared" si="31"/>
        <v xml:space="preserve"> LPG Financial</v>
      </c>
      <c r="B410" s="44" t="str">
        <f t="shared" si="32"/>
        <v/>
      </c>
      <c r="C410" s="44" t="str">
        <f t="shared" si="33"/>
        <v>LPG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6000</v>
      </c>
      <c r="G410" s="202">
        <v>1307959</v>
      </c>
      <c r="H410" s="198">
        <v>37041.238587962966</v>
      </c>
      <c r="I410" t="s">
        <v>4749</v>
      </c>
      <c r="M410" t="s">
        <v>2951</v>
      </c>
      <c r="N410" t="s">
        <v>208</v>
      </c>
      <c r="O410" t="s">
        <v>4750</v>
      </c>
      <c r="P410" s="199">
        <v>2000</v>
      </c>
      <c r="S410" t="s">
        <v>4751</v>
      </c>
      <c r="T410" t="s">
        <v>3255</v>
      </c>
      <c r="U410" s="201">
        <v>303</v>
      </c>
      <c r="V410" t="s">
        <v>4752</v>
      </c>
      <c r="W410" t="s">
        <v>209</v>
      </c>
      <c r="X410" t="s">
        <v>210</v>
      </c>
      <c r="Y410" t="s">
        <v>1670</v>
      </c>
      <c r="Z410" t="s">
        <v>3420</v>
      </c>
      <c r="AA410">
        <v>109401</v>
      </c>
      <c r="AB410" s="198">
        <v>37165</v>
      </c>
      <c r="AC410" s="198">
        <v>37256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1307960</v>
      </c>
      <c r="H411" s="198">
        <v>37041.243379629632</v>
      </c>
      <c r="I411" t="s">
        <v>3264</v>
      </c>
      <c r="M411" t="s">
        <v>2952</v>
      </c>
      <c r="N411" t="s">
        <v>3280</v>
      </c>
      <c r="O411" t="s">
        <v>3281</v>
      </c>
      <c r="P411" s="199">
        <v>10</v>
      </c>
      <c r="S411" t="s">
        <v>3282</v>
      </c>
      <c r="T411" t="s">
        <v>3255</v>
      </c>
      <c r="U411" s="201">
        <v>7080</v>
      </c>
      <c r="V411" t="s">
        <v>3267</v>
      </c>
      <c r="W411" t="s">
        <v>3283</v>
      </c>
      <c r="X411" t="s">
        <v>3257</v>
      </c>
      <c r="Y411" t="s">
        <v>3258</v>
      </c>
      <c r="Z411" t="s">
        <v>3259</v>
      </c>
      <c r="AA411">
        <v>2157344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1307961</v>
      </c>
      <c r="H412" s="198">
        <v>37041.244537037041</v>
      </c>
      <c r="I412" t="s">
        <v>3225</v>
      </c>
      <c r="M412" t="s">
        <v>2952</v>
      </c>
      <c r="N412" t="s">
        <v>3265</v>
      </c>
      <c r="O412" t="s">
        <v>3266</v>
      </c>
      <c r="P412" s="199">
        <v>20</v>
      </c>
      <c r="S412" t="s">
        <v>3254</v>
      </c>
      <c r="T412" t="s">
        <v>3255</v>
      </c>
      <c r="U412" s="201">
        <v>1514</v>
      </c>
      <c r="V412" t="s">
        <v>3269</v>
      </c>
      <c r="W412" t="s">
        <v>3261</v>
      </c>
      <c r="X412" t="s">
        <v>3257</v>
      </c>
      <c r="Y412" t="s">
        <v>3258</v>
      </c>
      <c r="Z412" t="s">
        <v>3259</v>
      </c>
      <c r="AA412">
        <v>2157346</v>
      </c>
    </row>
    <row r="413" spans="1:29" x14ac:dyDescent="0.25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90</v>
      </c>
      <c r="F413" s="213">
        <f t="shared" si="35"/>
        <v>2250000</v>
      </c>
      <c r="G413" s="202">
        <v>1307962</v>
      </c>
      <c r="H413" s="198">
        <v>37041.245509259257</v>
      </c>
      <c r="I413" t="s">
        <v>4718</v>
      </c>
      <c r="M413" t="s">
        <v>2946</v>
      </c>
      <c r="N413" t="s">
        <v>3288</v>
      </c>
      <c r="O413" t="s">
        <v>3298</v>
      </c>
      <c r="Q413" s="199">
        <v>25000</v>
      </c>
      <c r="S413" t="s">
        <v>3290</v>
      </c>
      <c r="T413" t="s">
        <v>3291</v>
      </c>
      <c r="U413" s="201">
        <v>25.45</v>
      </c>
      <c r="V413" t="s">
        <v>4719</v>
      </c>
      <c r="W413" t="s">
        <v>3292</v>
      </c>
      <c r="X413" t="s">
        <v>3293</v>
      </c>
      <c r="Y413" t="s">
        <v>3294</v>
      </c>
      <c r="Z413" t="s">
        <v>3260</v>
      </c>
      <c r="AA413">
        <v>105434</v>
      </c>
      <c r="AB413" s="198">
        <v>37622</v>
      </c>
      <c r="AC413" s="198">
        <v>37711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1307963</v>
      </c>
      <c r="H414" s="198">
        <v>37041.245671296296</v>
      </c>
      <c r="I414" t="s">
        <v>263</v>
      </c>
      <c r="M414" t="s">
        <v>2952</v>
      </c>
      <c r="N414" t="s">
        <v>3265</v>
      </c>
      <c r="O414" t="s">
        <v>3266</v>
      </c>
      <c r="Q414" s="199">
        <v>20</v>
      </c>
      <c r="S414" t="s">
        <v>3254</v>
      </c>
      <c r="T414" t="s">
        <v>3255</v>
      </c>
      <c r="U414" s="201">
        <v>1515</v>
      </c>
      <c r="V414" t="s">
        <v>264</v>
      </c>
      <c r="W414" t="s">
        <v>3261</v>
      </c>
      <c r="X414" t="s">
        <v>3257</v>
      </c>
      <c r="Y414" t="s">
        <v>3258</v>
      </c>
      <c r="Z414" t="s">
        <v>3259</v>
      </c>
      <c r="AA414">
        <v>2157349</v>
      </c>
    </row>
    <row r="415" spans="1:29" x14ac:dyDescent="0.25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90</v>
      </c>
      <c r="F415" s="213">
        <f t="shared" si="35"/>
        <v>2250000</v>
      </c>
      <c r="G415" s="202">
        <v>1307964</v>
      </c>
      <c r="H415" s="198">
        <v>37041.246631944443</v>
      </c>
      <c r="I415" t="s">
        <v>3314</v>
      </c>
      <c r="M415" t="s">
        <v>2946</v>
      </c>
      <c r="N415" t="s">
        <v>3288</v>
      </c>
      <c r="O415" t="s">
        <v>3298</v>
      </c>
      <c r="P415" s="199">
        <v>25000</v>
      </c>
      <c r="S415" t="s">
        <v>3290</v>
      </c>
      <c r="T415" t="s">
        <v>3291</v>
      </c>
      <c r="U415" s="201">
        <v>25.4</v>
      </c>
      <c r="V415" t="s">
        <v>1392</v>
      </c>
      <c r="W415" t="s">
        <v>3292</v>
      </c>
      <c r="X415" t="s">
        <v>3293</v>
      </c>
      <c r="Y415" t="s">
        <v>3294</v>
      </c>
      <c r="Z415" t="s">
        <v>3260</v>
      </c>
      <c r="AA415">
        <v>105435</v>
      </c>
      <c r="AB415" s="198">
        <v>37622</v>
      </c>
      <c r="AC415" s="198">
        <v>37711</v>
      </c>
    </row>
    <row r="416" spans="1:29" x14ac:dyDescent="0.25">
      <c r="A416" s="44" t="str">
        <f t="shared" si="31"/>
        <v xml:space="preserve"> Natural Gas Physical</v>
      </c>
      <c r="B416" s="44" t="str">
        <f t="shared" si="32"/>
        <v/>
      </c>
      <c r="C416" s="44" t="str">
        <f t="shared" si="33"/>
        <v>Natural Gas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50000</v>
      </c>
      <c r="G416" s="202">
        <v>1307965</v>
      </c>
      <c r="H416" s="198">
        <v>37041.247048611112</v>
      </c>
      <c r="I416" t="s">
        <v>3311</v>
      </c>
      <c r="M416" t="s">
        <v>2946</v>
      </c>
      <c r="N416" t="s">
        <v>3288</v>
      </c>
      <c r="O416" t="s">
        <v>198</v>
      </c>
      <c r="P416" s="199">
        <v>50000</v>
      </c>
      <c r="S416" t="s">
        <v>3290</v>
      </c>
      <c r="T416" t="s">
        <v>3291</v>
      </c>
      <c r="U416" s="201">
        <v>20.7</v>
      </c>
      <c r="V416" t="s">
        <v>257</v>
      </c>
      <c r="W416" t="s">
        <v>3302</v>
      </c>
      <c r="X416" t="s">
        <v>3293</v>
      </c>
      <c r="Y416" t="s">
        <v>3294</v>
      </c>
      <c r="Z416" t="s">
        <v>3260</v>
      </c>
      <c r="AA416">
        <v>105436</v>
      </c>
      <c r="AB416" s="198">
        <v>37041.875</v>
      </c>
      <c r="AC416" s="198">
        <v>37041.875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4</v>
      </c>
      <c r="G417" s="202">
        <v>1307966</v>
      </c>
      <c r="H417" s="198">
        <v>37041.249120370368</v>
      </c>
      <c r="I417" t="s">
        <v>3421</v>
      </c>
      <c r="M417" t="s">
        <v>2952</v>
      </c>
      <c r="N417" t="s">
        <v>3265</v>
      </c>
      <c r="O417" t="s">
        <v>3266</v>
      </c>
      <c r="P417" s="199">
        <v>4</v>
      </c>
      <c r="S417" t="s">
        <v>3254</v>
      </c>
      <c r="T417" t="s">
        <v>3255</v>
      </c>
      <c r="U417" s="201">
        <v>1513</v>
      </c>
      <c r="V417" t="s">
        <v>3422</v>
      </c>
      <c r="W417" t="s">
        <v>3261</v>
      </c>
      <c r="X417" t="s">
        <v>3257</v>
      </c>
      <c r="Y417" t="s">
        <v>3258</v>
      </c>
      <c r="Z417" t="s">
        <v>3259</v>
      </c>
      <c r="AA417">
        <v>2157351</v>
      </c>
    </row>
    <row r="418" spans="1:29" x14ac:dyDescent="0.25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1307967</v>
      </c>
      <c r="H418" s="198">
        <v>37041.250833333332</v>
      </c>
      <c r="I418" t="s">
        <v>1226</v>
      </c>
      <c r="M418" t="s">
        <v>1657</v>
      </c>
      <c r="N418" t="s">
        <v>1069</v>
      </c>
      <c r="O418" t="s">
        <v>4753</v>
      </c>
      <c r="P418" s="199">
        <v>50</v>
      </c>
      <c r="S418" t="s">
        <v>2945</v>
      </c>
      <c r="T418" t="s">
        <v>3255</v>
      </c>
      <c r="U418" s="201">
        <v>37</v>
      </c>
      <c r="V418" t="s">
        <v>1361</v>
      </c>
      <c r="W418" t="s">
        <v>1070</v>
      </c>
      <c r="X418" t="s">
        <v>1071</v>
      </c>
      <c r="Y418" t="s">
        <v>1072</v>
      </c>
      <c r="Z418" t="s">
        <v>1909</v>
      </c>
      <c r="AA418">
        <v>625363.1</v>
      </c>
      <c r="AB418" s="198">
        <v>37041.875</v>
      </c>
      <c r="AC418" s="198">
        <v>37041.875</v>
      </c>
    </row>
    <row r="419" spans="1:29" x14ac:dyDescent="0.25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8</v>
      </c>
      <c r="G419" s="202">
        <v>1307968</v>
      </c>
      <c r="H419" s="198">
        <v>37041.251782407409</v>
      </c>
      <c r="I419" t="s">
        <v>3251</v>
      </c>
      <c r="M419" t="s">
        <v>2952</v>
      </c>
      <c r="N419" t="s">
        <v>3265</v>
      </c>
      <c r="O419" t="s">
        <v>3266</v>
      </c>
      <c r="Q419" s="199">
        <v>8</v>
      </c>
      <c r="S419" t="s">
        <v>3254</v>
      </c>
      <c r="T419" t="s">
        <v>3255</v>
      </c>
      <c r="U419" s="201">
        <v>1514</v>
      </c>
      <c r="V419" t="s">
        <v>164</v>
      </c>
      <c r="W419" t="s">
        <v>3261</v>
      </c>
      <c r="X419" t="s">
        <v>3257</v>
      </c>
      <c r="Y419" t="s">
        <v>3258</v>
      </c>
      <c r="Z419" t="s">
        <v>3259</v>
      </c>
      <c r="AA419">
        <v>2157353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4</v>
      </c>
      <c r="G420" s="202">
        <v>1307969</v>
      </c>
      <c r="H420" s="198">
        <v>37041.252789351849</v>
      </c>
      <c r="I420" t="s">
        <v>3277</v>
      </c>
      <c r="M420" t="s">
        <v>2952</v>
      </c>
      <c r="N420" t="s">
        <v>3252</v>
      </c>
      <c r="O420" t="s">
        <v>3253</v>
      </c>
      <c r="Q420" s="199">
        <v>4</v>
      </c>
      <c r="S420" t="s">
        <v>3254</v>
      </c>
      <c r="T420" t="s">
        <v>3255</v>
      </c>
      <c r="U420" s="201">
        <v>1698</v>
      </c>
      <c r="V420" t="s">
        <v>3318</v>
      </c>
      <c r="W420" t="s">
        <v>3261</v>
      </c>
      <c r="X420" t="s">
        <v>3257</v>
      </c>
      <c r="Y420" t="s">
        <v>3258</v>
      </c>
      <c r="Z420" t="s">
        <v>3259</v>
      </c>
      <c r="AA420">
        <v>2157355</v>
      </c>
    </row>
    <row r="421" spans="1:29" x14ac:dyDescent="0.25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775</v>
      </c>
      <c r="G421" s="202">
        <v>1307970</v>
      </c>
      <c r="H421" s="198">
        <v>37041.252858796295</v>
      </c>
      <c r="I421" t="s">
        <v>3434</v>
      </c>
      <c r="M421" t="s">
        <v>1657</v>
      </c>
      <c r="N421" t="s">
        <v>937</v>
      </c>
      <c r="O421" t="s">
        <v>144</v>
      </c>
      <c r="Q421" s="199">
        <v>25</v>
      </c>
      <c r="S421" t="s">
        <v>2945</v>
      </c>
      <c r="T421" t="s">
        <v>938</v>
      </c>
      <c r="U421" s="201">
        <v>25.85</v>
      </c>
      <c r="V421" t="s">
        <v>188</v>
      </c>
      <c r="W421" t="s">
        <v>940</v>
      </c>
      <c r="X421" t="s">
        <v>941</v>
      </c>
      <c r="Y421" t="s">
        <v>942</v>
      </c>
      <c r="Z421" t="s">
        <v>3260</v>
      </c>
      <c r="AA421">
        <v>108253.1</v>
      </c>
      <c r="AB421" s="198">
        <v>37104</v>
      </c>
      <c r="AC421" s="198">
        <v>37134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15</v>
      </c>
      <c r="G422" s="202">
        <v>1307971</v>
      </c>
      <c r="H422" s="198">
        <v>37041.253310185188</v>
      </c>
      <c r="I422" t="s">
        <v>177</v>
      </c>
      <c r="M422" t="s">
        <v>2952</v>
      </c>
      <c r="N422" t="s">
        <v>3252</v>
      </c>
      <c r="O422" t="s">
        <v>3253</v>
      </c>
      <c r="Q422" s="199">
        <v>15</v>
      </c>
      <c r="S422" t="s">
        <v>3254</v>
      </c>
      <c r="T422" t="s">
        <v>3255</v>
      </c>
      <c r="U422" s="201">
        <v>1697</v>
      </c>
      <c r="V422" t="s">
        <v>178</v>
      </c>
      <c r="W422" t="s">
        <v>3261</v>
      </c>
      <c r="X422" t="s">
        <v>3257</v>
      </c>
      <c r="Y422" t="s">
        <v>3258</v>
      </c>
      <c r="Z422" t="s">
        <v>3259</v>
      </c>
      <c r="AA422">
        <v>2157357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4</v>
      </c>
      <c r="G423" s="202">
        <v>1307972</v>
      </c>
      <c r="H423" s="198">
        <v>37041.253807870373</v>
      </c>
      <c r="I423" t="s">
        <v>3426</v>
      </c>
      <c r="M423" t="s">
        <v>2952</v>
      </c>
      <c r="N423" t="s">
        <v>3252</v>
      </c>
      <c r="O423" t="s">
        <v>3253</v>
      </c>
      <c r="Q423" s="199">
        <v>4</v>
      </c>
      <c r="S423" t="s">
        <v>3254</v>
      </c>
      <c r="T423" t="s">
        <v>3255</v>
      </c>
      <c r="U423" s="201">
        <v>1698</v>
      </c>
      <c r="V423" t="s">
        <v>1073</v>
      </c>
      <c r="W423" t="s">
        <v>3261</v>
      </c>
      <c r="X423" t="s">
        <v>3257</v>
      </c>
      <c r="Y423" t="s">
        <v>3258</v>
      </c>
      <c r="Z423" t="s">
        <v>3259</v>
      </c>
      <c r="AA423">
        <v>2157359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12</v>
      </c>
      <c r="G424" s="202">
        <v>1307973</v>
      </c>
      <c r="H424" s="198">
        <v>37041.254108796296</v>
      </c>
      <c r="I424" t="s">
        <v>1068</v>
      </c>
      <c r="M424" t="s">
        <v>2952</v>
      </c>
      <c r="N424" t="s">
        <v>3265</v>
      </c>
      <c r="O424" t="s">
        <v>3266</v>
      </c>
      <c r="Q424" s="199">
        <v>12</v>
      </c>
      <c r="S424" t="s">
        <v>3254</v>
      </c>
      <c r="T424" t="s">
        <v>3255</v>
      </c>
      <c r="U424" s="201">
        <v>1514</v>
      </c>
      <c r="V424" t="s">
        <v>969</v>
      </c>
      <c r="W424" t="s">
        <v>3261</v>
      </c>
      <c r="X424" t="s">
        <v>3257</v>
      </c>
      <c r="Y424" t="s">
        <v>3258</v>
      </c>
      <c r="Z424" t="s">
        <v>3259</v>
      </c>
      <c r="AA424">
        <v>2157362</v>
      </c>
    </row>
    <row r="425" spans="1:29" x14ac:dyDescent="0.25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310000</v>
      </c>
      <c r="G425" s="202">
        <v>1307974</v>
      </c>
      <c r="H425" s="198">
        <v>37041.254930555559</v>
      </c>
      <c r="I425" t="s">
        <v>3227</v>
      </c>
      <c r="M425" t="s">
        <v>2946</v>
      </c>
      <c r="N425" t="s">
        <v>1268</v>
      </c>
      <c r="O425" t="s">
        <v>1537</v>
      </c>
      <c r="P425" s="199">
        <v>10000</v>
      </c>
      <c r="S425" t="s">
        <v>2947</v>
      </c>
      <c r="T425" t="s">
        <v>3255</v>
      </c>
      <c r="U425" s="201">
        <v>3.78</v>
      </c>
      <c r="V425" t="s">
        <v>3198</v>
      </c>
      <c r="W425" t="s">
        <v>1767</v>
      </c>
      <c r="X425" t="s">
        <v>1269</v>
      </c>
      <c r="Y425" t="s">
        <v>3275</v>
      </c>
      <c r="Z425" t="s">
        <v>1909</v>
      </c>
      <c r="AA425" t="s">
        <v>4754</v>
      </c>
      <c r="AB425" s="198">
        <v>37073.875</v>
      </c>
      <c r="AC425" s="198">
        <v>37103.875</v>
      </c>
    </row>
    <row r="426" spans="1:29" x14ac:dyDescent="0.25">
      <c r="A426" s="44" t="str">
        <f t="shared" si="31"/>
        <v>US Power Financial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1307975</v>
      </c>
      <c r="H426" s="198">
        <v>37041.257291666669</v>
      </c>
      <c r="I426" t="s">
        <v>2976</v>
      </c>
      <c r="M426" t="s">
        <v>1657</v>
      </c>
      <c r="N426" t="s">
        <v>1069</v>
      </c>
      <c r="O426" t="s">
        <v>4755</v>
      </c>
      <c r="P426" s="199">
        <v>50</v>
      </c>
      <c r="S426" t="s">
        <v>2945</v>
      </c>
      <c r="T426" t="s">
        <v>3255</v>
      </c>
      <c r="U426" s="201">
        <v>26</v>
      </c>
      <c r="V426" t="s">
        <v>235</v>
      </c>
      <c r="W426" t="s">
        <v>1070</v>
      </c>
      <c r="X426" t="s">
        <v>1071</v>
      </c>
      <c r="Y426" t="s">
        <v>1072</v>
      </c>
      <c r="Z426" t="s">
        <v>1909</v>
      </c>
      <c r="AA426">
        <v>625365.1</v>
      </c>
      <c r="AB426" s="198">
        <v>37041.875</v>
      </c>
      <c r="AC426" s="198">
        <v>37041.875</v>
      </c>
    </row>
    <row r="427" spans="1:29" x14ac:dyDescent="0.25">
      <c r="A427" s="44" t="str">
        <f t="shared" si="31"/>
        <v>US Natural Gas Financial</v>
      </c>
      <c r="B427" s="44" t="str">
        <f t="shared" si="32"/>
        <v>US</v>
      </c>
      <c r="C427" s="44" t="str">
        <f t="shared" si="33"/>
        <v>Natural Gas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31</v>
      </c>
      <c r="F427" s="213">
        <f t="shared" si="35"/>
        <v>310000</v>
      </c>
      <c r="G427" s="202">
        <v>1307976</v>
      </c>
      <c r="H427" s="198">
        <v>37041.257615740738</v>
      </c>
      <c r="I427" t="s">
        <v>3151</v>
      </c>
      <c r="M427" t="s">
        <v>2946</v>
      </c>
      <c r="N427" t="s">
        <v>1268</v>
      </c>
      <c r="O427" t="s">
        <v>1537</v>
      </c>
      <c r="P427" s="199">
        <v>10000</v>
      </c>
      <c r="S427" t="s">
        <v>2947</v>
      </c>
      <c r="T427" t="s">
        <v>3255</v>
      </c>
      <c r="U427" s="201">
        <v>3.7749999999999999</v>
      </c>
      <c r="V427" t="s">
        <v>1544</v>
      </c>
      <c r="W427" t="s">
        <v>1767</v>
      </c>
      <c r="X427" t="s">
        <v>1269</v>
      </c>
      <c r="Y427" t="s">
        <v>3275</v>
      </c>
      <c r="Z427" t="s">
        <v>1909</v>
      </c>
      <c r="AA427" t="s">
        <v>4756</v>
      </c>
      <c r="AB427" s="198">
        <v>37073.875</v>
      </c>
      <c r="AC427" s="198">
        <v>37103.875</v>
      </c>
    </row>
    <row r="428" spans="1:29" x14ac:dyDescent="0.25">
      <c r="A428" s="44" t="str">
        <f t="shared" si="31"/>
        <v>US Natural Gas Financial</v>
      </c>
      <c r="B428" s="44" t="str">
        <f t="shared" si="32"/>
        <v>US</v>
      </c>
      <c r="C428" s="44" t="str">
        <f t="shared" si="33"/>
        <v>Natural Gas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31</v>
      </c>
      <c r="F428" s="213">
        <f t="shared" si="35"/>
        <v>155000</v>
      </c>
      <c r="G428" s="202">
        <v>1307977</v>
      </c>
      <c r="H428" s="198">
        <v>37041.257974537039</v>
      </c>
      <c r="I428" t="s">
        <v>3227</v>
      </c>
      <c r="M428" t="s">
        <v>2946</v>
      </c>
      <c r="N428" t="s">
        <v>1268</v>
      </c>
      <c r="O428" t="s">
        <v>1537</v>
      </c>
      <c r="P428" s="199">
        <v>5000</v>
      </c>
      <c r="S428" t="s">
        <v>2947</v>
      </c>
      <c r="T428" t="s">
        <v>3255</v>
      </c>
      <c r="U428" s="201">
        <v>3.77</v>
      </c>
      <c r="V428" t="s">
        <v>3198</v>
      </c>
      <c r="W428" t="s">
        <v>1767</v>
      </c>
      <c r="X428" t="s">
        <v>1269</v>
      </c>
      <c r="Y428" t="s">
        <v>3275</v>
      </c>
      <c r="Z428" t="s">
        <v>1909</v>
      </c>
      <c r="AA428" t="s">
        <v>4757</v>
      </c>
      <c r="AB428" s="198">
        <v>37073.875</v>
      </c>
      <c r="AC428" s="198">
        <v>37103.875</v>
      </c>
    </row>
    <row r="429" spans="1:29" x14ac:dyDescent="0.25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150000</v>
      </c>
      <c r="G429" s="202">
        <v>1307978</v>
      </c>
      <c r="H429" s="198">
        <v>37041.259398148148</v>
      </c>
      <c r="I429" t="s">
        <v>1600</v>
      </c>
      <c r="M429" t="s">
        <v>2946</v>
      </c>
      <c r="N429" t="s">
        <v>1268</v>
      </c>
      <c r="O429" t="s">
        <v>111</v>
      </c>
      <c r="P429" s="199">
        <v>5000</v>
      </c>
      <c r="S429" t="s">
        <v>2947</v>
      </c>
      <c r="T429" t="s">
        <v>3255</v>
      </c>
      <c r="U429" s="201">
        <v>3.8925000000000001</v>
      </c>
      <c r="V429" t="s">
        <v>1133</v>
      </c>
      <c r="W429" t="s">
        <v>1767</v>
      </c>
      <c r="X429" t="s">
        <v>1269</v>
      </c>
      <c r="Y429" t="s">
        <v>3275</v>
      </c>
      <c r="Z429" t="s">
        <v>1909</v>
      </c>
      <c r="AA429" t="s">
        <v>4758</v>
      </c>
      <c r="AB429" s="198">
        <v>37135.875</v>
      </c>
      <c r="AC429" s="198">
        <v>37164.875</v>
      </c>
    </row>
    <row r="430" spans="1:29" x14ac:dyDescent="0.25">
      <c r="A430" s="44" t="str">
        <f t="shared" si="31"/>
        <v>US Power Financial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1307981</v>
      </c>
      <c r="H430" s="198">
        <v>37041.259641203702</v>
      </c>
      <c r="I430" t="s">
        <v>1274</v>
      </c>
      <c r="M430" t="s">
        <v>1657</v>
      </c>
      <c r="N430" t="s">
        <v>1069</v>
      </c>
      <c r="O430" t="s">
        <v>4755</v>
      </c>
      <c r="P430" s="199">
        <v>50</v>
      </c>
      <c r="S430" t="s">
        <v>2945</v>
      </c>
      <c r="T430" t="s">
        <v>3255</v>
      </c>
      <c r="U430" s="201">
        <v>24.75</v>
      </c>
      <c r="V430" t="s">
        <v>1674</v>
      </c>
      <c r="W430" t="s">
        <v>1070</v>
      </c>
      <c r="X430" t="s">
        <v>1071</v>
      </c>
      <c r="Y430" t="s">
        <v>1072</v>
      </c>
      <c r="Z430" t="s">
        <v>1909</v>
      </c>
      <c r="AA430">
        <v>625366.1</v>
      </c>
      <c r="AB430" s="198">
        <v>37041.875</v>
      </c>
      <c r="AC430" s="198">
        <v>37041.875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1307982</v>
      </c>
      <c r="H431" s="198">
        <v>37041.260844907411</v>
      </c>
      <c r="I431" t="s">
        <v>3313</v>
      </c>
      <c r="M431" t="s">
        <v>2952</v>
      </c>
      <c r="N431" t="s">
        <v>3265</v>
      </c>
      <c r="O431" t="s">
        <v>3266</v>
      </c>
      <c r="Q431" s="199">
        <v>20</v>
      </c>
      <c r="S431" t="s">
        <v>3254</v>
      </c>
      <c r="T431" t="s">
        <v>3255</v>
      </c>
      <c r="U431" s="201">
        <v>1515</v>
      </c>
      <c r="V431" t="s">
        <v>3149</v>
      </c>
      <c r="W431" t="s">
        <v>3261</v>
      </c>
      <c r="X431" t="s">
        <v>3257</v>
      </c>
      <c r="Y431" t="s">
        <v>3258</v>
      </c>
      <c r="Z431" t="s">
        <v>3259</v>
      </c>
      <c r="AA431">
        <v>2157369</v>
      </c>
    </row>
    <row r="432" spans="1:29" x14ac:dyDescent="0.25">
      <c r="A432" s="44" t="str">
        <f t="shared" si="31"/>
        <v xml:space="preserve"> Natural Gas Physical</v>
      </c>
      <c r="B432" s="44" t="str">
        <f t="shared" si="32"/>
        <v/>
      </c>
      <c r="C432" s="44" t="str">
        <f t="shared" si="33"/>
        <v>Natural Gas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50000</v>
      </c>
      <c r="G432" s="202">
        <v>1307983</v>
      </c>
      <c r="H432" s="198">
        <v>37041.264976851853</v>
      </c>
      <c r="I432" t="s">
        <v>3311</v>
      </c>
      <c r="M432" t="s">
        <v>2946</v>
      </c>
      <c r="N432" t="s">
        <v>3288</v>
      </c>
      <c r="O432" t="s">
        <v>198</v>
      </c>
      <c r="P432" s="199">
        <v>50000</v>
      </c>
      <c r="S432" t="s">
        <v>3290</v>
      </c>
      <c r="T432" t="s">
        <v>3291</v>
      </c>
      <c r="U432" s="201">
        <v>20.5</v>
      </c>
      <c r="V432" t="s">
        <v>257</v>
      </c>
      <c r="W432" t="s">
        <v>3302</v>
      </c>
      <c r="X432" t="s">
        <v>3293</v>
      </c>
      <c r="Y432" t="s">
        <v>3294</v>
      </c>
      <c r="Z432" t="s">
        <v>3260</v>
      </c>
      <c r="AA432">
        <v>105438</v>
      </c>
      <c r="AB432" s="198">
        <v>37041.875</v>
      </c>
      <c r="AC432" s="198">
        <v>37041.875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1307984</v>
      </c>
      <c r="H433" s="198">
        <v>37041.265138888892</v>
      </c>
      <c r="I433" t="s">
        <v>2976</v>
      </c>
      <c r="M433" t="s">
        <v>1657</v>
      </c>
      <c r="N433" t="s">
        <v>2977</v>
      </c>
      <c r="O433" t="s">
        <v>253</v>
      </c>
      <c r="P433" s="199">
        <v>50</v>
      </c>
      <c r="S433" t="s">
        <v>2945</v>
      </c>
      <c r="T433" t="s">
        <v>3255</v>
      </c>
      <c r="U433" s="201">
        <v>38.25</v>
      </c>
      <c r="V433" t="s">
        <v>4759</v>
      </c>
      <c r="W433" t="s">
        <v>1242</v>
      </c>
      <c r="X433" t="s">
        <v>2984</v>
      </c>
      <c r="Y433" t="s">
        <v>1072</v>
      </c>
      <c r="Z433" t="s">
        <v>1904</v>
      </c>
      <c r="AA433">
        <v>625367.1</v>
      </c>
      <c r="AB433" s="198">
        <v>37042.875</v>
      </c>
      <c r="AC433" s="198">
        <v>37042.875</v>
      </c>
    </row>
    <row r="434" spans="1:29" x14ac:dyDescent="0.25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1307985</v>
      </c>
      <c r="H434" s="198">
        <v>37041.265150462961</v>
      </c>
      <c r="I434" t="s">
        <v>1226</v>
      </c>
      <c r="M434" t="s">
        <v>1657</v>
      </c>
      <c r="N434" t="s">
        <v>1069</v>
      </c>
      <c r="O434" t="s">
        <v>4755</v>
      </c>
      <c r="Q434" s="199">
        <v>50</v>
      </c>
      <c r="S434" t="s">
        <v>2945</v>
      </c>
      <c r="T434" t="s">
        <v>3255</v>
      </c>
      <c r="U434" s="201">
        <v>25</v>
      </c>
      <c r="V434" t="s">
        <v>1361</v>
      </c>
      <c r="W434" t="s">
        <v>1070</v>
      </c>
      <c r="X434" t="s">
        <v>1071</v>
      </c>
      <c r="Y434" t="s">
        <v>1072</v>
      </c>
      <c r="Z434" t="s">
        <v>1909</v>
      </c>
      <c r="AA434">
        <v>625368.1</v>
      </c>
      <c r="AB434" s="198">
        <v>37041.875</v>
      </c>
      <c r="AC434" s="198">
        <v>37041.875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1307986</v>
      </c>
      <c r="H435" s="198">
        <v>37041.265243055554</v>
      </c>
      <c r="I435" t="s">
        <v>3228</v>
      </c>
      <c r="M435" t="s">
        <v>1657</v>
      </c>
      <c r="N435" t="s">
        <v>2977</v>
      </c>
      <c r="O435" t="s">
        <v>4760</v>
      </c>
      <c r="P435" s="199">
        <v>50</v>
      </c>
      <c r="S435" t="s">
        <v>2945</v>
      </c>
      <c r="T435" t="s">
        <v>3255</v>
      </c>
      <c r="U435" s="201">
        <v>10</v>
      </c>
      <c r="V435" t="s">
        <v>2</v>
      </c>
      <c r="W435" t="s">
        <v>2988</v>
      </c>
      <c r="X435" t="s">
        <v>2989</v>
      </c>
      <c r="Y435" t="s">
        <v>1072</v>
      </c>
      <c r="Z435" t="s">
        <v>1904</v>
      </c>
      <c r="AA435">
        <v>625369.1</v>
      </c>
      <c r="AB435" s="198">
        <v>37042.875</v>
      </c>
      <c r="AC435" s="198">
        <v>37042.875</v>
      </c>
    </row>
    <row r="436" spans="1:29" x14ac:dyDescent="0.25">
      <c r="A436" s="44" t="str">
        <f t="shared" si="31"/>
        <v>US Power Financial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1307987</v>
      </c>
      <c r="H436" s="198">
        <v>37041.267245370371</v>
      </c>
      <c r="I436" t="s">
        <v>1241</v>
      </c>
      <c r="M436" t="s">
        <v>1657</v>
      </c>
      <c r="N436" t="s">
        <v>1069</v>
      </c>
      <c r="O436" t="s">
        <v>45</v>
      </c>
      <c r="P436" s="199">
        <v>50</v>
      </c>
      <c r="S436" t="s">
        <v>2945</v>
      </c>
      <c r="T436" t="s">
        <v>3255</v>
      </c>
      <c r="U436" s="201">
        <v>48</v>
      </c>
      <c r="V436" t="s">
        <v>4761</v>
      </c>
      <c r="W436" t="s">
        <v>1242</v>
      </c>
      <c r="X436" t="s">
        <v>2984</v>
      </c>
      <c r="Y436" t="s">
        <v>1072</v>
      </c>
      <c r="Z436" t="s">
        <v>1909</v>
      </c>
      <c r="AA436">
        <v>625370.1</v>
      </c>
      <c r="AB436" s="198">
        <v>37043.875</v>
      </c>
      <c r="AC436" s="198">
        <v>37043.875</v>
      </c>
    </row>
    <row r="437" spans="1:29" x14ac:dyDescent="0.25">
      <c r="A437" s="44" t="str">
        <f t="shared" si="31"/>
        <v>US Natural Gas Financial</v>
      </c>
      <c r="B437" s="44" t="str">
        <f t="shared" si="32"/>
        <v>US</v>
      </c>
      <c r="C437" s="44" t="str">
        <f t="shared" si="33"/>
        <v>Natural Gas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31</v>
      </c>
      <c r="F437" s="213">
        <f t="shared" si="35"/>
        <v>155000</v>
      </c>
      <c r="G437" s="202">
        <v>1307991</v>
      </c>
      <c r="H437" s="198">
        <v>37041.268414351849</v>
      </c>
      <c r="I437" t="s">
        <v>3151</v>
      </c>
      <c r="M437" t="s">
        <v>2946</v>
      </c>
      <c r="N437" t="s">
        <v>1268</v>
      </c>
      <c r="O437" t="s">
        <v>1537</v>
      </c>
      <c r="Q437" s="199">
        <v>5000</v>
      </c>
      <c r="S437" t="s">
        <v>2947</v>
      </c>
      <c r="T437" t="s">
        <v>3255</v>
      </c>
      <c r="U437" s="201">
        <v>3.7650000000000001</v>
      </c>
      <c r="V437" t="s">
        <v>1544</v>
      </c>
      <c r="W437" t="s">
        <v>1767</v>
      </c>
      <c r="X437" t="s">
        <v>1269</v>
      </c>
      <c r="Y437" t="s">
        <v>3275</v>
      </c>
      <c r="Z437" t="s">
        <v>1909</v>
      </c>
      <c r="AA437" t="s">
        <v>4762</v>
      </c>
      <c r="AB437" s="198">
        <v>37073.875</v>
      </c>
      <c r="AC437" s="198">
        <v>37103.875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30</v>
      </c>
      <c r="F438" s="213">
        <f t="shared" si="35"/>
        <v>1500</v>
      </c>
      <c r="G438" s="202">
        <v>1307992</v>
      </c>
      <c r="H438" s="198">
        <v>37041.268425925926</v>
      </c>
      <c r="I438" t="s">
        <v>2979</v>
      </c>
      <c r="M438" t="s">
        <v>1657</v>
      </c>
      <c r="N438" t="s">
        <v>2977</v>
      </c>
      <c r="O438" t="s">
        <v>1536</v>
      </c>
      <c r="Q438" s="199">
        <v>50</v>
      </c>
      <c r="S438" t="s">
        <v>2945</v>
      </c>
      <c r="T438" t="s">
        <v>3255</v>
      </c>
      <c r="U438" s="201">
        <v>50.5</v>
      </c>
      <c r="V438" t="s">
        <v>1081</v>
      </c>
      <c r="W438" t="s">
        <v>2993</v>
      </c>
      <c r="X438" t="s">
        <v>1248</v>
      </c>
      <c r="Y438" t="s">
        <v>1072</v>
      </c>
      <c r="Z438" t="s">
        <v>1904</v>
      </c>
      <c r="AA438">
        <v>625372.1</v>
      </c>
      <c r="AB438" s="198">
        <v>37043.591666666667</v>
      </c>
      <c r="AC438" s="198">
        <v>37072.591666666667</v>
      </c>
    </row>
    <row r="439" spans="1:29" x14ac:dyDescent="0.25">
      <c r="A439" s="44" t="str">
        <f t="shared" si="31"/>
        <v>US Natural Gas Financial</v>
      </c>
      <c r="B439" s="44" t="str">
        <f t="shared" si="32"/>
        <v>US</v>
      </c>
      <c r="C439" s="44" t="str">
        <f t="shared" si="33"/>
        <v>Natural Gas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31</v>
      </c>
      <c r="F439" s="213">
        <f t="shared" si="35"/>
        <v>155000</v>
      </c>
      <c r="G439" s="202">
        <v>1307993</v>
      </c>
      <c r="H439" s="198">
        <v>37041.268437500003</v>
      </c>
      <c r="I439" t="s">
        <v>1573</v>
      </c>
      <c r="M439" t="s">
        <v>2946</v>
      </c>
      <c r="N439" t="s">
        <v>1268</v>
      </c>
      <c r="O439" t="s">
        <v>1537</v>
      </c>
      <c r="Q439" s="199">
        <v>5000</v>
      </c>
      <c r="S439" t="s">
        <v>2947</v>
      </c>
      <c r="T439" t="s">
        <v>3255</v>
      </c>
      <c r="U439" s="201">
        <v>3.7650000000000001</v>
      </c>
      <c r="V439" t="s">
        <v>1688</v>
      </c>
      <c r="W439" t="s">
        <v>1767</v>
      </c>
      <c r="X439" t="s">
        <v>1269</v>
      </c>
      <c r="Y439" t="s">
        <v>3275</v>
      </c>
      <c r="Z439" t="s">
        <v>1909</v>
      </c>
      <c r="AA439" t="s">
        <v>4763</v>
      </c>
      <c r="AB439" s="198">
        <v>37073.875</v>
      </c>
      <c r="AC439" s="198">
        <v>37103.875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1307994</v>
      </c>
      <c r="H440" s="198">
        <v>37041.269756944443</v>
      </c>
      <c r="I440" t="s">
        <v>1239</v>
      </c>
      <c r="M440" t="s">
        <v>1657</v>
      </c>
      <c r="N440" t="s">
        <v>2977</v>
      </c>
      <c r="O440" t="s">
        <v>4764</v>
      </c>
      <c r="Q440" s="199">
        <v>50</v>
      </c>
      <c r="S440" t="s">
        <v>2945</v>
      </c>
      <c r="T440" t="s">
        <v>3255</v>
      </c>
      <c r="U440" s="201">
        <v>30</v>
      </c>
      <c r="V440" t="s">
        <v>412</v>
      </c>
      <c r="W440" t="s">
        <v>2985</v>
      </c>
      <c r="X440" t="s">
        <v>1252</v>
      </c>
      <c r="Y440" t="s">
        <v>1072</v>
      </c>
      <c r="Z440" t="s">
        <v>1904</v>
      </c>
      <c r="AA440">
        <v>625373.1</v>
      </c>
      <c r="AB440" s="198">
        <v>37042.875</v>
      </c>
      <c r="AC440" s="198">
        <v>37042.875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30</v>
      </c>
      <c r="F441" s="213">
        <f t="shared" si="35"/>
        <v>1500</v>
      </c>
      <c r="G441" s="202">
        <v>1307996</v>
      </c>
      <c r="H441" s="198">
        <v>37041.270092592589</v>
      </c>
      <c r="I441" t="s">
        <v>2987</v>
      </c>
      <c r="M441" t="s">
        <v>1657</v>
      </c>
      <c r="N441" t="s">
        <v>2977</v>
      </c>
      <c r="O441" t="s">
        <v>1164</v>
      </c>
      <c r="P441" s="199">
        <v>50</v>
      </c>
      <c r="S441" t="s">
        <v>2945</v>
      </c>
      <c r="T441" t="s">
        <v>3255</v>
      </c>
      <c r="U441" s="201">
        <v>52</v>
      </c>
      <c r="V441" t="s">
        <v>1677</v>
      </c>
      <c r="W441" t="s">
        <v>1253</v>
      </c>
      <c r="X441" t="s">
        <v>3001</v>
      </c>
      <c r="Y441" t="s">
        <v>1072</v>
      </c>
      <c r="Z441" t="s">
        <v>1904</v>
      </c>
      <c r="AA441">
        <v>625375.1</v>
      </c>
      <c r="AB441" s="198">
        <v>37135.71597222222</v>
      </c>
      <c r="AC441" s="198">
        <v>37164.71597222222</v>
      </c>
    </row>
    <row r="442" spans="1:29" x14ac:dyDescent="0.25">
      <c r="A442" s="44" t="str">
        <f t="shared" si="31"/>
        <v>US Power Financial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1307997</v>
      </c>
      <c r="H442" s="198">
        <v>37041.270277777781</v>
      </c>
      <c r="I442" t="s">
        <v>1267</v>
      </c>
      <c r="M442" t="s">
        <v>1657</v>
      </c>
      <c r="N442" t="s">
        <v>1069</v>
      </c>
      <c r="O442" t="s">
        <v>4755</v>
      </c>
      <c r="Q442" s="199">
        <v>50</v>
      </c>
      <c r="S442" t="s">
        <v>2945</v>
      </c>
      <c r="T442" t="s">
        <v>3255</v>
      </c>
      <c r="U442" s="201">
        <v>25.5</v>
      </c>
      <c r="V442" t="s">
        <v>508</v>
      </c>
      <c r="W442" t="s">
        <v>1070</v>
      </c>
      <c r="X442" t="s">
        <v>1071</v>
      </c>
      <c r="Y442" t="s">
        <v>1072</v>
      </c>
      <c r="Z442" t="s">
        <v>1909</v>
      </c>
      <c r="AA442">
        <v>625376.1</v>
      </c>
      <c r="AB442" s="198">
        <v>37041.875</v>
      </c>
      <c r="AC442" s="198">
        <v>37041.875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62</v>
      </c>
      <c r="F443" s="213">
        <f t="shared" si="35"/>
        <v>3100</v>
      </c>
      <c r="G443" s="202">
        <v>1307998</v>
      </c>
      <c r="H443" s="198">
        <v>37041.270428240743</v>
      </c>
      <c r="I443" t="s">
        <v>2987</v>
      </c>
      <c r="M443" t="s">
        <v>1657</v>
      </c>
      <c r="N443" t="s">
        <v>2977</v>
      </c>
      <c r="O443" t="s">
        <v>4765</v>
      </c>
      <c r="P443" s="199">
        <v>50</v>
      </c>
      <c r="S443" t="s">
        <v>2945</v>
      </c>
      <c r="T443" t="s">
        <v>3255</v>
      </c>
      <c r="U443" s="201">
        <v>69</v>
      </c>
      <c r="V443" t="s">
        <v>1677</v>
      </c>
      <c r="W443" t="s">
        <v>1253</v>
      </c>
      <c r="X443" t="s">
        <v>3001</v>
      </c>
      <c r="Y443" t="s">
        <v>1072</v>
      </c>
      <c r="Z443" t="s">
        <v>1904</v>
      </c>
      <c r="AA443">
        <v>625377.1</v>
      </c>
      <c r="AB443" s="198">
        <v>37438.71597222222</v>
      </c>
      <c r="AC443" s="198">
        <v>37499.71597222222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1308000</v>
      </c>
      <c r="H444" s="198">
        <v>37041.270671296297</v>
      </c>
      <c r="I444" t="s">
        <v>2983</v>
      </c>
      <c r="M444" t="s">
        <v>1657</v>
      </c>
      <c r="N444" t="s">
        <v>2977</v>
      </c>
      <c r="O444" t="s">
        <v>4766</v>
      </c>
      <c r="P444" s="199">
        <v>50</v>
      </c>
      <c r="S444" t="s">
        <v>2945</v>
      </c>
      <c r="T444" t="s">
        <v>3255</v>
      </c>
      <c r="U444" s="201">
        <v>10</v>
      </c>
      <c r="V444" t="s">
        <v>971</v>
      </c>
      <c r="W444" t="s">
        <v>2993</v>
      </c>
      <c r="X444" t="s">
        <v>2994</v>
      </c>
      <c r="Y444" t="s">
        <v>1072</v>
      </c>
      <c r="Z444" t="s">
        <v>1904</v>
      </c>
      <c r="AA444">
        <v>625378.1</v>
      </c>
      <c r="AB444" s="198">
        <v>37042.875</v>
      </c>
      <c r="AC444" s="198">
        <v>37042.875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10</v>
      </c>
      <c r="G445" s="202">
        <v>1308001</v>
      </c>
      <c r="H445" s="198">
        <v>37041.27070601852</v>
      </c>
      <c r="I445" t="s">
        <v>3313</v>
      </c>
      <c r="M445" t="s">
        <v>2952</v>
      </c>
      <c r="N445" t="s">
        <v>3271</v>
      </c>
      <c r="O445" t="s">
        <v>3272</v>
      </c>
      <c r="Q445" s="199">
        <v>10</v>
      </c>
      <c r="S445" t="s">
        <v>3273</v>
      </c>
      <c r="T445" t="s">
        <v>3255</v>
      </c>
      <c r="U445" s="201">
        <v>1258</v>
      </c>
      <c r="V445" t="s">
        <v>3149</v>
      </c>
      <c r="W445" t="s">
        <v>3274</v>
      </c>
      <c r="X445" t="s">
        <v>3257</v>
      </c>
      <c r="Y445" t="s">
        <v>3258</v>
      </c>
      <c r="Z445" t="s">
        <v>3259</v>
      </c>
      <c r="AA445">
        <v>2157387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13">
        <f t="shared" si="35"/>
        <v>1500</v>
      </c>
      <c r="G446" s="202">
        <v>1308002</v>
      </c>
      <c r="H446" s="198">
        <v>37041.270960648151</v>
      </c>
      <c r="I446" t="s">
        <v>2987</v>
      </c>
      <c r="M446" t="s">
        <v>1657</v>
      </c>
      <c r="N446" t="s">
        <v>2977</v>
      </c>
      <c r="O446" t="s">
        <v>504</v>
      </c>
      <c r="P446" s="199">
        <v>50</v>
      </c>
      <c r="S446" t="s">
        <v>2945</v>
      </c>
      <c r="T446" t="s">
        <v>3255</v>
      </c>
      <c r="U446" s="201">
        <v>55.5</v>
      </c>
      <c r="V446" t="s">
        <v>1677</v>
      </c>
      <c r="W446" t="s">
        <v>1253</v>
      </c>
      <c r="X446" t="s">
        <v>3001</v>
      </c>
      <c r="Y446" t="s">
        <v>1072</v>
      </c>
      <c r="Z446" t="s">
        <v>1904</v>
      </c>
      <c r="AA446">
        <v>625379.1</v>
      </c>
      <c r="AB446" s="198">
        <v>37408.71597222222</v>
      </c>
      <c r="AC446" s="198">
        <v>37437.71597222222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1308004</v>
      </c>
      <c r="H447" s="198">
        <v>37041.271006944444</v>
      </c>
      <c r="I447" t="s">
        <v>1534</v>
      </c>
      <c r="M447" t="s">
        <v>1657</v>
      </c>
      <c r="N447" t="s">
        <v>2977</v>
      </c>
      <c r="O447" t="s">
        <v>245</v>
      </c>
      <c r="P447" s="199">
        <v>50</v>
      </c>
      <c r="S447" t="s">
        <v>2945</v>
      </c>
      <c r="T447" t="s">
        <v>3255</v>
      </c>
      <c r="U447" s="201">
        <v>25.5</v>
      </c>
      <c r="V447" t="s">
        <v>1535</v>
      </c>
      <c r="W447" t="s">
        <v>2993</v>
      </c>
      <c r="X447" t="s">
        <v>2994</v>
      </c>
      <c r="Y447" t="s">
        <v>1072</v>
      </c>
      <c r="Z447" t="s">
        <v>1904</v>
      </c>
      <c r="AA447">
        <v>625381.1</v>
      </c>
      <c r="AB447" s="198">
        <v>37042.875</v>
      </c>
      <c r="AC447" s="198">
        <v>37042.875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1308003</v>
      </c>
      <c r="H448" s="198">
        <v>37041.271006944444</v>
      </c>
      <c r="I448" t="s">
        <v>2999</v>
      </c>
      <c r="M448" t="s">
        <v>1657</v>
      </c>
      <c r="N448" t="s">
        <v>2977</v>
      </c>
      <c r="O448" t="s">
        <v>1263</v>
      </c>
      <c r="P448" s="199">
        <v>50</v>
      </c>
      <c r="S448" t="s">
        <v>2945</v>
      </c>
      <c r="T448" t="s">
        <v>3255</v>
      </c>
      <c r="U448" s="201">
        <v>50.5</v>
      </c>
      <c r="V448" t="s">
        <v>3157</v>
      </c>
      <c r="W448" t="s">
        <v>2981</v>
      </c>
      <c r="X448" t="s">
        <v>2982</v>
      </c>
      <c r="Y448" t="s">
        <v>1072</v>
      </c>
      <c r="Z448" t="s">
        <v>1904</v>
      </c>
      <c r="AA448">
        <v>625380.1</v>
      </c>
      <c r="AB448" s="198">
        <v>37043.71597222222</v>
      </c>
      <c r="AC448" s="198">
        <v>37072.71597222222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1308005</v>
      </c>
      <c r="H449" s="198">
        <v>37041.271053240744</v>
      </c>
      <c r="I449" t="s">
        <v>1235</v>
      </c>
      <c r="M449" t="s">
        <v>1657</v>
      </c>
      <c r="N449" t="s">
        <v>2977</v>
      </c>
      <c r="O449" t="s">
        <v>1263</v>
      </c>
      <c r="P449" s="199">
        <v>50</v>
      </c>
      <c r="S449" t="s">
        <v>2945</v>
      </c>
      <c r="T449" t="s">
        <v>3255</v>
      </c>
      <c r="U449" s="201">
        <v>50</v>
      </c>
      <c r="V449" t="s">
        <v>228</v>
      </c>
      <c r="W449" t="s">
        <v>2981</v>
      </c>
      <c r="X449" t="s">
        <v>2982</v>
      </c>
      <c r="Y449" t="s">
        <v>1072</v>
      </c>
      <c r="Z449" t="s">
        <v>1904</v>
      </c>
      <c r="AA449">
        <v>625382.1</v>
      </c>
      <c r="AB449" s="198">
        <v>37043.71597222222</v>
      </c>
      <c r="AC449" s="198">
        <v>37072.71597222222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1308006</v>
      </c>
      <c r="H450" s="198">
        <v>37041.271111111113</v>
      </c>
      <c r="I450" t="s">
        <v>2999</v>
      </c>
      <c r="M450" t="s">
        <v>1657</v>
      </c>
      <c r="N450" t="s">
        <v>2977</v>
      </c>
      <c r="O450" t="s">
        <v>492</v>
      </c>
      <c r="P450" s="199">
        <v>50</v>
      </c>
      <c r="S450" t="s">
        <v>2945</v>
      </c>
      <c r="T450" t="s">
        <v>3255</v>
      </c>
      <c r="U450" s="201">
        <v>47.5</v>
      </c>
      <c r="V450" t="s">
        <v>3160</v>
      </c>
      <c r="W450" t="s">
        <v>1253</v>
      </c>
      <c r="X450" t="s">
        <v>3001</v>
      </c>
      <c r="Y450" t="s">
        <v>1072</v>
      </c>
      <c r="Z450" t="s">
        <v>1904</v>
      </c>
      <c r="AA450">
        <v>625383.1</v>
      </c>
      <c r="AB450" s="198">
        <v>37377.71597222222</v>
      </c>
      <c r="AC450" s="198">
        <v>37407.71597222222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61</v>
      </c>
      <c r="F451" s="213">
        <f t="shared" si="35"/>
        <v>3050</v>
      </c>
      <c r="G451" s="202">
        <v>1308007</v>
      </c>
      <c r="H451" s="198">
        <v>37041.271134259259</v>
      </c>
      <c r="I451" t="s">
        <v>2999</v>
      </c>
      <c r="M451" t="s">
        <v>1657</v>
      </c>
      <c r="N451" t="s">
        <v>2977</v>
      </c>
      <c r="O451" t="s">
        <v>285</v>
      </c>
      <c r="P451" s="199">
        <v>50</v>
      </c>
      <c r="S451" t="s">
        <v>2945</v>
      </c>
      <c r="T451" t="s">
        <v>3255</v>
      </c>
      <c r="U451" s="201">
        <v>47.5</v>
      </c>
      <c r="V451" t="s">
        <v>3160</v>
      </c>
      <c r="W451" t="s">
        <v>1253</v>
      </c>
      <c r="X451" t="s">
        <v>3001</v>
      </c>
      <c r="Y451" t="s">
        <v>1072</v>
      </c>
      <c r="Z451" t="s">
        <v>1904</v>
      </c>
      <c r="AA451">
        <v>625384.1</v>
      </c>
      <c r="AB451" s="198">
        <v>37316.71597222222</v>
      </c>
      <c r="AC451" s="198">
        <v>37376.71597222222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1308009</v>
      </c>
      <c r="H452" s="198">
        <v>37041.271168981482</v>
      </c>
      <c r="I452" t="s">
        <v>3228</v>
      </c>
      <c r="M452" t="s">
        <v>1657</v>
      </c>
      <c r="N452" t="s">
        <v>2977</v>
      </c>
      <c r="O452" t="s">
        <v>4767</v>
      </c>
      <c r="P452" s="199">
        <v>50</v>
      </c>
      <c r="S452" t="s">
        <v>2945</v>
      </c>
      <c r="T452" t="s">
        <v>3255</v>
      </c>
      <c r="U452" s="201">
        <v>18.25</v>
      </c>
      <c r="V452" t="s">
        <v>2</v>
      </c>
      <c r="W452" t="s">
        <v>2988</v>
      </c>
      <c r="X452" t="s">
        <v>2978</v>
      </c>
      <c r="Y452" t="s">
        <v>1072</v>
      </c>
      <c r="Z452" t="s">
        <v>1904</v>
      </c>
      <c r="AA452">
        <v>625386.1</v>
      </c>
      <c r="AB452" s="198">
        <v>37042.875</v>
      </c>
      <c r="AC452" s="198">
        <v>37042.875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1308010</v>
      </c>
      <c r="H453" s="198">
        <v>37041.271238425928</v>
      </c>
      <c r="I453" t="s">
        <v>1262</v>
      </c>
      <c r="M453" t="s">
        <v>1657</v>
      </c>
      <c r="N453" t="s">
        <v>2977</v>
      </c>
      <c r="O453" t="s">
        <v>4764</v>
      </c>
      <c r="Q453" s="199">
        <v>50</v>
      </c>
      <c r="S453" t="s">
        <v>2945</v>
      </c>
      <c r="T453" t="s">
        <v>3255</v>
      </c>
      <c r="U453" s="201">
        <v>30.25</v>
      </c>
      <c r="V453" t="s">
        <v>3152</v>
      </c>
      <c r="W453" t="s">
        <v>2985</v>
      </c>
      <c r="X453" t="s">
        <v>1252</v>
      </c>
      <c r="Y453" t="s">
        <v>1072</v>
      </c>
      <c r="Z453" t="s">
        <v>1904</v>
      </c>
      <c r="AA453">
        <v>625387.1</v>
      </c>
      <c r="AB453" s="198">
        <v>37042.875</v>
      </c>
      <c r="AC453" s="198">
        <v>37042.875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30</v>
      </c>
      <c r="F454" s="213">
        <f t="shared" si="35"/>
        <v>1500</v>
      </c>
      <c r="G454" s="202">
        <v>1308012</v>
      </c>
      <c r="H454" s="198">
        <v>37041.27134259259</v>
      </c>
      <c r="I454" t="s">
        <v>1246</v>
      </c>
      <c r="M454" t="s">
        <v>1657</v>
      </c>
      <c r="N454" t="s">
        <v>2977</v>
      </c>
      <c r="O454" t="s">
        <v>1263</v>
      </c>
      <c r="Q454" s="199">
        <v>50</v>
      </c>
      <c r="S454" t="s">
        <v>2945</v>
      </c>
      <c r="T454" t="s">
        <v>3255</v>
      </c>
      <c r="U454" s="201">
        <v>50.5</v>
      </c>
      <c r="V454" t="s">
        <v>4768</v>
      </c>
      <c r="W454" t="s">
        <v>2981</v>
      </c>
      <c r="X454" t="s">
        <v>2982</v>
      </c>
      <c r="Y454" t="s">
        <v>1072</v>
      </c>
      <c r="Z454" t="s">
        <v>1904</v>
      </c>
      <c r="AA454">
        <v>625389.1</v>
      </c>
      <c r="AB454" s="198">
        <v>37043.71597222222</v>
      </c>
      <c r="AC454" s="198">
        <v>37072.71597222222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1308011</v>
      </c>
      <c r="H455" s="198">
        <v>37041.27134259259</v>
      </c>
      <c r="I455" t="s">
        <v>2991</v>
      </c>
      <c r="M455" t="s">
        <v>1657</v>
      </c>
      <c r="N455" t="s">
        <v>2977</v>
      </c>
      <c r="O455" t="s">
        <v>4764</v>
      </c>
      <c r="P455" s="199">
        <v>50</v>
      </c>
      <c r="S455" t="s">
        <v>2945</v>
      </c>
      <c r="T455" t="s">
        <v>3255</v>
      </c>
      <c r="U455" s="201">
        <v>30</v>
      </c>
      <c r="V455" t="s">
        <v>44</v>
      </c>
      <c r="W455" t="s">
        <v>2985</v>
      </c>
      <c r="X455" t="s">
        <v>1252</v>
      </c>
      <c r="Y455" t="s">
        <v>1072</v>
      </c>
      <c r="Z455" t="s">
        <v>1904</v>
      </c>
      <c r="AA455">
        <v>625388.1</v>
      </c>
      <c r="AB455" s="198">
        <v>37042.875</v>
      </c>
      <c r="AC455" s="198">
        <v>37042.875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1308013</v>
      </c>
      <c r="H456" s="198">
        <v>37041.271458333336</v>
      </c>
      <c r="I456" t="s">
        <v>2979</v>
      </c>
      <c r="M456" t="s">
        <v>1657</v>
      </c>
      <c r="N456" t="s">
        <v>2977</v>
      </c>
      <c r="O456" t="s">
        <v>4769</v>
      </c>
      <c r="Q456" s="199">
        <v>50</v>
      </c>
      <c r="S456" t="s">
        <v>2945</v>
      </c>
      <c r="T456" t="s">
        <v>3255</v>
      </c>
      <c r="U456" s="201">
        <v>18</v>
      </c>
      <c r="V456" t="s">
        <v>2980</v>
      </c>
      <c r="W456" t="s">
        <v>2981</v>
      </c>
      <c r="X456" t="s">
        <v>2982</v>
      </c>
      <c r="Y456" t="s">
        <v>1072</v>
      </c>
      <c r="Z456" t="s">
        <v>1904</v>
      </c>
      <c r="AA456">
        <v>625390.1</v>
      </c>
      <c r="AB456" s="198">
        <v>37042.875</v>
      </c>
      <c r="AC456" s="198">
        <v>37042.875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1308014</v>
      </c>
      <c r="H457" s="198">
        <v>37041.271979166668</v>
      </c>
      <c r="I457" t="s">
        <v>1534</v>
      </c>
      <c r="M457" t="s">
        <v>1657</v>
      </c>
      <c r="N457" t="s">
        <v>2977</v>
      </c>
      <c r="O457" t="s">
        <v>245</v>
      </c>
      <c r="P457" s="199">
        <v>50</v>
      </c>
      <c r="S457" t="s">
        <v>2945</v>
      </c>
      <c r="T457" t="s">
        <v>3255</v>
      </c>
      <c r="U457" s="201">
        <v>25.25</v>
      </c>
      <c r="V457" t="s">
        <v>1535</v>
      </c>
      <c r="W457" t="s">
        <v>2993</v>
      </c>
      <c r="X457" t="s">
        <v>2994</v>
      </c>
      <c r="Y457" t="s">
        <v>1072</v>
      </c>
      <c r="Z457" t="s">
        <v>1904</v>
      </c>
      <c r="AA457">
        <v>625391.1</v>
      </c>
      <c r="AB457" s="198">
        <v>37042.875</v>
      </c>
      <c r="AC457" s="198">
        <v>37042.875</v>
      </c>
    </row>
    <row r="458" spans="1:29" x14ac:dyDescent="0.25">
      <c r="A458" s="44" t="str">
        <f t="shared" si="31"/>
        <v>US Natural Gas Financial</v>
      </c>
      <c r="B458" s="44" t="str">
        <f t="shared" si="32"/>
        <v>US</v>
      </c>
      <c r="C458" s="44" t="str">
        <f t="shared" si="33"/>
        <v>Natural Gas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31</v>
      </c>
      <c r="F458" s="213">
        <f t="shared" si="35"/>
        <v>310000</v>
      </c>
      <c r="G458" s="202">
        <v>1308015</v>
      </c>
      <c r="H458" s="198">
        <v>37041.272002314814</v>
      </c>
      <c r="I458" t="s">
        <v>3225</v>
      </c>
      <c r="M458" t="s">
        <v>2946</v>
      </c>
      <c r="N458" t="s">
        <v>1268</v>
      </c>
      <c r="O458" t="s">
        <v>1537</v>
      </c>
      <c r="P458" s="199">
        <v>10000</v>
      </c>
      <c r="S458" t="s">
        <v>2947</v>
      </c>
      <c r="T458" t="s">
        <v>3255</v>
      </c>
      <c r="U458" s="201">
        <v>3.76</v>
      </c>
      <c r="V458" t="s">
        <v>365</v>
      </c>
      <c r="W458" t="s">
        <v>1767</v>
      </c>
      <c r="X458" t="s">
        <v>1269</v>
      </c>
      <c r="Y458" t="s">
        <v>3275</v>
      </c>
      <c r="Z458" t="s">
        <v>1909</v>
      </c>
      <c r="AA458" t="s">
        <v>4770</v>
      </c>
      <c r="AB458" s="198">
        <v>37073.875</v>
      </c>
      <c r="AC458" s="198">
        <v>37103.875</v>
      </c>
    </row>
    <row r="459" spans="1:29" x14ac:dyDescent="0.25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1308016</v>
      </c>
      <c r="H459" s="198">
        <v>37041.272129629629</v>
      </c>
      <c r="I459" t="s">
        <v>1262</v>
      </c>
      <c r="M459" t="s">
        <v>1657</v>
      </c>
      <c r="N459" t="s">
        <v>2977</v>
      </c>
      <c r="O459" t="s">
        <v>4766</v>
      </c>
      <c r="Q459" s="199">
        <v>50</v>
      </c>
      <c r="S459" t="s">
        <v>2945</v>
      </c>
      <c r="T459" t="s">
        <v>3255</v>
      </c>
      <c r="U459" s="201">
        <v>10</v>
      </c>
      <c r="V459" t="s">
        <v>232</v>
      </c>
      <c r="W459" t="s">
        <v>2993</v>
      </c>
      <c r="X459" t="s">
        <v>2994</v>
      </c>
      <c r="Y459" t="s">
        <v>1072</v>
      </c>
      <c r="Z459" t="s">
        <v>1904</v>
      </c>
      <c r="AA459">
        <v>625392.1</v>
      </c>
      <c r="AB459" s="198">
        <v>37042.875</v>
      </c>
      <c r="AC459" s="198">
        <v>37042.875</v>
      </c>
    </row>
    <row r="460" spans="1:29" x14ac:dyDescent="0.25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1308018</v>
      </c>
      <c r="H460" s="198">
        <v>37041.272141203706</v>
      </c>
      <c r="I460" t="s">
        <v>1243</v>
      </c>
      <c r="M460" t="s">
        <v>1657</v>
      </c>
      <c r="N460" t="s">
        <v>2977</v>
      </c>
      <c r="O460" t="s">
        <v>245</v>
      </c>
      <c r="Q460" s="199">
        <v>50</v>
      </c>
      <c r="S460" t="s">
        <v>2945</v>
      </c>
      <c r="T460" t="s">
        <v>3255</v>
      </c>
      <c r="U460" s="201">
        <v>25.5</v>
      </c>
      <c r="V460" t="s">
        <v>1244</v>
      </c>
      <c r="W460" t="s">
        <v>2993</v>
      </c>
      <c r="X460" t="s">
        <v>2994</v>
      </c>
      <c r="Y460" t="s">
        <v>1072</v>
      </c>
      <c r="Z460" t="s">
        <v>1904</v>
      </c>
      <c r="AA460">
        <v>625394.1</v>
      </c>
      <c r="AB460" s="198">
        <v>37042.875</v>
      </c>
      <c r="AC460" s="198">
        <v>37042.875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1308017</v>
      </c>
      <c r="H461" s="198">
        <v>37041.272141203706</v>
      </c>
      <c r="I461" t="s">
        <v>77</v>
      </c>
      <c r="M461" t="s">
        <v>1657</v>
      </c>
      <c r="N461" t="s">
        <v>2977</v>
      </c>
      <c r="O461" t="s">
        <v>4764</v>
      </c>
      <c r="P461" s="199">
        <v>50</v>
      </c>
      <c r="S461" t="s">
        <v>2945</v>
      </c>
      <c r="T461" t="s">
        <v>3255</v>
      </c>
      <c r="U461" s="201">
        <v>29.75</v>
      </c>
      <c r="V461" t="s">
        <v>227</v>
      </c>
      <c r="W461" t="s">
        <v>2985</v>
      </c>
      <c r="X461" t="s">
        <v>1252</v>
      </c>
      <c r="Y461" t="s">
        <v>1072</v>
      </c>
      <c r="Z461" t="s">
        <v>1904</v>
      </c>
      <c r="AA461">
        <v>625393.1</v>
      </c>
      <c r="AB461" s="198">
        <v>37042.875</v>
      </c>
      <c r="AC461" s="198">
        <v>37042.875</v>
      </c>
    </row>
    <row r="462" spans="1:29" x14ac:dyDescent="0.25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1308019</v>
      </c>
      <c r="H462" s="198">
        <v>37041.272673611114</v>
      </c>
      <c r="I462" t="s">
        <v>2979</v>
      </c>
      <c r="M462" t="s">
        <v>1657</v>
      </c>
      <c r="N462" t="s">
        <v>2977</v>
      </c>
      <c r="O462" t="s">
        <v>245</v>
      </c>
      <c r="P462" s="199">
        <v>50</v>
      </c>
      <c r="S462" t="s">
        <v>2945</v>
      </c>
      <c r="T462" t="s">
        <v>3255</v>
      </c>
      <c r="U462" s="201">
        <v>25.25</v>
      </c>
      <c r="V462" t="s">
        <v>1081</v>
      </c>
      <c r="W462" t="s">
        <v>2993</v>
      </c>
      <c r="X462" t="s">
        <v>2994</v>
      </c>
      <c r="Y462" t="s">
        <v>1072</v>
      </c>
      <c r="Z462" t="s">
        <v>1904</v>
      </c>
      <c r="AA462">
        <v>625395.1</v>
      </c>
      <c r="AB462" s="198">
        <v>37042.875</v>
      </c>
      <c r="AC462" s="198">
        <v>37042.875</v>
      </c>
    </row>
    <row r="463" spans="1:29" x14ac:dyDescent="0.25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1308020</v>
      </c>
      <c r="H463" s="198">
        <v>37041.272800925923</v>
      </c>
      <c r="I463" t="s">
        <v>3228</v>
      </c>
      <c r="M463" t="s">
        <v>1657</v>
      </c>
      <c r="N463" t="s">
        <v>2977</v>
      </c>
      <c r="O463" t="s">
        <v>246</v>
      </c>
      <c r="P463" s="199">
        <v>50</v>
      </c>
      <c r="S463" t="s">
        <v>2945</v>
      </c>
      <c r="T463" t="s">
        <v>3255</v>
      </c>
      <c r="U463" s="201">
        <v>26.2</v>
      </c>
      <c r="V463" t="s">
        <v>1255</v>
      </c>
      <c r="W463" t="s">
        <v>2993</v>
      </c>
      <c r="X463" t="s">
        <v>2994</v>
      </c>
      <c r="Y463" t="s">
        <v>1072</v>
      </c>
      <c r="Z463" t="s">
        <v>1904</v>
      </c>
      <c r="AA463">
        <v>625396.1</v>
      </c>
      <c r="AB463" s="198">
        <v>37043.875</v>
      </c>
      <c r="AC463" s="198">
        <v>37043.875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1308021</v>
      </c>
      <c r="H464" s="198">
        <v>37041.272916666669</v>
      </c>
      <c r="I464" t="s">
        <v>2999</v>
      </c>
      <c r="M464" t="s">
        <v>1657</v>
      </c>
      <c r="N464" t="s">
        <v>2977</v>
      </c>
      <c r="O464" t="s">
        <v>253</v>
      </c>
      <c r="P464" s="199">
        <v>50</v>
      </c>
      <c r="S464" t="s">
        <v>2945</v>
      </c>
      <c r="T464" t="s">
        <v>3255</v>
      </c>
      <c r="U464" s="201">
        <v>37.25</v>
      </c>
      <c r="V464" t="s">
        <v>13</v>
      </c>
      <c r="W464" t="s">
        <v>1242</v>
      </c>
      <c r="X464" t="s">
        <v>2984</v>
      </c>
      <c r="Y464" t="s">
        <v>1072</v>
      </c>
      <c r="Z464" t="s">
        <v>1904</v>
      </c>
      <c r="AA464">
        <v>625397.1</v>
      </c>
      <c r="AB464" s="198">
        <v>37042.875</v>
      </c>
      <c r="AC464" s="198">
        <v>37042.875</v>
      </c>
    </row>
    <row r="465" spans="1:29" x14ac:dyDescent="0.25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1308022</v>
      </c>
      <c r="H465" s="198">
        <v>37041.272928240738</v>
      </c>
      <c r="I465" t="s">
        <v>1600</v>
      </c>
      <c r="M465" t="s">
        <v>1657</v>
      </c>
      <c r="N465" t="s">
        <v>2977</v>
      </c>
      <c r="O465" t="s">
        <v>4764</v>
      </c>
      <c r="Q465" s="199">
        <v>50</v>
      </c>
      <c r="S465" t="s">
        <v>2945</v>
      </c>
      <c r="T465" t="s">
        <v>3255</v>
      </c>
      <c r="U465" s="201">
        <v>30</v>
      </c>
      <c r="V465" t="s">
        <v>1542</v>
      </c>
      <c r="W465" t="s">
        <v>2985</v>
      </c>
      <c r="X465" t="s">
        <v>1252</v>
      </c>
      <c r="Y465" t="s">
        <v>1072</v>
      </c>
      <c r="Z465" t="s">
        <v>1904</v>
      </c>
      <c r="AA465">
        <v>625398.1</v>
      </c>
      <c r="AB465" s="198">
        <v>37042.875</v>
      </c>
      <c r="AC465" s="198">
        <v>37042.875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1308024</v>
      </c>
      <c r="H466" s="198">
        <v>37041.273136574076</v>
      </c>
      <c r="I466" t="s">
        <v>1534</v>
      </c>
      <c r="M466" t="s">
        <v>1657</v>
      </c>
      <c r="N466" t="s">
        <v>2977</v>
      </c>
      <c r="O466" t="s">
        <v>4766</v>
      </c>
      <c r="Q466" s="199">
        <v>50</v>
      </c>
      <c r="S466" t="s">
        <v>2945</v>
      </c>
      <c r="T466" t="s">
        <v>3255</v>
      </c>
      <c r="U466" s="201">
        <v>10.5</v>
      </c>
      <c r="V466" t="s">
        <v>1535</v>
      </c>
      <c r="W466" t="s">
        <v>2993</v>
      </c>
      <c r="X466" t="s">
        <v>2994</v>
      </c>
      <c r="Y466" t="s">
        <v>1072</v>
      </c>
      <c r="Z466" t="s">
        <v>1904</v>
      </c>
      <c r="AA466">
        <v>625400.1</v>
      </c>
      <c r="AB466" s="198">
        <v>37042.875</v>
      </c>
      <c r="AC466" s="198">
        <v>37042.875</v>
      </c>
    </row>
    <row r="467" spans="1:29" x14ac:dyDescent="0.25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30</v>
      </c>
      <c r="F467" s="213">
        <f t="shared" si="40"/>
        <v>1500</v>
      </c>
      <c r="G467" s="202">
        <v>1308025</v>
      </c>
      <c r="H467" s="198">
        <v>37041.273321759261</v>
      </c>
      <c r="I467" t="s">
        <v>2992</v>
      </c>
      <c r="M467" t="s">
        <v>1657</v>
      </c>
      <c r="N467" t="s">
        <v>2977</v>
      </c>
      <c r="O467" t="s">
        <v>59</v>
      </c>
      <c r="P467" s="199">
        <v>50</v>
      </c>
      <c r="S467" t="s">
        <v>2945</v>
      </c>
      <c r="T467" t="s">
        <v>3255</v>
      </c>
      <c r="U467" s="201">
        <v>58.75</v>
      </c>
      <c r="V467" t="s">
        <v>2996</v>
      </c>
      <c r="W467" t="s">
        <v>2985</v>
      </c>
      <c r="X467" t="s">
        <v>1266</v>
      </c>
      <c r="Y467" t="s">
        <v>1072</v>
      </c>
      <c r="Z467" t="s">
        <v>1904</v>
      </c>
      <c r="AA467">
        <v>625401.1</v>
      </c>
      <c r="AB467" s="198">
        <v>37043.594444444447</v>
      </c>
      <c r="AC467" s="198">
        <v>37072.594444444447</v>
      </c>
    </row>
    <row r="468" spans="1:29" x14ac:dyDescent="0.25">
      <c r="A468" s="44" t="str">
        <f t="shared" si="36"/>
        <v xml:space="preserve"> Power Physical</v>
      </c>
      <c r="B468" s="44" t="str">
        <f t="shared" si="37"/>
        <v/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300</v>
      </c>
      <c r="G468" s="202">
        <v>1308026</v>
      </c>
      <c r="H468" s="198">
        <v>37041.2734837963</v>
      </c>
      <c r="I468" t="s">
        <v>1944</v>
      </c>
      <c r="M468" t="s">
        <v>1657</v>
      </c>
      <c r="N468" t="s">
        <v>957</v>
      </c>
      <c r="O468" t="s">
        <v>4771</v>
      </c>
      <c r="P468" s="199">
        <v>10</v>
      </c>
      <c r="S468" t="s">
        <v>2945</v>
      </c>
      <c r="T468" t="s">
        <v>938</v>
      </c>
      <c r="U468" s="201">
        <v>30.15</v>
      </c>
      <c r="V468" t="s">
        <v>1945</v>
      </c>
      <c r="W468" t="s">
        <v>958</v>
      </c>
      <c r="X468" t="s">
        <v>941</v>
      </c>
      <c r="Y468" t="s">
        <v>942</v>
      </c>
      <c r="Z468" t="s">
        <v>3260</v>
      </c>
      <c r="AA468">
        <v>108267.1</v>
      </c>
      <c r="AB468" s="198">
        <v>37135.875</v>
      </c>
      <c r="AC468" s="198">
        <v>37164.875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1308027</v>
      </c>
      <c r="H469" s="198">
        <v>37041.273692129631</v>
      </c>
      <c r="I469" t="s">
        <v>2983</v>
      </c>
      <c r="M469" t="s">
        <v>1657</v>
      </c>
      <c r="N469" t="s">
        <v>2977</v>
      </c>
      <c r="O469" t="s">
        <v>245</v>
      </c>
      <c r="P469" s="199">
        <v>50</v>
      </c>
      <c r="S469" t="s">
        <v>2945</v>
      </c>
      <c r="T469" t="s">
        <v>3255</v>
      </c>
      <c r="U469" s="201">
        <v>25</v>
      </c>
      <c r="V469" t="s">
        <v>971</v>
      </c>
      <c r="W469" t="s">
        <v>2993</v>
      </c>
      <c r="X469" t="s">
        <v>2994</v>
      </c>
      <c r="Y469" t="s">
        <v>1072</v>
      </c>
      <c r="Z469" t="s">
        <v>1904</v>
      </c>
      <c r="AA469">
        <v>625402.1</v>
      </c>
      <c r="AB469" s="198">
        <v>37042.875</v>
      </c>
      <c r="AC469" s="198">
        <v>37042.875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1308028</v>
      </c>
      <c r="H470" s="198">
        <v>37041.27380787037</v>
      </c>
      <c r="I470" t="s">
        <v>2976</v>
      </c>
      <c r="M470" t="s">
        <v>1657</v>
      </c>
      <c r="N470" t="s">
        <v>2977</v>
      </c>
      <c r="O470" t="s">
        <v>1263</v>
      </c>
      <c r="Q470" s="199">
        <v>50</v>
      </c>
      <c r="S470" t="s">
        <v>2945</v>
      </c>
      <c r="T470" t="s">
        <v>3255</v>
      </c>
      <c r="U470" s="201">
        <v>50.5</v>
      </c>
      <c r="V470" t="s">
        <v>1352</v>
      </c>
      <c r="W470" t="s">
        <v>2981</v>
      </c>
      <c r="X470" t="s">
        <v>2982</v>
      </c>
      <c r="Y470" t="s">
        <v>1072</v>
      </c>
      <c r="Z470" t="s">
        <v>1904</v>
      </c>
      <c r="AA470">
        <v>625403.1</v>
      </c>
      <c r="AB470" s="198">
        <v>37043.71597222222</v>
      </c>
      <c r="AC470" s="198">
        <v>37072.71597222222</v>
      </c>
    </row>
    <row r="471" spans="1:29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20</v>
      </c>
      <c r="G471" s="202">
        <v>1308029</v>
      </c>
      <c r="H471" s="198">
        <v>37041.273993055554</v>
      </c>
      <c r="I471" t="s">
        <v>3306</v>
      </c>
      <c r="M471" t="s">
        <v>2952</v>
      </c>
      <c r="N471" t="s">
        <v>3252</v>
      </c>
      <c r="O471" t="s">
        <v>3253</v>
      </c>
      <c r="P471" s="199">
        <v>20</v>
      </c>
      <c r="S471" t="s">
        <v>3254</v>
      </c>
      <c r="T471" t="s">
        <v>3255</v>
      </c>
      <c r="U471" s="201">
        <v>1696</v>
      </c>
      <c r="V471" t="s">
        <v>2990</v>
      </c>
      <c r="W471" t="s">
        <v>3261</v>
      </c>
      <c r="X471" t="s">
        <v>3257</v>
      </c>
      <c r="Y471" t="s">
        <v>3258</v>
      </c>
      <c r="Z471" t="s">
        <v>3259</v>
      </c>
      <c r="AA471">
        <v>2157389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1308032</v>
      </c>
      <c r="H472" s="198">
        <v>37041.274062500001</v>
      </c>
      <c r="I472" t="s">
        <v>1235</v>
      </c>
      <c r="M472" t="s">
        <v>1657</v>
      </c>
      <c r="N472" t="s">
        <v>2977</v>
      </c>
      <c r="O472" t="s">
        <v>1158</v>
      </c>
      <c r="P472" s="199">
        <v>50</v>
      </c>
      <c r="S472" t="s">
        <v>2945</v>
      </c>
      <c r="T472" t="s">
        <v>3255</v>
      </c>
      <c r="U472" s="201">
        <v>45</v>
      </c>
      <c r="V472" t="s">
        <v>230</v>
      </c>
      <c r="W472" t="s">
        <v>2993</v>
      </c>
      <c r="X472" t="s">
        <v>2994</v>
      </c>
      <c r="Y472" t="s">
        <v>1072</v>
      </c>
      <c r="Z472" t="s">
        <v>1904</v>
      </c>
      <c r="AA472">
        <v>625405.1</v>
      </c>
      <c r="AB472" s="198">
        <v>37046.875</v>
      </c>
      <c r="AC472" s="198">
        <v>37050.875</v>
      </c>
    </row>
    <row r="473" spans="1:29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16</v>
      </c>
      <c r="G473" s="202">
        <v>1308034</v>
      </c>
      <c r="H473" s="198">
        <v>37041.274131944447</v>
      </c>
      <c r="I473" t="s">
        <v>3278</v>
      </c>
      <c r="M473" t="s">
        <v>2952</v>
      </c>
      <c r="N473" t="s">
        <v>3252</v>
      </c>
      <c r="O473" t="s">
        <v>3253</v>
      </c>
      <c r="Q473" s="199">
        <v>16</v>
      </c>
      <c r="S473" t="s">
        <v>3254</v>
      </c>
      <c r="T473" t="s">
        <v>3255</v>
      </c>
      <c r="U473" s="201">
        <v>1696</v>
      </c>
      <c r="V473" t="s">
        <v>199</v>
      </c>
      <c r="W473" t="s">
        <v>3261</v>
      </c>
      <c r="X473" t="s">
        <v>3257</v>
      </c>
      <c r="Y473" t="s">
        <v>3258</v>
      </c>
      <c r="Z473" t="s">
        <v>3259</v>
      </c>
      <c r="AA473">
        <v>2157391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13">
        <f t="shared" si="40"/>
        <v>250</v>
      </c>
      <c r="G474" s="202">
        <v>1308035</v>
      </c>
      <c r="H474" s="198">
        <v>37041.274178240739</v>
      </c>
      <c r="I474" t="s">
        <v>1249</v>
      </c>
      <c r="M474" t="s">
        <v>1657</v>
      </c>
      <c r="N474" t="s">
        <v>2977</v>
      </c>
      <c r="O474" t="s">
        <v>1158</v>
      </c>
      <c r="Q474" s="199">
        <v>50</v>
      </c>
      <c r="S474" t="s">
        <v>2945</v>
      </c>
      <c r="T474" t="s">
        <v>3255</v>
      </c>
      <c r="U474" s="201">
        <v>45.5</v>
      </c>
      <c r="V474" t="s">
        <v>1250</v>
      </c>
      <c r="W474" t="s">
        <v>2993</v>
      </c>
      <c r="X474" t="s">
        <v>2994</v>
      </c>
      <c r="Y474" t="s">
        <v>1072</v>
      </c>
      <c r="Z474" t="s">
        <v>1904</v>
      </c>
      <c r="AA474">
        <v>625406.1</v>
      </c>
      <c r="AB474" s="198">
        <v>37046.875</v>
      </c>
      <c r="AC474" s="198">
        <v>37050.875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1308037</v>
      </c>
      <c r="H475" s="198">
        <v>37041.274236111109</v>
      </c>
      <c r="I475" t="s">
        <v>2999</v>
      </c>
      <c r="M475" t="s">
        <v>1657</v>
      </c>
      <c r="N475" t="s">
        <v>2977</v>
      </c>
      <c r="O475" t="s">
        <v>4767</v>
      </c>
      <c r="P475" s="199">
        <v>50</v>
      </c>
      <c r="S475" t="s">
        <v>2945</v>
      </c>
      <c r="T475" t="s">
        <v>3255</v>
      </c>
      <c r="U475" s="201">
        <v>18</v>
      </c>
      <c r="V475" t="s">
        <v>1245</v>
      </c>
      <c r="W475" t="s">
        <v>2988</v>
      </c>
      <c r="X475" t="s">
        <v>2978</v>
      </c>
      <c r="Y475" t="s">
        <v>1072</v>
      </c>
      <c r="Z475" t="s">
        <v>1904</v>
      </c>
      <c r="AA475">
        <v>625408.1</v>
      </c>
      <c r="AB475" s="198">
        <v>37042.875</v>
      </c>
      <c r="AC475" s="198">
        <v>37042.875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1308038</v>
      </c>
      <c r="H476" s="198">
        <v>37041.274502314816</v>
      </c>
      <c r="I476" t="s">
        <v>2999</v>
      </c>
      <c r="M476" t="s">
        <v>1657</v>
      </c>
      <c r="N476" t="s">
        <v>2977</v>
      </c>
      <c r="O476" t="s">
        <v>59</v>
      </c>
      <c r="P476" s="199">
        <v>50</v>
      </c>
      <c r="S476" t="s">
        <v>2945</v>
      </c>
      <c r="T476" t="s">
        <v>3255</v>
      </c>
      <c r="U476" s="201">
        <v>58.25</v>
      </c>
      <c r="V476" t="s">
        <v>3157</v>
      </c>
      <c r="W476" t="s">
        <v>2985</v>
      </c>
      <c r="X476" t="s">
        <v>1266</v>
      </c>
      <c r="Y476" t="s">
        <v>1072</v>
      </c>
      <c r="Z476" t="s">
        <v>1904</v>
      </c>
      <c r="AA476">
        <v>625409.1</v>
      </c>
      <c r="AB476" s="198">
        <v>37043.594444444447</v>
      </c>
      <c r="AC476" s="198">
        <v>37072.594444444447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1308039</v>
      </c>
      <c r="H477" s="198">
        <v>37041.274513888886</v>
      </c>
      <c r="I477" t="s">
        <v>1258</v>
      </c>
      <c r="M477" t="s">
        <v>1657</v>
      </c>
      <c r="N477" t="s">
        <v>2977</v>
      </c>
      <c r="O477" t="s">
        <v>345</v>
      </c>
      <c r="P477" s="199">
        <v>50</v>
      </c>
      <c r="S477" t="s">
        <v>2945</v>
      </c>
      <c r="T477" t="s">
        <v>3255</v>
      </c>
      <c r="U477" s="201">
        <v>85</v>
      </c>
      <c r="V477" t="s">
        <v>3035</v>
      </c>
      <c r="W477" t="s">
        <v>1247</v>
      </c>
      <c r="X477" t="s">
        <v>2994</v>
      </c>
      <c r="Y477" t="s">
        <v>1072</v>
      </c>
      <c r="Z477" t="s">
        <v>1904</v>
      </c>
      <c r="AA477">
        <v>625410.1</v>
      </c>
      <c r="AB477" s="198">
        <v>37073.875</v>
      </c>
      <c r="AC477" s="198">
        <v>37103.875</v>
      </c>
    </row>
    <row r="478" spans="1:29" x14ac:dyDescent="0.25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</v>
      </c>
      <c r="G478" s="202">
        <v>1308041</v>
      </c>
      <c r="H478" s="198">
        <v>37041.274652777778</v>
      </c>
      <c r="I478" t="s">
        <v>3277</v>
      </c>
      <c r="M478" t="s">
        <v>2952</v>
      </c>
      <c r="N478" t="s">
        <v>3265</v>
      </c>
      <c r="O478" t="s">
        <v>3266</v>
      </c>
      <c r="P478" s="199">
        <v>5</v>
      </c>
      <c r="S478" t="s">
        <v>3254</v>
      </c>
      <c r="T478" t="s">
        <v>3255</v>
      </c>
      <c r="U478" s="201">
        <v>1514</v>
      </c>
      <c r="V478" t="s">
        <v>3318</v>
      </c>
      <c r="W478" t="s">
        <v>3261</v>
      </c>
      <c r="X478" t="s">
        <v>3257</v>
      </c>
      <c r="Y478" t="s">
        <v>3258</v>
      </c>
      <c r="Z478" t="s">
        <v>3259</v>
      </c>
      <c r="AA478">
        <v>2157399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1308040</v>
      </c>
      <c r="H479" s="198">
        <v>37041.274652777778</v>
      </c>
      <c r="I479" t="s">
        <v>1600</v>
      </c>
      <c r="M479" t="s">
        <v>1657</v>
      </c>
      <c r="N479" t="s">
        <v>2977</v>
      </c>
      <c r="O479" t="s">
        <v>1158</v>
      </c>
      <c r="P479" s="199">
        <v>50</v>
      </c>
      <c r="S479" t="s">
        <v>2945</v>
      </c>
      <c r="T479" t="s">
        <v>3255</v>
      </c>
      <c r="U479" s="201">
        <v>44.5</v>
      </c>
      <c r="V479" t="s">
        <v>1075</v>
      </c>
      <c r="W479" t="s">
        <v>2993</v>
      </c>
      <c r="X479" t="s">
        <v>2994</v>
      </c>
      <c r="Y479" t="s">
        <v>1072</v>
      </c>
      <c r="Z479" t="s">
        <v>1904</v>
      </c>
      <c r="AA479">
        <v>625411.1</v>
      </c>
      <c r="AB479" s="198">
        <v>37046.875</v>
      </c>
      <c r="AC479" s="198">
        <v>37050.875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1308042</v>
      </c>
      <c r="H480" s="198">
        <v>37041.274733796294</v>
      </c>
      <c r="I480" t="s">
        <v>2983</v>
      </c>
      <c r="M480" t="s">
        <v>1657</v>
      </c>
      <c r="N480" t="s">
        <v>2977</v>
      </c>
      <c r="O480" t="s">
        <v>245</v>
      </c>
      <c r="P480" s="199">
        <v>50</v>
      </c>
      <c r="S480" t="s">
        <v>2945</v>
      </c>
      <c r="T480" t="s">
        <v>3255</v>
      </c>
      <c r="U480" s="201">
        <v>24.75</v>
      </c>
      <c r="V480" t="s">
        <v>971</v>
      </c>
      <c r="W480" t="s">
        <v>2993</v>
      </c>
      <c r="X480" t="s">
        <v>2994</v>
      </c>
      <c r="Y480" t="s">
        <v>1072</v>
      </c>
      <c r="Z480" t="s">
        <v>1904</v>
      </c>
      <c r="AA480">
        <v>625412.1</v>
      </c>
      <c r="AB480" s="198">
        <v>37042.875</v>
      </c>
      <c r="AC480" s="198">
        <v>37042.875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6</v>
      </c>
      <c r="G481" s="202">
        <v>1308044</v>
      </c>
      <c r="H481" s="198">
        <v>37041.274837962963</v>
      </c>
      <c r="I481" t="s">
        <v>252</v>
      </c>
      <c r="M481" t="s">
        <v>2952</v>
      </c>
      <c r="N481" t="s">
        <v>3265</v>
      </c>
      <c r="O481" t="s">
        <v>3266</v>
      </c>
      <c r="P481" s="199">
        <v>6</v>
      </c>
      <c r="S481" t="s">
        <v>3254</v>
      </c>
      <c r="T481" t="s">
        <v>3255</v>
      </c>
      <c r="U481" s="201">
        <v>1514</v>
      </c>
      <c r="V481" t="s">
        <v>4684</v>
      </c>
      <c r="W481" t="s">
        <v>3261</v>
      </c>
      <c r="X481" t="s">
        <v>3257</v>
      </c>
      <c r="Y481" t="s">
        <v>3258</v>
      </c>
      <c r="Z481" t="s">
        <v>3259</v>
      </c>
      <c r="AA481">
        <v>2157403</v>
      </c>
    </row>
    <row r="482" spans="1:29" x14ac:dyDescent="0.25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</v>
      </c>
      <c r="G482" s="202">
        <v>1308045</v>
      </c>
      <c r="H482" s="198">
        <v>37041.274872685186</v>
      </c>
      <c r="I482" t="s">
        <v>3278</v>
      </c>
      <c r="M482" t="s">
        <v>2952</v>
      </c>
      <c r="N482" t="s">
        <v>3265</v>
      </c>
      <c r="O482" t="s">
        <v>3266</v>
      </c>
      <c r="P482" s="199">
        <v>5</v>
      </c>
      <c r="S482" t="s">
        <v>3254</v>
      </c>
      <c r="T482" t="s">
        <v>3255</v>
      </c>
      <c r="U482" s="201">
        <v>1514</v>
      </c>
      <c r="V482" t="s">
        <v>3287</v>
      </c>
      <c r="W482" t="s">
        <v>3261</v>
      </c>
      <c r="X482" t="s">
        <v>3257</v>
      </c>
      <c r="Y482" t="s">
        <v>3258</v>
      </c>
      <c r="Z482" t="s">
        <v>3259</v>
      </c>
      <c r="AA482">
        <v>2157405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5</v>
      </c>
      <c r="F483" s="213">
        <f t="shared" si="40"/>
        <v>250</v>
      </c>
      <c r="G483" s="202">
        <v>1308047</v>
      </c>
      <c r="H483" s="198">
        <v>37041.274907407409</v>
      </c>
      <c r="I483" t="s">
        <v>1249</v>
      </c>
      <c r="M483" t="s">
        <v>1657</v>
      </c>
      <c r="N483" t="s">
        <v>2977</v>
      </c>
      <c r="O483" t="s">
        <v>1158</v>
      </c>
      <c r="Q483" s="199">
        <v>50</v>
      </c>
      <c r="S483" t="s">
        <v>2945</v>
      </c>
      <c r="T483" t="s">
        <v>3255</v>
      </c>
      <c r="U483" s="201">
        <v>44</v>
      </c>
      <c r="V483" t="s">
        <v>1250</v>
      </c>
      <c r="W483" t="s">
        <v>2993</v>
      </c>
      <c r="X483" t="s">
        <v>2994</v>
      </c>
      <c r="Y483" t="s">
        <v>1072</v>
      </c>
      <c r="Z483" t="s">
        <v>1904</v>
      </c>
      <c r="AA483">
        <v>625415.1</v>
      </c>
      <c r="AB483" s="198">
        <v>37046.875</v>
      </c>
      <c r="AC483" s="198">
        <v>37050.875</v>
      </c>
    </row>
    <row r="484" spans="1:29" x14ac:dyDescent="0.25">
      <c r="A484" s="44" t="str">
        <f t="shared" si="36"/>
        <v>US Natural Gas Financial</v>
      </c>
      <c r="B484" s="44" t="str">
        <f t="shared" si="37"/>
        <v>US</v>
      </c>
      <c r="C484" s="44" t="str">
        <f t="shared" si="38"/>
        <v>Natural Gas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31</v>
      </c>
      <c r="F484" s="213">
        <f t="shared" si="40"/>
        <v>310000</v>
      </c>
      <c r="G484" s="202">
        <v>1308052</v>
      </c>
      <c r="H484" s="198">
        <v>37041.275208333333</v>
      </c>
      <c r="I484" t="s">
        <v>3227</v>
      </c>
      <c r="M484" t="s">
        <v>2946</v>
      </c>
      <c r="N484" t="s">
        <v>1268</v>
      </c>
      <c r="O484" t="s">
        <v>1537</v>
      </c>
      <c r="Q484" s="199">
        <v>10000</v>
      </c>
      <c r="S484" t="s">
        <v>2947</v>
      </c>
      <c r="T484" t="s">
        <v>3255</v>
      </c>
      <c r="U484" s="201">
        <v>3.7349999999999999</v>
      </c>
      <c r="V484" t="s">
        <v>3198</v>
      </c>
      <c r="W484" t="s">
        <v>1767</v>
      </c>
      <c r="X484" t="s">
        <v>1269</v>
      </c>
      <c r="Y484" t="s">
        <v>3275</v>
      </c>
      <c r="Z484" t="s">
        <v>1909</v>
      </c>
      <c r="AA484" t="s">
        <v>4772</v>
      </c>
      <c r="AB484" s="198">
        <v>37073.875</v>
      </c>
      <c r="AC484" s="198">
        <v>37103.875</v>
      </c>
    </row>
    <row r="485" spans="1:29" x14ac:dyDescent="0.25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31</v>
      </c>
      <c r="F485" s="213">
        <f t="shared" si="40"/>
        <v>310000</v>
      </c>
      <c r="G485" s="202">
        <v>1308053</v>
      </c>
      <c r="H485" s="198">
        <v>37041.275254629632</v>
      </c>
      <c r="I485" t="s">
        <v>3151</v>
      </c>
      <c r="M485" t="s">
        <v>2946</v>
      </c>
      <c r="N485" t="s">
        <v>1268</v>
      </c>
      <c r="O485" t="s">
        <v>1537</v>
      </c>
      <c r="Q485" s="199">
        <v>10000</v>
      </c>
      <c r="S485" t="s">
        <v>2947</v>
      </c>
      <c r="T485" t="s">
        <v>3255</v>
      </c>
      <c r="U485" s="201">
        <v>3.74</v>
      </c>
      <c r="V485" t="s">
        <v>1544</v>
      </c>
      <c r="W485" t="s">
        <v>1767</v>
      </c>
      <c r="X485" t="s">
        <v>1269</v>
      </c>
      <c r="Y485" t="s">
        <v>3275</v>
      </c>
      <c r="Z485" t="s">
        <v>1909</v>
      </c>
      <c r="AA485" t="s">
        <v>4773</v>
      </c>
      <c r="AB485" s="198">
        <v>37073.875</v>
      </c>
      <c r="AC485" s="198">
        <v>37103.875</v>
      </c>
    </row>
    <row r="486" spans="1:29" x14ac:dyDescent="0.25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62</v>
      </c>
      <c r="F486" s="213">
        <f t="shared" si="40"/>
        <v>3100</v>
      </c>
      <c r="G486" s="202">
        <v>1308055</v>
      </c>
      <c r="H486" s="198">
        <v>37041.275358796294</v>
      </c>
      <c r="I486" t="s">
        <v>2987</v>
      </c>
      <c r="M486" t="s">
        <v>1657</v>
      </c>
      <c r="N486" t="s">
        <v>1069</v>
      </c>
      <c r="O486" t="s">
        <v>4774</v>
      </c>
      <c r="P486" s="199">
        <v>50</v>
      </c>
      <c r="S486" t="s">
        <v>2945</v>
      </c>
      <c r="T486" t="s">
        <v>3255</v>
      </c>
      <c r="U486" s="201">
        <v>96.75</v>
      </c>
      <c r="V486" t="s">
        <v>276</v>
      </c>
      <c r="W486" t="s">
        <v>1253</v>
      </c>
      <c r="X486" t="s">
        <v>3001</v>
      </c>
      <c r="Y486" t="s">
        <v>1072</v>
      </c>
      <c r="Z486" t="s">
        <v>1909</v>
      </c>
      <c r="AA486">
        <v>625416.1</v>
      </c>
      <c r="AB486" s="198">
        <v>37073</v>
      </c>
      <c r="AC486" s="198">
        <v>37134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50</v>
      </c>
      <c r="G487" s="202">
        <v>1308056</v>
      </c>
      <c r="H487" s="198">
        <v>37041.275405092594</v>
      </c>
      <c r="I487" t="s">
        <v>2999</v>
      </c>
      <c r="M487" t="s">
        <v>1657</v>
      </c>
      <c r="N487" t="s">
        <v>2977</v>
      </c>
      <c r="O487" t="s">
        <v>245</v>
      </c>
      <c r="P487" s="199">
        <v>50</v>
      </c>
      <c r="S487" t="s">
        <v>2945</v>
      </c>
      <c r="T487" t="s">
        <v>3255</v>
      </c>
      <c r="U487" s="201">
        <v>24.5</v>
      </c>
      <c r="V487" t="s">
        <v>13</v>
      </c>
      <c r="W487" t="s">
        <v>2993</v>
      </c>
      <c r="X487" t="s">
        <v>2994</v>
      </c>
      <c r="Y487" t="s">
        <v>1072</v>
      </c>
      <c r="Z487" t="s">
        <v>1904</v>
      </c>
      <c r="AA487">
        <v>625417.1</v>
      </c>
      <c r="AB487" s="198">
        <v>37042.875</v>
      </c>
      <c r="AC487" s="198">
        <v>37042.875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30</v>
      </c>
      <c r="F488" s="213">
        <f t="shared" si="40"/>
        <v>1500</v>
      </c>
      <c r="G488" s="202">
        <v>1308058</v>
      </c>
      <c r="H488" s="198">
        <v>37041.275648148148</v>
      </c>
      <c r="I488" t="s">
        <v>2999</v>
      </c>
      <c r="M488" t="s">
        <v>1657</v>
      </c>
      <c r="N488" t="s">
        <v>2977</v>
      </c>
      <c r="O488" t="s">
        <v>1536</v>
      </c>
      <c r="P488" s="199">
        <v>50</v>
      </c>
      <c r="S488" t="s">
        <v>2945</v>
      </c>
      <c r="T488" t="s">
        <v>3255</v>
      </c>
      <c r="U488" s="201">
        <v>48.7</v>
      </c>
      <c r="V488" t="s">
        <v>46</v>
      </c>
      <c r="W488" t="s">
        <v>2993</v>
      </c>
      <c r="X488" t="s">
        <v>1248</v>
      </c>
      <c r="Y488" t="s">
        <v>1072</v>
      </c>
      <c r="Z488" t="s">
        <v>1904</v>
      </c>
      <c r="AA488">
        <v>625419.1</v>
      </c>
      <c r="AB488" s="198">
        <v>37043.591666666667</v>
      </c>
      <c r="AC488" s="198">
        <v>37072.591666666667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20</v>
      </c>
      <c r="G489" s="202">
        <v>1308059</v>
      </c>
      <c r="H489" s="198">
        <v>37041.275856481479</v>
      </c>
      <c r="I489" t="s">
        <v>3225</v>
      </c>
      <c r="M489" t="s">
        <v>2952</v>
      </c>
      <c r="N489" t="s">
        <v>3252</v>
      </c>
      <c r="O489" t="s">
        <v>3253</v>
      </c>
      <c r="Q489" s="199">
        <v>20</v>
      </c>
      <c r="S489" t="s">
        <v>3254</v>
      </c>
      <c r="T489" t="s">
        <v>3255</v>
      </c>
      <c r="U489" s="201">
        <v>1696</v>
      </c>
      <c r="V489" t="s">
        <v>3268</v>
      </c>
      <c r="W489" t="s">
        <v>3261</v>
      </c>
      <c r="X489" t="s">
        <v>3257</v>
      </c>
      <c r="Y489" t="s">
        <v>3258</v>
      </c>
      <c r="Z489" t="s">
        <v>3259</v>
      </c>
      <c r="AA489">
        <v>2157413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1308060</v>
      </c>
      <c r="H490" s="198">
        <v>37041.275925925926</v>
      </c>
      <c r="I490" t="s">
        <v>3430</v>
      </c>
      <c r="M490" t="s">
        <v>2952</v>
      </c>
      <c r="N490" t="s">
        <v>3252</v>
      </c>
      <c r="O490" t="s">
        <v>3253</v>
      </c>
      <c r="P490" s="199">
        <v>20</v>
      </c>
      <c r="S490" t="s">
        <v>3254</v>
      </c>
      <c r="T490" t="s">
        <v>3255</v>
      </c>
      <c r="U490" s="201">
        <v>1695</v>
      </c>
      <c r="V490" t="s">
        <v>3431</v>
      </c>
      <c r="W490" t="s">
        <v>3261</v>
      </c>
      <c r="X490" t="s">
        <v>3257</v>
      </c>
      <c r="Y490" t="s">
        <v>3258</v>
      </c>
      <c r="Z490" t="s">
        <v>3259</v>
      </c>
      <c r="AA490">
        <v>2157415</v>
      </c>
    </row>
    <row r="491" spans="1:29" x14ac:dyDescent="0.25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1308061</v>
      </c>
      <c r="H491" s="198">
        <v>37041.275949074072</v>
      </c>
      <c r="I491" t="s">
        <v>2999</v>
      </c>
      <c r="M491" t="s">
        <v>1657</v>
      </c>
      <c r="N491" t="s">
        <v>1069</v>
      </c>
      <c r="O491" t="s">
        <v>3450</v>
      </c>
      <c r="P491" s="199">
        <v>50</v>
      </c>
      <c r="S491" t="s">
        <v>2945</v>
      </c>
      <c r="T491" t="s">
        <v>3255</v>
      </c>
      <c r="U491" s="201">
        <v>62.5</v>
      </c>
      <c r="V491" t="s">
        <v>3160</v>
      </c>
      <c r="W491" t="s">
        <v>1253</v>
      </c>
      <c r="X491" t="s">
        <v>3001</v>
      </c>
      <c r="Y491" t="s">
        <v>1072</v>
      </c>
      <c r="Z491" t="s">
        <v>1909</v>
      </c>
      <c r="AA491">
        <v>625420.1</v>
      </c>
      <c r="AB491" s="198">
        <v>37135</v>
      </c>
      <c r="AC491" s="198">
        <v>37164</v>
      </c>
    </row>
    <row r="492" spans="1:29" x14ac:dyDescent="0.25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30</v>
      </c>
      <c r="F492" s="213">
        <f t="shared" si="40"/>
        <v>750</v>
      </c>
      <c r="G492" s="202">
        <v>1308062</v>
      </c>
      <c r="H492" s="198">
        <v>37041.276018518518</v>
      </c>
      <c r="I492" t="s">
        <v>2999</v>
      </c>
      <c r="M492" t="s">
        <v>1657</v>
      </c>
      <c r="N492" t="s">
        <v>1069</v>
      </c>
      <c r="O492" t="s">
        <v>3450</v>
      </c>
      <c r="P492" s="199">
        <v>25</v>
      </c>
      <c r="S492" t="s">
        <v>2945</v>
      </c>
      <c r="T492" t="s">
        <v>3255</v>
      </c>
      <c r="U492" s="201">
        <v>62.5</v>
      </c>
      <c r="V492" t="s">
        <v>3160</v>
      </c>
      <c r="W492" t="s">
        <v>1253</v>
      </c>
      <c r="X492" t="s">
        <v>3001</v>
      </c>
      <c r="Y492" t="s">
        <v>1072</v>
      </c>
      <c r="Z492" t="s">
        <v>1909</v>
      </c>
      <c r="AA492">
        <v>625421.1</v>
      </c>
      <c r="AB492" s="198">
        <v>37135</v>
      </c>
      <c r="AC492" s="198">
        <v>37164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5</v>
      </c>
      <c r="F493" s="213">
        <f t="shared" si="40"/>
        <v>250</v>
      </c>
      <c r="G493" s="202">
        <v>1308063</v>
      </c>
      <c r="H493" s="198">
        <v>37041.276076388887</v>
      </c>
      <c r="I493" t="s">
        <v>1249</v>
      </c>
      <c r="M493" t="s">
        <v>1657</v>
      </c>
      <c r="N493" t="s">
        <v>2977</v>
      </c>
      <c r="O493" t="s">
        <v>1158</v>
      </c>
      <c r="Q493" s="199">
        <v>50</v>
      </c>
      <c r="S493" t="s">
        <v>2945</v>
      </c>
      <c r="T493" t="s">
        <v>3255</v>
      </c>
      <c r="U493" s="201">
        <v>43.75</v>
      </c>
      <c r="V493" t="s">
        <v>1250</v>
      </c>
      <c r="W493" t="s">
        <v>2993</v>
      </c>
      <c r="X493" t="s">
        <v>2994</v>
      </c>
      <c r="Y493" t="s">
        <v>1072</v>
      </c>
      <c r="Z493" t="s">
        <v>1904</v>
      </c>
      <c r="AA493">
        <v>625422.1</v>
      </c>
      <c r="AB493" s="198">
        <v>37046.875</v>
      </c>
      <c r="AC493" s="198">
        <v>37050.875</v>
      </c>
    </row>
    <row r="494" spans="1:29" x14ac:dyDescent="0.25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1308064</v>
      </c>
      <c r="H494" s="198">
        <v>37041.27611111111</v>
      </c>
      <c r="I494" t="s">
        <v>1243</v>
      </c>
      <c r="M494" t="s">
        <v>1657</v>
      </c>
      <c r="N494" t="s">
        <v>2977</v>
      </c>
      <c r="O494" t="s">
        <v>245</v>
      </c>
      <c r="Q494" s="199">
        <v>50</v>
      </c>
      <c r="S494" t="s">
        <v>2945</v>
      </c>
      <c r="T494" t="s">
        <v>3255</v>
      </c>
      <c r="U494" s="201">
        <v>24.75</v>
      </c>
      <c r="V494" t="s">
        <v>1244</v>
      </c>
      <c r="W494" t="s">
        <v>2993</v>
      </c>
      <c r="X494" t="s">
        <v>2994</v>
      </c>
      <c r="Y494" t="s">
        <v>1072</v>
      </c>
      <c r="Z494" t="s">
        <v>1904</v>
      </c>
      <c r="AA494">
        <v>625423.1</v>
      </c>
      <c r="AB494" s="198">
        <v>37042.875</v>
      </c>
      <c r="AC494" s="198">
        <v>37042.875</v>
      </c>
    </row>
    <row r="495" spans="1:29" x14ac:dyDescent="0.25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1308065</v>
      </c>
      <c r="H495" s="198">
        <v>37041.276203703703</v>
      </c>
      <c r="I495" t="s">
        <v>2983</v>
      </c>
      <c r="M495" t="s">
        <v>1657</v>
      </c>
      <c r="N495" t="s">
        <v>2977</v>
      </c>
      <c r="O495" t="s">
        <v>245</v>
      </c>
      <c r="P495" s="199">
        <v>50</v>
      </c>
      <c r="S495" t="s">
        <v>2945</v>
      </c>
      <c r="T495" t="s">
        <v>3255</v>
      </c>
      <c r="U495" s="201">
        <v>24.5</v>
      </c>
      <c r="V495" t="s">
        <v>971</v>
      </c>
      <c r="W495" t="s">
        <v>2993</v>
      </c>
      <c r="X495" t="s">
        <v>2994</v>
      </c>
      <c r="Y495" t="s">
        <v>1072</v>
      </c>
      <c r="Z495" t="s">
        <v>1904</v>
      </c>
      <c r="AA495">
        <v>625424.1</v>
      </c>
      <c r="AB495" s="198">
        <v>37042.875</v>
      </c>
      <c r="AC495" s="198">
        <v>37042.875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1308066</v>
      </c>
      <c r="H496" s="198">
        <v>37041.276273148149</v>
      </c>
      <c r="I496" t="s">
        <v>2999</v>
      </c>
      <c r="M496" t="s">
        <v>1657</v>
      </c>
      <c r="N496" t="s">
        <v>2977</v>
      </c>
      <c r="O496" t="s">
        <v>253</v>
      </c>
      <c r="P496" s="199">
        <v>50</v>
      </c>
      <c r="S496" t="s">
        <v>2945</v>
      </c>
      <c r="T496" t="s">
        <v>3255</v>
      </c>
      <c r="U496" s="201">
        <v>37</v>
      </c>
      <c r="V496" t="s">
        <v>13</v>
      </c>
      <c r="W496" t="s">
        <v>1242</v>
      </c>
      <c r="X496" t="s">
        <v>2984</v>
      </c>
      <c r="Y496" t="s">
        <v>1072</v>
      </c>
      <c r="Z496" t="s">
        <v>1904</v>
      </c>
      <c r="AA496">
        <v>625425.1</v>
      </c>
      <c r="AB496" s="198">
        <v>37042.875</v>
      </c>
      <c r="AC496" s="198">
        <v>37042.875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1308067</v>
      </c>
      <c r="H497" s="198">
        <v>37041.276562500003</v>
      </c>
      <c r="I497" t="s">
        <v>3227</v>
      </c>
      <c r="M497" t="s">
        <v>1657</v>
      </c>
      <c r="N497" t="s">
        <v>2977</v>
      </c>
      <c r="O497" t="s">
        <v>4764</v>
      </c>
      <c r="P497" s="199">
        <v>50</v>
      </c>
      <c r="S497" t="s">
        <v>2945</v>
      </c>
      <c r="T497" t="s">
        <v>3255</v>
      </c>
      <c r="U497" s="201">
        <v>29.75</v>
      </c>
      <c r="V497" t="s">
        <v>7</v>
      </c>
      <c r="W497" t="s">
        <v>2985</v>
      </c>
      <c r="X497" t="s">
        <v>1252</v>
      </c>
      <c r="Y497" t="s">
        <v>1072</v>
      </c>
      <c r="Z497" t="s">
        <v>1904</v>
      </c>
      <c r="AA497">
        <v>625426.1</v>
      </c>
      <c r="AB497" s="198">
        <v>37042.875</v>
      </c>
      <c r="AC497" s="198">
        <v>37042.875</v>
      </c>
    </row>
    <row r="498" spans="1:29" x14ac:dyDescent="0.25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13">
        <f t="shared" si="40"/>
        <v>250</v>
      </c>
      <c r="G498" s="202">
        <v>1308068</v>
      </c>
      <c r="H498" s="198">
        <v>37041.276631944442</v>
      </c>
      <c r="I498" t="s">
        <v>3114</v>
      </c>
      <c r="M498" t="s">
        <v>1657</v>
      </c>
      <c r="N498" t="s">
        <v>2977</v>
      </c>
      <c r="O498" t="s">
        <v>1158</v>
      </c>
      <c r="P498" s="199">
        <v>50</v>
      </c>
      <c r="S498" t="s">
        <v>2945</v>
      </c>
      <c r="T498" t="s">
        <v>3255</v>
      </c>
      <c r="U498" s="201">
        <v>43.25</v>
      </c>
      <c r="V498" t="s">
        <v>1079</v>
      </c>
      <c r="W498" t="s">
        <v>2993</v>
      </c>
      <c r="X498" t="s">
        <v>2994</v>
      </c>
      <c r="Y498" t="s">
        <v>1072</v>
      </c>
      <c r="Z498" t="s">
        <v>1904</v>
      </c>
      <c r="AA498">
        <v>625427.1</v>
      </c>
      <c r="AB498" s="198">
        <v>37046.875</v>
      </c>
      <c r="AC498" s="198">
        <v>37050.875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1308069</v>
      </c>
      <c r="H499" s="198">
        <v>37041.276689814818</v>
      </c>
      <c r="I499" t="s">
        <v>1600</v>
      </c>
      <c r="M499" t="s">
        <v>1657</v>
      </c>
      <c r="N499" t="s">
        <v>2977</v>
      </c>
      <c r="O499" t="s">
        <v>4764</v>
      </c>
      <c r="P499" s="199">
        <v>50</v>
      </c>
      <c r="S499" t="s">
        <v>2945</v>
      </c>
      <c r="T499" t="s">
        <v>3255</v>
      </c>
      <c r="U499" s="201">
        <v>29.5</v>
      </c>
      <c r="V499" t="s">
        <v>1542</v>
      </c>
      <c r="W499" t="s">
        <v>2985</v>
      </c>
      <c r="X499" t="s">
        <v>1252</v>
      </c>
      <c r="Y499" t="s">
        <v>1072</v>
      </c>
      <c r="Z499" t="s">
        <v>1904</v>
      </c>
      <c r="AA499">
        <v>625428.1</v>
      </c>
      <c r="AB499" s="198">
        <v>37042.875</v>
      </c>
      <c r="AC499" s="198">
        <v>37042.875</v>
      </c>
    </row>
    <row r="500" spans="1:29" x14ac:dyDescent="0.25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1308070</v>
      </c>
      <c r="H500" s="198">
        <v>37041.276921296296</v>
      </c>
      <c r="I500" t="s">
        <v>77</v>
      </c>
      <c r="M500" t="s">
        <v>1657</v>
      </c>
      <c r="N500" t="s">
        <v>2977</v>
      </c>
      <c r="O500" t="s">
        <v>4764</v>
      </c>
      <c r="Q500" s="199">
        <v>50</v>
      </c>
      <c r="S500" t="s">
        <v>2945</v>
      </c>
      <c r="T500" t="s">
        <v>3255</v>
      </c>
      <c r="U500" s="201">
        <v>29.5</v>
      </c>
      <c r="V500" t="s">
        <v>227</v>
      </c>
      <c r="W500" t="s">
        <v>2985</v>
      </c>
      <c r="X500" t="s">
        <v>1252</v>
      </c>
      <c r="Y500" t="s">
        <v>1072</v>
      </c>
      <c r="Z500" t="s">
        <v>1904</v>
      </c>
      <c r="AA500">
        <v>625429.1</v>
      </c>
      <c r="AB500" s="198">
        <v>37042.875</v>
      </c>
      <c r="AC500" s="198">
        <v>37042.875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1308072</v>
      </c>
      <c r="H501" s="198">
        <v>37041.277118055557</v>
      </c>
      <c r="I501" t="s">
        <v>3430</v>
      </c>
      <c r="M501" t="s">
        <v>2952</v>
      </c>
      <c r="N501" t="s">
        <v>3252</v>
      </c>
      <c r="O501" t="s">
        <v>3253</v>
      </c>
      <c r="P501" s="199">
        <v>20</v>
      </c>
      <c r="S501" t="s">
        <v>3254</v>
      </c>
      <c r="T501" t="s">
        <v>3255</v>
      </c>
      <c r="U501" s="201">
        <v>1695</v>
      </c>
      <c r="V501" t="s">
        <v>3431</v>
      </c>
      <c r="W501" t="s">
        <v>3261</v>
      </c>
      <c r="X501" t="s">
        <v>3257</v>
      </c>
      <c r="Y501" t="s">
        <v>3258</v>
      </c>
      <c r="Z501" t="s">
        <v>3259</v>
      </c>
      <c r="AA501">
        <v>2157430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62</v>
      </c>
      <c r="F502" s="213">
        <f t="shared" si="40"/>
        <v>3100</v>
      </c>
      <c r="G502" s="202">
        <v>1308071</v>
      </c>
      <c r="H502" s="198">
        <v>37041.277118055557</v>
      </c>
      <c r="I502" t="s">
        <v>1243</v>
      </c>
      <c r="M502" t="s">
        <v>1657</v>
      </c>
      <c r="N502" t="s">
        <v>2977</v>
      </c>
      <c r="O502" t="s">
        <v>3154</v>
      </c>
      <c r="P502" s="199">
        <v>50</v>
      </c>
      <c r="S502" t="s">
        <v>2945</v>
      </c>
      <c r="T502" t="s">
        <v>3255</v>
      </c>
      <c r="U502" s="201">
        <v>77</v>
      </c>
      <c r="V502" t="s">
        <v>254</v>
      </c>
      <c r="W502" t="s">
        <v>1253</v>
      </c>
      <c r="X502" t="s">
        <v>3001</v>
      </c>
      <c r="Y502" t="s">
        <v>1072</v>
      </c>
      <c r="Z502" t="s">
        <v>1904</v>
      </c>
      <c r="AA502">
        <v>625430.1</v>
      </c>
      <c r="AB502" s="198">
        <v>37073.71597222222</v>
      </c>
      <c r="AC502" s="198">
        <v>37134.71597222222</v>
      </c>
    </row>
    <row r="503" spans="1:29" x14ac:dyDescent="0.25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</v>
      </c>
      <c r="G503" s="202">
        <v>1308073</v>
      </c>
      <c r="H503" s="198">
        <v>37041.277129629627</v>
      </c>
      <c r="I503" t="s">
        <v>3277</v>
      </c>
      <c r="M503" t="s">
        <v>2952</v>
      </c>
      <c r="N503" t="s">
        <v>3265</v>
      </c>
      <c r="O503" t="s">
        <v>3266</v>
      </c>
      <c r="Q503" s="199">
        <v>5</v>
      </c>
      <c r="S503" t="s">
        <v>3254</v>
      </c>
      <c r="T503" t="s">
        <v>3255</v>
      </c>
      <c r="U503" s="201">
        <v>1515</v>
      </c>
      <c r="V503" t="s">
        <v>3318</v>
      </c>
      <c r="W503" t="s">
        <v>3261</v>
      </c>
      <c r="X503" t="s">
        <v>3257</v>
      </c>
      <c r="Y503" t="s">
        <v>3258</v>
      </c>
      <c r="Z503" t="s">
        <v>3259</v>
      </c>
      <c r="AA503">
        <v>2157428</v>
      </c>
    </row>
    <row r="504" spans="1:29" x14ac:dyDescent="0.25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31</v>
      </c>
      <c r="F504" s="213">
        <f t="shared" si="40"/>
        <v>155000</v>
      </c>
      <c r="G504" s="202">
        <v>1308074</v>
      </c>
      <c r="H504" s="198">
        <v>37041.277141203704</v>
      </c>
      <c r="I504" t="s">
        <v>3151</v>
      </c>
      <c r="M504" t="s">
        <v>2946</v>
      </c>
      <c r="N504" t="s">
        <v>1268</v>
      </c>
      <c r="O504" t="s">
        <v>1537</v>
      </c>
      <c r="Q504" s="199">
        <v>5000</v>
      </c>
      <c r="S504" t="s">
        <v>2947</v>
      </c>
      <c r="T504" t="s">
        <v>3255</v>
      </c>
      <c r="U504" s="201">
        <v>3.7450000000000001</v>
      </c>
      <c r="V504" t="s">
        <v>1544</v>
      </c>
      <c r="W504" t="s">
        <v>1767</v>
      </c>
      <c r="X504" t="s">
        <v>1269</v>
      </c>
      <c r="Y504" t="s">
        <v>3275</v>
      </c>
      <c r="Z504" t="s">
        <v>1909</v>
      </c>
      <c r="AA504" t="s">
        <v>4775</v>
      </c>
      <c r="AB504" s="198">
        <v>37073.875</v>
      </c>
      <c r="AC504" s="198">
        <v>37103.875</v>
      </c>
    </row>
    <row r="505" spans="1:29" x14ac:dyDescent="0.25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10</v>
      </c>
      <c r="G505" s="202">
        <v>1308075</v>
      </c>
      <c r="H505" s="198">
        <v>37041.277280092596</v>
      </c>
      <c r="I505" t="s">
        <v>3270</v>
      </c>
      <c r="M505" t="s">
        <v>2952</v>
      </c>
      <c r="N505" t="s">
        <v>3252</v>
      </c>
      <c r="O505" t="s">
        <v>3253</v>
      </c>
      <c r="Q505" s="199">
        <v>10</v>
      </c>
      <c r="S505" t="s">
        <v>3254</v>
      </c>
      <c r="T505" t="s">
        <v>3255</v>
      </c>
      <c r="U505" s="201">
        <v>1696</v>
      </c>
      <c r="V505" t="s">
        <v>4687</v>
      </c>
      <c r="W505" t="s">
        <v>3261</v>
      </c>
      <c r="X505" t="s">
        <v>3257</v>
      </c>
      <c r="Y505" t="s">
        <v>3258</v>
      </c>
      <c r="Z505" t="s">
        <v>3259</v>
      </c>
      <c r="AA505">
        <v>2157433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1308076</v>
      </c>
      <c r="H506" s="198">
        <v>37041.277418981481</v>
      </c>
      <c r="I506" t="s">
        <v>2999</v>
      </c>
      <c r="M506" t="s">
        <v>1657</v>
      </c>
      <c r="N506" t="s">
        <v>2977</v>
      </c>
      <c r="O506" t="s">
        <v>245</v>
      </c>
      <c r="P506" s="199">
        <v>50</v>
      </c>
      <c r="S506" t="s">
        <v>2945</v>
      </c>
      <c r="T506" t="s">
        <v>3255</v>
      </c>
      <c r="U506" s="201">
        <v>24.25</v>
      </c>
      <c r="V506" t="s">
        <v>13</v>
      </c>
      <c r="W506" t="s">
        <v>2993</v>
      </c>
      <c r="X506" t="s">
        <v>2994</v>
      </c>
      <c r="Y506" t="s">
        <v>1072</v>
      </c>
      <c r="Z506" t="s">
        <v>1904</v>
      </c>
      <c r="AA506">
        <v>625431.1</v>
      </c>
      <c r="AB506" s="198">
        <v>37042.875</v>
      </c>
      <c r="AC506" s="198">
        <v>37042.875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</v>
      </c>
      <c r="G507" s="202">
        <v>1308077</v>
      </c>
      <c r="H507" s="198">
        <v>37041.277418981481</v>
      </c>
      <c r="I507" t="s">
        <v>3114</v>
      </c>
      <c r="M507" t="s">
        <v>1657</v>
      </c>
      <c r="N507" t="s">
        <v>2977</v>
      </c>
      <c r="O507" t="s">
        <v>4764</v>
      </c>
      <c r="P507" s="199">
        <v>50</v>
      </c>
      <c r="S507" t="s">
        <v>2945</v>
      </c>
      <c r="T507" t="s">
        <v>3255</v>
      </c>
      <c r="U507" s="201">
        <v>29.25</v>
      </c>
      <c r="V507" t="s">
        <v>2975</v>
      </c>
      <c r="W507" t="s">
        <v>2985</v>
      </c>
      <c r="X507" t="s">
        <v>1252</v>
      </c>
      <c r="Y507" t="s">
        <v>1072</v>
      </c>
      <c r="Z507" t="s">
        <v>1904</v>
      </c>
      <c r="AA507">
        <v>625432.1</v>
      </c>
      <c r="AB507" s="198">
        <v>37042.875</v>
      </c>
      <c r="AC507" s="198">
        <v>37042.875</v>
      </c>
    </row>
    <row r="508" spans="1:29" x14ac:dyDescent="0.25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1308078</v>
      </c>
      <c r="H508" s="198">
        <v>37041.277430555558</v>
      </c>
      <c r="I508" t="s">
        <v>1052</v>
      </c>
      <c r="M508" t="s">
        <v>1657</v>
      </c>
      <c r="N508" t="s">
        <v>2977</v>
      </c>
      <c r="O508" t="s">
        <v>4767</v>
      </c>
      <c r="P508" s="199">
        <v>50</v>
      </c>
      <c r="S508" t="s">
        <v>2945</v>
      </c>
      <c r="T508" t="s">
        <v>3255</v>
      </c>
      <c r="U508" s="201">
        <v>17.75</v>
      </c>
      <c r="V508" t="s">
        <v>231</v>
      </c>
      <c r="W508" t="s">
        <v>2988</v>
      </c>
      <c r="X508" t="s">
        <v>2978</v>
      </c>
      <c r="Y508" t="s">
        <v>1072</v>
      </c>
      <c r="Z508" t="s">
        <v>1904</v>
      </c>
      <c r="AA508">
        <v>625433.1</v>
      </c>
      <c r="AB508" s="198">
        <v>37042.875</v>
      </c>
      <c r="AC508" s="198">
        <v>37042.875</v>
      </c>
    </row>
    <row r="509" spans="1:29" x14ac:dyDescent="0.25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5</v>
      </c>
      <c r="F509" s="213">
        <f t="shared" si="40"/>
        <v>250</v>
      </c>
      <c r="G509" s="202">
        <v>1308079</v>
      </c>
      <c r="H509" s="198">
        <v>37041.277465277781</v>
      </c>
      <c r="I509" t="s">
        <v>2999</v>
      </c>
      <c r="M509" t="s">
        <v>1657</v>
      </c>
      <c r="N509" t="s">
        <v>2977</v>
      </c>
      <c r="O509" t="s">
        <v>1159</v>
      </c>
      <c r="P509" s="199">
        <v>50</v>
      </c>
      <c r="S509" t="s">
        <v>2945</v>
      </c>
      <c r="T509" t="s">
        <v>3255</v>
      </c>
      <c r="U509" s="201">
        <v>42.5</v>
      </c>
      <c r="V509" t="s">
        <v>3157</v>
      </c>
      <c r="W509" t="s">
        <v>2981</v>
      </c>
      <c r="X509" t="s">
        <v>2982</v>
      </c>
      <c r="Y509" t="s">
        <v>1072</v>
      </c>
      <c r="Z509" t="s">
        <v>1904</v>
      </c>
      <c r="AA509">
        <v>625434.1</v>
      </c>
      <c r="AB509" s="198">
        <v>37046.875</v>
      </c>
      <c r="AC509" s="198">
        <v>37050.875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1308080</v>
      </c>
      <c r="H510" s="198">
        <v>37041.27752314815</v>
      </c>
      <c r="I510" t="s">
        <v>43</v>
      </c>
      <c r="M510" t="s">
        <v>1657</v>
      </c>
      <c r="N510" t="s">
        <v>2977</v>
      </c>
      <c r="O510" t="s">
        <v>245</v>
      </c>
      <c r="Q510" s="199">
        <v>50</v>
      </c>
      <c r="S510" t="s">
        <v>2945</v>
      </c>
      <c r="T510" t="s">
        <v>3255</v>
      </c>
      <c r="U510" s="201">
        <v>24.5</v>
      </c>
      <c r="V510" t="s">
        <v>4776</v>
      </c>
      <c r="W510" t="s">
        <v>2993</v>
      </c>
      <c r="X510" t="s">
        <v>2994</v>
      </c>
      <c r="Y510" t="s">
        <v>1072</v>
      </c>
      <c r="Z510" t="s">
        <v>1904</v>
      </c>
      <c r="AA510">
        <v>625435.1</v>
      </c>
      <c r="AB510" s="198">
        <v>37042.875</v>
      </c>
      <c r="AC510" s="198">
        <v>37042.875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1308081</v>
      </c>
      <c r="H511" s="198">
        <v>37041.27753472222</v>
      </c>
      <c r="I511" t="s">
        <v>1052</v>
      </c>
      <c r="M511" t="s">
        <v>1657</v>
      </c>
      <c r="N511" t="s">
        <v>2977</v>
      </c>
      <c r="O511" t="s">
        <v>4767</v>
      </c>
      <c r="P511" s="199">
        <v>50</v>
      </c>
      <c r="S511" t="s">
        <v>2945</v>
      </c>
      <c r="T511" t="s">
        <v>3255</v>
      </c>
      <c r="U511" s="201">
        <v>17.5</v>
      </c>
      <c r="V511" t="s">
        <v>231</v>
      </c>
      <c r="W511" t="s">
        <v>2988</v>
      </c>
      <c r="X511" t="s">
        <v>2978</v>
      </c>
      <c r="Y511" t="s">
        <v>1072</v>
      </c>
      <c r="Z511" t="s">
        <v>1904</v>
      </c>
      <c r="AA511">
        <v>625436.1</v>
      </c>
      <c r="AB511" s="198">
        <v>37042.875</v>
      </c>
      <c r="AC511" s="198">
        <v>37042.875</v>
      </c>
    </row>
    <row r="512" spans="1:29" x14ac:dyDescent="0.25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15</v>
      </c>
      <c r="G512" s="202">
        <v>1308083</v>
      </c>
      <c r="H512" s="198">
        <v>37041.277627314812</v>
      </c>
      <c r="I512" t="s">
        <v>3277</v>
      </c>
      <c r="M512" t="s">
        <v>2952</v>
      </c>
      <c r="N512" t="s">
        <v>3265</v>
      </c>
      <c r="O512" t="s">
        <v>3266</v>
      </c>
      <c r="Q512" s="199">
        <v>15</v>
      </c>
      <c r="S512" t="s">
        <v>3254</v>
      </c>
      <c r="T512" t="s">
        <v>3255</v>
      </c>
      <c r="U512" s="201">
        <v>1515</v>
      </c>
      <c r="V512" t="s">
        <v>3318</v>
      </c>
      <c r="W512" t="s">
        <v>3261</v>
      </c>
      <c r="X512" t="s">
        <v>3257</v>
      </c>
      <c r="Y512" t="s">
        <v>3258</v>
      </c>
      <c r="Z512" t="s">
        <v>3259</v>
      </c>
      <c r="AA512">
        <v>2157437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1308082</v>
      </c>
      <c r="H513" s="198">
        <v>37041.277627314812</v>
      </c>
      <c r="I513" t="s">
        <v>2999</v>
      </c>
      <c r="M513" t="s">
        <v>1657</v>
      </c>
      <c r="N513" t="s">
        <v>2977</v>
      </c>
      <c r="O513" t="s">
        <v>245</v>
      </c>
      <c r="P513" s="199">
        <v>50</v>
      </c>
      <c r="S513" t="s">
        <v>2945</v>
      </c>
      <c r="T513" t="s">
        <v>3255</v>
      </c>
      <c r="U513" s="201">
        <v>24.25</v>
      </c>
      <c r="V513" t="s">
        <v>13</v>
      </c>
      <c r="W513" t="s">
        <v>2993</v>
      </c>
      <c r="X513" t="s">
        <v>2994</v>
      </c>
      <c r="Y513" t="s">
        <v>1072</v>
      </c>
      <c r="Z513" t="s">
        <v>1904</v>
      </c>
      <c r="AA513">
        <v>625437.1</v>
      </c>
      <c r="AB513" s="198">
        <v>37042.875</v>
      </c>
      <c r="AC513" s="198">
        <v>37042.875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1308084</v>
      </c>
      <c r="H514" s="198">
        <v>37041.277719907404</v>
      </c>
      <c r="I514" t="s">
        <v>1600</v>
      </c>
      <c r="M514" t="s">
        <v>1657</v>
      </c>
      <c r="N514" t="s">
        <v>2977</v>
      </c>
      <c r="O514" t="s">
        <v>4764</v>
      </c>
      <c r="Q514" s="199">
        <v>50</v>
      </c>
      <c r="S514" t="s">
        <v>2945</v>
      </c>
      <c r="T514" t="s">
        <v>3255</v>
      </c>
      <c r="U514" s="201">
        <v>29.5</v>
      </c>
      <c r="V514" t="s">
        <v>1542</v>
      </c>
      <c r="W514" t="s">
        <v>2985</v>
      </c>
      <c r="X514" t="s">
        <v>1252</v>
      </c>
      <c r="Y514" t="s">
        <v>1072</v>
      </c>
      <c r="Z514" t="s">
        <v>1904</v>
      </c>
      <c r="AA514">
        <v>625438.1</v>
      </c>
      <c r="AB514" s="198">
        <v>37042.875</v>
      </c>
      <c r="AC514" s="198">
        <v>37042.875</v>
      </c>
    </row>
    <row r="515" spans="1:29" x14ac:dyDescent="0.25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</v>
      </c>
      <c r="G515" s="202">
        <v>1308085</v>
      </c>
      <c r="H515" s="198">
        <v>37041.277800925927</v>
      </c>
      <c r="I515" t="s">
        <v>3313</v>
      </c>
      <c r="M515" t="s">
        <v>2952</v>
      </c>
      <c r="N515" t="s">
        <v>3252</v>
      </c>
      <c r="O515" t="s">
        <v>3253</v>
      </c>
      <c r="Q515" s="199">
        <v>10</v>
      </c>
      <c r="S515" t="s">
        <v>3254</v>
      </c>
      <c r="T515" t="s">
        <v>3255</v>
      </c>
      <c r="U515" s="201">
        <v>1696</v>
      </c>
      <c r="V515" t="s">
        <v>3315</v>
      </c>
      <c r="W515" t="s">
        <v>3261</v>
      </c>
      <c r="X515" t="s">
        <v>3257</v>
      </c>
      <c r="Y515" t="s">
        <v>3258</v>
      </c>
      <c r="Z515" t="s">
        <v>3259</v>
      </c>
      <c r="AA515">
        <v>2157441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1308086</v>
      </c>
      <c r="H516" s="198">
        <v>37041.278275462966</v>
      </c>
      <c r="I516" t="s">
        <v>3228</v>
      </c>
      <c r="M516" t="s">
        <v>1657</v>
      </c>
      <c r="N516" t="s">
        <v>2977</v>
      </c>
      <c r="O516" t="s">
        <v>4764</v>
      </c>
      <c r="P516" s="199">
        <v>50</v>
      </c>
      <c r="S516" t="s">
        <v>2945</v>
      </c>
      <c r="T516" t="s">
        <v>3255</v>
      </c>
      <c r="U516" s="201">
        <v>29.25</v>
      </c>
      <c r="V516" t="s">
        <v>1237</v>
      </c>
      <c r="W516" t="s">
        <v>2985</v>
      </c>
      <c r="X516" t="s">
        <v>1252</v>
      </c>
      <c r="Y516" t="s">
        <v>1072</v>
      </c>
      <c r="Z516" t="s">
        <v>1904</v>
      </c>
      <c r="AA516">
        <v>625439.1</v>
      </c>
      <c r="AB516" s="198">
        <v>37042.875</v>
      </c>
      <c r="AC516" s="198">
        <v>37042.875</v>
      </c>
    </row>
    <row r="517" spans="1:29" x14ac:dyDescent="0.25">
      <c r="A517" s="44" t="str">
        <f t="shared" si="36"/>
        <v xml:space="preserve"> Power Physical</v>
      </c>
      <c r="B517" s="44" t="str">
        <f t="shared" si="37"/>
        <v/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28</v>
      </c>
      <c r="F517" s="213">
        <f t="shared" si="40"/>
        <v>560</v>
      </c>
      <c r="G517" s="202">
        <v>1308087</v>
      </c>
      <c r="H517" s="198">
        <v>37041.278483796297</v>
      </c>
      <c r="I517" t="s">
        <v>4720</v>
      </c>
      <c r="M517" t="s">
        <v>1657</v>
      </c>
      <c r="N517" t="s">
        <v>3325</v>
      </c>
      <c r="O517" t="s">
        <v>211</v>
      </c>
      <c r="Q517" s="199">
        <v>20</v>
      </c>
      <c r="S517" t="s">
        <v>2945</v>
      </c>
      <c r="T517" t="s">
        <v>3291</v>
      </c>
      <c r="U517" s="201">
        <v>17.95</v>
      </c>
      <c r="V517" t="s">
        <v>4777</v>
      </c>
      <c r="W517" t="s">
        <v>3326</v>
      </c>
      <c r="X517" t="s">
        <v>3418</v>
      </c>
      <c r="Y517" t="s">
        <v>3419</v>
      </c>
      <c r="Z517" t="s">
        <v>3420</v>
      </c>
      <c r="AA517">
        <v>108278.1</v>
      </c>
      <c r="AB517" s="198">
        <v>37102</v>
      </c>
      <c r="AC517" s="198">
        <v>37129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40</v>
      </c>
      <c r="G518" s="202">
        <v>1308088</v>
      </c>
      <c r="H518" s="198">
        <v>37041.27857638889</v>
      </c>
      <c r="I518" t="s">
        <v>3430</v>
      </c>
      <c r="M518" t="s">
        <v>2952</v>
      </c>
      <c r="N518" t="s">
        <v>3252</v>
      </c>
      <c r="O518" t="s">
        <v>3253</v>
      </c>
      <c r="P518" s="199">
        <v>40</v>
      </c>
      <c r="S518" t="s">
        <v>3254</v>
      </c>
      <c r="T518" t="s">
        <v>3255</v>
      </c>
      <c r="U518" s="201">
        <v>1695</v>
      </c>
      <c r="V518" t="s">
        <v>3431</v>
      </c>
      <c r="W518" t="s">
        <v>3261</v>
      </c>
      <c r="X518" t="s">
        <v>3257</v>
      </c>
      <c r="Y518" t="s">
        <v>3258</v>
      </c>
      <c r="Z518" t="s">
        <v>3259</v>
      </c>
      <c r="AA518">
        <v>2157445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1308089</v>
      </c>
      <c r="H519" s="198">
        <v>37041.278645833336</v>
      </c>
      <c r="I519" t="s">
        <v>2979</v>
      </c>
      <c r="M519" t="s">
        <v>1657</v>
      </c>
      <c r="N519" t="s">
        <v>2977</v>
      </c>
      <c r="O519" t="s">
        <v>4764</v>
      </c>
      <c r="P519" s="199">
        <v>50</v>
      </c>
      <c r="S519" t="s">
        <v>2945</v>
      </c>
      <c r="T519" t="s">
        <v>3255</v>
      </c>
      <c r="U519" s="201">
        <v>29</v>
      </c>
      <c r="V519" t="s">
        <v>1675</v>
      </c>
      <c r="W519" t="s">
        <v>2985</v>
      </c>
      <c r="X519" t="s">
        <v>1252</v>
      </c>
      <c r="Y519" t="s">
        <v>1072</v>
      </c>
      <c r="Z519" t="s">
        <v>1904</v>
      </c>
      <c r="AA519">
        <v>625440.1</v>
      </c>
      <c r="AB519" s="198">
        <v>37042.875</v>
      </c>
      <c r="AC519" s="198">
        <v>37042.875</v>
      </c>
    </row>
    <row r="520" spans="1:29" x14ac:dyDescent="0.25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1308090</v>
      </c>
      <c r="H520" s="198">
        <v>37041.278749999998</v>
      </c>
      <c r="I520" t="s">
        <v>1052</v>
      </c>
      <c r="M520" t="s">
        <v>1657</v>
      </c>
      <c r="N520" t="s">
        <v>2977</v>
      </c>
      <c r="O520" t="s">
        <v>1159</v>
      </c>
      <c r="Q520" s="199">
        <v>50</v>
      </c>
      <c r="S520" t="s">
        <v>2945</v>
      </c>
      <c r="T520" t="s">
        <v>3255</v>
      </c>
      <c r="U520" s="201">
        <v>43</v>
      </c>
      <c r="V520" t="s">
        <v>231</v>
      </c>
      <c r="W520" t="s">
        <v>2981</v>
      </c>
      <c r="X520" t="s">
        <v>2982</v>
      </c>
      <c r="Y520" t="s">
        <v>1072</v>
      </c>
      <c r="Z520" t="s">
        <v>1904</v>
      </c>
      <c r="AA520">
        <v>625441.1</v>
      </c>
      <c r="AB520" s="198">
        <v>37046.875</v>
      </c>
      <c r="AC520" s="198">
        <v>37050.875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1308091</v>
      </c>
      <c r="H521" s="198">
        <v>37041.27888888889</v>
      </c>
      <c r="I521" t="s">
        <v>3432</v>
      </c>
      <c r="M521" t="s">
        <v>2952</v>
      </c>
      <c r="N521" t="s">
        <v>3252</v>
      </c>
      <c r="O521" t="s">
        <v>3253</v>
      </c>
      <c r="Q521" s="199">
        <v>20</v>
      </c>
      <c r="S521" t="s">
        <v>3254</v>
      </c>
      <c r="T521" t="s">
        <v>3255</v>
      </c>
      <c r="U521" s="201">
        <v>1696</v>
      </c>
      <c r="V521" t="s">
        <v>3150</v>
      </c>
      <c r="W521" t="s">
        <v>3261</v>
      </c>
      <c r="X521" t="s">
        <v>3257</v>
      </c>
      <c r="Y521" t="s">
        <v>3258</v>
      </c>
      <c r="Z521" t="s">
        <v>3259</v>
      </c>
      <c r="AA521">
        <v>2157450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1308092</v>
      </c>
      <c r="H522" s="198">
        <v>37041.27888888889</v>
      </c>
      <c r="I522" t="s">
        <v>2987</v>
      </c>
      <c r="M522" t="s">
        <v>1657</v>
      </c>
      <c r="N522" t="s">
        <v>2977</v>
      </c>
      <c r="O522" t="s">
        <v>4778</v>
      </c>
      <c r="P522" s="199">
        <v>50</v>
      </c>
      <c r="S522" t="s">
        <v>2945</v>
      </c>
      <c r="T522" t="s">
        <v>3255</v>
      </c>
      <c r="U522" s="201">
        <v>9.25</v>
      </c>
      <c r="V522" t="s">
        <v>239</v>
      </c>
      <c r="W522" t="s">
        <v>2988</v>
      </c>
      <c r="X522" t="s">
        <v>2989</v>
      </c>
      <c r="Y522" t="s">
        <v>1072</v>
      </c>
      <c r="Z522" t="s">
        <v>1904</v>
      </c>
      <c r="AA522">
        <v>625442.1</v>
      </c>
      <c r="AB522" s="198">
        <v>37042.875</v>
      </c>
      <c r="AC522" s="198">
        <v>37042.875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1308093</v>
      </c>
      <c r="H523" s="198">
        <v>37041.278969907406</v>
      </c>
      <c r="I523" t="s">
        <v>3227</v>
      </c>
      <c r="M523" t="s">
        <v>1657</v>
      </c>
      <c r="N523" t="s">
        <v>2977</v>
      </c>
      <c r="O523" t="s">
        <v>4764</v>
      </c>
      <c r="P523" s="199">
        <v>50</v>
      </c>
      <c r="S523" t="s">
        <v>2945</v>
      </c>
      <c r="T523" t="s">
        <v>3255</v>
      </c>
      <c r="U523" s="201">
        <v>28.75</v>
      </c>
      <c r="V523" t="s">
        <v>7</v>
      </c>
      <c r="W523" t="s">
        <v>2985</v>
      </c>
      <c r="X523" t="s">
        <v>1252</v>
      </c>
      <c r="Y523" t="s">
        <v>1072</v>
      </c>
      <c r="Z523" t="s">
        <v>1904</v>
      </c>
      <c r="AA523">
        <v>625443.1</v>
      </c>
      <c r="AB523" s="198">
        <v>37042.875</v>
      </c>
      <c r="AC523" s="198">
        <v>37042.875</v>
      </c>
    </row>
    <row r="524" spans="1:29" x14ac:dyDescent="0.25">
      <c r="A524" s="44" t="str">
        <f t="shared" si="41"/>
        <v>US Natural Gas Financial</v>
      </c>
      <c r="B524" s="44" t="str">
        <f t="shared" si="42"/>
        <v>US</v>
      </c>
      <c r="C524" s="44" t="str">
        <f t="shared" si="43"/>
        <v>Natural Gas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31</v>
      </c>
      <c r="F524" s="213">
        <f t="shared" si="45"/>
        <v>155000</v>
      </c>
      <c r="G524" s="202">
        <v>1308094</v>
      </c>
      <c r="H524" s="198">
        <v>37041.279027777775</v>
      </c>
      <c r="I524" t="s">
        <v>3095</v>
      </c>
      <c r="M524" t="s">
        <v>2946</v>
      </c>
      <c r="N524" t="s">
        <v>1268</v>
      </c>
      <c r="O524" t="s">
        <v>1537</v>
      </c>
      <c r="Q524" s="199">
        <v>5000</v>
      </c>
      <c r="S524" t="s">
        <v>2947</v>
      </c>
      <c r="T524" t="s">
        <v>3255</v>
      </c>
      <c r="U524" s="201">
        <v>3.7450000000000001</v>
      </c>
      <c r="V524" t="s">
        <v>1281</v>
      </c>
      <c r="W524" t="s">
        <v>1767</v>
      </c>
      <c r="X524" t="s">
        <v>1269</v>
      </c>
      <c r="Y524" t="s">
        <v>3275</v>
      </c>
      <c r="Z524" t="s">
        <v>1909</v>
      </c>
      <c r="AA524" t="s">
        <v>4779</v>
      </c>
      <c r="AB524" s="198">
        <v>37073.875</v>
      </c>
      <c r="AC524" s="198">
        <v>37103.875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1308095</v>
      </c>
      <c r="H525" s="198">
        <v>37041.279398148145</v>
      </c>
      <c r="I525" t="s">
        <v>1600</v>
      </c>
      <c r="M525" t="s">
        <v>1657</v>
      </c>
      <c r="N525" t="s">
        <v>2977</v>
      </c>
      <c r="O525" t="s">
        <v>4764</v>
      </c>
      <c r="P525" s="199">
        <v>50</v>
      </c>
      <c r="S525" t="s">
        <v>2945</v>
      </c>
      <c r="T525" t="s">
        <v>3255</v>
      </c>
      <c r="U525" s="201">
        <v>28.5</v>
      </c>
      <c r="V525" t="s">
        <v>1075</v>
      </c>
      <c r="W525" t="s">
        <v>2985</v>
      </c>
      <c r="X525" t="s">
        <v>1252</v>
      </c>
      <c r="Y525" t="s">
        <v>1072</v>
      </c>
      <c r="Z525" t="s">
        <v>1904</v>
      </c>
      <c r="AA525">
        <v>625444.1</v>
      </c>
      <c r="AB525" s="198">
        <v>37042.875</v>
      </c>
      <c r="AC525" s="198">
        <v>37042.875</v>
      </c>
    </row>
    <row r="526" spans="1:29" x14ac:dyDescent="0.25">
      <c r="A526" s="44" t="str">
        <f t="shared" si="41"/>
        <v>US Power Financial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1308097</v>
      </c>
      <c r="H526" s="198">
        <v>37041.279502314814</v>
      </c>
      <c r="I526" t="s">
        <v>2976</v>
      </c>
      <c r="M526" t="s">
        <v>1657</v>
      </c>
      <c r="N526" t="s">
        <v>1069</v>
      </c>
      <c r="O526" t="s">
        <v>4780</v>
      </c>
      <c r="Q526" s="199">
        <v>50</v>
      </c>
      <c r="S526" t="s">
        <v>2945</v>
      </c>
      <c r="T526" t="s">
        <v>3255</v>
      </c>
      <c r="U526" s="201">
        <v>24.5</v>
      </c>
      <c r="V526" t="s">
        <v>235</v>
      </c>
      <c r="W526" t="s">
        <v>2993</v>
      </c>
      <c r="X526" t="s">
        <v>2994</v>
      </c>
      <c r="Y526" t="s">
        <v>1072</v>
      </c>
      <c r="Z526" t="s">
        <v>1909</v>
      </c>
      <c r="AA526">
        <v>625446.1</v>
      </c>
      <c r="AB526" s="198">
        <v>37042.875</v>
      </c>
      <c r="AC526" s="198">
        <v>37042.875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10</v>
      </c>
      <c r="G527" s="202">
        <v>1308099</v>
      </c>
      <c r="H527" s="198">
        <v>37041.279513888891</v>
      </c>
      <c r="I527" t="s">
        <v>3277</v>
      </c>
      <c r="M527" t="s">
        <v>2952</v>
      </c>
      <c r="N527" t="s">
        <v>3319</v>
      </c>
      <c r="O527" t="s">
        <v>3320</v>
      </c>
      <c r="P527" s="199">
        <v>10</v>
      </c>
      <c r="S527" t="s">
        <v>3254</v>
      </c>
      <c r="T527" t="s">
        <v>3255</v>
      </c>
      <c r="U527" s="201">
        <v>939</v>
      </c>
      <c r="V527" t="s">
        <v>173</v>
      </c>
      <c r="W527" t="s">
        <v>3283</v>
      </c>
      <c r="X527" t="s">
        <v>3257</v>
      </c>
      <c r="Y527" t="s">
        <v>3258</v>
      </c>
      <c r="Z527" t="s">
        <v>3259</v>
      </c>
      <c r="AA527">
        <v>2157458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10</v>
      </c>
      <c r="G528" s="202">
        <v>1308098</v>
      </c>
      <c r="H528" s="198">
        <v>37041.279513888891</v>
      </c>
      <c r="I528" t="s">
        <v>3313</v>
      </c>
      <c r="M528" t="s">
        <v>2952</v>
      </c>
      <c r="N528" t="s">
        <v>3271</v>
      </c>
      <c r="O528" t="s">
        <v>3272</v>
      </c>
      <c r="Q528" s="199">
        <v>10</v>
      </c>
      <c r="S528" t="s">
        <v>3273</v>
      </c>
      <c r="T528" t="s">
        <v>3255</v>
      </c>
      <c r="U528" s="201">
        <v>1254</v>
      </c>
      <c r="V528" t="s">
        <v>3149</v>
      </c>
      <c r="W528" t="s">
        <v>3274</v>
      </c>
      <c r="X528" t="s">
        <v>3257</v>
      </c>
      <c r="Y528" t="s">
        <v>3258</v>
      </c>
      <c r="Z528" t="s">
        <v>3259</v>
      </c>
      <c r="AA528">
        <v>2157456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1308100</v>
      </c>
      <c r="H529" s="198">
        <v>37041.279699074075</v>
      </c>
      <c r="I529" t="s">
        <v>2999</v>
      </c>
      <c r="M529" t="s">
        <v>1657</v>
      </c>
      <c r="N529" t="s">
        <v>2977</v>
      </c>
      <c r="O529" t="s">
        <v>245</v>
      </c>
      <c r="P529" s="199">
        <v>50</v>
      </c>
      <c r="S529" t="s">
        <v>2945</v>
      </c>
      <c r="T529" t="s">
        <v>3255</v>
      </c>
      <c r="U529" s="201">
        <v>24.25</v>
      </c>
      <c r="V529" t="s">
        <v>13</v>
      </c>
      <c r="W529" t="s">
        <v>2993</v>
      </c>
      <c r="X529" t="s">
        <v>2994</v>
      </c>
      <c r="Y529" t="s">
        <v>1072</v>
      </c>
      <c r="Z529" t="s">
        <v>1904</v>
      </c>
      <c r="AA529">
        <v>625447.1</v>
      </c>
      <c r="AB529" s="198">
        <v>37042.875</v>
      </c>
      <c r="AC529" s="198">
        <v>37042.875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1308101</v>
      </c>
      <c r="H530" s="198">
        <v>37041.279814814814</v>
      </c>
      <c r="I530" t="s">
        <v>3228</v>
      </c>
      <c r="M530" t="s">
        <v>1657</v>
      </c>
      <c r="N530" t="s">
        <v>2977</v>
      </c>
      <c r="O530" t="s">
        <v>4764</v>
      </c>
      <c r="P530" s="199">
        <v>50</v>
      </c>
      <c r="S530" t="s">
        <v>2945</v>
      </c>
      <c r="T530" t="s">
        <v>3255</v>
      </c>
      <c r="U530" s="201">
        <v>28</v>
      </c>
      <c r="V530" t="s">
        <v>1237</v>
      </c>
      <c r="W530" t="s">
        <v>2985</v>
      </c>
      <c r="X530" t="s">
        <v>1252</v>
      </c>
      <c r="Y530" t="s">
        <v>1072</v>
      </c>
      <c r="Z530" t="s">
        <v>1904</v>
      </c>
      <c r="AA530">
        <v>625448.1</v>
      </c>
      <c r="AB530" s="198">
        <v>37042.875</v>
      </c>
      <c r="AC530" s="198">
        <v>37042.875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50</v>
      </c>
      <c r="G531" s="202">
        <v>1308102</v>
      </c>
      <c r="H531" s="198">
        <v>37041.279872685183</v>
      </c>
      <c r="I531" t="s">
        <v>3228</v>
      </c>
      <c r="M531" t="s">
        <v>1657</v>
      </c>
      <c r="N531" t="s">
        <v>2977</v>
      </c>
      <c r="O531" t="s">
        <v>4764</v>
      </c>
      <c r="P531" s="199">
        <v>50</v>
      </c>
      <c r="S531" t="s">
        <v>2945</v>
      </c>
      <c r="T531" t="s">
        <v>3255</v>
      </c>
      <c r="U531" s="201">
        <v>27.75</v>
      </c>
      <c r="V531" t="s">
        <v>1237</v>
      </c>
      <c r="W531" t="s">
        <v>2985</v>
      </c>
      <c r="X531" t="s">
        <v>1252</v>
      </c>
      <c r="Y531" t="s">
        <v>1072</v>
      </c>
      <c r="Z531" t="s">
        <v>1904</v>
      </c>
      <c r="AA531">
        <v>625449.1</v>
      </c>
      <c r="AB531" s="198">
        <v>37042.875</v>
      </c>
      <c r="AC531" s="198">
        <v>37042.875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1308103</v>
      </c>
      <c r="H532" s="198">
        <v>37041.279988425929</v>
      </c>
      <c r="I532" t="s">
        <v>1235</v>
      </c>
      <c r="M532" t="s">
        <v>1657</v>
      </c>
      <c r="N532" t="s">
        <v>2977</v>
      </c>
      <c r="O532" t="s">
        <v>4767</v>
      </c>
      <c r="Q532" s="199">
        <v>50</v>
      </c>
      <c r="S532" t="s">
        <v>2945</v>
      </c>
      <c r="T532" t="s">
        <v>3255</v>
      </c>
      <c r="U532" s="201">
        <v>17.5</v>
      </c>
      <c r="V532" t="s">
        <v>1579</v>
      </c>
      <c r="W532" t="s">
        <v>2988</v>
      </c>
      <c r="X532" t="s">
        <v>2978</v>
      </c>
      <c r="Y532" t="s">
        <v>1072</v>
      </c>
      <c r="Z532" t="s">
        <v>1904</v>
      </c>
      <c r="AA532">
        <v>625450.1</v>
      </c>
      <c r="AB532" s="198">
        <v>37042.875</v>
      </c>
      <c r="AC532" s="198">
        <v>37042.875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1308104</v>
      </c>
      <c r="H533" s="198">
        <v>37041.280023148145</v>
      </c>
      <c r="I533" t="s">
        <v>3227</v>
      </c>
      <c r="M533" t="s">
        <v>1657</v>
      </c>
      <c r="N533" t="s">
        <v>2977</v>
      </c>
      <c r="O533" t="s">
        <v>4781</v>
      </c>
      <c r="P533" s="199">
        <v>50</v>
      </c>
      <c r="S533" t="s">
        <v>2945</v>
      </c>
      <c r="T533" t="s">
        <v>3255</v>
      </c>
      <c r="U533" s="201">
        <v>10.5</v>
      </c>
      <c r="V533" t="s">
        <v>4782</v>
      </c>
      <c r="W533" t="s">
        <v>4783</v>
      </c>
      <c r="X533" t="s">
        <v>445</v>
      </c>
      <c r="Y533" t="s">
        <v>1072</v>
      </c>
      <c r="Z533" t="s">
        <v>1904</v>
      </c>
      <c r="AA533">
        <v>625451.1</v>
      </c>
      <c r="AB533" s="198">
        <v>37042.875</v>
      </c>
      <c r="AC533" s="198">
        <v>37042.875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5</v>
      </c>
      <c r="F534" s="213">
        <f t="shared" si="45"/>
        <v>250</v>
      </c>
      <c r="G534" s="202">
        <v>1308105</v>
      </c>
      <c r="H534" s="198">
        <v>37041.280034722222</v>
      </c>
      <c r="I534" t="s">
        <v>2976</v>
      </c>
      <c r="M534" t="s">
        <v>1657</v>
      </c>
      <c r="N534" t="s">
        <v>2977</v>
      </c>
      <c r="O534" t="s">
        <v>1159</v>
      </c>
      <c r="Q534" s="199">
        <v>50</v>
      </c>
      <c r="S534" t="s">
        <v>2945</v>
      </c>
      <c r="T534" t="s">
        <v>3255</v>
      </c>
      <c r="U534" s="201">
        <v>43.5</v>
      </c>
      <c r="V534" t="s">
        <v>865</v>
      </c>
      <c r="W534" t="s">
        <v>2981</v>
      </c>
      <c r="X534" t="s">
        <v>2982</v>
      </c>
      <c r="Y534" t="s">
        <v>1072</v>
      </c>
      <c r="Z534" t="s">
        <v>1904</v>
      </c>
      <c r="AA534">
        <v>625452.1</v>
      </c>
      <c r="AB534" s="198">
        <v>37046.875</v>
      </c>
      <c r="AC534" s="198">
        <v>37050.875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92</v>
      </c>
      <c r="F535" s="213">
        <f t="shared" si="45"/>
        <v>4600</v>
      </c>
      <c r="G535" s="202">
        <v>1308106</v>
      </c>
      <c r="H535" s="198">
        <v>37041.280173611114</v>
      </c>
      <c r="I535" t="s">
        <v>3228</v>
      </c>
      <c r="M535" t="s">
        <v>1657</v>
      </c>
      <c r="N535" t="s">
        <v>2977</v>
      </c>
      <c r="O535" t="s">
        <v>3417</v>
      </c>
      <c r="P535" s="199">
        <v>50</v>
      </c>
      <c r="S535" t="s">
        <v>2945</v>
      </c>
      <c r="T535" t="s">
        <v>3255</v>
      </c>
      <c r="U535" s="201">
        <v>36.25</v>
      </c>
      <c r="V535" t="s">
        <v>4784</v>
      </c>
      <c r="W535" t="s">
        <v>1247</v>
      </c>
      <c r="X535" t="s">
        <v>1248</v>
      </c>
      <c r="Y535" t="s">
        <v>1072</v>
      </c>
      <c r="Z535" t="s">
        <v>1904</v>
      </c>
      <c r="AA535">
        <v>625453.1</v>
      </c>
      <c r="AB535" s="198">
        <v>37165.591666666667</v>
      </c>
      <c r="AC535" s="198">
        <v>37256.591666666667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1308107</v>
      </c>
      <c r="H536" s="198">
        <v>37041.280185185184</v>
      </c>
      <c r="I536" t="s">
        <v>1600</v>
      </c>
      <c r="M536" t="s">
        <v>1657</v>
      </c>
      <c r="N536" t="s">
        <v>2977</v>
      </c>
      <c r="O536" t="s">
        <v>4764</v>
      </c>
      <c r="P536" s="199">
        <v>50</v>
      </c>
      <c r="S536" t="s">
        <v>2945</v>
      </c>
      <c r="T536" t="s">
        <v>3255</v>
      </c>
      <c r="U536" s="201">
        <v>27.5</v>
      </c>
      <c r="V536" t="s">
        <v>1542</v>
      </c>
      <c r="W536" t="s">
        <v>2985</v>
      </c>
      <c r="X536" t="s">
        <v>1252</v>
      </c>
      <c r="Y536" t="s">
        <v>1072</v>
      </c>
      <c r="Z536" t="s">
        <v>1904</v>
      </c>
      <c r="AA536">
        <v>625454.1</v>
      </c>
      <c r="AB536" s="198">
        <v>37042.875</v>
      </c>
      <c r="AC536" s="198">
        <v>37042.875</v>
      </c>
    </row>
    <row r="537" spans="1:29" x14ac:dyDescent="0.25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310000</v>
      </c>
      <c r="G537" s="202">
        <v>1308108</v>
      </c>
      <c r="H537" s="198">
        <v>37041.280231481483</v>
      </c>
      <c r="I537" t="s">
        <v>1241</v>
      </c>
      <c r="M537" t="s">
        <v>2946</v>
      </c>
      <c r="N537" t="s">
        <v>1268</v>
      </c>
      <c r="O537" t="s">
        <v>1537</v>
      </c>
      <c r="Q537" s="199">
        <v>10000</v>
      </c>
      <c r="S537" t="s">
        <v>2947</v>
      </c>
      <c r="T537" t="s">
        <v>3255</v>
      </c>
      <c r="U537" s="201">
        <v>3.75</v>
      </c>
      <c r="V537" t="s">
        <v>1169</v>
      </c>
      <c r="W537" t="s">
        <v>1767</v>
      </c>
      <c r="X537" t="s">
        <v>1269</v>
      </c>
      <c r="Y537" t="s">
        <v>3275</v>
      </c>
      <c r="Z537" t="s">
        <v>1909</v>
      </c>
      <c r="AA537" t="s">
        <v>4785</v>
      </c>
      <c r="AB537" s="198">
        <v>37073.875</v>
      </c>
      <c r="AC537" s="198">
        <v>37103.875</v>
      </c>
    </row>
    <row r="538" spans="1:29" x14ac:dyDescent="0.25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3">
        <f t="shared" si="45"/>
        <v>155000</v>
      </c>
      <c r="G538" s="202">
        <v>1308109</v>
      </c>
      <c r="H538" s="198">
        <v>37041.280370370368</v>
      </c>
      <c r="I538" t="s">
        <v>72</v>
      </c>
      <c r="M538" t="s">
        <v>2946</v>
      </c>
      <c r="N538" t="s">
        <v>1268</v>
      </c>
      <c r="O538" t="s">
        <v>1537</v>
      </c>
      <c r="Q538" s="199">
        <v>5000</v>
      </c>
      <c r="S538" t="s">
        <v>2947</v>
      </c>
      <c r="T538" t="s">
        <v>3255</v>
      </c>
      <c r="U538" s="201">
        <v>3.7549999999999999</v>
      </c>
      <c r="V538" t="s">
        <v>4786</v>
      </c>
      <c r="W538" t="s">
        <v>1767</v>
      </c>
      <c r="X538" t="s">
        <v>1269</v>
      </c>
      <c r="Y538" t="s">
        <v>3275</v>
      </c>
      <c r="Z538" t="s">
        <v>1909</v>
      </c>
      <c r="AA538" t="s">
        <v>4787</v>
      </c>
      <c r="AB538" s="198">
        <v>37073.875</v>
      </c>
      <c r="AC538" s="198">
        <v>37103.875</v>
      </c>
    </row>
    <row r="539" spans="1:29" x14ac:dyDescent="0.25">
      <c r="A539" s="44" t="str">
        <f t="shared" si="41"/>
        <v>US Power Financial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1308110</v>
      </c>
      <c r="H539" s="198">
        <v>37041.280405092592</v>
      </c>
      <c r="I539" t="s">
        <v>2987</v>
      </c>
      <c r="M539" t="s">
        <v>1657</v>
      </c>
      <c r="N539" t="s">
        <v>1069</v>
      </c>
      <c r="O539" t="s">
        <v>4780</v>
      </c>
      <c r="P539" s="199">
        <v>50</v>
      </c>
      <c r="S539" t="s">
        <v>2945</v>
      </c>
      <c r="T539" t="s">
        <v>3255</v>
      </c>
      <c r="U539" s="201">
        <v>24</v>
      </c>
      <c r="V539" t="s">
        <v>4788</v>
      </c>
      <c r="W539" t="s">
        <v>2993</v>
      </c>
      <c r="X539" t="s">
        <v>2994</v>
      </c>
      <c r="Y539" t="s">
        <v>1072</v>
      </c>
      <c r="Z539" t="s">
        <v>1909</v>
      </c>
      <c r="AA539">
        <v>625455.1</v>
      </c>
      <c r="AB539" s="198">
        <v>37042.875</v>
      </c>
      <c r="AC539" s="198">
        <v>37042.875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1308111</v>
      </c>
      <c r="H540" s="198">
        <v>37041.280486111114</v>
      </c>
      <c r="I540" t="s">
        <v>2991</v>
      </c>
      <c r="M540" t="s">
        <v>1657</v>
      </c>
      <c r="N540" t="s">
        <v>2977</v>
      </c>
      <c r="O540" t="s">
        <v>4789</v>
      </c>
      <c r="P540" s="199">
        <v>50</v>
      </c>
      <c r="S540" t="s">
        <v>2945</v>
      </c>
      <c r="T540" t="s">
        <v>3255</v>
      </c>
      <c r="U540" s="201">
        <v>16.5</v>
      </c>
      <c r="V540" t="s">
        <v>44</v>
      </c>
      <c r="W540" t="s">
        <v>1678</v>
      </c>
      <c r="X540" t="s">
        <v>2986</v>
      </c>
      <c r="Y540" t="s">
        <v>1072</v>
      </c>
      <c r="Z540" t="s">
        <v>1904</v>
      </c>
      <c r="AA540">
        <v>625456.1</v>
      </c>
      <c r="AB540" s="198">
        <v>37042.875</v>
      </c>
      <c r="AC540" s="198">
        <v>37042.875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</v>
      </c>
      <c r="F541" s="213">
        <f t="shared" si="45"/>
        <v>250</v>
      </c>
      <c r="G541" s="202">
        <v>1308113</v>
      </c>
      <c r="H541" s="198">
        <v>37041.280497685184</v>
      </c>
      <c r="I541" t="s">
        <v>1249</v>
      </c>
      <c r="M541" t="s">
        <v>1657</v>
      </c>
      <c r="N541" t="s">
        <v>2977</v>
      </c>
      <c r="O541" t="s">
        <v>1158</v>
      </c>
      <c r="Q541" s="199">
        <v>50</v>
      </c>
      <c r="S541" t="s">
        <v>2945</v>
      </c>
      <c r="T541" t="s">
        <v>3255</v>
      </c>
      <c r="U541" s="201">
        <v>43.5</v>
      </c>
      <c r="V541" t="s">
        <v>1250</v>
      </c>
      <c r="W541" t="s">
        <v>2993</v>
      </c>
      <c r="X541" t="s">
        <v>2994</v>
      </c>
      <c r="Y541" t="s">
        <v>1072</v>
      </c>
      <c r="Z541" t="s">
        <v>1904</v>
      </c>
      <c r="AA541">
        <v>625458.1</v>
      </c>
      <c r="AB541" s="198">
        <v>37046.875</v>
      </c>
      <c r="AC541" s="198">
        <v>37050.875</v>
      </c>
    </row>
    <row r="542" spans="1:29" x14ac:dyDescent="0.25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1308112</v>
      </c>
      <c r="H542" s="198">
        <v>37041.280497685184</v>
      </c>
      <c r="I542" t="s">
        <v>43</v>
      </c>
      <c r="M542" t="s">
        <v>1657</v>
      </c>
      <c r="N542" t="s">
        <v>1069</v>
      </c>
      <c r="O542" t="s">
        <v>4780</v>
      </c>
      <c r="Q542" s="199">
        <v>50</v>
      </c>
      <c r="S542" t="s">
        <v>2945</v>
      </c>
      <c r="T542" t="s">
        <v>3255</v>
      </c>
      <c r="U542" s="201">
        <v>24.25</v>
      </c>
      <c r="V542" t="s">
        <v>48</v>
      </c>
      <c r="W542" t="s">
        <v>2993</v>
      </c>
      <c r="X542" t="s">
        <v>2994</v>
      </c>
      <c r="Y542" t="s">
        <v>1072</v>
      </c>
      <c r="Z542" t="s">
        <v>1909</v>
      </c>
      <c r="AA542">
        <v>625457.1</v>
      </c>
      <c r="AB542" s="198">
        <v>37042.875</v>
      </c>
      <c r="AC542" s="198">
        <v>37042.875</v>
      </c>
    </row>
    <row r="543" spans="1:29" x14ac:dyDescent="0.25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20</v>
      </c>
      <c r="G543" s="202">
        <v>1308114</v>
      </c>
      <c r="H543" s="198">
        <v>37041.280578703707</v>
      </c>
      <c r="I543" t="s">
        <v>3270</v>
      </c>
      <c r="M543" t="s">
        <v>2952</v>
      </c>
      <c r="N543" t="s">
        <v>3265</v>
      </c>
      <c r="O543" t="s">
        <v>3266</v>
      </c>
      <c r="Q543" s="199">
        <v>20</v>
      </c>
      <c r="S543" t="s">
        <v>3254</v>
      </c>
      <c r="T543" t="s">
        <v>3255</v>
      </c>
      <c r="U543" s="201">
        <v>1516</v>
      </c>
      <c r="V543" t="s">
        <v>4687</v>
      </c>
      <c r="W543" t="s">
        <v>3261</v>
      </c>
      <c r="X543" t="s">
        <v>3257</v>
      </c>
      <c r="Y543" t="s">
        <v>3258</v>
      </c>
      <c r="Z543" t="s">
        <v>3259</v>
      </c>
      <c r="AA543">
        <v>2157465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1308116</v>
      </c>
      <c r="H544" s="198">
        <v>37041.280659722222</v>
      </c>
      <c r="I544" t="s">
        <v>2979</v>
      </c>
      <c r="M544" t="s">
        <v>1657</v>
      </c>
      <c r="N544" t="s">
        <v>2977</v>
      </c>
      <c r="O544" t="s">
        <v>4764</v>
      </c>
      <c r="Q544" s="199">
        <v>50</v>
      </c>
      <c r="S544" t="s">
        <v>2945</v>
      </c>
      <c r="T544" t="s">
        <v>3255</v>
      </c>
      <c r="U544" s="201">
        <v>27.75</v>
      </c>
      <c r="V544" t="s">
        <v>1675</v>
      </c>
      <c r="W544" t="s">
        <v>2985</v>
      </c>
      <c r="X544" t="s">
        <v>1252</v>
      </c>
      <c r="Y544" t="s">
        <v>1072</v>
      </c>
      <c r="Z544" t="s">
        <v>1904</v>
      </c>
      <c r="AA544">
        <v>625460.1</v>
      </c>
      <c r="AB544" s="198">
        <v>37042.875</v>
      </c>
      <c r="AC544" s="198">
        <v>37042.875</v>
      </c>
    </row>
    <row r="545" spans="1:29" x14ac:dyDescent="0.25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5</v>
      </c>
      <c r="F545" s="213">
        <f t="shared" si="45"/>
        <v>250</v>
      </c>
      <c r="G545" s="202">
        <v>1308117</v>
      </c>
      <c r="H545" s="198">
        <v>37041.280752314815</v>
      </c>
      <c r="I545" t="s">
        <v>2999</v>
      </c>
      <c r="M545" t="s">
        <v>1657</v>
      </c>
      <c r="N545" t="s">
        <v>2977</v>
      </c>
      <c r="O545" t="s">
        <v>1159</v>
      </c>
      <c r="P545" s="199">
        <v>50</v>
      </c>
      <c r="S545" t="s">
        <v>2945</v>
      </c>
      <c r="T545" t="s">
        <v>3255</v>
      </c>
      <c r="U545" s="201">
        <v>42.5</v>
      </c>
      <c r="V545" t="s">
        <v>3157</v>
      </c>
      <c r="W545" t="s">
        <v>2981</v>
      </c>
      <c r="X545" t="s">
        <v>2982</v>
      </c>
      <c r="Y545" t="s">
        <v>1072</v>
      </c>
      <c r="Z545" t="s">
        <v>1904</v>
      </c>
      <c r="AA545">
        <v>625462.1</v>
      </c>
      <c r="AB545" s="198">
        <v>37046.875</v>
      </c>
      <c r="AC545" s="198">
        <v>37050.875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50</v>
      </c>
      <c r="G546" s="202">
        <v>1308118</v>
      </c>
      <c r="H546" s="198">
        <v>37041.280752314815</v>
      </c>
      <c r="I546" t="s">
        <v>2979</v>
      </c>
      <c r="M546" t="s">
        <v>1657</v>
      </c>
      <c r="N546" t="s">
        <v>2977</v>
      </c>
      <c r="O546" t="s">
        <v>4789</v>
      </c>
      <c r="Q546" s="199">
        <v>50</v>
      </c>
      <c r="S546" t="s">
        <v>2945</v>
      </c>
      <c r="T546" t="s">
        <v>3255</v>
      </c>
      <c r="U546" s="201">
        <v>16.75</v>
      </c>
      <c r="V546" t="s">
        <v>234</v>
      </c>
      <c r="W546" t="s">
        <v>1678</v>
      </c>
      <c r="X546" t="s">
        <v>2986</v>
      </c>
      <c r="Y546" t="s">
        <v>1072</v>
      </c>
      <c r="Z546" t="s">
        <v>1904</v>
      </c>
      <c r="AA546">
        <v>625461.1</v>
      </c>
      <c r="AB546" s="198">
        <v>37042.875</v>
      </c>
      <c r="AC546" s="198">
        <v>37042.875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1308119</v>
      </c>
      <c r="H547" s="198">
        <v>37041.280798611115</v>
      </c>
      <c r="I547" t="s">
        <v>1262</v>
      </c>
      <c r="M547" t="s">
        <v>1657</v>
      </c>
      <c r="N547" t="s">
        <v>2977</v>
      </c>
      <c r="O547" t="s">
        <v>4764</v>
      </c>
      <c r="P547" s="199">
        <v>50</v>
      </c>
      <c r="S547" t="s">
        <v>2945</v>
      </c>
      <c r="T547" t="s">
        <v>3255</v>
      </c>
      <c r="U547" s="201">
        <v>27.5</v>
      </c>
      <c r="V547" t="s">
        <v>3152</v>
      </c>
      <c r="W547" t="s">
        <v>2985</v>
      </c>
      <c r="X547" t="s">
        <v>1252</v>
      </c>
      <c r="Y547" t="s">
        <v>1072</v>
      </c>
      <c r="Z547" t="s">
        <v>1904</v>
      </c>
      <c r="AA547">
        <v>625463.1</v>
      </c>
      <c r="AB547" s="198">
        <v>37042.875</v>
      </c>
      <c r="AC547" s="198">
        <v>37042.875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1308121</v>
      </c>
      <c r="H548" s="198">
        <v>37041.2809375</v>
      </c>
      <c r="I548" t="s">
        <v>2979</v>
      </c>
      <c r="M548" t="s">
        <v>1657</v>
      </c>
      <c r="N548" t="s">
        <v>2977</v>
      </c>
      <c r="O548" t="s">
        <v>4789</v>
      </c>
      <c r="Q548" s="199">
        <v>50</v>
      </c>
      <c r="S548" t="s">
        <v>2945</v>
      </c>
      <c r="T548" t="s">
        <v>3255</v>
      </c>
      <c r="U548" s="201">
        <v>16.75</v>
      </c>
      <c r="V548" t="s">
        <v>234</v>
      </c>
      <c r="W548" t="s">
        <v>1678</v>
      </c>
      <c r="X548" t="s">
        <v>2986</v>
      </c>
      <c r="Y548" t="s">
        <v>1072</v>
      </c>
      <c r="Z548" t="s">
        <v>1904</v>
      </c>
      <c r="AA548">
        <v>625465.1</v>
      </c>
      <c r="AB548" s="198">
        <v>37042.875</v>
      </c>
      <c r="AC548" s="198">
        <v>37042.875</v>
      </c>
    </row>
    <row r="549" spans="1:29" x14ac:dyDescent="0.25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1</v>
      </c>
      <c r="G549" s="202">
        <v>1308122</v>
      </c>
      <c r="H549" s="198">
        <v>37041.280949074076</v>
      </c>
      <c r="I549" t="s">
        <v>3286</v>
      </c>
      <c r="M549" t="s">
        <v>2952</v>
      </c>
      <c r="N549" t="s">
        <v>3265</v>
      </c>
      <c r="O549" t="s">
        <v>3266</v>
      </c>
      <c r="P549" s="199">
        <v>1</v>
      </c>
      <c r="S549" t="s">
        <v>3254</v>
      </c>
      <c r="T549" t="s">
        <v>3255</v>
      </c>
      <c r="U549" s="201">
        <v>1515</v>
      </c>
      <c r="V549" t="s">
        <v>37</v>
      </c>
      <c r="W549" t="s">
        <v>3261</v>
      </c>
      <c r="X549" t="s">
        <v>3257</v>
      </c>
      <c r="Y549" t="s">
        <v>3258</v>
      </c>
      <c r="Z549" t="s">
        <v>3259</v>
      </c>
      <c r="AA549">
        <v>2157471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1308123</v>
      </c>
      <c r="H550" s="198">
        <v>37041.281018518515</v>
      </c>
      <c r="I550" t="s">
        <v>2976</v>
      </c>
      <c r="M550" t="s">
        <v>1657</v>
      </c>
      <c r="N550" t="s">
        <v>2977</v>
      </c>
      <c r="O550" t="s">
        <v>1159</v>
      </c>
      <c r="P550" s="199">
        <v>50</v>
      </c>
      <c r="S550" t="s">
        <v>2945</v>
      </c>
      <c r="T550" t="s">
        <v>3255</v>
      </c>
      <c r="U550" s="201">
        <v>42</v>
      </c>
      <c r="V550" t="s">
        <v>1352</v>
      </c>
      <c r="W550" t="s">
        <v>2981</v>
      </c>
      <c r="X550" t="s">
        <v>2982</v>
      </c>
      <c r="Y550" t="s">
        <v>1072</v>
      </c>
      <c r="Z550" t="s">
        <v>1904</v>
      </c>
      <c r="AA550">
        <v>625466.1</v>
      </c>
      <c r="AB550" s="198">
        <v>37046.875</v>
      </c>
      <c r="AC550" s="198">
        <v>37050.875</v>
      </c>
    </row>
    <row r="551" spans="1:29" x14ac:dyDescent="0.25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155000</v>
      </c>
      <c r="G551" s="202">
        <v>1308124</v>
      </c>
      <c r="H551" s="198">
        <v>37041.281087962961</v>
      </c>
      <c r="I551" t="s">
        <v>72</v>
      </c>
      <c r="M551" t="s">
        <v>2946</v>
      </c>
      <c r="N551" t="s">
        <v>1268</v>
      </c>
      <c r="O551" t="s">
        <v>1278</v>
      </c>
      <c r="P551" s="199">
        <v>5000</v>
      </c>
      <c r="S551" t="s">
        <v>2947</v>
      </c>
      <c r="T551" t="s">
        <v>3255</v>
      </c>
      <c r="U551" s="201">
        <v>3.8275000000000001</v>
      </c>
      <c r="V551" t="s">
        <v>4786</v>
      </c>
      <c r="W551" t="s">
        <v>1767</v>
      </c>
      <c r="X551" t="s">
        <v>1269</v>
      </c>
      <c r="Y551" t="s">
        <v>3275</v>
      </c>
      <c r="Z551" t="s">
        <v>1909</v>
      </c>
      <c r="AA551" t="s">
        <v>4790</v>
      </c>
      <c r="AB551" s="198">
        <v>37104.875</v>
      </c>
      <c r="AC551" s="198">
        <v>37134.875</v>
      </c>
    </row>
    <row r="552" spans="1:29" x14ac:dyDescent="0.25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5</v>
      </c>
      <c r="F552" s="213">
        <f t="shared" si="45"/>
        <v>250</v>
      </c>
      <c r="G552" s="202">
        <v>1308126</v>
      </c>
      <c r="H552" s="198">
        <v>37041.281145833331</v>
      </c>
      <c r="I552" t="s">
        <v>1254</v>
      </c>
      <c r="M552" t="s">
        <v>1657</v>
      </c>
      <c r="N552" t="s">
        <v>2977</v>
      </c>
      <c r="O552" t="s">
        <v>1158</v>
      </c>
      <c r="P552" s="199">
        <v>50</v>
      </c>
      <c r="S552" t="s">
        <v>2945</v>
      </c>
      <c r="T552" t="s">
        <v>3255</v>
      </c>
      <c r="U552" s="201">
        <v>42.5</v>
      </c>
      <c r="V552" t="s">
        <v>256</v>
      </c>
      <c r="W552" t="s">
        <v>2993</v>
      </c>
      <c r="X552" t="s">
        <v>2994</v>
      </c>
      <c r="Y552" t="s">
        <v>1072</v>
      </c>
      <c r="Z552" t="s">
        <v>1904</v>
      </c>
      <c r="AA552">
        <v>625467.1</v>
      </c>
      <c r="AB552" s="198">
        <v>37046.875</v>
      </c>
      <c r="AC552" s="198">
        <v>37050.875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1308127</v>
      </c>
      <c r="H553" s="198">
        <v>37041.281307870369</v>
      </c>
      <c r="I553" t="s">
        <v>2999</v>
      </c>
      <c r="M553" t="s">
        <v>1657</v>
      </c>
      <c r="N553" t="s">
        <v>2977</v>
      </c>
      <c r="O553" t="s">
        <v>4767</v>
      </c>
      <c r="P553" s="199">
        <v>50</v>
      </c>
      <c r="S553" t="s">
        <v>2945</v>
      </c>
      <c r="T553" t="s">
        <v>3255</v>
      </c>
      <c r="U553" s="201">
        <v>17.25</v>
      </c>
      <c r="V553" t="s">
        <v>1245</v>
      </c>
      <c r="W553" t="s">
        <v>2988</v>
      </c>
      <c r="X553" t="s">
        <v>2978</v>
      </c>
      <c r="Y553" t="s">
        <v>1072</v>
      </c>
      <c r="Z553" t="s">
        <v>1904</v>
      </c>
      <c r="AA553">
        <v>625468.1</v>
      </c>
      <c r="AB553" s="198">
        <v>37042.875</v>
      </c>
      <c r="AC553" s="198">
        <v>37042.875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1308129</v>
      </c>
      <c r="H554" s="198">
        <v>37041.281377314815</v>
      </c>
      <c r="I554" t="s">
        <v>1276</v>
      </c>
      <c r="M554" t="s">
        <v>1657</v>
      </c>
      <c r="N554" t="s">
        <v>2977</v>
      </c>
      <c r="O554" t="s">
        <v>4769</v>
      </c>
      <c r="P554" s="199">
        <v>50</v>
      </c>
      <c r="S554" t="s">
        <v>2945</v>
      </c>
      <c r="T554" t="s">
        <v>3255</v>
      </c>
      <c r="U554" s="201">
        <v>17</v>
      </c>
      <c r="V554" t="s">
        <v>4791</v>
      </c>
      <c r="W554" t="s">
        <v>2981</v>
      </c>
      <c r="X554" t="s">
        <v>2982</v>
      </c>
      <c r="Y554" t="s">
        <v>1072</v>
      </c>
      <c r="Z554" t="s">
        <v>1904</v>
      </c>
      <c r="AA554">
        <v>625470.1</v>
      </c>
      <c r="AB554" s="198">
        <v>37042.875</v>
      </c>
      <c r="AC554" s="198">
        <v>37042.875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1308128</v>
      </c>
      <c r="H555" s="198">
        <v>37041.281377314815</v>
      </c>
      <c r="I555" t="s">
        <v>2999</v>
      </c>
      <c r="M555" t="s">
        <v>1657</v>
      </c>
      <c r="N555" t="s">
        <v>2977</v>
      </c>
      <c r="O555" t="s">
        <v>4767</v>
      </c>
      <c r="P555" s="199">
        <v>50</v>
      </c>
      <c r="S555" t="s">
        <v>2945</v>
      </c>
      <c r="T555" t="s">
        <v>3255</v>
      </c>
      <c r="U555" s="201">
        <v>17</v>
      </c>
      <c r="V555" t="s">
        <v>1245</v>
      </c>
      <c r="W555" t="s">
        <v>2988</v>
      </c>
      <c r="X555" t="s">
        <v>2978</v>
      </c>
      <c r="Y555" t="s">
        <v>1072</v>
      </c>
      <c r="Z555" t="s">
        <v>1904</v>
      </c>
      <c r="AA555">
        <v>625469.1</v>
      </c>
      <c r="AB555" s="198">
        <v>37042.875</v>
      </c>
      <c r="AC555" s="198">
        <v>37042.875</v>
      </c>
    </row>
    <row r="556" spans="1:29" x14ac:dyDescent="0.25">
      <c r="A556" s="44" t="str">
        <f t="shared" si="41"/>
        <v>US Natural Gas Financial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31</v>
      </c>
      <c r="F556" s="213">
        <f t="shared" si="45"/>
        <v>155000</v>
      </c>
      <c r="G556" s="202">
        <v>1308130</v>
      </c>
      <c r="H556" s="198">
        <v>37041.281400462962</v>
      </c>
      <c r="I556" t="s">
        <v>2976</v>
      </c>
      <c r="M556" t="s">
        <v>2946</v>
      </c>
      <c r="N556" t="s">
        <v>1268</v>
      </c>
      <c r="O556" t="s">
        <v>1537</v>
      </c>
      <c r="P556" s="199">
        <v>5000</v>
      </c>
      <c r="S556" t="s">
        <v>2947</v>
      </c>
      <c r="T556" t="s">
        <v>3255</v>
      </c>
      <c r="U556" s="201">
        <v>3.7450000000000001</v>
      </c>
      <c r="V556" t="s">
        <v>39</v>
      </c>
      <c r="W556" t="s">
        <v>1767</v>
      </c>
      <c r="X556" t="s">
        <v>1269</v>
      </c>
      <c r="Y556" t="s">
        <v>3275</v>
      </c>
      <c r="Z556" t="s">
        <v>1909</v>
      </c>
      <c r="AA556" t="s">
        <v>4792</v>
      </c>
      <c r="AB556" s="198">
        <v>37073.875</v>
      </c>
      <c r="AC556" s="198">
        <v>37103.875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1308131</v>
      </c>
      <c r="H557" s="198">
        <v>37041.281481481485</v>
      </c>
      <c r="I557" t="s">
        <v>1226</v>
      </c>
      <c r="M557" t="s">
        <v>1657</v>
      </c>
      <c r="N557" t="s">
        <v>2977</v>
      </c>
      <c r="O557" t="s">
        <v>4778</v>
      </c>
      <c r="Q557" s="199">
        <v>50</v>
      </c>
      <c r="S557" t="s">
        <v>2945</v>
      </c>
      <c r="T557" t="s">
        <v>3255</v>
      </c>
      <c r="U557" s="201">
        <v>10.5</v>
      </c>
      <c r="V557" t="s">
        <v>241</v>
      </c>
      <c r="W557" t="s">
        <v>2988</v>
      </c>
      <c r="X557" t="s">
        <v>2989</v>
      </c>
      <c r="Y557" t="s">
        <v>1072</v>
      </c>
      <c r="Z557" t="s">
        <v>1904</v>
      </c>
      <c r="AA557">
        <v>625471.1</v>
      </c>
      <c r="AB557" s="198">
        <v>37042.875</v>
      </c>
      <c r="AC557" s="198">
        <v>37042.875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1308132</v>
      </c>
      <c r="H558" s="198">
        <v>37041.281655092593</v>
      </c>
      <c r="I558" t="s">
        <v>2976</v>
      </c>
      <c r="M558" t="s">
        <v>1657</v>
      </c>
      <c r="N558" t="s">
        <v>2977</v>
      </c>
      <c r="O558" t="s">
        <v>4764</v>
      </c>
      <c r="Q558" s="199">
        <v>50</v>
      </c>
      <c r="S558" t="s">
        <v>2945</v>
      </c>
      <c r="T558" t="s">
        <v>3255</v>
      </c>
      <c r="U558" s="201">
        <v>27.5</v>
      </c>
      <c r="V558" t="s">
        <v>1679</v>
      </c>
      <c r="W558" t="s">
        <v>2985</v>
      </c>
      <c r="X558" t="s">
        <v>1252</v>
      </c>
      <c r="Y558" t="s">
        <v>1072</v>
      </c>
      <c r="Z558" t="s">
        <v>1904</v>
      </c>
      <c r="AA558">
        <v>625472.1</v>
      </c>
      <c r="AB558" s="198">
        <v>37042.875</v>
      </c>
      <c r="AC558" s="198">
        <v>37042.875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5</v>
      </c>
      <c r="F559" s="213">
        <f t="shared" si="45"/>
        <v>250</v>
      </c>
      <c r="G559" s="202">
        <v>1308133</v>
      </c>
      <c r="H559" s="198">
        <v>37041.281678240739</v>
      </c>
      <c r="I559" t="s">
        <v>1238</v>
      </c>
      <c r="M559" t="s">
        <v>1657</v>
      </c>
      <c r="N559" t="s">
        <v>2977</v>
      </c>
      <c r="O559" t="s">
        <v>1158</v>
      </c>
      <c r="P559" s="199">
        <v>50</v>
      </c>
      <c r="S559" t="s">
        <v>2945</v>
      </c>
      <c r="T559" t="s">
        <v>3255</v>
      </c>
      <c r="U559" s="201">
        <v>41.75</v>
      </c>
      <c r="V559" t="s">
        <v>1076</v>
      </c>
      <c r="W559" t="s">
        <v>2993</v>
      </c>
      <c r="X559" t="s">
        <v>2994</v>
      </c>
      <c r="Y559" t="s">
        <v>1072</v>
      </c>
      <c r="Z559" t="s">
        <v>1904</v>
      </c>
      <c r="AA559">
        <v>625473.1</v>
      </c>
      <c r="AB559" s="198">
        <v>37046.875</v>
      </c>
      <c r="AC559" s="198">
        <v>37050.875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50</v>
      </c>
      <c r="G560" s="202">
        <v>1308134</v>
      </c>
      <c r="H560" s="198">
        <v>37041.281724537039</v>
      </c>
      <c r="I560" t="s">
        <v>3228</v>
      </c>
      <c r="M560" t="s">
        <v>1657</v>
      </c>
      <c r="N560" t="s">
        <v>2977</v>
      </c>
      <c r="O560" t="s">
        <v>4760</v>
      </c>
      <c r="P560" s="199">
        <v>50</v>
      </c>
      <c r="S560" t="s">
        <v>2945</v>
      </c>
      <c r="T560" t="s">
        <v>3255</v>
      </c>
      <c r="U560" s="201">
        <v>9</v>
      </c>
      <c r="V560" t="s">
        <v>2</v>
      </c>
      <c r="W560" t="s">
        <v>2988</v>
      </c>
      <c r="X560" t="s">
        <v>2989</v>
      </c>
      <c r="Y560" t="s">
        <v>1072</v>
      </c>
      <c r="Z560" t="s">
        <v>1904</v>
      </c>
      <c r="AA560">
        <v>625474.1</v>
      </c>
      <c r="AB560" s="198">
        <v>37042.875</v>
      </c>
      <c r="AC560" s="198">
        <v>37042.875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1500</v>
      </c>
      <c r="G561" s="202">
        <v>1308135</v>
      </c>
      <c r="H561" s="198">
        <v>37041.281898148147</v>
      </c>
      <c r="I561" t="s">
        <v>3228</v>
      </c>
      <c r="M561" t="s">
        <v>1657</v>
      </c>
      <c r="N561" t="s">
        <v>2977</v>
      </c>
      <c r="O561" t="s">
        <v>1536</v>
      </c>
      <c r="P561" s="199">
        <v>50</v>
      </c>
      <c r="S561" t="s">
        <v>2945</v>
      </c>
      <c r="T561" t="s">
        <v>3255</v>
      </c>
      <c r="U561" s="201">
        <v>47.7</v>
      </c>
      <c r="V561" t="s">
        <v>1255</v>
      </c>
      <c r="W561" t="s">
        <v>2993</v>
      </c>
      <c r="X561" t="s">
        <v>1248</v>
      </c>
      <c r="Y561" t="s">
        <v>1072</v>
      </c>
      <c r="Z561" t="s">
        <v>1904</v>
      </c>
      <c r="AA561">
        <v>625475.1</v>
      </c>
      <c r="AB561" s="198">
        <v>37043.591666666667</v>
      </c>
      <c r="AC561" s="198">
        <v>37072.591666666667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1308136</v>
      </c>
      <c r="H562" s="198">
        <v>37041.282187500001</v>
      </c>
      <c r="I562" t="s">
        <v>2991</v>
      </c>
      <c r="M562" t="s">
        <v>1657</v>
      </c>
      <c r="N562" t="s">
        <v>2977</v>
      </c>
      <c r="O562" t="s">
        <v>4789</v>
      </c>
      <c r="Q562" s="199">
        <v>50</v>
      </c>
      <c r="S562" t="s">
        <v>2945</v>
      </c>
      <c r="T562" t="s">
        <v>3255</v>
      </c>
      <c r="U562" s="201">
        <v>16.5</v>
      </c>
      <c r="V562" t="s">
        <v>44</v>
      </c>
      <c r="W562" t="s">
        <v>1678</v>
      </c>
      <c r="X562" t="s">
        <v>2986</v>
      </c>
      <c r="Y562" t="s">
        <v>1072</v>
      </c>
      <c r="Z562" t="s">
        <v>1904</v>
      </c>
      <c r="AA562">
        <v>625476.1</v>
      </c>
      <c r="AB562" s="198">
        <v>37042.875</v>
      </c>
      <c r="AC562" s="198">
        <v>37042.875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1308137</v>
      </c>
      <c r="H563" s="198">
        <v>37041.282233796293</v>
      </c>
      <c r="I563" t="s">
        <v>1262</v>
      </c>
      <c r="M563" t="s">
        <v>1657</v>
      </c>
      <c r="N563" t="s">
        <v>2977</v>
      </c>
      <c r="O563" t="s">
        <v>253</v>
      </c>
      <c r="Q563" s="199">
        <v>50</v>
      </c>
      <c r="S563" t="s">
        <v>2945</v>
      </c>
      <c r="T563" t="s">
        <v>3255</v>
      </c>
      <c r="U563" s="201">
        <v>36.75</v>
      </c>
      <c r="V563" t="s">
        <v>229</v>
      </c>
      <c r="W563" t="s">
        <v>1242</v>
      </c>
      <c r="X563" t="s">
        <v>2984</v>
      </c>
      <c r="Y563" t="s">
        <v>1072</v>
      </c>
      <c r="Z563" t="s">
        <v>1904</v>
      </c>
      <c r="AA563">
        <v>625477.1</v>
      </c>
      <c r="AB563" s="198">
        <v>37042.875</v>
      </c>
      <c r="AC563" s="198">
        <v>37042.875</v>
      </c>
    </row>
    <row r="564" spans="1:29" x14ac:dyDescent="0.25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31</v>
      </c>
      <c r="F564" s="213">
        <f t="shared" si="45"/>
        <v>155000</v>
      </c>
      <c r="G564" s="202">
        <v>1308138</v>
      </c>
      <c r="H564" s="198">
        <v>37041.282349537039</v>
      </c>
      <c r="I564" t="s">
        <v>2976</v>
      </c>
      <c r="M564" t="s">
        <v>2946</v>
      </c>
      <c r="N564" t="s">
        <v>1268</v>
      </c>
      <c r="O564" t="s">
        <v>1537</v>
      </c>
      <c r="P564" s="199">
        <v>5000</v>
      </c>
      <c r="S564" t="s">
        <v>2947</v>
      </c>
      <c r="T564" t="s">
        <v>3255</v>
      </c>
      <c r="U564" s="201">
        <v>3.74</v>
      </c>
      <c r="V564" t="s">
        <v>3214</v>
      </c>
      <c r="W564" t="s">
        <v>1767</v>
      </c>
      <c r="X564" t="s">
        <v>1269</v>
      </c>
      <c r="Y564" t="s">
        <v>3275</v>
      </c>
      <c r="Z564" t="s">
        <v>1909</v>
      </c>
      <c r="AA564" t="s">
        <v>4793</v>
      </c>
      <c r="AB564" s="198">
        <v>37073.875</v>
      </c>
      <c r="AC564" s="198">
        <v>37103.875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62</v>
      </c>
      <c r="F565" s="213">
        <f t="shared" si="45"/>
        <v>3100</v>
      </c>
      <c r="G565" s="202">
        <v>1308139</v>
      </c>
      <c r="H565" s="198">
        <v>37041.282361111109</v>
      </c>
      <c r="I565" t="s">
        <v>1276</v>
      </c>
      <c r="M565" t="s">
        <v>1657</v>
      </c>
      <c r="N565" t="s">
        <v>2977</v>
      </c>
      <c r="O565" t="s">
        <v>4794</v>
      </c>
      <c r="P565" s="199">
        <v>50</v>
      </c>
      <c r="S565" t="s">
        <v>2945</v>
      </c>
      <c r="T565" t="s">
        <v>3255</v>
      </c>
      <c r="U565" s="201">
        <v>70</v>
      </c>
      <c r="V565" t="s">
        <v>1683</v>
      </c>
      <c r="W565" t="s">
        <v>1247</v>
      </c>
      <c r="X565" t="s">
        <v>1248</v>
      </c>
      <c r="Y565" t="s">
        <v>1072</v>
      </c>
      <c r="Z565" t="s">
        <v>1904</v>
      </c>
      <c r="AA565">
        <v>625479.1</v>
      </c>
      <c r="AB565" s="198">
        <v>37438.591666666667</v>
      </c>
      <c r="AC565" s="198">
        <v>37499.591666666667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1308140</v>
      </c>
      <c r="H566" s="198">
        <v>37041.282418981478</v>
      </c>
      <c r="I566" t="s">
        <v>2979</v>
      </c>
      <c r="M566" t="s">
        <v>1657</v>
      </c>
      <c r="N566" t="s">
        <v>2977</v>
      </c>
      <c r="O566" t="s">
        <v>4769</v>
      </c>
      <c r="Q566" s="199">
        <v>50</v>
      </c>
      <c r="S566" t="s">
        <v>2945</v>
      </c>
      <c r="T566" t="s">
        <v>3255</v>
      </c>
      <c r="U566" s="201">
        <v>17</v>
      </c>
      <c r="V566" t="s">
        <v>2980</v>
      </c>
      <c r="W566" t="s">
        <v>2981</v>
      </c>
      <c r="X566" t="s">
        <v>2982</v>
      </c>
      <c r="Y566" t="s">
        <v>1072</v>
      </c>
      <c r="Z566" t="s">
        <v>1904</v>
      </c>
      <c r="AA566">
        <v>625480.1</v>
      </c>
      <c r="AB566" s="198">
        <v>37042.875</v>
      </c>
      <c r="AC566" s="198">
        <v>37042.875</v>
      </c>
    </row>
    <row r="567" spans="1:29" x14ac:dyDescent="0.25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1308142</v>
      </c>
      <c r="H567" s="198">
        <v>37041.282523148147</v>
      </c>
      <c r="I567" t="s">
        <v>3227</v>
      </c>
      <c r="M567" t="s">
        <v>2946</v>
      </c>
      <c r="N567" t="s">
        <v>1268</v>
      </c>
      <c r="O567" t="s">
        <v>1537</v>
      </c>
      <c r="P567" s="199">
        <v>5000</v>
      </c>
      <c r="S567" t="s">
        <v>2947</v>
      </c>
      <c r="T567" t="s">
        <v>3255</v>
      </c>
      <c r="U567" s="201">
        <v>3.74</v>
      </c>
      <c r="V567" t="s">
        <v>3198</v>
      </c>
      <c r="W567" t="s">
        <v>1767</v>
      </c>
      <c r="X567" t="s">
        <v>1269</v>
      </c>
      <c r="Y567" t="s">
        <v>3275</v>
      </c>
      <c r="Z567" t="s">
        <v>1909</v>
      </c>
      <c r="AA567" t="s">
        <v>4795</v>
      </c>
      <c r="AB567" s="198">
        <v>37073.875</v>
      </c>
      <c r="AC567" s="198">
        <v>37103.875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13">
        <f t="shared" si="45"/>
        <v>1500</v>
      </c>
      <c r="G568" s="202">
        <v>1308141</v>
      </c>
      <c r="H568" s="198">
        <v>37041.282523148147</v>
      </c>
      <c r="I568" t="s">
        <v>3228</v>
      </c>
      <c r="M568" t="s">
        <v>1657</v>
      </c>
      <c r="N568" t="s">
        <v>2977</v>
      </c>
      <c r="O568" t="s">
        <v>1213</v>
      </c>
      <c r="P568" s="199">
        <v>50</v>
      </c>
      <c r="S568" t="s">
        <v>2945</v>
      </c>
      <c r="T568" t="s">
        <v>3255</v>
      </c>
      <c r="U568" s="201">
        <v>45</v>
      </c>
      <c r="V568" t="s">
        <v>2</v>
      </c>
      <c r="W568" t="s">
        <v>2988</v>
      </c>
      <c r="X568" t="s">
        <v>2998</v>
      </c>
      <c r="Y568" t="s">
        <v>1072</v>
      </c>
      <c r="Z568" t="s">
        <v>1904</v>
      </c>
      <c r="AA568">
        <v>625481.1</v>
      </c>
      <c r="AB568" s="198">
        <v>37043.710416666669</v>
      </c>
      <c r="AC568" s="198">
        <v>37072.710416666669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1308143</v>
      </c>
      <c r="H569" s="198">
        <v>37041.282546296294</v>
      </c>
      <c r="I569" t="s">
        <v>1239</v>
      </c>
      <c r="M569" t="s">
        <v>1657</v>
      </c>
      <c r="N569" t="s">
        <v>2977</v>
      </c>
      <c r="O569" t="s">
        <v>4769</v>
      </c>
      <c r="Q569" s="199">
        <v>50</v>
      </c>
      <c r="S569" t="s">
        <v>2945</v>
      </c>
      <c r="T569" t="s">
        <v>3255</v>
      </c>
      <c r="U569" s="201">
        <v>17</v>
      </c>
      <c r="V569" t="s">
        <v>247</v>
      </c>
      <c r="W569" t="s">
        <v>2981</v>
      </c>
      <c r="X569" t="s">
        <v>2982</v>
      </c>
      <c r="Y569" t="s">
        <v>1072</v>
      </c>
      <c r="Z569" t="s">
        <v>1904</v>
      </c>
      <c r="AA569">
        <v>625482.1</v>
      </c>
      <c r="AB569" s="198">
        <v>37042.875</v>
      </c>
      <c r="AC569" s="198">
        <v>37042.875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20</v>
      </c>
      <c r="G570" s="202">
        <v>1308144</v>
      </c>
      <c r="H570" s="198">
        <v>37041.282592592594</v>
      </c>
      <c r="I570" t="s">
        <v>3225</v>
      </c>
      <c r="M570" t="s">
        <v>2952</v>
      </c>
      <c r="N570" t="s">
        <v>3265</v>
      </c>
      <c r="O570" t="s">
        <v>3266</v>
      </c>
      <c r="Q570" s="199">
        <v>20</v>
      </c>
      <c r="S570" t="s">
        <v>3254</v>
      </c>
      <c r="T570" t="s">
        <v>3255</v>
      </c>
      <c r="U570" s="201">
        <v>1517</v>
      </c>
      <c r="V570" t="s">
        <v>3269</v>
      </c>
      <c r="W570" t="s">
        <v>3261</v>
      </c>
      <c r="X570" t="s">
        <v>3257</v>
      </c>
      <c r="Y570" t="s">
        <v>3258</v>
      </c>
      <c r="Z570" t="s">
        <v>3259</v>
      </c>
      <c r="AA570">
        <v>2157477</v>
      </c>
    </row>
    <row r="571" spans="1:29" x14ac:dyDescent="0.25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31</v>
      </c>
      <c r="F571" s="213">
        <f t="shared" si="45"/>
        <v>310000</v>
      </c>
      <c r="G571" s="202">
        <v>1308146</v>
      </c>
      <c r="H571" s="198">
        <v>37041.282627314817</v>
      </c>
      <c r="I571" t="s">
        <v>1267</v>
      </c>
      <c r="M571" t="s">
        <v>2946</v>
      </c>
      <c r="N571" t="s">
        <v>1268</v>
      </c>
      <c r="O571" t="s">
        <v>1537</v>
      </c>
      <c r="P571" s="199">
        <v>10000</v>
      </c>
      <c r="S571" t="s">
        <v>2947</v>
      </c>
      <c r="T571" t="s">
        <v>3255</v>
      </c>
      <c r="U571" s="201">
        <v>3.7349999999999999</v>
      </c>
      <c r="V571" t="s">
        <v>1359</v>
      </c>
      <c r="W571" t="s">
        <v>1767</v>
      </c>
      <c r="X571" t="s">
        <v>1269</v>
      </c>
      <c r="Y571" t="s">
        <v>3275</v>
      </c>
      <c r="Z571" t="s">
        <v>1909</v>
      </c>
      <c r="AA571" t="s">
        <v>4796</v>
      </c>
      <c r="AB571" s="198">
        <v>37073.875</v>
      </c>
      <c r="AC571" s="198">
        <v>37103.875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1308147</v>
      </c>
      <c r="H572" s="198">
        <v>37041.28266203704</v>
      </c>
      <c r="I572" t="s">
        <v>3225</v>
      </c>
      <c r="M572" t="s">
        <v>2952</v>
      </c>
      <c r="N572" t="s">
        <v>3265</v>
      </c>
      <c r="O572" t="s">
        <v>3266</v>
      </c>
      <c r="Q572" s="199">
        <v>20</v>
      </c>
      <c r="S572" t="s">
        <v>3254</v>
      </c>
      <c r="T572" t="s">
        <v>3255</v>
      </c>
      <c r="U572" s="201">
        <v>1518</v>
      </c>
      <c r="V572" t="s">
        <v>3269</v>
      </c>
      <c r="W572" t="s">
        <v>3261</v>
      </c>
      <c r="X572" t="s">
        <v>3257</v>
      </c>
      <c r="Y572" t="s">
        <v>3258</v>
      </c>
      <c r="Z572" t="s">
        <v>3259</v>
      </c>
      <c r="AA572">
        <v>2157479</v>
      </c>
    </row>
    <row r="573" spans="1:29" x14ac:dyDescent="0.25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40</v>
      </c>
      <c r="G573" s="202">
        <v>1308148</v>
      </c>
      <c r="H573" s="198">
        <v>37041.282708333332</v>
      </c>
      <c r="I573" t="s">
        <v>3225</v>
      </c>
      <c r="M573" t="s">
        <v>2952</v>
      </c>
      <c r="N573" t="s">
        <v>3252</v>
      </c>
      <c r="O573" t="s">
        <v>3253</v>
      </c>
      <c r="Q573" s="199">
        <v>40</v>
      </c>
      <c r="S573" t="s">
        <v>3254</v>
      </c>
      <c r="T573" t="s">
        <v>3255</v>
      </c>
      <c r="U573" s="201">
        <v>1697</v>
      </c>
      <c r="V573" t="s">
        <v>3268</v>
      </c>
      <c r="W573" t="s">
        <v>3261</v>
      </c>
      <c r="X573" t="s">
        <v>3257</v>
      </c>
      <c r="Y573" t="s">
        <v>3258</v>
      </c>
      <c r="Z573" t="s">
        <v>3259</v>
      </c>
      <c r="AA573">
        <v>2157481</v>
      </c>
    </row>
    <row r="574" spans="1:29" x14ac:dyDescent="0.25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10</v>
      </c>
      <c r="G574" s="202">
        <v>1308149</v>
      </c>
      <c r="H574" s="198">
        <v>37041.282812500001</v>
      </c>
      <c r="I574" t="s">
        <v>3225</v>
      </c>
      <c r="M574" t="s">
        <v>2952</v>
      </c>
      <c r="N574" t="s">
        <v>3280</v>
      </c>
      <c r="O574" t="s">
        <v>3281</v>
      </c>
      <c r="Q574" s="199">
        <v>10</v>
      </c>
      <c r="S574" t="s">
        <v>3282</v>
      </c>
      <c r="T574" t="s">
        <v>3255</v>
      </c>
      <c r="U574" s="201">
        <v>7090</v>
      </c>
      <c r="V574" t="s">
        <v>3269</v>
      </c>
      <c r="W574" t="s">
        <v>3283</v>
      </c>
      <c r="X574" t="s">
        <v>3257</v>
      </c>
      <c r="Y574" t="s">
        <v>3258</v>
      </c>
      <c r="Z574" t="s">
        <v>3259</v>
      </c>
      <c r="AA574">
        <v>2157483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1308150</v>
      </c>
      <c r="H575" s="198">
        <v>37041.283067129632</v>
      </c>
      <c r="I575" t="s">
        <v>4797</v>
      </c>
      <c r="M575" t="s">
        <v>1657</v>
      </c>
      <c r="N575" t="s">
        <v>2977</v>
      </c>
      <c r="O575" t="s">
        <v>4798</v>
      </c>
      <c r="P575" s="199">
        <v>50</v>
      </c>
      <c r="S575" t="s">
        <v>2945</v>
      </c>
      <c r="T575" t="s">
        <v>3255</v>
      </c>
      <c r="U575" s="201">
        <v>69.75</v>
      </c>
      <c r="V575" t="s">
        <v>4799</v>
      </c>
      <c r="W575" t="s">
        <v>2985</v>
      </c>
      <c r="X575" t="s">
        <v>1266</v>
      </c>
      <c r="Y575" t="s">
        <v>1072</v>
      </c>
      <c r="Z575" t="s">
        <v>1904</v>
      </c>
      <c r="AA575">
        <v>625483.1</v>
      </c>
      <c r="AB575" s="198">
        <v>37438.594444444447</v>
      </c>
      <c r="AC575" s="198">
        <v>37499.594444444447</v>
      </c>
    </row>
    <row r="576" spans="1:29" x14ac:dyDescent="0.25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20</v>
      </c>
      <c r="G576" s="202">
        <v>1308151</v>
      </c>
      <c r="H576" s="198">
        <v>37041.283125000002</v>
      </c>
      <c r="I576" t="s">
        <v>3225</v>
      </c>
      <c r="M576" t="s">
        <v>2952</v>
      </c>
      <c r="N576" t="s">
        <v>3265</v>
      </c>
      <c r="O576" t="s">
        <v>3266</v>
      </c>
      <c r="Q576" s="199">
        <v>20</v>
      </c>
      <c r="S576" t="s">
        <v>3254</v>
      </c>
      <c r="T576" t="s">
        <v>3255</v>
      </c>
      <c r="U576" s="201">
        <v>1519</v>
      </c>
      <c r="V576" t="s">
        <v>3269</v>
      </c>
      <c r="W576" t="s">
        <v>3261</v>
      </c>
      <c r="X576" t="s">
        <v>3257</v>
      </c>
      <c r="Y576" t="s">
        <v>3258</v>
      </c>
      <c r="Z576" t="s">
        <v>3259</v>
      </c>
      <c r="AA576">
        <v>2157485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1308152</v>
      </c>
      <c r="H577" s="198">
        <v>37041.283136574071</v>
      </c>
      <c r="I577" t="s">
        <v>1262</v>
      </c>
      <c r="M577" t="s">
        <v>1657</v>
      </c>
      <c r="N577" t="s">
        <v>2977</v>
      </c>
      <c r="O577" t="s">
        <v>4764</v>
      </c>
      <c r="P577" s="199">
        <v>50</v>
      </c>
      <c r="S577" t="s">
        <v>2945</v>
      </c>
      <c r="T577" t="s">
        <v>3255</v>
      </c>
      <c r="U577" s="201">
        <v>27</v>
      </c>
      <c r="V577" t="s">
        <v>3152</v>
      </c>
      <c r="W577" t="s">
        <v>2985</v>
      </c>
      <c r="X577" t="s">
        <v>1252</v>
      </c>
      <c r="Y577" t="s">
        <v>1072</v>
      </c>
      <c r="Z577" t="s">
        <v>1904</v>
      </c>
      <c r="AA577">
        <v>625484.1</v>
      </c>
      <c r="AB577" s="198">
        <v>37042.875</v>
      </c>
      <c r="AC577" s="198">
        <v>37042.875</v>
      </c>
    </row>
    <row r="578" spans="1:29" x14ac:dyDescent="0.25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1308153</v>
      </c>
      <c r="H578" s="198">
        <v>37041.283159722225</v>
      </c>
      <c r="I578" t="s">
        <v>1262</v>
      </c>
      <c r="M578" t="s">
        <v>1657</v>
      </c>
      <c r="N578" t="s">
        <v>1069</v>
      </c>
      <c r="O578" t="s">
        <v>513</v>
      </c>
      <c r="Q578" s="199">
        <v>50</v>
      </c>
      <c r="S578" t="s">
        <v>2945</v>
      </c>
      <c r="T578" t="s">
        <v>3255</v>
      </c>
      <c r="U578" s="201">
        <v>47.25</v>
      </c>
      <c r="V578" t="s">
        <v>1518</v>
      </c>
      <c r="W578" t="s">
        <v>1242</v>
      </c>
      <c r="X578" t="s">
        <v>2984</v>
      </c>
      <c r="Y578" t="s">
        <v>1072</v>
      </c>
      <c r="Z578" t="s">
        <v>1909</v>
      </c>
      <c r="AA578">
        <v>625485.1</v>
      </c>
      <c r="AB578" s="198">
        <v>37042.875</v>
      </c>
      <c r="AC578" s="198">
        <v>37042.875</v>
      </c>
    </row>
    <row r="579" spans="1:29" x14ac:dyDescent="0.25">
      <c r="A579" s="44" t="str">
        <f t="shared" si="41"/>
        <v>US Power Financial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1308155</v>
      </c>
      <c r="H579" s="198">
        <v>37041.283379629633</v>
      </c>
      <c r="I579" t="s">
        <v>1546</v>
      </c>
      <c r="M579" t="s">
        <v>1657</v>
      </c>
      <c r="N579" t="s">
        <v>1069</v>
      </c>
      <c r="O579" t="s">
        <v>513</v>
      </c>
      <c r="P579" s="199">
        <v>50</v>
      </c>
      <c r="S579" t="s">
        <v>2945</v>
      </c>
      <c r="T579" t="s">
        <v>3255</v>
      </c>
      <c r="U579" s="201">
        <v>47</v>
      </c>
      <c r="V579" t="s">
        <v>4800</v>
      </c>
      <c r="W579" t="s">
        <v>1242</v>
      </c>
      <c r="X579" t="s">
        <v>2984</v>
      </c>
      <c r="Y579" t="s">
        <v>1072</v>
      </c>
      <c r="Z579" t="s">
        <v>1909</v>
      </c>
      <c r="AA579">
        <v>625486.1</v>
      </c>
      <c r="AB579" s="198">
        <v>37042.875</v>
      </c>
      <c r="AC579" s="198">
        <v>37042.875</v>
      </c>
    </row>
    <row r="580" spans="1:29" x14ac:dyDescent="0.25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20</v>
      </c>
      <c r="G580" s="202">
        <v>1308156</v>
      </c>
      <c r="H580" s="198">
        <v>37041.283449074072</v>
      </c>
      <c r="I580" t="s">
        <v>3225</v>
      </c>
      <c r="M580" t="s">
        <v>2952</v>
      </c>
      <c r="N580" t="s">
        <v>3319</v>
      </c>
      <c r="O580" t="s">
        <v>3320</v>
      </c>
      <c r="Q580" s="199">
        <v>20</v>
      </c>
      <c r="S580" t="s">
        <v>3254</v>
      </c>
      <c r="T580" t="s">
        <v>3255</v>
      </c>
      <c r="U580" s="201">
        <v>940</v>
      </c>
      <c r="V580" t="s">
        <v>3268</v>
      </c>
      <c r="W580" t="s">
        <v>3283</v>
      </c>
      <c r="X580" t="s">
        <v>3257</v>
      </c>
      <c r="Y580" t="s">
        <v>3258</v>
      </c>
      <c r="Z580" t="s">
        <v>3259</v>
      </c>
      <c r="AA580">
        <v>2157489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5</v>
      </c>
      <c r="F581" s="213">
        <f t="shared" si="45"/>
        <v>250</v>
      </c>
      <c r="G581" s="202">
        <v>1308157</v>
      </c>
      <c r="H581" s="198">
        <v>37041.283449074072</v>
      </c>
      <c r="I581" t="s">
        <v>1226</v>
      </c>
      <c r="M581" t="s">
        <v>1657</v>
      </c>
      <c r="N581" t="s">
        <v>2977</v>
      </c>
      <c r="O581" t="s">
        <v>1159</v>
      </c>
      <c r="Q581" s="199">
        <v>50</v>
      </c>
      <c r="S581" t="s">
        <v>2945</v>
      </c>
      <c r="T581" t="s">
        <v>3255</v>
      </c>
      <c r="U581" s="201">
        <v>42</v>
      </c>
      <c r="V581" t="s">
        <v>1204</v>
      </c>
      <c r="W581" t="s">
        <v>2981</v>
      </c>
      <c r="X581" t="s">
        <v>2982</v>
      </c>
      <c r="Y581" t="s">
        <v>1072</v>
      </c>
      <c r="Z581" t="s">
        <v>1904</v>
      </c>
      <c r="AA581">
        <v>625487.1</v>
      </c>
      <c r="AB581" s="198">
        <v>37046.875</v>
      </c>
      <c r="AC581" s="198">
        <v>37050.875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1308158</v>
      </c>
      <c r="H582" s="198">
        <v>37041.283553240741</v>
      </c>
      <c r="I582" t="s">
        <v>1600</v>
      </c>
      <c r="M582" t="s">
        <v>1657</v>
      </c>
      <c r="N582" t="s">
        <v>2977</v>
      </c>
      <c r="O582" t="s">
        <v>4764</v>
      </c>
      <c r="P582" s="199">
        <v>50</v>
      </c>
      <c r="S582" t="s">
        <v>2945</v>
      </c>
      <c r="T582" t="s">
        <v>3255</v>
      </c>
      <c r="U582" s="201">
        <v>26.75</v>
      </c>
      <c r="V582" t="s">
        <v>1075</v>
      </c>
      <c r="W582" t="s">
        <v>2985</v>
      </c>
      <c r="X582" t="s">
        <v>1252</v>
      </c>
      <c r="Y582" t="s">
        <v>1072</v>
      </c>
      <c r="Z582" t="s">
        <v>1904</v>
      </c>
      <c r="AA582">
        <v>625488.1</v>
      </c>
      <c r="AB582" s="198">
        <v>37042.875</v>
      </c>
      <c r="AC582" s="198">
        <v>37042.875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5</v>
      </c>
      <c r="F583" s="213">
        <f t="shared" si="45"/>
        <v>250</v>
      </c>
      <c r="G583" s="202">
        <v>1308159</v>
      </c>
      <c r="H583" s="198">
        <v>37041.283553240741</v>
      </c>
      <c r="I583" t="s">
        <v>1052</v>
      </c>
      <c r="M583" t="s">
        <v>1657</v>
      </c>
      <c r="N583" t="s">
        <v>2977</v>
      </c>
      <c r="O583" t="s">
        <v>248</v>
      </c>
      <c r="Q583" s="199">
        <v>50</v>
      </c>
      <c r="S583" t="s">
        <v>2945</v>
      </c>
      <c r="T583" t="s">
        <v>3255</v>
      </c>
      <c r="U583" s="201">
        <v>39.5</v>
      </c>
      <c r="V583" t="s">
        <v>231</v>
      </c>
      <c r="W583" t="s">
        <v>2988</v>
      </c>
      <c r="X583" t="s">
        <v>2978</v>
      </c>
      <c r="Y583" t="s">
        <v>1072</v>
      </c>
      <c r="Z583" t="s">
        <v>1904</v>
      </c>
      <c r="AA583">
        <v>625489.1</v>
      </c>
      <c r="AB583" s="198">
        <v>37046.875</v>
      </c>
      <c r="AC583" s="198">
        <v>37050.875</v>
      </c>
    </row>
    <row r="584" spans="1:29" x14ac:dyDescent="0.25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1308160</v>
      </c>
      <c r="H584" s="198">
        <v>37041.283587962964</v>
      </c>
      <c r="I584" t="s">
        <v>1243</v>
      </c>
      <c r="M584" t="s">
        <v>1657</v>
      </c>
      <c r="N584" t="s">
        <v>2977</v>
      </c>
      <c r="O584" t="s">
        <v>246</v>
      </c>
      <c r="Q584" s="199">
        <v>50</v>
      </c>
      <c r="S584" t="s">
        <v>2945</v>
      </c>
      <c r="T584" t="s">
        <v>3255</v>
      </c>
      <c r="U584" s="201">
        <v>25.45</v>
      </c>
      <c r="V584" t="s">
        <v>1244</v>
      </c>
      <c r="W584" t="s">
        <v>2993</v>
      </c>
      <c r="X584" t="s">
        <v>2994</v>
      </c>
      <c r="Y584" t="s">
        <v>1072</v>
      </c>
      <c r="Z584" t="s">
        <v>1904</v>
      </c>
      <c r="AA584">
        <v>625490.1</v>
      </c>
      <c r="AB584" s="198">
        <v>37043.875</v>
      </c>
      <c r="AC584" s="198">
        <v>37043.875</v>
      </c>
    </row>
    <row r="585" spans="1:29" x14ac:dyDescent="0.25">
      <c r="A585" s="44" t="str">
        <f t="shared" si="41"/>
        <v>US Power Financial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30</v>
      </c>
      <c r="F585" s="213">
        <f t="shared" si="45"/>
        <v>1500</v>
      </c>
      <c r="G585" s="202">
        <v>1308161</v>
      </c>
      <c r="H585" s="198">
        <v>37041.283703703702</v>
      </c>
      <c r="I585" t="s">
        <v>2999</v>
      </c>
      <c r="M585" t="s">
        <v>1657</v>
      </c>
      <c r="N585" t="s">
        <v>1069</v>
      </c>
      <c r="O585" t="s">
        <v>4801</v>
      </c>
      <c r="P585" s="199">
        <v>50</v>
      </c>
      <c r="S585" t="s">
        <v>2945</v>
      </c>
      <c r="T585" t="s">
        <v>3255</v>
      </c>
      <c r="U585" s="201">
        <v>43.25</v>
      </c>
      <c r="V585" t="s">
        <v>3160</v>
      </c>
      <c r="W585" t="s">
        <v>1253</v>
      </c>
      <c r="X585" t="s">
        <v>3001</v>
      </c>
      <c r="Y585" t="s">
        <v>1072</v>
      </c>
      <c r="Z585" t="s">
        <v>1909</v>
      </c>
      <c r="AA585">
        <v>625491.1</v>
      </c>
      <c r="AB585" s="198">
        <v>37135</v>
      </c>
      <c r="AC585" s="198">
        <v>37164</v>
      </c>
    </row>
    <row r="586" spans="1:29" x14ac:dyDescent="0.25">
      <c r="A586" s="44" t="str">
        <f t="shared" si="41"/>
        <v>US Power Financial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1500</v>
      </c>
      <c r="G586" s="202">
        <v>1308162</v>
      </c>
      <c r="H586" s="198">
        <v>37041.283750000002</v>
      </c>
      <c r="I586" t="s">
        <v>2999</v>
      </c>
      <c r="M586" t="s">
        <v>1657</v>
      </c>
      <c r="N586" t="s">
        <v>1069</v>
      </c>
      <c r="O586" t="s">
        <v>4801</v>
      </c>
      <c r="P586" s="199">
        <v>50</v>
      </c>
      <c r="S586" t="s">
        <v>2945</v>
      </c>
      <c r="T586" t="s">
        <v>3255</v>
      </c>
      <c r="U586" s="201">
        <v>43</v>
      </c>
      <c r="V586" t="s">
        <v>3160</v>
      </c>
      <c r="W586" t="s">
        <v>1253</v>
      </c>
      <c r="X586" t="s">
        <v>3001</v>
      </c>
      <c r="Y586" t="s">
        <v>1072</v>
      </c>
      <c r="Z586" t="s">
        <v>1909</v>
      </c>
      <c r="AA586">
        <v>625492.1</v>
      </c>
      <c r="AB586" s="198">
        <v>37135</v>
      </c>
      <c r="AC586" s="198">
        <v>37164</v>
      </c>
    </row>
    <row r="587" spans="1:29" x14ac:dyDescent="0.25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30</v>
      </c>
      <c r="F587" s="213">
        <f t="shared" ref="F587:F650" si="50">E587*SUM(P587:Q587)</f>
        <v>1500</v>
      </c>
      <c r="G587" s="202">
        <v>1308163</v>
      </c>
      <c r="H587" s="198">
        <v>37041.283784722225</v>
      </c>
      <c r="I587" t="s">
        <v>2999</v>
      </c>
      <c r="M587" t="s">
        <v>1657</v>
      </c>
      <c r="N587" t="s">
        <v>1069</v>
      </c>
      <c r="O587" t="s">
        <v>4801</v>
      </c>
      <c r="P587" s="199">
        <v>50</v>
      </c>
      <c r="S587" t="s">
        <v>2945</v>
      </c>
      <c r="T587" t="s">
        <v>3255</v>
      </c>
      <c r="U587" s="201">
        <v>42.75</v>
      </c>
      <c r="V587" t="s">
        <v>3160</v>
      </c>
      <c r="W587" t="s">
        <v>1253</v>
      </c>
      <c r="X587" t="s">
        <v>3001</v>
      </c>
      <c r="Y587" t="s">
        <v>1072</v>
      </c>
      <c r="Z587" t="s">
        <v>1909</v>
      </c>
      <c r="AA587">
        <v>625493.1</v>
      </c>
      <c r="AB587" s="198">
        <v>37135</v>
      </c>
      <c r="AC587" s="198">
        <v>37164</v>
      </c>
    </row>
    <row r="588" spans="1:29" x14ac:dyDescent="0.25">
      <c r="A588" s="44" t="str">
        <f t="shared" si="46"/>
        <v>US Power Financial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30</v>
      </c>
      <c r="F588" s="213">
        <f t="shared" si="50"/>
        <v>1500</v>
      </c>
      <c r="G588" s="202">
        <v>1308164</v>
      </c>
      <c r="H588" s="198">
        <v>37041.283831018518</v>
      </c>
      <c r="I588" t="s">
        <v>2999</v>
      </c>
      <c r="M588" t="s">
        <v>1657</v>
      </c>
      <c r="N588" t="s">
        <v>1069</v>
      </c>
      <c r="O588" t="s">
        <v>4801</v>
      </c>
      <c r="P588" s="199">
        <v>50</v>
      </c>
      <c r="S588" t="s">
        <v>2945</v>
      </c>
      <c r="T588" t="s">
        <v>3255</v>
      </c>
      <c r="U588" s="201">
        <v>42.5</v>
      </c>
      <c r="V588" t="s">
        <v>3160</v>
      </c>
      <c r="W588" t="s">
        <v>1253</v>
      </c>
      <c r="X588" t="s">
        <v>3001</v>
      </c>
      <c r="Y588" t="s">
        <v>1072</v>
      </c>
      <c r="Z588" t="s">
        <v>1909</v>
      </c>
      <c r="AA588">
        <v>625494.1</v>
      </c>
      <c r="AB588" s="198">
        <v>37135</v>
      </c>
      <c r="AC588" s="198">
        <v>37164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1308165</v>
      </c>
      <c r="H589" s="198">
        <v>37041.283946759257</v>
      </c>
      <c r="I589" t="s">
        <v>2976</v>
      </c>
      <c r="M589" t="s">
        <v>1657</v>
      </c>
      <c r="N589" t="s">
        <v>2977</v>
      </c>
      <c r="O589" t="s">
        <v>1159</v>
      </c>
      <c r="Q589" s="199">
        <v>50</v>
      </c>
      <c r="S589" t="s">
        <v>2945</v>
      </c>
      <c r="T589" t="s">
        <v>3255</v>
      </c>
      <c r="U589" s="201">
        <v>42</v>
      </c>
      <c r="V589" t="s">
        <v>1352</v>
      </c>
      <c r="W589" t="s">
        <v>2981</v>
      </c>
      <c r="X589" t="s">
        <v>2982</v>
      </c>
      <c r="Y589" t="s">
        <v>1072</v>
      </c>
      <c r="Z589" t="s">
        <v>1904</v>
      </c>
      <c r="AA589">
        <v>625495.1</v>
      </c>
      <c r="AB589" s="198">
        <v>37046.875</v>
      </c>
      <c r="AC589" s="198">
        <v>37050.875</v>
      </c>
    </row>
    <row r="590" spans="1:29" x14ac:dyDescent="0.25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1308168</v>
      </c>
      <c r="H590" s="198">
        <v>37041.284375000003</v>
      </c>
      <c r="I590" t="s">
        <v>1246</v>
      </c>
      <c r="M590" t="s">
        <v>1657</v>
      </c>
      <c r="N590" t="s">
        <v>1069</v>
      </c>
      <c r="O590" t="s">
        <v>513</v>
      </c>
      <c r="Q590" s="199">
        <v>50</v>
      </c>
      <c r="S590" t="s">
        <v>2945</v>
      </c>
      <c r="T590" t="s">
        <v>3255</v>
      </c>
      <c r="U590" s="201">
        <v>47.25</v>
      </c>
      <c r="V590" t="s">
        <v>10</v>
      </c>
      <c r="W590" t="s">
        <v>1242</v>
      </c>
      <c r="X590" t="s">
        <v>2984</v>
      </c>
      <c r="Y590" t="s">
        <v>1072</v>
      </c>
      <c r="Z590" t="s">
        <v>1909</v>
      </c>
      <c r="AA590">
        <v>625498.1</v>
      </c>
      <c r="AB590" s="198">
        <v>37042.875</v>
      </c>
      <c r="AC590" s="198">
        <v>37042.875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92</v>
      </c>
      <c r="F591" s="213">
        <f t="shared" si="50"/>
        <v>4600</v>
      </c>
      <c r="G591" s="202">
        <v>1308170</v>
      </c>
      <c r="H591" s="198">
        <v>37041.284467592595</v>
      </c>
      <c r="I591" t="s">
        <v>3228</v>
      </c>
      <c r="M591" t="s">
        <v>1657</v>
      </c>
      <c r="N591" t="s">
        <v>2977</v>
      </c>
      <c r="O591" t="s">
        <v>3417</v>
      </c>
      <c r="P591" s="199">
        <v>50</v>
      </c>
      <c r="S591" t="s">
        <v>2945</v>
      </c>
      <c r="T591" t="s">
        <v>3255</v>
      </c>
      <c r="U591" s="201">
        <v>35.9</v>
      </c>
      <c r="V591" t="s">
        <v>4784</v>
      </c>
      <c r="W591" t="s">
        <v>1247</v>
      </c>
      <c r="X591" t="s">
        <v>1248</v>
      </c>
      <c r="Y591" t="s">
        <v>1072</v>
      </c>
      <c r="Z591" t="s">
        <v>1904</v>
      </c>
      <c r="AA591">
        <v>625500.1</v>
      </c>
      <c r="AB591" s="198">
        <v>37165.591666666667</v>
      </c>
      <c r="AC591" s="198">
        <v>37256.591666666667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1308171</v>
      </c>
      <c r="H592" s="198">
        <v>37041.284513888888</v>
      </c>
      <c r="I592" t="s">
        <v>1251</v>
      </c>
      <c r="M592" t="s">
        <v>1657</v>
      </c>
      <c r="N592" t="s">
        <v>2977</v>
      </c>
      <c r="O592" t="s">
        <v>1159</v>
      </c>
      <c r="P592" s="199">
        <v>50</v>
      </c>
      <c r="S592" t="s">
        <v>2945</v>
      </c>
      <c r="T592" t="s">
        <v>3255</v>
      </c>
      <c r="U592" s="201">
        <v>41</v>
      </c>
      <c r="V592" t="s">
        <v>255</v>
      </c>
      <c r="W592" t="s">
        <v>2981</v>
      </c>
      <c r="X592" t="s">
        <v>2982</v>
      </c>
      <c r="Y592" t="s">
        <v>1072</v>
      </c>
      <c r="Z592" t="s">
        <v>1904</v>
      </c>
      <c r="AA592">
        <v>625501.1</v>
      </c>
      <c r="AB592" s="198">
        <v>37046.875</v>
      </c>
      <c r="AC592" s="198">
        <v>37050.875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1500</v>
      </c>
      <c r="G593" s="202">
        <v>1308172</v>
      </c>
      <c r="H593" s="198">
        <v>37041.284548611111</v>
      </c>
      <c r="I593" t="s">
        <v>77</v>
      </c>
      <c r="M593" t="s">
        <v>1657</v>
      </c>
      <c r="N593" t="s">
        <v>2977</v>
      </c>
      <c r="O593" t="s">
        <v>3000</v>
      </c>
      <c r="P593" s="199">
        <v>50</v>
      </c>
      <c r="S593" t="s">
        <v>2945</v>
      </c>
      <c r="T593" t="s">
        <v>3255</v>
      </c>
      <c r="U593" s="201">
        <v>52</v>
      </c>
      <c r="V593" t="s">
        <v>4802</v>
      </c>
      <c r="W593" t="s">
        <v>1242</v>
      </c>
      <c r="X593" t="s">
        <v>3001</v>
      </c>
      <c r="Y593" t="s">
        <v>1072</v>
      </c>
      <c r="Z593" t="s">
        <v>1904</v>
      </c>
      <c r="AA593">
        <v>625502.1</v>
      </c>
      <c r="AB593" s="198">
        <v>37043.71597222222</v>
      </c>
      <c r="AC593" s="198">
        <v>37072.71597222222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1308173</v>
      </c>
      <c r="H594" s="198">
        <v>37041.284675925926</v>
      </c>
      <c r="I594" t="s">
        <v>237</v>
      </c>
      <c r="J594" t="s">
        <v>1448</v>
      </c>
      <c r="K594" t="s">
        <v>1257</v>
      </c>
      <c r="M594" t="s">
        <v>1657</v>
      </c>
      <c r="N594" t="s">
        <v>2977</v>
      </c>
      <c r="O594" t="s">
        <v>1158</v>
      </c>
      <c r="P594" s="199">
        <v>50</v>
      </c>
      <c r="S594" t="s">
        <v>2945</v>
      </c>
      <c r="T594" t="s">
        <v>3255</v>
      </c>
      <c r="U594" s="201">
        <v>41</v>
      </c>
      <c r="V594" t="s">
        <v>238</v>
      </c>
      <c r="W594" t="s">
        <v>2993</v>
      </c>
      <c r="X594" t="s">
        <v>2994</v>
      </c>
      <c r="Y594" t="s">
        <v>1072</v>
      </c>
      <c r="Z594" t="s">
        <v>1904</v>
      </c>
      <c r="AA594">
        <v>625503.1</v>
      </c>
      <c r="AB594" s="198">
        <v>37046.875</v>
      </c>
      <c r="AC594" s="198">
        <v>37050.875</v>
      </c>
    </row>
    <row r="595" spans="1:29" x14ac:dyDescent="0.25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1308174</v>
      </c>
      <c r="H595" s="198">
        <v>37041.284745370373</v>
      </c>
      <c r="I595" t="s">
        <v>3153</v>
      </c>
      <c r="M595" t="s">
        <v>1657</v>
      </c>
      <c r="N595" t="s">
        <v>1069</v>
      </c>
      <c r="O595" t="s">
        <v>513</v>
      </c>
      <c r="P595" s="199">
        <v>50</v>
      </c>
      <c r="S595" t="s">
        <v>2945</v>
      </c>
      <c r="T595" t="s">
        <v>3255</v>
      </c>
      <c r="U595" s="201">
        <v>47</v>
      </c>
      <c r="V595" t="s">
        <v>491</v>
      </c>
      <c r="W595" t="s">
        <v>1242</v>
      </c>
      <c r="X595" t="s">
        <v>2984</v>
      </c>
      <c r="Y595" t="s">
        <v>1072</v>
      </c>
      <c r="Z595" t="s">
        <v>1909</v>
      </c>
      <c r="AA595">
        <v>625504.1</v>
      </c>
      <c r="AB595" s="198">
        <v>37042.875</v>
      </c>
      <c r="AC595" s="198">
        <v>37042.875</v>
      </c>
    </row>
    <row r="596" spans="1:29" x14ac:dyDescent="0.25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19</v>
      </c>
      <c r="G596" s="202">
        <v>1308175</v>
      </c>
      <c r="H596" s="198">
        <v>37041.285069444442</v>
      </c>
      <c r="I596" t="s">
        <v>252</v>
      </c>
      <c r="M596" t="s">
        <v>2952</v>
      </c>
      <c r="N596" t="s">
        <v>3265</v>
      </c>
      <c r="O596" t="s">
        <v>3266</v>
      </c>
      <c r="P596" s="199">
        <v>19</v>
      </c>
      <c r="S596" t="s">
        <v>3254</v>
      </c>
      <c r="T596" t="s">
        <v>3255</v>
      </c>
      <c r="U596" s="201">
        <v>1518</v>
      </c>
      <c r="V596" t="s">
        <v>4684</v>
      </c>
      <c r="W596" t="s">
        <v>3261</v>
      </c>
      <c r="X596" t="s">
        <v>3257</v>
      </c>
      <c r="Y596" t="s">
        <v>3258</v>
      </c>
      <c r="Z596" t="s">
        <v>3259</v>
      </c>
      <c r="AA596">
        <v>2157491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30</v>
      </c>
      <c r="F597" s="213">
        <f t="shared" si="50"/>
        <v>1500</v>
      </c>
      <c r="G597" s="202">
        <v>1308176</v>
      </c>
      <c r="H597" s="198">
        <v>37041.285208333335</v>
      </c>
      <c r="I597" t="s">
        <v>2987</v>
      </c>
      <c r="M597" t="s">
        <v>1657</v>
      </c>
      <c r="N597" t="s">
        <v>2977</v>
      </c>
      <c r="O597" t="s">
        <v>504</v>
      </c>
      <c r="P597" s="199">
        <v>50</v>
      </c>
      <c r="S597" t="s">
        <v>2945</v>
      </c>
      <c r="T597" t="s">
        <v>3255</v>
      </c>
      <c r="U597" s="201">
        <v>55</v>
      </c>
      <c r="V597" t="s">
        <v>1677</v>
      </c>
      <c r="W597" t="s">
        <v>1253</v>
      </c>
      <c r="X597" t="s">
        <v>3001</v>
      </c>
      <c r="Y597" t="s">
        <v>1072</v>
      </c>
      <c r="Z597" t="s">
        <v>1904</v>
      </c>
      <c r="AA597">
        <v>625505.1</v>
      </c>
      <c r="AB597" s="198">
        <v>37408.71597222222</v>
      </c>
      <c r="AC597" s="198">
        <v>37437.71597222222</v>
      </c>
    </row>
    <row r="598" spans="1:29" x14ac:dyDescent="0.25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1308177</v>
      </c>
      <c r="H598" s="198">
        <v>37041.28533564815</v>
      </c>
      <c r="I598" t="s">
        <v>1226</v>
      </c>
      <c r="M598" t="s">
        <v>1657</v>
      </c>
      <c r="N598" t="s">
        <v>1069</v>
      </c>
      <c r="O598" t="s">
        <v>4803</v>
      </c>
      <c r="P598" s="199">
        <v>50</v>
      </c>
      <c r="S598" t="s">
        <v>2945</v>
      </c>
      <c r="T598" t="s">
        <v>3255</v>
      </c>
      <c r="U598" s="201">
        <v>49</v>
      </c>
      <c r="V598" t="s">
        <v>243</v>
      </c>
      <c r="W598" t="s">
        <v>1242</v>
      </c>
      <c r="X598" t="s">
        <v>2984</v>
      </c>
      <c r="Y598" t="s">
        <v>1072</v>
      </c>
      <c r="Z598" t="s">
        <v>1909</v>
      </c>
      <c r="AA598">
        <v>625506.1</v>
      </c>
      <c r="AB598" s="198">
        <v>37042.875</v>
      </c>
      <c r="AC598" s="198">
        <v>37042.875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1308178</v>
      </c>
      <c r="H599" s="198">
        <v>37041.285787037035</v>
      </c>
      <c r="I599" t="s">
        <v>1274</v>
      </c>
      <c r="J599" t="s">
        <v>1209</v>
      </c>
      <c r="K599" t="s">
        <v>1257</v>
      </c>
      <c r="M599" t="s">
        <v>1657</v>
      </c>
      <c r="N599" t="s">
        <v>2977</v>
      </c>
      <c r="O599" t="s">
        <v>245</v>
      </c>
      <c r="P599" s="199">
        <v>50</v>
      </c>
      <c r="S599" t="s">
        <v>2945</v>
      </c>
      <c r="T599" t="s">
        <v>3255</v>
      </c>
      <c r="U599" s="201">
        <v>24</v>
      </c>
      <c r="V599" t="s">
        <v>236</v>
      </c>
      <c r="W599" t="s">
        <v>2993</v>
      </c>
      <c r="X599" t="s">
        <v>2994</v>
      </c>
      <c r="Y599" t="s">
        <v>1072</v>
      </c>
      <c r="Z599" t="s">
        <v>1904</v>
      </c>
      <c r="AA599">
        <v>625507.1</v>
      </c>
      <c r="AB599" s="198">
        <v>37042.875</v>
      </c>
      <c r="AC599" s="198">
        <v>37042.875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1308179</v>
      </c>
      <c r="H600" s="198">
        <v>37041.285983796297</v>
      </c>
      <c r="I600" t="s">
        <v>3114</v>
      </c>
      <c r="M600" t="s">
        <v>1657</v>
      </c>
      <c r="N600" t="s">
        <v>2977</v>
      </c>
      <c r="O600" t="s">
        <v>1355</v>
      </c>
      <c r="P600" s="199">
        <v>50</v>
      </c>
      <c r="S600" t="s">
        <v>2945</v>
      </c>
      <c r="T600" t="s">
        <v>3255</v>
      </c>
      <c r="U600" s="201">
        <v>39.5</v>
      </c>
      <c r="V600" t="s">
        <v>1079</v>
      </c>
      <c r="W600" t="s">
        <v>1247</v>
      </c>
      <c r="X600" t="s">
        <v>1248</v>
      </c>
      <c r="Y600" t="s">
        <v>1072</v>
      </c>
      <c r="Z600" t="s">
        <v>1904</v>
      </c>
      <c r="AA600">
        <v>625508.1</v>
      </c>
      <c r="AB600" s="198">
        <v>37135.591666666667</v>
      </c>
      <c r="AC600" s="198">
        <v>37164.591666666667</v>
      </c>
    </row>
    <row r="601" spans="1:29" x14ac:dyDescent="0.25">
      <c r="A601" s="44" t="str">
        <f t="shared" si="46"/>
        <v>US Power Financial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50</v>
      </c>
      <c r="G601" s="202">
        <v>1308180</v>
      </c>
      <c r="H601" s="198">
        <v>37041.286064814813</v>
      </c>
      <c r="I601" t="s">
        <v>43</v>
      </c>
      <c r="M601" t="s">
        <v>1657</v>
      </c>
      <c r="N601" t="s">
        <v>1069</v>
      </c>
      <c r="O601" t="s">
        <v>4780</v>
      </c>
      <c r="Q601" s="199">
        <v>50</v>
      </c>
      <c r="S601" t="s">
        <v>2945</v>
      </c>
      <c r="T601" t="s">
        <v>3255</v>
      </c>
      <c r="U601" s="201">
        <v>24.25</v>
      </c>
      <c r="V601" t="s">
        <v>48</v>
      </c>
      <c r="W601" t="s">
        <v>2993</v>
      </c>
      <c r="X601" t="s">
        <v>2994</v>
      </c>
      <c r="Y601" t="s">
        <v>1072</v>
      </c>
      <c r="Z601" t="s">
        <v>1909</v>
      </c>
      <c r="AA601">
        <v>625510.1</v>
      </c>
      <c r="AB601" s="198">
        <v>37042.875</v>
      </c>
      <c r="AC601" s="198">
        <v>37042.875</v>
      </c>
    </row>
    <row r="602" spans="1:29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3">
        <f t="shared" si="50"/>
        <v>1500</v>
      </c>
      <c r="G602" s="202">
        <v>1308181</v>
      </c>
      <c r="H602" s="198">
        <v>37041.286076388889</v>
      </c>
      <c r="I602" t="s">
        <v>1239</v>
      </c>
      <c r="M602" t="s">
        <v>1657</v>
      </c>
      <c r="N602" t="s">
        <v>2977</v>
      </c>
      <c r="O602" t="s">
        <v>1355</v>
      </c>
      <c r="Q602" s="199">
        <v>50</v>
      </c>
      <c r="S602" t="s">
        <v>2945</v>
      </c>
      <c r="T602" t="s">
        <v>3255</v>
      </c>
      <c r="U602" s="201">
        <v>39.75</v>
      </c>
      <c r="V602" t="s">
        <v>4804</v>
      </c>
      <c r="W602" t="s">
        <v>1247</v>
      </c>
      <c r="X602" t="s">
        <v>1248</v>
      </c>
      <c r="Y602" t="s">
        <v>1072</v>
      </c>
      <c r="Z602" t="s">
        <v>1904</v>
      </c>
      <c r="AA602">
        <v>625511.1</v>
      </c>
      <c r="AB602" s="198">
        <v>37135.591666666667</v>
      </c>
      <c r="AC602" s="198">
        <v>37164.591666666667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1308182</v>
      </c>
      <c r="H603" s="198">
        <v>37041.286354166667</v>
      </c>
      <c r="I603" t="s">
        <v>1235</v>
      </c>
      <c r="M603" t="s">
        <v>1657</v>
      </c>
      <c r="N603" t="s">
        <v>2977</v>
      </c>
      <c r="O603" t="s">
        <v>4767</v>
      </c>
      <c r="Q603" s="199">
        <v>50</v>
      </c>
      <c r="S603" t="s">
        <v>2945</v>
      </c>
      <c r="T603" t="s">
        <v>3255</v>
      </c>
      <c r="U603" s="201">
        <v>17</v>
      </c>
      <c r="V603" t="s">
        <v>1579</v>
      </c>
      <c r="W603" t="s">
        <v>2988</v>
      </c>
      <c r="X603" t="s">
        <v>2978</v>
      </c>
      <c r="Y603" t="s">
        <v>1072</v>
      </c>
      <c r="Z603" t="s">
        <v>1904</v>
      </c>
      <c r="AA603">
        <v>625513.1</v>
      </c>
      <c r="AB603" s="198">
        <v>37042.875</v>
      </c>
      <c r="AC603" s="198">
        <v>37042.875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1308183</v>
      </c>
      <c r="H604" s="198">
        <v>37041.286412037036</v>
      </c>
      <c r="I604" t="s">
        <v>1262</v>
      </c>
      <c r="M604" t="s">
        <v>1657</v>
      </c>
      <c r="N604" t="s">
        <v>2977</v>
      </c>
      <c r="O604" t="s">
        <v>1158</v>
      </c>
      <c r="Q604" s="199">
        <v>50</v>
      </c>
      <c r="S604" t="s">
        <v>2945</v>
      </c>
      <c r="T604" t="s">
        <v>3255</v>
      </c>
      <c r="U604" s="201">
        <v>41.5</v>
      </c>
      <c r="V604" t="s">
        <v>4805</v>
      </c>
      <c r="W604" t="s">
        <v>2993</v>
      </c>
      <c r="X604" t="s">
        <v>2994</v>
      </c>
      <c r="Y604" t="s">
        <v>1072</v>
      </c>
      <c r="Z604" t="s">
        <v>1904</v>
      </c>
      <c r="AA604">
        <v>625514.1</v>
      </c>
      <c r="AB604" s="198">
        <v>37046.875</v>
      </c>
      <c r="AC604" s="198">
        <v>37050.875</v>
      </c>
    </row>
    <row r="605" spans="1:29" x14ac:dyDescent="0.25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1308184</v>
      </c>
      <c r="H605" s="198">
        <v>37041.286423611113</v>
      </c>
      <c r="I605" t="s">
        <v>1546</v>
      </c>
      <c r="M605" t="s">
        <v>1657</v>
      </c>
      <c r="N605" t="s">
        <v>1069</v>
      </c>
      <c r="O605" t="s">
        <v>513</v>
      </c>
      <c r="P605" s="199">
        <v>50</v>
      </c>
      <c r="S605" t="s">
        <v>2945</v>
      </c>
      <c r="T605" t="s">
        <v>3255</v>
      </c>
      <c r="U605" s="201">
        <v>46.75</v>
      </c>
      <c r="V605" t="s">
        <v>4800</v>
      </c>
      <c r="W605" t="s">
        <v>1242</v>
      </c>
      <c r="X605" t="s">
        <v>2984</v>
      </c>
      <c r="Y605" t="s">
        <v>1072</v>
      </c>
      <c r="Z605" t="s">
        <v>1909</v>
      </c>
      <c r="AA605">
        <v>625515.1</v>
      </c>
      <c r="AB605" s="198">
        <v>37042.875</v>
      </c>
      <c r="AC605" s="198">
        <v>37042.875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1308185</v>
      </c>
      <c r="H606" s="198">
        <v>37041.286481481482</v>
      </c>
      <c r="I606" t="s">
        <v>1052</v>
      </c>
      <c r="M606" t="s">
        <v>1657</v>
      </c>
      <c r="N606" t="s">
        <v>2977</v>
      </c>
      <c r="O606" t="s">
        <v>248</v>
      </c>
      <c r="Q606" s="199">
        <v>50</v>
      </c>
      <c r="S606" t="s">
        <v>2945</v>
      </c>
      <c r="T606" t="s">
        <v>3255</v>
      </c>
      <c r="U606" s="201">
        <v>39.25</v>
      </c>
      <c r="V606" t="s">
        <v>231</v>
      </c>
      <c r="W606" t="s">
        <v>2988</v>
      </c>
      <c r="X606" t="s">
        <v>2978</v>
      </c>
      <c r="Y606" t="s">
        <v>1072</v>
      </c>
      <c r="Z606" t="s">
        <v>1904</v>
      </c>
      <c r="AA606">
        <v>625516.1</v>
      </c>
      <c r="AB606" s="198">
        <v>37046.875</v>
      </c>
      <c r="AC606" s="198">
        <v>37050.875</v>
      </c>
    </row>
    <row r="607" spans="1:29" x14ac:dyDescent="0.25">
      <c r="A607" s="44" t="str">
        <f t="shared" si="46"/>
        <v>US Power Financial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1308186</v>
      </c>
      <c r="H607" s="198">
        <v>37041.286689814813</v>
      </c>
      <c r="I607" t="s">
        <v>1226</v>
      </c>
      <c r="M607" t="s">
        <v>1657</v>
      </c>
      <c r="N607" t="s">
        <v>1069</v>
      </c>
      <c r="O607" t="s">
        <v>4806</v>
      </c>
      <c r="P607" s="199">
        <v>50</v>
      </c>
      <c r="S607" t="s">
        <v>2945</v>
      </c>
      <c r="T607" t="s">
        <v>3255</v>
      </c>
      <c r="U607" s="201">
        <v>49</v>
      </c>
      <c r="V607" t="s">
        <v>243</v>
      </c>
      <c r="W607" t="s">
        <v>1242</v>
      </c>
      <c r="X607" t="s">
        <v>2984</v>
      </c>
      <c r="Y607" t="s">
        <v>1072</v>
      </c>
      <c r="Z607" t="s">
        <v>1909</v>
      </c>
      <c r="AA607">
        <v>625517.1</v>
      </c>
      <c r="AB607" s="198">
        <v>37043.875</v>
      </c>
      <c r="AC607" s="198">
        <v>37043.875</v>
      </c>
    </row>
    <row r="608" spans="1:29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1308187</v>
      </c>
      <c r="H608" s="198">
        <v>37041.28670138889</v>
      </c>
      <c r="I608" t="s">
        <v>2987</v>
      </c>
      <c r="M608" t="s">
        <v>1657</v>
      </c>
      <c r="N608" t="s">
        <v>2977</v>
      </c>
      <c r="O608" t="s">
        <v>4764</v>
      </c>
      <c r="P608" s="199">
        <v>50</v>
      </c>
      <c r="S608" t="s">
        <v>2945</v>
      </c>
      <c r="T608" t="s">
        <v>3255</v>
      </c>
      <c r="U608" s="201">
        <v>26.25</v>
      </c>
      <c r="V608" t="s">
        <v>51</v>
      </c>
      <c r="W608" t="s">
        <v>2985</v>
      </c>
      <c r="X608" t="s">
        <v>1252</v>
      </c>
      <c r="Y608" t="s">
        <v>1072</v>
      </c>
      <c r="Z608" t="s">
        <v>1904</v>
      </c>
      <c r="AA608">
        <v>625518.1</v>
      </c>
      <c r="AB608" s="198">
        <v>37042.875</v>
      </c>
      <c r="AC608" s="198">
        <v>37042.875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3">
        <f t="shared" si="50"/>
        <v>250</v>
      </c>
      <c r="G609" s="202">
        <v>1308188</v>
      </c>
      <c r="H609" s="198">
        <v>37041.286840277775</v>
      </c>
      <c r="I609" t="s">
        <v>2976</v>
      </c>
      <c r="M609" t="s">
        <v>1657</v>
      </c>
      <c r="N609" t="s">
        <v>2977</v>
      </c>
      <c r="O609" t="s">
        <v>1159</v>
      </c>
      <c r="Q609" s="199">
        <v>50</v>
      </c>
      <c r="S609" t="s">
        <v>2945</v>
      </c>
      <c r="T609" t="s">
        <v>3255</v>
      </c>
      <c r="U609" s="201">
        <v>41.5</v>
      </c>
      <c r="V609" t="s">
        <v>865</v>
      </c>
      <c r="W609" t="s">
        <v>2981</v>
      </c>
      <c r="X609" t="s">
        <v>2982</v>
      </c>
      <c r="Y609" t="s">
        <v>1072</v>
      </c>
      <c r="Z609" t="s">
        <v>1904</v>
      </c>
      <c r="AA609">
        <v>625519.1</v>
      </c>
      <c r="AB609" s="198">
        <v>37046.875</v>
      </c>
      <c r="AC609" s="198">
        <v>37050.875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1308189</v>
      </c>
      <c r="H610" s="198">
        <v>37041.286990740744</v>
      </c>
      <c r="I610" t="s">
        <v>1262</v>
      </c>
      <c r="M610" t="s">
        <v>1657</v>
      </c>
      <c r="N610" t="s">
        <v>2977</v>
      </c>
      <c r="O610" t="s">
        <v>4764</v>
      </c>
      <c r="P610" s="199">
        <v>50</v>
      </c>
      <c r="S610" t="s">
        <v>2945</v>
      </c>
      <c r="T610" t="s">
        <v>3255</v>
      </c>
      <c r="U610" s="201">
        <v>25.75</v>
      </c>
      <c r="V610" t="s">
        <v>3152</v>
      </c>
      <c r="W610" t="s">
        <v>2985</v>
      </c>
      <c r="X610" t="s">
        <v>1252</v>
      </c>
      <c r="Y610" t="s">
        <v>1072</v>
      </c>
      <c r="Z610" t="s">
        <v>1904</v>
      </c>
      <c r="AA610">
        <v>625520.1</v>
      </c>
      <c r="AB610" s="198">
        <v>37042.875</v>
      </c>
      <c r="AC610" s="198">
        <v>37042.875</v>
      </c>
    </row>
    <row r="611" spans="1:29" x14ac:dyDescent="0.25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1308190</v>
      </c>
      <c r="H611" s="198">
        <v>37041.287037037036</v>
      </c>
      <c r="I611" t="s">
        <v>1226</v>
      </c>
      <c r="M611" t="s">
        <v>1657</v>
      </c>
      <c r="N611" t="s">
        <v>1069</v>
      </c>
      <c r="O611" t="s">
        <v>45</v>
      </c>
      <c r="P611" s="199">
        <v>50</v>
      </c>
      <c r="S611" t="s">
        <v>2945</v>
      </c>
      <c r="T611" t="s">
        <v>3255</v>
      </c>
      <c r="U611" s="201">
        <v>47.25</v>
      </c>
      <c r="V611" t="s">
        <v>243</v>
      </c>
      <c r="W611" t="s">
        <v>1242</v>
      </c>
      <c r="X611" t="s">
        <v>2984</v>
      </c>
      <c r="Y611" t="s">
        <v>1072</v>
      </c>
      <c r="Z611" t="s">
        <v>1909</v>
      </c>
      <c r="AA611">
        <v>625521.1</v>
      </c>
      <c r="AB611" s="198">
        <v>37043.875</v>
      </c>
      <c r="AC611" s="198">
        <v>37043.875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1308192</v>
      </c>
      <c r="H612" s="198">
        <v>37041.287210648145</v>
      </c>
      <c r="I612" t="s">
        <v>77</v>
      </c>
      <c r="M612" t="s">
        <v>1657</v>
      </c>
      <c r="N612" t="s">
        <v>2977</v>
      </c>
      <c r="O612" t="s">
        <v>4764</v>
      </c>
      <c r="Q612" s="199">
        <v>50</v>
      </c>
      <c r="S612" t="s">
        <v>2945</v>
      </c>
      <c r="T612" t="s">
        <v>3255</v>
      </c>
      <c r="U612" s="201">
        <v>26</v>
      </c>
      <c r="V612" t="s">
        <v>227</v>
      </c>
      <c r="W612" t="s">
        <v>2985</v>
      </c>
      <c r="X612" t="s">
        <v>1252</v>
      </c>
      <c r="Y612" t="s">
        <v>1072</v>
      </c>
      <c r="Z612" t="s">
        <v>1904</v>
      </c>
      <c r="AA612">
        <v>625522.1</v>
      </c>
      <c r="AB612" s="198">
        <v>37042.875</v>
      </c>
      <c r="AC612" s="198">
        <v>37042.875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1308194</v>
      </c>
      <c r="H613" s="198">
        <v>37041.287256944444</v>
      </c>
      <c r="I613" t="s">
        <v>2979</v>
      </c>
      <c r="M613" t="s">
        <v>1657</v>
      </c>
      <c r="N613" t="s">
        <v>2977</v>
      </c>
      <c r="O613" t="s">
        <v>4789</v>
      </c>
      <c r="Q613" s="199">
        <v>50</v>
      </c>
      <c r="S613" t="s">
        <v>2945</v>
      </c>
      <c r="T613" t="s">
        <v>3255</v>
      </c>
      <c r="U613" s="201">
        <v>16.25</v>
      </c>
      <c r="V613" t="s">
        <v>234</v>
      </c>
      <c r="W613" t="s">
        <v>1678</v>
      </c>
      <c r="X613" t="s">
        <v>2986</v>
      </c>
      <c r="Y613" t="s">
        <v>1072</v>
      </c>
      <c r="Z613" t="s">
        <v>1904</v>
      </c>
      <c r="AA613">
        <v>625523.1</v>
      </c>
      <c r="AB613" s="198">
        <v>37042.875</v>
      </c>
      <c r="AC613" s="198">
        <v>37042.875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1308195</v>
      </c>
      <c r="H614" s="198">
        <v>37041.287280092591</v>
      </c>
      <c r="I614" t="s">
        <v>2999</v>
      </c>
      <c r="M614" t="s">
        <v>1657</v>
      </c>
      <c r="N614" t="s">
        <v>2977</v>
      </c>
      <c r="O614" t="s">
        <v>4767</v>
      </c>
      <c r="P614" s="199">
        <v>50</v>
      </c>
      <c r="S614" t="s">
        <v>2945</v>
      </c>
      <c r="T614" t="s">
        <v>3255</v>
      </c>
      <c r="U614" s="201">
        <v>16.75</v>
      </c>
      <c r="V614" t="s">
        <v>1245</v>
      </c>
      <c r="W614" t="s">
        <v>2988</v>
      </c>
      <c r="X614" t="s">
        <v>2978</v>
      </c>
      <c r="Y614" t="s">
        <v>1072</v>
      </c>
      <c r="Z614" t="s">
        <v>1904</v>
      </c>
      <c r="AA614">
        <v>625524.1</v>
      </c>
      <c r="AB614" s="198">
        <v>37042.875</v>
      </c>
      <c r="AC614" s="198">
        <v>37042.875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</v>
      </c>
      <c r="G615" s="202">
        <v>1308196</v>
      </c>
      <c r="H615" s="198">
        <v>37041.28738425926</v>
      </c>
      <c r="I615" t="s">
        <v>3321</v>
      </c>
      <c r="M615" t="s">
        <v>2952</v>
      </c>
      <c r="N615" t="s">
        <v>3319</v>
      </c>
      <c r="O615" t="s">
        <v>3320</v>
      </c>
      <c r="P615" s="199">
        <v>10</v>
      </c>
      <c r="S615" t="s">
        <v>3254</v>
      </c>
      <c r="T615" t="s">
        <v>3255</v>
      </c>
      <c r="U615" s="201">
        <v>941</v>
      </c>
      <c r="V615" t="s">
        <v>1227</v>
      </c>
      <c r="W615" t="s">
        <v>3283</v>
      </c>
      <c r="X615" t="s">
        <v>3257</v>
      </c>
      <c r="Y615" t="s">
        <v>3258</v>
      </c>
      <c r="Z615" t="s">
        <v>3259</v>
      </c>
      <c r="AA615">
        <v>2157506</v>
      </c>
    </row>
    <row r="616" spans="1:29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1308197</v>
      </c>
      <c r="H616" s="198">
        <v>37041.287442129629</v>
      </c>
      <c r="I616" t="s">
        <v>3323</v>
      </c>
      <c r="M616" t="s">
        <v>2952</v>
      </c>
      <c r="N616" t="s">
        <v>3319</v>
      </c>
      <c r="O616" t="s">
        <v>3320</v>
      </c>
      <c r="P616" s="199">
        <v>20</v>
      </c>
      <c r="S616" t="s">
        <v>3254</v>
      </c>
      <c r="T616" t="s">
        <v>3255</v>
      </c>
      <c r="U616" s="201">
        <v>940</v>
      </c>
      <c r="V616" t="s">
        <v>3324</v>
      </c>
      <c r="W616" t="s">
        <v>3283</v>
      </c>
      <c r="X616" t="s">
        <v>3257</v>
      </c>
      <c r="Y616" t="s">
        <v>3258</v>
      </c>
      <c r="Z616" t="s">
        <v>3259</v>
      </c>
      <c r="AA616">
        <v>2157508</v>
      </c>
    </row>
    <row r="617" spans="1:29" x14ac:dyDescent="0.25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20</v>
      </c>
      <c r="G617" s="202">
        <v>1308198</v>
      </c>
      <c r="H617" s="198">
        <v>37041.287569444445</v>
      </c>
      <c r="I617" t="s">
        <v>3225</v>
      </c>
      <c r="M617" t="s">
        <v>2952</v>
      </c>
      <c r="N617" t="s">
        <v>3319</v>
      </c>
      <c r="O617" t="s">
        <v>3320</v>
      </c>
      <c r="Q617" s="199">
        <v>20</v>
      </c>
      <c r="S617" t="s">
        <v>3254</v>
      </c>
      <c r="T617" t="s">
        <v>3255</v>
      </c>
      <c r="U617" s="201">
        <v>940</v>
      </c>
      <c r="V617" t="s">
        <v>3268</v>
      </c>
      <c r="W617" t="s">
        <v>3283</v>
      </c>
      <c r="X617" t="s">
        <v>3257</v>
      </c>
      <c r="Y617" t="s">
        <v>3258</v>
      </c>
      <c r="Z617" t="s">
        <v>3259</v>
      </c>
      <c r="AA617">
        <v>2157511</v>
      </c>
    </row>
    <row r="618" spans="1:29" x14ac:dyDescent="0.25">
      <c r="A618" s="44" t="str">
        <f t="shared" si="46"/>
        <v>US Power Financial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1308199</v>
      </c>
      <c r="H618" s="198">
        <v>37041.287847222222</v>
      </c>
      <c r="I618" t="s">
        <v>1262</v>
      </c>
      <c r="M618" t="s">
        <v>1657</v>
      </c>
      <c r="N618" t="s">
        <v>1069</v>
      </c>
      <c r="O618" t="s">
        <v>18</v>
      </c>
      <c r="Q618" s="199">
        <v>50</v>
      </c>
      <c r="S618" t="s">
        <v>2945</v>
      </c>
      <c r="T618" t="s">
        <v>3255</v>
      </c>
      <c r="U618" s="201">
        <v>41.5</v>
      </c>
      <c r="V618" t="s">
        <v>232</v>
      </c>
      <c r="W618" t="s">
        <v>2993</v>
      </c>
      <c r="X618" t="s">
        <v>2994</v>
      </c>
      <c r="Y618" t="s">
        <v>1072</v>
      </c>
      <c r="Z618" t="s">
        <v>1909</v>
      </c>
      <c r="AA618">
        <v>625525.1</v>
      </c>
      <c r="AB618" s="198">
        <v>37046.875</v>
      </c>
      <c r="AC618" s="198">
        <v>37050.875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1308200</v>
      </c>
      <c r="H619" s="198">
        <v>37041.287905092591</v>
      </c>
      <c r="I619" t="s">
        <v>3225</v>
      </c>
      <c r="M619" t="s">
        <v>2952</v>
      </c>
      <c r="N619" t="s">
        <v>3319</v>
      </c>
      <c r="O619" t="s">
        <v>3320</v>
      </c>
      <c r="Q619" s="199">
        <v>20</v>
      </c>
      <c r="S619" t="s">
        <v>3254</v>
      </c>
      <c r="T619" t="s">
        <v>3255</v>
      </c>
      <c r="U619" s="201">
        <v>941</v>
      </c>
      <c r="V619" t="s">
        <v>3268</v>
      </c>
      <c r="W619" t="s">
        <v>3283</v>
      </c>
      <c r="X619" t="s">
        <v>3257</v>
      </c>
      <c r="Y619" t="s">
        <v>3258</v>
      </c>
      <c r="Z619" t="s">
        <v>3259</v>
      </c>
      <c r="AA619">
        <v>2157514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1308203</v>
      </c>
      <c r="H620" s="198">
        <v>37041.288182870368</v>
      </c>
      <c r="I620" t="s">
        <v>1251</v>
      </c>
      <c r="M620" t="s">
        <v>1657</v>
      </c>
      <c r="N620" t="s">
        <v>2977</v>
      </c>
      <c r="O620" t="s">
        <v>879</v>
      </c>
      <c r="Q620" s="199">
        <v>50</v>
      </c>
      <c r="S620" t="s">
        <v>2945</v>
      </c>
      <c r="T620" t="s">
        <v>3255</v>
      </c>
      <c r="U620" s="201">
        <v>42.5</v>
      </c>
      <c r="V620" t="s">
        <v>255</v>
      </c>
      <c r="W620" t="s">
        <v>1678</v>
      </c>
      <c r="X620" t="s">
        <v>2986</v>
      </c>
      <c r="Y620" t="s">
        <v>1072</v>
      </c>
      <c r="Z620" t="s">
        <v>1904</v>
      </c>
      <c r="AA620">
        <v>625526.1</v>
      </c>
      <c r="AB620" s="198">
        <v>37046.875</v>
      </c>
      <c r="AC620" s="198">
        <v>37050.875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1308204</v>
      </c>
      <c r="H621" s="198">
        <v>37041.288194444445</v>
      </c>
      <c r="I621" t="s">
        <v>1226</v>
      </c>
      <c r="M621" t="s">
        <v>1657</v>
      </c>
      <c r="N621" t="s">
        <v>2977</v>
      </c>
      <c r="O621" t="s">
        <v>1159</v>
      </c>
      <c r="Q621" s="199">
        <v>50</v>
      </c>
      <c r="S621" t="s">
        <v>2945</v>
      </c>
      <c r="T621" t="s">
        <v>3255</v>
      </c>
      <c r="U621" s="201">
        <v>42</v>
      </c>
      <c r="V621" t="s">
        <v>1204</v>
      </c>
      <c r="W621" t="s">
        <v>2981</v>
      </c>
      <c r="X621" t="s">
        <v>2982</v>
      </c>
      <c r="Y621" t="s">
        <v>1072</v>
      </c>
      <c r="Z621" t="s">
        <v>1904</v>
      </c>
      <c r="AA621">
        <v>625527.1</v>
      </c>
      <c r="AB621" s="198">
        <v>37046.875</v>
      </c>
      <c r="AC621" s="198">
        <v>37050.875</v>
      </c>
    </row>
    <row r="622" spans="1:29" x14ac:dyDescent="0.25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1308205</v>
      </c>
      <c r="H622" s="198">
        <v>37041.288217592592</v>
      </c>
      <c r="I622" t="s">
        <v>2979</v>
      </c>
      <c r="M622" t="s">
        <v>1657</v>
      </c>
      <c r="N622" t="s">
        <v>2977</v>
      </c>
      <c r="O622" t="s">
        <v>4769</v>
      </c>
      <c r="Q622" s="199">
        <v>50</v>
      </c>
      <c r="S622" t="s">
        <v>2945</v>
      </c>
      <c r="T622" t="s">
        <v>3255</v>
      </c>
      <c r="U622" s="201">
        <v>17</v>
      </c>
      <c r="V622" t="s">
        <v>2980</v>
      </c>
      <c r="W622" t="s">
        <v>2981</v>
      </c>
      <c r="X622" t="s">
        <v>2982</v>
      </c>
      <c r="Y622" t="s">
        <v>1072</v>
      </c>
      <c r="Z622" t="s">
        <v>1904</v>
      </c>
      <c r="AA622">
        <v>625528.1</v>
      </c>
      <c r="AB622" s="198">
        <v>37042.875</v>
      </c>
      <c r="AC622" s="198">
        <v>37042.875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5</v>
      </c>
      <c r="F623" s="213">
        <f t="shared" si="50"/>
        <v>250</v>
      </c>
      <c r="G623" s="202">
        <v>1308206</v>
      </c>
      <c r="H623" s="198">
        <v>37041.288298611114</v>
      </c>
      <c r="I623" t="s">
        <v>1052</v>
      </c>
      <c r="M623" t="s">
        <v>1657</v>
      </c>
      <c r="N623" t="s">
        <v>2977</v>
      </c>
      <c r="O623" t="s">
        <v>248</v>
      </c>
      <c r="Q623" s="199">
        <v>50</v>
      </c>
      <c r="S623" t="s">
        <v>2945</v>
      </c>
      <c r="T623" t="s">
        <v>3255</v>
      </c>
      <c r="U623" s="201">
        <v>39.25</v>
      </c>
      <c r="V623" t="s">
        <v>231</v>
      </c>
      <c r="W623" t="s">
        <v>2988</v>
      </c>
      <c r="X623" t="s">
        <v>2978</v>
      </c>
      <c r="Y623" t="s">
        <v>1072</v>
      </c>
      <c r="Z623" t="s">
        <v>1904</v>
      </c>
      <c r="AA623">
        <v>625529.1</v>
      </c>
      <c r="AB623" s="198">
        <v>37046.875</v>
      </c>
      <c r="AC623" s="198">
        <v>37050.875</v>
      </c>
    </row>
    <row r="624" spans="1:29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1308207</v>
      </c>
      <c r="H624" s="198">
        <v>37041.288321759261</v>
      </c>
      <c r="I624" t="s">
        <v>2979</v>
      </c>
      <c r="M624" t="s">
        <v>1657</v>
      </c>
      <c r="N624" t="s">
        <v>2977</v>
      </c>
      <c r="O624" t="s">
        <v>4769</v>
      </c>
      <c r="Q624" s="199">
        <v>50</v>
      </c>
      <c r="S624" t="s">
        <v>2945</v>
      </c>
      <c r="T624" t="s">
        <v>3255</v>
      </c>
      <c r="U624" s="201">
        <v>17</v>
      </c>
      <c r="V624" t="s">
        <v>2980</v>
      </c>
      <c r="W624" t="s">
        <v>2981</v>
      </c>
      <c r="X624" t="s">
        <v>2982</v>
      </c>
      <c r="Y624" t="s">
        <v>1072</v>
      </c>
      <c r="Z624" t="s">
        <v>1904</v>
      </c>
      <c r="AA624">
        <v>625530.1</v>
      </c>
      <c r="AB624" s="198">
        <v>37042.875</v>
      </c>
      <c r="AC624" s="198">
        <v>37042.875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1308208</v>
      </c>
      <c r="H625" s="198">
        <v>37041.288344907407</v>
      </c>
      <c r="I625" t="s">
        <v>1052</v>
      </c>
      <c r="M625" t="s">
        <v>1657</v>
      </c>
      <c r="N625" t="s">
        <v>2977</v>
      </c>
      <c r="O625" t="s">
        <v>248</v>
      </c>
      <c r="Q625" s="199">
        <v>50</v>
      </c>
      <c r="S625" t="s">
        <v>2945</v>
      </c>
      <c r="T625" t="s">
        <v>3255</v>
      </c>
      <c r="U625" s="201">
        <v>39.5</v>
      </c>
      <c r="V625" t="s">
        <v>231</v>
      </c>
      <c r="W625" t="s">
        <v>2988</v>
      </c>
      <c r="X625" t="s">
        <v>2978</v>
      </c>
      <c r="Y625" t="s">
        <v>1072</v>
      </c>
      <c r="Z625" t="s">
        <v>1904</v>
      </c>
      <c r="AA625">
        <v>625531.1</v>
      </c>
      <c r="AB625" s="198">
        <v>37046.875</v>
      </c>
      <c r="AC625" s="198">
        <v>37050.875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1308209</v>
      </c>
      <c r="H626" s="198">
        <v>37041.288368055553</v>
      </c>
      <c r="I626" t="s">
        <v>2979</v>
      </c>
      <c r="M626" t="s">
        <v>1657</v>
      </c>
      <c r="N626" t="s">
        <v>2977</v>
      </c>
      <c r="O626" t="s">
        <v>4769</v>
      </c>
      <c r="Q626" s="199">
        <v>50</v>
      </c>
      <c r="S626" t="s">
        <v>2945</v>
      </c>
      <c r="T626" t="s">
        <v>3255</v>
      </c>
      <c r="U626" s="201">
        <v>17</v>
      </c>
      <c r="V626" t="s">
        <v>2980</v>
      </c>
      <c r="W626" t="s">
        <v>2981</v>
      </c>
      <c r="X626" t="s">
        <v>2982</v>
      </c>
      <c r="Y626" t="s">
        <v>1072</v>
      </c>
      <c r="Z626" t="s">
        <v>1904</v>
      </c>
      <c r="AA626">
        <v>625532.1</v>
      </c>
      <c r="AB626" s="198">
        <v>37042.875</v>
      </c>
      <c r="AC626" s="198">
        <v>37042.875</v>
      </c>
    </row>
    <row r="627" spans="1:29" x14ac:dyDescent="0.25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1308210</v>
      </c>
      <c r="H627" s="198">
        <v>37041.288402777776</v>
      </c>
      <c r="I627" t="s">
        <v>3321</v>
      </c>
      <c r="M627" t="s">
        <v>2952</v>
      </c>
      <c r="N627" t="s">
        <v>3319</v>
      </c>
      <c r="O627" t="s">
        <v>3320</v>
      </c>
      <c r="P627" s="199">
        <v>10</v>
      </c>
      <c r="S627" t="s">
        <v>3254</v>
      </c>
      <c r="T627" t="s">
        <v>3255</v>
      </c>
      <c r="U627" s="201">
        <v>941</v>
      </c>
      <c r="V627" t="s">
        <v>1227</v>
      </c>
      <c r="W627" t="s">
        <v>3283</v>
      </c>
      <c r="X627" t="s">
        <v>3257</v>
      </c>
      <c r="Y627" t="s">
        <v>3258</v>
      </c>
      <c r="Z627" t="s">
        <v>3259</v>
      </c>
      <c r="AA627">
        <v>2157516</v>
      </c>
    </row>
    <row r="628" spans="1:29" x14ac:dyDescent="0.25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10</v>
      </c>
      <c r="G628" s="202">
        <v>1308212</v>
      </c>
      <c r="H628" s="198">
        <v>37041.288425925923</v>
      </c>
      <c r="I628" t="s">
        <v>252</v>
      </c>
      <c r="M628" t="s">
        <v>2952</v>
      </c>
      <c r="N628" t="s">
        <v>3319</v>
      </c>
      <c r="O628" t="s">
        <v>3320</v>
      </c>
      <c r="P628" s="199">
        <v>10</v>
      </c>
      <c r="S628" t="s">
        <v>3254</v>
      </c>
      <c r="T628" t="s">
        <v>3255</v>
      </c>
      <c r="U628" s="201">
        <v>941</v>
      </c>
      <c r="V628" t="s">
        <v>4807</v>
      </c>
      <c r="W628" t="s">
        <v>3283</v>
      </c>
      <c r="X628" t="s">
        <v>3257</v>
      </c>
      <c r="Y628" t="s">
        <v>3258</v>
      </c>
      <c r="Z628" t="s">
        <v>3259</v>
      </c>
      <c r="AA628">
        <v>2157518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1308211</v>
      </c>
      <c r="H629" s="198">
        <v>37041.288425925923</v>
      </c>
      <c r="I629" t="s">
        <v>2991</v>
      </c>
      <c r="M629" t="s">
        <v>1657</v>
      </c>
      <c r="N629" t="s">
        <v>2977</v>
      </c>
      <c r="O629" t="s">
        <v>1536</v>
      </c>
      <c r="Q629" s="199">
        <v>50</v>
      </c>
      <c r="S629" t="s">
        <v>2945</v>
      </c>
      <c r="T629" t="s">
        <v>3255</v>
      </c>
      <c r="U629" s="201">
        <v>47.75</v>
      </c>
      <c r="V629" t="s">
        <v>346</v>
      </c>
      <c r="W629" t="s">
        <v>2993</v>
      </c>
      <c r="X629" t="s">
        <v>1248</v>
      </c>
      <c r="Y629" t="s">
        <v>1072</v>
      </c>
      <c r="Z629" t="s">
        <v>1904</v>
      </c>
      <c r="AA629">
        <v>625533.1</v>
      </c>
      <c r="AB629" s="198">
        <v>37043.591666666667</v>
      </c>
      <c r="AC629" s="198">
        <v>37072.591666666667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1500</v>
      </c>
      <c r="G630" s="202">
        <v>1308214</v>
      </c>
      <c r="H630" s="198">
        <v>37041.288877314815</v>
      </c>
      <c r="I630" t="s">
        <v>1262</v>
      </c>
      <c r="M630" t="s">
        <v>1657</v>
      </c>
      <c r="N630" t="s">
        <v>2977</v>
      </c>
      <c r="O630" t="s">
        <v>59</v>
      </c>
      <c r="Q630" s="199">
        <v>50</v>
      </c>
      <c r="S630" t="s">
        <v>2945</v>
      </c>
      <c r="T630" t="s">
        <v>3255</v>
      </c>
      <c r="U630" s="201">
        <v>57</v>
      </c>
      <c r="V630" t="s">
        <v>3152</v>
      </c>
      <c r="W630" t="s">
        <v>2985</v>
      </c>
      <c r="X630" t="s">
        <v>1266</v>
      </c>
      <c r="Y630" t="s">
        <v>1072</v>
      </c>
      <c r="Z630" t="s">
        <v>1904</v>
      </c>
      <c r="AA630">
        <v>625535.1</v>
      </c>
      <c r="AB630" s="198">
        <v>37043.594444444447</v>
      </c>
      <c r="AC630" s="198">
        <v>37072.594444444447</v>
      </c>
    </row>
    <row r="631" spans="1:29" x14ac:dyDescent="0.25">
      <c r="A631" s="44" t="str">
        <f t="shared" si="46"/>
        <v>US Power Financial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62</v>
      </c>
      <c r="F631" s="213">
        <f t="shared" si="50"/>
        <v>3100</v>
      </c>
      <c r="G631" s="202">
        <v>1308215</v>
      </c>
      <c r="H631" s="198">
        <v>37041.289027777777</v>
      </c>
      <c r="I631" t="s">
        <v>2992</v>
      </c>
      <c r="M631" t="s">
        <v>1657</v>
      </c>
      <c r="N631" t="s">
        <v>1069</v>
      </c>
      <c r="O631" t="s">
        <v>4808</v>
      </c>
      <c r="P631" s="199">
        <v>50</v>
      </c>
      <c r="S631" t="s">
        <v>2945</v>
      </c>
      <c r="T631" t="s">
        <v>3255</v>
      </c>
      <c r="U631" s="201">
        <v>64</v>
      </c>
      <c r="V631" t="s">
        <v>4809</v>
      </c>
      <c r="W631" t="s">
        <v>1253</v>
      </c>
      <c r="X631" t="s">
        <v>3001</v>
      </c>
      <c r="Y631" t="s">
        <v>1072</v>
      </c>
      <c r="Z631" t="s">
        <v>1909</v>
      </c>
      <c r="AA631">
        <v>625536.1</v>
      </c>
      <c r="AB631" s="198">
        <v>37073</v>
      </c>
      <c r="AC631" s="198">
        <v>37134</v>
      </c>
    </row>
    <row r="632" spans="1:29" x14ac:dyDescent="0.25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</v>
      </c>
      <c r="G632" s="202">
        <v>1308216</v>
      </c>
      <c r="H632" s="198">
        <v>37041.2891087963</v>
      </c>
      <c r="I632" t="s">
        <v>2976</v>
      </c>
      <c r="M632" t="s">
        <v>1657</v>
      </c>
      <c r="N632" t="s">
        <v>2977</v>
      </c>
      <c r="O632" t="s">
        <v>4764</v>
      </c>
      <c r="Q632" s="199">
        <v>50</v>
      </c>
      <c r="S632" t="s">
        <v>2945</v>
      </c>
      <c r="T632" t="s">
        <v>3255</v>
      </c>
      <c r="U632" s="201">
        <v>26.25</v>
      </c>
      <c r="V632" t="s">
        <v>1679</v>
      </c>
      <c r="W632" t="s">
        <v>2985</v>
      </c>
      <c r="X632" t="s">
        <v>1252</v>
      </c>
      <c r="Y632" t="s">
        <v>1072</v>
      </c>
      <c r="Z632" t="s">
        <v>1904</v>
      </c>
      <c r="AA632">
        <v>625537.1</v>
      </c>
      <c r="AB632" s="198">
        <v>37042.875</v>
      </c>
      <c r="AC632" s="198">
        <v>37042.875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1308217</v>
      </c>
      <c r="H633" s="198">
        <v>37041.289120370369</v>
      </c>
      <c r="I633" t="s">
        <v>3227</v>
      </c>
      <c r="M633" t="s">
        <v>1657</v>
      </c>
      <c r="N633" t="s">
        <v>2977</v>
      </c>
      <c r="O633" t="s">
        <v>4810</v>
      </c>
      <c r="Q633" s="199">
        <v>50</v>
      </c>
      <c r="S633" t="s">
        <v>2945</v>
      </c>
      <c r="T633" t="s">
        <v>3255</v>
      </c>
      <c r="U633" s="201">
        <v>51.5</v>
      </c>
      <c r="V633" t="s">
        <v>4811</v>
      </c>
      <c r="W633" t="s">
        <v>1247</v>
      </c>
      <c r="X633" t="s">
        <v>1248</v>
      </c>
      <c r="Y633" t="s">
        <v>1072</v>
      </c>
      <c r="Z633" t="s">
        <v>1904</v>
      </c>
      <c r="AA633">
        <v>625538.1</v>
      </c>
      <c r="AB633" s="198">
        <v>37408.591666666667</v>
      </c>
      <c r="AC633" s="198">
        <v>37437.591666666667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1308218</v>
      </c>
      <c r="H634" s="198">
        <v>37041.289259259262</v>
      </c>
      <c r="I634" t="s">
        <v>1600</v>
      </c>
      <c r="M634" t="s">
        <v>1657</v>
      </c>
      <c r="N634" t="s">
        <v>2977</v>
      </c>
      <c r="O634" t="s">
        <v>4764</v>
      </c>
      <c r="Q634" s="199">
        <v>50</v>
      </c>
      <c r="S634" t="s">
        <v>2945</v>
      </c>
      <c r="T634" t="s">
        <v>3255</v>
      </c>
      <c r="U634" s="201">
        <v>26.25</v>
      </c>
      <c r="V634" t="s">
        <v>1542</v>
      </c>
      <c r="W634" t="s">
        <v>2985</v>
      </c>
      <c r="X634" t="s">
        <v>1252</v>
      </c>
      <c r="Y634" t="s">
        <v>1072</v>
      </c>
      <c r="Z634" t="s">
        <v>1904</v>
      </c>
      <c r="AA634">
        <v>625540.1</v>
      </c>
      <c r="AB634" s="198">
        <v>37042.875</v>
      </c>
      <c r="AC634" s="198">
        <v>37042.875</v>
      </c>
    </row>
    <row r="635" spans="1:29" x14ac:dyDescent="0.25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1308219</v>
      </c>
      <c r="H635" s="198">
        <v>37041.289525462962</v>
      </c>
      <c r="I635" t="s">
        <v>2991</v>
      </c>
      <c r="M635" t="s">
        <v>1657</v>
      </c>
      <c r="N635" t="s">
        <v>2977</v>
      </c>
      <c r="O635" t="s">
        <v>4789</v>
      </c>
      <c r="Q635" s="199">
        <v>50</v>
      </c>
      <c r="S635" t="s">
        <v>2945</v>
      </c>
      <c r="T635" t="s">
        <v>3255</v>
      </c>
      <c r="U635" s="201">
        <v>16.5</v>
      </c>
      <c r="V635" t="s">
        <v>44</v>
      </c>
      <c r="W635" t="s">
        <v>1678</v>
      </c>
      <c r="X635" t="s">
        <v>2986</v>
      </c>
      <c r="Y635" t="s">
        <v>1072</v>
      </c>
      <c r="Z635" t="s">
        <v>1904</v>
      </c>
      <c r="AA635">
        <v>625541.1</v>
      </c>
      <c r="AB635" s="198">
        <v>37042.875</v>
      </c>
      <c r="AC635" s="198">
        <v>37042.875</v>
      </c>
    </row>
    <row r="636" spans="1:29" x14ac:dyDescent="0.25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31</v>
      </c>
      <c r="F636" s="213">
        <f t="shared" si="50"/>
        <v>310000</v>
      </c>
      <c r="G636" s="202">
        <v>1308220</v>
      </c>
      <c r="H636" s="198">
        <v>37041.29</v>
      </c>
      <c r="I636" t="s">
        <v>1546</v>
      </c>
      <c r="M636" t="s">
        <v>2946</v>
      </c>
      <c r="N636" t="s">
        <v>1268</v>
      </c>
      <c r="O636" t="s">
        <v>1537</v>
      </c>
      <c r="Q636" s="199">
        <v>10000</v>
      </c>
      <c r="S636" t="s">
        <v>2947</v>
      </c>
      <c r="T636" t="s">
        <v>3255</v>
      </c>
      <c r="U636" s="201">
        <v>3.74</v>
      </c>
      <c r="V636" t="s">
        <v>3140</v>
      </c>
      <c r="W636" t="s">
        <v>1767</v>
      </c>
      <c r="X636" t="s">
        <v>1269</v>
      </c>
      <c r="Y636" t="s">
        <v>3275</v>
      </c>
      <c r="Z636" t="s">
        <v>1909</v>
      </c>
      <c r="AA636" t="s">
        <v>4812</v>
      </c>
      <c r="AB636" s="198">
        <v>37073.875</v>
      </c>
      <c r="AC636" s="198">
        <v>37103.875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1308221</v>
      </c>
      <c r="H637" s="198">
        <v>37041.290462962963</v>
      </c>
      <c r="I637" t="s">
        <v>2991</v>
      </c>
      <c r="M637" t="s">
        <v>1657</v>
      </c>
      <c r="N637" t="s">
        <v>2977</v>
      </c>
      <c r="O637" t="s">
        <v>1158</v>
      </c>
      <c r="Q637" s="199">
        <v>50</v>
      </c>
      <c r="S637" t="s">
        <v>2945</v>
      </c>
      <c r="T637" t="s">
        <v>3255</v>
      </c>
      <c r="U637" s="201">
        <v>42</v>
      </c>
      <c r="V637" t="s">
        <v>1689</v>
      </c>
      <c r="W637" t="s">
        <v>2993</v>
      </c>
      <c r="X637" t="s">
        <v>2994</v>
      </c>
      <c r="Y637" t="s">
        <v>1072</v>
      </c>
      <c r="Z637" t="s">
        <v>1904</v>
      </c>
      <c r="AA637">
        <v>625543.1</v>
      </c>
      <c r="AB637" s="198">
        <v>37046.875</v>
      </c>
      <c r="AC637" s="198">
        <v>37050.875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1550</v>
      </c>
      <c r="G638" s="202">
        <v>1308222</v>
      </c>
      <c r="H638" s="198">
        <v>37041.290497685186</v>
      </c>
      <c r="I638" t="s">
        <v>1249</v>
      </c>
      <c r="M638" t="s">
        <v>1657</v>
      </c>
      <c r="N638" t="s">
        <v>2977</v>
      </c>
      <c r="O638" t="s">
        <v>518</v>
      </c>
      <c r="Q638" s="199">
        <v>50</v>
      </c>
      <c r="S638" t="s">
        <v>2945</v>
      </c>
      <c r="T638" t="s">
        <v>3255</v>
      </c>
      <c r="U638" s="201">
        <v>40</v>
      </c>
      <c r="V638" t="s">
        <v>1682</v>
      </c>
      <c r="W638" t="s">
        <v>2997</v>
      </c>
      <c r="X638" t="s">
        <v>2989</v>
      </c>
      <c r="Y638" t="s">
        <v>1072</v>
      </c>
      <c r="Z638" t="s">
        <v>1904</v>
      </c>
      <c r="AA638">
        <v>625544.1</v>
      </c>
      <c r="AB638" s="198">
        <v>37377.71597222222</v>
      </c>
      <c r="AC638" s="198">
        <v>37407.71597222222</v>
      </c>
    </row>
    <row r="639" spans="1:29" x14ac:dyDescent="0.25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</v>
      </c>
      <c r="G639" s="202">
        <v>1308224</v>
      </c>
      <c r="H639" s="198">
        <v>37041.290694444448</v>
      </c>
      <c r="I639" t="s">
        <v>1676</v>
      </c>
      <c r="M639" t="s">
        <v>1657</v>
      </c>
      <c r="N639" t="s">
        <v>1069</v>
      </c>
      <c r="O639" t="s">
        <v>45</v>
      </c>
      <c r="P639" s="199">
        <v>50</v>
      </c>
      <c r="S639" t="s">
        <v>2945</v>
      </c>
      <c r="T639" t="s">
        <v>3255</v>
      </c>
      <c r="U639" s="201">
        <v>46.5</v>
      </c>
      <c r="V639" t="s">
        <v>4813</v>
      </c>
      <c r="W639" t="s">
        <v>1242</v>
      </c>
      <c r="X639" t="s">
        <v>2984</v>
      </c>
      <c r="Y639" t="s">
        <v>1072</v>
      </c>
      <c r="Z639" t="s">
        <v>1909</v>
      </c>
      <c r="AA639">
        <v>625545.1</v>
      </c>
      <c r="AB639" s="198">
        <v>37043.875</v>
      </c>
      <c r="AC639" s="198">
        <v>37043.875</v>
      </c>
    </row>
    <row r="640" spans="1:29" x14ac:dyDescent="0.25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1308225</v>
      </c>
      <c r="H640" s="198">
        <v>37041.290706018517</v>
      </c>
      <c r="I640" t="s">
        <v>2999</v>
      </c>
      <c r="M640" t="s">
        <v>1657</v>
      </c>
      <c r="N640" t="s">
        <v>2977</v>
      </c>
      <c r="O640" t="s">
        <v>32</v>
      </c>
      <c r="Q640" s="199">
        <v>50</v>
      </c>
      <c r="S640" t="s">
        <v>2945</v>
      </c>
      <c r="T640" t="s">
        <v>3255</v>
      </c>
      <c r="U640" s="201">
        <v>49.5</v>
      </c>
      <c r="V640" t="s">
        <v>3</v>
      </c>
      <c r="W640" t="s">
        <v>2985</v>
      </c>
      <c r="X640" t="s">
        <v>1252</v>
      </c>
      <c r="Y640" t="s">
        <v>1072</v>
      </c>
      <c r="Z640" t="s">
        <v>1904</v>
      </c>
      <c r="AA640">
        <v>625547.1</v>
      </c>
      <c r="AB640" s="198">
        <v>37046.875</v>
      </c>
      <c r="AC640" s="198">
        <v>37050.875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1308228</v>
      </c>
      <c r="H641" s="198">
        <v>37041.29105324074</v>
      </c>
      <c r="I641" t="s">
        <v>1523</v>
      </c>
      <c r="M641" t="s">
        <v>1657</v>
      </c>
      <c r="N641" t="s">
        <v>2977</v>
      </c>
      <c r="O641" t="s">
        <v>253</v>
      </c>
      <c r="P641" s="199">
        <v>50</v>
      </c>
      <c r="S641" t="s">
        <v>2945</v>
      </c>
      <c r="T641" t="s">
        <v>3255</v>
      </c>
      <c r="U641" s="201">
        <v>36.5</v>
      </c>
      <c r="V641" t="s">
        <v>4814</v>
      </c>
      <c r="W641" t="s">
        <v>1242</v>
      </c>
      <c r="X641" t="s">
        <v>2984</v>
      </c>
      <c r="Y641" t="s">
        <v>1072</v>
      </c>
      <c r="Z641" t="s">
        <v>1904</v>
      </c>
      <c r="AA641">
        <v>625549.1</v>
      </c>
      <c r="AB641" s="198">
        <v>37042.875</v>
      </c>
      <c r="AC641" s="198">
        <v>37042.875</v>
      </c>
    </row>
    <row r="642" spans="1:29" x14ac:dyDescent="0.25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20</v>
      </c>
      <c r="G642" s="202">
        <v>1308229</v>
      </c>
      <c r="H642" s="198">
        <v>37041.291331018518</v>
      </c>
      <c r="I642" t="s">
        <v>3270</v>
      </c>
      <c r="M642" t="s">
        <v>2952</v>
      </c>
      <c r="N642" t="s">
        <v>3265</v>
      </c>
      <c r="O642" t="s">
        <v>3266</v>
      </c>
      <c r="P642" s="199">
        <v>20</v>
      </c>
      <c r="S642" t="s">
        <v>3254</v>
      </c>
      <c r="T642" t="s">
        <v>3255</v>
      </c>
      <c r="U642" s="201">
        <v>1517</v>
      </c>
      <c r="V642" t="s">
        <v>4815</v>
      </c>
      <c r="W642" t="s">
        <v>3261</v>
      </c>
      <c r="X642" t="s">
        <v>3257</v>
      </c>
      <c r="Y642" t="s">
        <v>3258</v>
      </c>
      <c r="Z642" t="s">
        <v>3259</v>
      </c>
      <c r="AA642">
        <v>2157522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1308230</v>
      </c>
      <c r="H643" s="198">
        <v>37041.291400462964</v>
      </c>
      <c r="I643" t="s">
        <v>1052</v>
      </c>
      <c r="M643" t="s">
        <v>1657</v>
      </c>
      <c r="N643" t="s">
        <v>2977</v>
      </c>
      <c r="O643" t="s">
        <v>4767</v>
      </c>
      <c r="P643" s="199">
        <v>50</v>
      </c>
      <c r="S643" t="s">
        <v>2945</v>
      </c>
      <c r="T643" t="s">
        <v>3255</v>
      </c>
      <c r="U643" s="201">
        <v>16.25</v>
      </c>
      <c r="V643" t="s">
        <v>231</v>
      </c>
      <c r="W643" t="s">
        <v>2988</v>
      </c>
      <c r="X643" t="s">
        <v>2978</v>
      </c>
      <c r="Y643" t="s">
        <v>1072</v>
      </c>
      <c r="Z643" t="s">
        <v>1904</v>
      </c>
      <c r="AA643">
        <v>625550.1</v>
      </c>
      <c r="AB643" s="198">
        <v>37042.875</v>
      </c>
      <c r="AC643" s="198">
        <v>37042.875</v>
      </c>
    </row>
    <row r="644" spans="1:29" x14ac:dyDescent="0.25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1308235</v>
      </c>
      <c r="H644" s="198">
        <v>37041.291724537034</v>
      </c>
      <c r="I644" t="s">
        <v>3264</v>
      </c>
      <c r="M644" t="s">
        <v>2952</v>
      </c>
      <c r="N644" t="s">
        <v>3265</v>
      </c>
      <c r="O644" t="s">
        <v>3266</v>
      </c>
      <c r="P644" s="199">
        <v>50</v>
      </c>
      <c r="S644" t="s">
        <v>3254</v>
      </c>
      <c r="T644" t="s">
        <v>3255</v>
      </c>
      <c r="U644" s="201">
        <v>1516.75</v>
      </c>
      <c r="V644" t="s">
        <v>3267</v>
      </c>
      <c r="W644" t="s">
        <v>3307</v>
      </c>
      <c r="X644" t="s">
        <v>3257</v>
      </c>
      <c r="Y644" t="s">
        <v>3258</v>
      </c>
      <c r="Z644" t="s">
        <v>3259</v>
      </c>
      <c r="AA644">
        <v>2157526</v>
      </c>
    </row>
    <row r="645" spans="1:29" x14ac:dyDescent="0.25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1308234</v>
      </c>
      <c r="H645" s="198">
        <v>37041.291724537034</v>
      </c>
      <c r="I645" t="s">
        <v>3264</v>
      </c>
      <c r="M645" t="s">
        <v>2952</v>
      </c>
      <c r="N645" t="s">
        <v>3265</v>
      </c>
      <c r="O645" t="s">
        <v>215</v>
      </c>
      <c r="Q645" s="199">
        <v>50</v>
      </c>
      <c r="S645" t="s">
        <v>3254</v>
      </c>
      <c r="T645" t="s">
        <v>3255</v>
      </c>
      <c r="U645" s="201">
        <v>1514.5</v>
      </c>
      <c r="V645" t="s">
        <v>3267</v>
      </c>
      <c r="W645" t="s">
        <v>3307</v>
      </c>
      <c r="X645" t="s">
        <v>3257</v>
      </c>
      <c r="Y645" t="s">
        <v>3258</v>
      </c>
      <c r="Z645" t="s">
        <v>3259</v>
      </c>
      <c r="AA645">
        <v>2157524</v>
      </c>
      <c r="AB645" s="198">
        <v>37118</v>
      </c>
      <c r="AC645" s="198">
        <v>37118</v>
      </c>
    </row>
    <row r="646" spans="1:29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1308237</v>
      </c>
      <c r="H646" s="198">
        <v>37041.292349537034</v>
      </c>
      <c r="I646" t="s">
        <v>1226</v>
      </c>
      <c r="M646" t="s">
        <v>1657</v>
      </c>
      <c r="N646" t="s">
        <v>2977</v>
      </c>
      <c r="O646" t="s">
        <v>246</v>
      </c>
      <c r="Q646" s="199">
        <v>50</v>
      </c>
      <c r="S646" t="s">
        <v>2945</v>
      </c>
      <c r="T646" t="s">
        <v>3255</v>
      </c>
      <c r="U646" s="201">
        <v>25.7</v>
      </c>
      <c r="V646" t="s">
        <v>12</v>
      </c>
      <c r="W646" t="s">
        <v>2993</v>
      </c>
      <c r="X646" t="s">
        <v>2994</v>
      </c>
      <c r="Y646" t="s">
        <v>1072</v>
      </c>
      <c r="Z646" t="s">
        <v>1904</v>
      </c>
      <c r="AA646">
        <v>625555.1</v>
      </c>
      <c r="AB646" s="198">
        <v>37043.875</v>
      </c>
      <c r="AC646" s="198">
        <v>37043.875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30</v>
      </c>
      <c r="F647" s="213">
        <f t="shared" si="50"/>
        <v>1500</v>
      </c>
      <c r="G647" s="202">
        <v>1308238</v>
      </c>
      <c r="H647" s="198">
        <v>37041.292361111111</v>
      </c>
      <c r="I647" t="s">
        <v>2992</v>
      </c>
      <c r="M647" t="s">
        <v>1657</v>
      </c>
      <c r="N647" t="s">
        <v>1259</v>
      </c>
      <c r="O647" t="s">
        <v>1293</v>
      </c>
      <c r="P647" s="199">
        <v>50</v>
      </c>
      <c r="S647" t="s">
        <v>2945</v>
      </c>
      <c r="T647" t="s">
        <v>3255</v>
      </c>
      <c r="U647" s="201">
        <v>46</v>
      </c>
      <c r="V647" t="s">
        <v>3159</v>
      </c>
      <c r="W647" t="s">
        <v>1260</v>
      </c>
      <c r="X647" t="s">
        <v>1565</v>
      </c>
      <c r="Y647" t="s">
        <v>1072</v>
      </c>
      <c r="Z647" t="s">
        <v>1904</v>
      </c>
      <c r="AA647">
        <v>625556.1</v>
      </c>
      <c r="AB647" s="198">
        <v>37043</v>
      </c>
      <c r="AC647" s="198">
        <v>37072</v>
      </c>
    </row>
    <row r="648" spans="1:29" x14ac:dyDescent="0.25">
      <c r="A648" s="44" t="str">
        <f t="shared" si="46"/>
        <v>US Power Financial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1308239</v>
      </c>
      <c r="H648" s="198">
        <v>37041.292442129627</v>
      </c>
      <c r="I648" t="s">
        <v>2976</v>
      </c>
      <c r="M648" t="s">
        <v>1657</v>
      </c>
      <c r="N648" t="s">
        <v>1069</v>
      </c>
      <c r="O648" t="s">
        <v>4803</v>
      </c>
      <c r="P648" s="199">
        <v>50</v>
      </c>
      <c r="S648" t="s">
        <v>2945</v>
      </c>
      <c r="T648" t="s">
        <v>3255</v>
      </c>
      <c r="U648" s="201">
        <v>47</v>
      </c>
      <c r="V648" t="s">
        <v>235</v>
      </c>
      <c r="W648" t="s">
        <v>1242</v>
      </c>
      <c r="X648" t="s">
        <v>2984</v>
      </c>
      <c r="Y648" t="s">
        <v>1072</v>
      </c>
      <c r="Z648" t="s">
        <v>1909</v>
      </c>
      <c r="AA648">
        <v>625557.1</v>
      </c>
      <c r="AB648" s="198">
        <v>37042.875</v>
      </c>
      <c r="AC648" s="198">
        <v>37042.875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1308240</v>
      </c>
      <c r="H649" s="198">
        <v>37041.29246527778</v>
      </c>
      <c r="I649" t="s">
        <v>1600</v>
      </c>
      <c r="M649" t="s">
        <v>1657</v>
      </c>
      <c r="N649" t="s">
        <v>2977</v>
      </c>
      <c r="O649" t="s">
        <v>4764</v>
      </c>
      <c r="P649" s="199">
        <v>50</v>
      </c>
      <c r="S649" t="s">
        <v>2945</v>
      </c>
      <c r="T649" t="s">
        <v>3255</v>
      </c>
      <c r="U649" s="201">
        <v>25.75</v>
      </c>
      <c r="V649" t="s">
        <v>1542</v>
      </c>
      <c r="W649" t="s">
        <v>2985</v>
      </c>
      <c r="X649" t="s">
        <v>1252</v>
      </c>
      <c r="Y649" t="s">
        <v>1072</v>
      </c>
      <c r="Z649" t="s">
        <v>1904</v>
      </c>
      <c r="AA649">
        <v>625558.1</v>
      </c>
      <c r="AB649" s="198">
        <v>37042.875</v>
      </c>
      <c r="AC649" s="198">
        <v>37042.875</v>
      </c>
    </row>
    <row r="650" spans="1:29" x14ac:dyDescent="0.25">
      <c r="A650" s="44" t="str">
        <f t="shared" si="46"/>
        <v xml:space="preserve"> Power Physical</v>
      </c>
      <c r="B650" s="44" t="str">
        <f t="shared" si="47"/>
        <v/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25</v>
      </c>
      <c r="G650" s="202">
        <v>1308242</v>
      </c>
      <c r="H650" s="198">
        <v>37041.293368055558</v>
      </c>
      <c r="I650" t="s">
        <v>4720</v>
      </c>
      <c r="M650" t="s">
        <v>1657</v>
      </c>
      <c r="N650" t="s">
        <v>937</v>
      </c>
      <c r="O650" t="s">
        <v>4816</v>
      </c>
      <c r="Q650" s="199">
        <v>25</v>
      </c>
      <c r="S650" t="s">
        <v>2945</v>
      </c>
      <c r="T650" t="s">
        <v>938</v>
      </c>
      <c r="U650" s="201">
        <v>32.25</v>
      </c>
      <c r="V650" t="s">
        <v>4817</v>
      </c>
      <c r="W650" t="s">
        <v>940</v>
      </c>
      <c r="X650" t="s">
        <v>941</v>
      </c>
      <c r="Y650" t="s">
        <v>942</v>
      </c>
      <c r="Z650" t="s">
        <v>3260</v>
      </c>
      <c r="AA650">
        <v>108279.1</v>
      </c>
      <c r="AB650" s="198">
        <v>37043.875</v>
      </c>
      <c r="AC650" s="198">
        <v>37043.875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1308243</v>
      </c>
      <c r="H651" s="198">
        <v>37041.293391203704</v>
      </c>
      <c r="I651" t="s">
        <v>1262</v>
      </c>
      <c r="M651" t="s">
        <v>1657</v>
      </c>
      <c r="N651" t="s">
        <v>2977</v>
      </c>
      <c r="O651" t="s">
        <v>59</v>
      </c>
      <c r="Q651" s="199">
        <v>50</v>
      </c>
      <c r="S651" t="s">
        <v>2945</v>
      </c>
      <c r="T651" t="s">
        <v>3255</v>
      </c>
      <c r="U651" s="201">
        <v>57.5</v>
      </c>
      <c r="V651" t="s">
        <v>3152</v>
      </c>
      <c r="W651" t="s">
        <v>2985</v>
      </c>
      <c r="X651" t="s">
        <v>1266</v>
      </c>
      <c r="Y651" t="s">
        <v>1072</v>
      </c>
      <c r="Z651" t="s">
        <v>1904</v>
      </c>
      <c r="AA651">
        <v>625562.1</v>
      </c>
      <c r="AB651" s="198">
        <v>37043.594444444447</v>
      </c>
      <c r="AC651" s="198">
        <v>37072.594444444447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62</v>
      </c>
      <c r="F652" s="213">
        <f t="shared" si="55"/>
        <v>3100</v>
      </c>
      <c r="G652" s="202">
        <v>1308244</v>
      </c>
      <c r="H652" s="198">
        <v>37041.293576388889</v>
      </c>
      <c r="I652" t="s">
        <v>2999</v>
      </c>
      <c r="M652" t="s">
        <v>1657</v>
      </c>
      <c r="N652" t="s">
        <v>2977</v>
      </c>
      <c r="O652" t="s">
        <v>3154</v>
      </c>
      <c r="Q652" s="199">
        <v>50</v>
      </c>
      <c r="S652" t="s">
        <v>2945</v>
      </c>
      <c r="T652" t="s">
        <v>3255</v>
      </c>
      <c r="U652" s="201">
        <v>77.25</v>
      </c>
      <c r="V652" t="s">
        <v>3160</v>
      </c>
      <c r="W652" t="s">
        <v>1253</v>
      </c>
      <c r="X652" t="s">
        <v>3001</v>
      </c>
      <c r="Y652" t="s">
        <v>1072</v>
      </c>
      <c r="Z652" t="s">
        <v>1904</v>
      </c>
      <c r="AA652">
        <v>625563.1</v>
      </c>
      <c r="AB652" s="198">
        <v>37073.71597222222</v>
      </c>
      <c r="AC652" s="198">
        <v>37134.71597222222</v>
      </c>
    </row>
    <row r="653" spans="1:29" x14ac:dyDescent="0.25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1308245</v>
      </c>
      <c r="H653" s="198">
        <v>37041.293622685182</v>
      </c>
      <c r="I653" t="s">
        <v>1246</v>
      </c>
      <c r="M653" t="s">
        <v>1657</v>
      </c>
      <c r="N653" t="s">
        <v>1069</v>
      </c>
      <c r="O653" t="s">
        <v>4818</v>
      </c>
      <c r="P653" s="199">
        <v>50</v>
      </c>
      <c r="S653" t="s">
        <v>2945</v>
      </c>
      <c r="T653" t="s">
        <v>3255</v>
      </c>
      <c r="U653" s="201">
        <v>25.5</v>
      </c>
      <c r="V653" t="s">
        <v>4819</v>
      </c>
      <c r="W653" t="s">
        <v>1070</v>
      </c>
      <c r="X653" t="s">
        <v>1071</v>
      </c>
      <c r="Y653" t="s">
        <v>1072</v>
      </c>
      <c r="Z653" t="s">
        <v>1909</v>
      </c>
      <c r="AA653">
        <v>625564.1</v>
      </c>
      <c r="AB653" s="198">
        <v>37041.875</v>
      </c>
      <c r="AC653" s="198">
        <v>37041.875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5</v>
      </c>
      <c r="F654" s="213">
        <f t="shared" si="55"/>
        <v>250</v>
      </c>
      <c r="G654" s="202">
        <v>1308246</v>
      </c>
      <c r="H654" s="198">
        <v>37041.293692129628</v>
      </c>
      <c r="I654" t="s">
        <v>3114</v>
      </c>
      <c r="M654" t="s">
        <v>1657</v>
      </c>
      <c r="N654" t="s">
        <v>2977</v>
      </c>
      <c r="O654" t="s">
        <v>1159</v>
      </c>
      <c r="Q654" s="199">
        <v>50</v>
      </c>
      <c r="S654" t="s">
        <v>2945</v>
      </c>
      <c r="T654" t="s">
        <v>3255</v>
      </c>
      <c r="U654" s="201">
        <v>42</v>
      </c>
      <c r="V654" t="s">
        <v>2975</v>
      </c>
      <c r="W654" t="s">
        <v>2981</v>
      </c>
      <c r="X654" t="s">
        <v>2982</v>
      </c>
      <c r="Y654" t="s">
        <v>1072</v>
      </c>
      <c r="Z654" t="s">
        <v>1904</v>
      </c>
      <c r="AA654">
        <v>625565.1</v>
      </c>
      <c r="AB654" s="198">
        <v>37046.875</v>
      </c>
      <c r="AC654" s="198">
        <v>37050.875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5</v>
      </c>
      <c r="F655" s="213">
        <f t="shared" si="55"/>
        <v>250</v>
      </c>
      <c r="G655" s="202">
        <v>1308247</v>
      </c>
      <c r="H655" s="198">
        <v>37041.293703703705</v>
      </c>
      <c r="I655" t="s">
        <v>1262</v>
      </c>
      <c r="M655" t="s">
        <v>1657</v>
      </c>
      <c r="N655" t="s">
        <v>2977</v>
      </c>
      <c r="O655" t="s">
        <v>1159</v>
      </c>
      <c r="Q655" s="199">
        <v>50</v>
      </c>
      <c r="S655" t="s">
        <v>2945</v>
      </c>
      <c r="T655" t="s">
        <v>3255</v>
      </c>
      <c r="U655" s="201">
        <v>42</v>
      </c>
      <c r="V655" t="s">
        <v>4805</v>
      </c>
      <c r="W655" t="s">
        <v>2981</v>
      </c>
      <c r="X655" t="s">
        <v>2982</v>
      </c>
      <c r="Y655" t="s">
        <v>1072</v>
      </c>
      <c r="Z655" t="s">
        <v>1904</v>
      </c>
      <c r="AA655">
        <v>625566.1</v>
      </c>
      <c r="AB655" s="198">
        <v>37046.875</v>
      </c>
      <c r="AC655" s="198">
        <v>37050.875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1308249</v>
      </c>
      <c r="H656" s="198">
        <v>37041.293993055559</v>
      </c>
      <c r="I656" t="s">
        <v>3228</v>
      </c>
      <c r="M656" t="s">
        <v>1657</v>
      </c>
      <c r="N656" t="s">
        <v>2977</v>
      </c>
      <c r="O656" t="s">
        <v>4767</v>
      </c>
      <c r="P656" s="199">
        <v>50</v>
      </c>
      <c r="S656" t="s">
        <v>2945</v>
      </c>
      <c r="T656" t="s">
        <v>3255</v>
      </c>
      <c r="U656" s="201">
        <v>15.75</v>
      </c>
      <c r="V656" t="s">
        <v>2</v>
      </c>
      <c r="W656" t="s">
        <v>2988</v>
      </c>
      <c r="X656" t="s">
        <v>2978</v>
      </c>
      <c r="Y656" t="s">
        <v>1072</v>
      </c>
      <c r="Z656" t="s">
        <v>1904</v>
      </c>
      <c r="AA656">
        <v>625568.1</v>
      </c>
      <c r="AB656" s="198">
        <v>37042.875</v>
      </c>
      <c r="AC656" s="198">
        <v>37042.875</v>
      </c>
    </row>
    <row r="657" spans="1:29" x14ac:dyDescent="0.25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</v>
      </c>
      <c r="G657" s="202">
        <v>1308251</v>
      </c>
      <c r="H657" s="198">
        <v>37041.294212962966</v>
      </c>
      <c r="I657" t="s">
        <v>2991</v>
      </c>
      <c r="M657" t="s">
        <v>1657</v>
      </c>
      <c r="N657" t="s">
        <v>1069</v>
      </c>
      <c r="O657" t="s">
        <v>4818</v>
      </c>
      <c r="Q657" s="199">
        <v>50</v>
      </c>
      <c r="S657" t="s">
        <v>2945</v>
      </c>
      <c r="T657" t="s">
        <v>3255</v>
      </c>
      <c r="U657" s="201">
        <v>26</v>
      </c>
      <c r="V657" t="s">
        <v>4820</v>
      </c>
      <c r="W657" t="s">
        <v>1070</v>
      </c>
      <c r="X657" t="s">
        <v>1071</v>
      </c>
      <c r="Y657" t="s">
        <v>1072</v>
      </c>
      <c r="Z657" t="s">
        <v>1909</v>
      </c>
      <c r="AA657">
        <v>625570.1</v>
      </c>
      <c r="AB657" s="198">
        <v>37041.875</v>
      </c>
      <c r="AC657" s="198">
        <v>37041.875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1308252</v>
      </c>
      <c r="H658" s="198">
        <v>37041.294270833336</v>
      </c>
      <c r="I658" t="s">
        <v>2979</v>
      </c>
      <c r="M658" t="s">
        <v>1657</v>
      </c>
      <c r="N658" t="s">
        <v>2977</v>
      </c>
      <c r="O658" t="s">
        <v>3350</v>
      </c>
      <c r="Q658" s="199">
        <v>50</v>
      </c>
      <c r="S658" t="s">
        <v>2945</v>
      </c>
      <c r="T658" t="s">
        <v>3255</v>
      </c>
      <c r="U658" s="201">
        <v>54.75</v>
      </c>
      <c r="V658" t="s">
        <v>234</v>
      </c>
      <c r="W658" t="s">
        <v>1265</v>
      </c>
      <c r="X658" t="s">
        <v>3202</v>
      </c>
      <c r="Y658" t="s">
        <v>1072</v>
      </c>
      <c r="Z658" t="s">
        <v>1904</v>
      </c>
      <c r="AA658">
        <v>625571.1</v>
      </c>
      <c r="AB658" s="198">
        <v>37043.875</v>
      </c>
      <c r="AC658" s="198">
        <v>37072.875</v>
      </c>
    </row>
    <row r="659" spans="1:29" x14ac:dyDescent="0.25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13">
        <f t="shared" si="55"/>
        <v>310000</v>
      </c>
      <c r="G659" s="202">
        <v>1308254</v>
      </c>
      <c r="H659" s="198">
        <v>37041.29451388889</v>
      </c>
      <c r="I659" t="s">
        <v>3095</v>
      </c>
      <c r="M659" t="s">
        <v>2946</v>
      </c>
      <c r="N659" t="s">
        <v>1268</v>
      </c>
      <c r="O659" t="s">
        <v>1537</v>
      </c>
      <c r="Q659" s="199">
        <v>10000</v>
      </c>
      <c r="S659" t="s">
        <v>2947</v>
      </c>
      <c r="T659" t="s">
        <v>3255</v>
      </c>
      <c r="U659" s="201">
        <v>3.75</v>
      </c>
      <c r="V659" t="s">
        <v>71</v>
      </c>
      <c r="W659" t="s">
        <v>1767</v>
      </c>
      <c r="X659" t="s">
        <v>1269</v>
      </c>
      <c r="Y659" t="s">
        <v>3275</v>
      </c>
      <c r="Z659" t="s">
        <v>1909</v>
      </c>
      <c r="AA659" t="s">
        <v>4821</v>
      </c>
      <c r="AB659" s="198">
        <v>37073.875</v>
      </c>
      <c r="AC659" s="198">
        <v>37103.875</v>
      </c>
    </row>
    <row r="660" spans="1:29" x14ac:dyDescent="0.25">
      <c r="A660" s="44" t="str">
        <f t="shared" si="51"/>
        <v>US Power Financial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1308255</v>
      </c>
      <c r="H660" s="198">
        <v>37041.294537037036</v>
      </c>
      <c r="I660" t="s">
        <v>1546</v>
      </c>
      <c r="M660" t="s">
        <v>1657</v>
      </c>
      <c r="N660" t="s">
        <v>1069</v>
      </c>
      <c r="O660" t="s">
        <v>513</v>
      </c>
      <c r="Q660" s="199">
        <v>50</v>
      </c>
      <c r="S660" t="s">
        <v>2945</v>
      </c>
      <c r="T660" t="s">
        <v>3255</v>
      </c>
      <c r="U660" s="201">
        <v>46.5</v>
      </c>
      <c r="V660" t="s">
        <v>4800</v>
      </c>
      <c r="W660" t="s">
        <v>1242</v>
      </c>
      <c r="X660" t="s">
        <v>2984</v>
      </c>
      <c r="Y660" t="s">
        <v>1072</v>
      </c>
      <c r="Z660" t="s">
        <v>1909</v>
      </c>
      <c r="AA660">
        <v>625573.1</v>
      </c>
      <c r="AB660" s="198">
        <v>37042.875</v>
      </c>
      <c r="AC660" s="198">
        <v>37042.875</v>
      </c>
    </row>
    <row r="661" spans="1:29" x14ac:dyDescent="0.25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13">
        <f t="shared" si="55"/>
        <v>155000</v>
      </c>
      <c r="G661" s="202">
        <v>1308256</v>
      </c>
      <c r="H661" s="198">
        <v>37041.294664351852</v>
      </c>
      <c r="I661" t="s">
        <v>1435</v>
      </c>
      <c r="M661" t="s">
        <v>2946</v>
      </c>
      <c r="N661" t="s">
        <v>1268</v>
      </c>
      <c r="O661" t="s">
        <v>1537</v>
      </c>
      <c r="Q661" s="199">
        <v>5000</v>
      </c>
      <c r="S661" t="s">
        <v>2947</v>
      </c>
      <c r="T661" t="s">
        <v>3255</v>
      </c>
      <c r="U661" s="201">
        <v>3.7549999999999999</v>
      </c>
      <c r="V661" t="s">
        <v>1341</v>
      </c>
      <c r="W661" t="s">
        <v>1767</v>
      </c>
      <c r="X661" t="s">
        <v>1269</v>
      </c>
      <c r="Y661" t="s">
        <v>3275</v>
      </c>
      <c r="Z661" t="s">
        <v>1909</v>
      </c>
      <c r="AA661" t="s">
        <v>4822</v>
      </c>
      <c r="AB661" s="198">
        <v>37073.875</v>
      </c>
      <c r="AC661" s="198">
        <v>37103.875</v>
      </c>
    </row>
    <row r="662" spans="1:29" x14ac:dyDescent="0.25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31</v>
      </c>
      <c r="F662" s="213">
        <f t="shared" si="55"/>
        <v>155000</v>
      </c>
      <c r="G662" s="202">
        <v>1308257</v>
      </c>
      <c r="H662" s="198">
        <v>37041.294814814813</v>
      </c>
      <c r="I662" t="s">
        <v>1531</v>
      </c>
      <c r="M662" t="s">
        <v>2946</v>
      </c>
      <c r="N662" t="s">
        <v>1268</v>
      </c>
      <c r="O662" t="s">
        <v>1537</v>
      </c>
      <c r="Q662" s="199">
        <v>5000</v>
      </c>
      <c r="S662" t="s">
        <v>2947</v>
      </c>
      <c r="T662" t="s">
        <v>3255</v>
      </c>
      <c r="U662" s="201">
        <v>3.7549999999999999</v>
      </c>
      <c r="V662" t="s">
        <v>262</v>
      </c>
      <c r="W662" t="s">
        <v>1767</v>
      </c>
      <c r="X662" t="s">
        <v>1269</v>
      </c>
      <c r="Y662" t="s">
        <v>3275</v>
      </c>
      <c r="Z662" t="s">
        <v>1909</v>
      </c>
      <c r="AA662" t="s">
        <v>4823</v>
      </c>
      <c r="AB662" s="198">
        <v>37073.875</v>
      </c>
      <c r="AC662" s="198">
        <v>37103.875</v>
      </c>
    </row>
    <row r="663" spans="1:29" x14ac:dyDescent="0.25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31</v>
      </c>
      <c r="F663" s="213">
        <f t="shared" si="55"/>
        <v>310000</v>
      </c>
      <c r="G663" s="202">
        <v>1308259</v>
      </c>
      <c r="H663" s="198">
        <v>37041.295208333337</v>
      </c>
      <c r="I663" t="s">
        <v>3225</v>
      </c>
      <c r="M663" t="s">
        <v>2946</v>
      </c>
      <c r="N663" t="s">
        <v>1268</v>
      </c>
      <c r="O663" t="s">
        <v>1537</v>
      </c>
      <c r="P663" s="199">
        <v>10000</v>
      </c>
      <c r="S663" t="s">
        <v>2947</v>
      </c>
      <c r="T663" t="s">
        <v>3255</v>
      </c>
      <c r="U663" s="201">
        <v>3.7549999999999999</v>
      </c>
      <c r="V663" t="s">
        <v>365</v>
      </c>
      <c r="W663" t="s">
        <v>1767</v>
      </c>
      <c r="X663" t="s">
        <v>1269</v>
      </c>
      <c r="Y663" t="s">
        <v>3275</v>
      </c>
      <c r="Z663" t="s">
        <v>1909</v>
      </c>
      <c r="AA663" t="s">
        <v>4824</v>
      </c>
      <c r="AB663" s="198">
        <v>37073.875</v>
      </c>
      <c r="AC663" s="198">
        <v>37103.875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1308260</v>
      </c>
      <c r="H664" s="198">
        <v>37041.295219907406</v>
      </c>
      <c r="I664" t="s">
        <v>2976</v>
      </c>
      <c r="M664" t="s">
        <v>1657</v>
      </c>
      <c r="N664" t="s">
        <v>2977</v>
      </c>
      <c r="O664" t="s">
        <v>4769</v>
      </c>
      <c r="P664" s="199">
        <v>50</v>
      </c>
      <c r="S664" t="s">
        <v>2945</v>
      </c>
      <c r="T664" t="s">
        <v>3255</v>
      </c>
      <c r="U664" s="201">
        <v>17</v>
      </c>
      <c r="V664" t="s">
        <v>1352</v>
      </c>
      <c r="W664" t="s">
        <v>2981</v>
      </c>
      <c r="X664" t="s">
        <v>2982</v>
      </c>
      <c r="Y664" t="s">
        <v>1072</v>
      </c>
      <c r="Z664" t="s">
        <v>1904</v>
      </c>
      <c r="AA664">
        <v>625574.1</v>
      </c>
      <c r="AB664" s="198">
        <v>37042.875</v>
      </c>
      <c r="AC664" s="198">
        <v>37042.875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3">
        <f t="shared" si="55"/>
        <v>4600</v>
      </c>
      <c r="G665" s="202">
        <v>1308261</v>
      </c>
      <c r="H665" s="198">
        <v>37041.295231481483</v>
      </c>
      <c r="I665" t="s">
        <v>1600</v>
      </c>
      <c r="M665" t="s">
        <v>1657</v>
      </c>
      <c r="N665" t="s">
        <v>2977</v>
      </c>
      <c r="O665" t="s">
        <v>2995</v>
      </c>
      <c r="Q665" s="199">
        <v>50</v>
      </c>
      <c r="S665" t="s">
        <v>2945</v>
      </c>
      <c r="T665" t="s">
        <v>3255</v>
      </c>
      <c r="U665" s="201">
        <v>34.5</v>
      </c>
      <c r="V665" t="s">
        <v>1261</v>
      </c>
      <c r="W665" t="s">
        <v>2997</v>
      </c>
      <c r="X665" t="s">
        <v>2998</v>
      </c>
      <c r="Y665" t="s">
        <v>1072</v>
      </c>
      <c r="Z665" t="s">
        <v>1904</v>
      </c>
      <c r="AA665">
        <v>625575.1</v>
      </c>
      <c r="AB665" s="198">
        <v>37165.71597222222</v>
      </c>
      <c r="AC665" s="198">
        <v>37256.71597222222</v>
      </c>
    </row>
    <row r="666" spans="1:29" x14ac:dyDescent="0.25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1308262</v>
      </c>
      <c r="H666" s="198">
        <v>37041.295381944445</v>
      </c>
      <c r="I666" t="s">
        <v>2979</v>
      </c>
      <c r="M666" t="s">
        <v>1657</v>
      </c>
      <c r="N666" t="s">
        <v>2977</v>
      </c>
      <c r="O666" t="s">
        <v>1159</v>
      </c>
      <c r="Q666" s="199">
        <v>50</v>
      </c>
      <c r="S666" t="s">
        <v>2945</v>
      </c>
      <c r="T666" t="s">
        <v>3255</v>
      </c>
      <c r="U666" s="201">
        <v>42.5</v>
      </c>
      <c r="V666" t="s">
        <v>4825</v>
      </c>
      <c r="W666" t="s">
        <v>2981</v>
      </c>
      <c r="X666" t="s">
        <v>2982</v>
      </c>
      <c r="Y666" t="s">
        <v>1072</v>
      </c>
      <c r="Z666" t="s">
        <v>1904</v>
      </c>
      <c r="AA666">
        <v>625576.1</v>
      </c>
      <c r="AB666" s="198">
        <v>37046.875</v>
      </c>
      <c r="AC666" s="198">
        <v>37050.875</v>
      </c>
    </row>
    <row r="667" spans="1:29" x14ac:dyDescent="0.25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13">
        <f t="shared" si="55"/>
        <v>310000</v>
      </c>
      <c r="G667" s="202">
        <v>1308263</v>
      </c>
      <c r="H667" s="198">
        <v>37041.295451388891</v>
      </c>
      <c r="I667" t="s">
        <v>3095</v>
      </c>
      <c r="M667" t="s">
        <v>2946</v>
      </c>
      <c r="N667" t="s">
        <v>1268</v>
      </c>
      <c r="O667" t="s">
        <v>358</v>
      </c>
      <c r="Q667" s="199">
        <v>10000</v>
      </c>
      <c r="S667" t="s">
        <v>2947</v>
      </c>
      <c r="T667" t="s">
        <v>3255</v>
      </c>
      <c r="U667" s="201">
        <v>3.7574999999999998</v>
      </c>
      <c r="V667" t="s">
        <v>3353</v>
      </c>
      <c r="W667" t="s">
        <v>1767</v>
      </c>
      <c r="X667" t="s">
        <v>1269</v>
      </c>
      <c r="Y667" t="s">
        <v>3275</v>
      </c>
      <c r="Z667" t="s">
        <v>1909</v>
      </c>
      <c r="AA667" t="s">
        <v>4826</v>
      </c>
      <c r="AB667" s="198">
        <v>37073.915972222225</v>
      </c>
      <c r="AC667" s="198">
        <v>37103.915972222225</v>
      </c>
    </row>
    <row r="668" spans="1:29" x14ac:dyDescent="0.25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13">
        <f t="shared" si="55"/>
        <v>310000</v>
      </c>
      <c r="G668" s="202">
        <v>1308265</v>
      </c>
      <c r="H668" s="198">
        <v>37041.295543981483</v>
      </c>
      <c r="I668" t="s">
        <v>3225</v>
      </c>
      <c r="M668" t="s">
        <v>2946</v>
      </c>
      <c r="N668" t="s">
        <v>1268</v>
      </c>
      <c r="O668" t="s">
        <v>1537</v>
      </c>
      <c r="P668" s="199">
        <v>10000</v>
      </c>
      <c r="S668" t="s">
        <v>2947</v>
      </c>
      <c r="T668" t="s">
        <v>3255</v>
      </c>
      <c r="U668" s="201">
        <v>3.76</v>
      </c>
      <c r="V668" t="s">
        <v>15</v>
      </c>
      <c r="W668" t="s">
        <v>1767</v>
      </c>
      <c r="X668" t="s">
        <v>1269</v>
      </c>
      <c r="Y668" t="s">
        <v>3275</v>
      </c>
      <c r="Z668" t="s">
        <v>1909</v>
      </c>
      <c r="AA668" t="s">
        <v>4827</v>
      </c>
      <c r="AB668" s="198">
        <v>37073.875</v>
      </c>
      <c r="AC668" s="198">
        <v>37103.875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1308266</v>
      </c>
      <c r="H669" s="198">
        <v>37041.295636574076</v>
      </c>
      <c r="I669" t="s">
        <v>3228</v>
      </c>
      <c r="M669" t="s">
        <v>1657</v>
      </c>
      <c r="N669" t="s">
        <v>2977</v>
      </c>
      <c r="O669" t="s">
        <v>32</v>
      </c>
      <c r="Q669" s="199">
        <v>50</v>
      </c>
      <c r="S669" t="s">
        <v>2945</v>
      </c>
      <c r="T669" t="s">
        <v>3255</v>
      </c>
      <c r="U669" s="201">
        <v>51</v>
      </c>
      <c r="V669" t="s">
        <v>1237</v>
      </c>
      <c r="W669" t="s">
        <v>2985</v>
      </c>
      <c r="X669" t="s">
        <v>1252</v>
      </c>
      <c r="Y669" t="s">
        <v>1072</v>
      </c>
      <c r="Z669" t="s">
        <v>1904</v>
      </c>
      <c r="AA669">
        <v>625577.1</v>
      </c>
      <c r="AB669" s="198">
        <v>37046.875</v>
      </c>
      <c r="AC669" s="198">
        <v>37050.875</v>
      </c>
    </row>
    <row r="670" spans="1:29" x14ac:dyDescent="0.25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1308267</v>
      </c>
      <c r="H670" s="198">
        <v>37041.295787037037</v>
      </c>
      <c r="I670" t="s">
        <v>2991</v>
      </c>
      <c r="M670" t="s">
        <v>1657</v>
      </c>
      <c r="N670" t="s">
        <v>1069</v>
      </c>
      <c r="O670" t="s">
        <v>4818</v>
      </c>
      <c r="P670" s="199">
        <v>50</v>
      </c>
      <c r="S670" t="s">
        <v>2945</v>
      </c>
      <c r="T670" t="s">
        <v>3255</v>
      </c>
      <c r="U670" s="201">
        <v>26</v>
      </c>
      <c r="V670" t="s">
        <v>4820</v>
      </c>
      <c r="W670" t="s">
        <v>1070</v>
      </c>
      <c r="X670" t="s">
        <v>1071</v>
      </c>
      <c r="Y670" t="s">
        <v>1072</v>
      </c>
      <c r="Z670" t="s">
        <v>1909</v>
      </c>
      <c r="AA670">
        <v>625578.1</v>
      </c>
      <c r="AB670" s="198">
        <v>37041.875</v>
      </c>
      <c r="AC670" s="198">
        <v>37041.875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</v>
      </c>
      <c r="G671" s="202">
        <v>1308268</v>
      </c>
      <c r="H671" s="198">
        <v>37041.296018518522</v>
      </c>
      <c r="I671" t="s">
        <v>1262</v>
      </c>
      <c r="M671" t="s">
        <v>1657</v>
      </c>
      <c r="N671" t="s">
        <v>2977</v>
      </c>
      <c r="O671" t="s">
        <v>59</v>
      </c>
      <c r="Q671" s="199">
        <v>50</v>
      </c>
      <c r="S671" t="s">
        <v>2945</v>
      </c>
      <c r="T671" t="s">
        <v>3255</v>
      </c>
      <c r="U671" s="201">
        <v>57.75</v>
      </c>
      <c r="V671" t="s">
        <v>3152</v>
      </c>
      <c r="W671" t="s">
        <v>2985</v>
      </c>
      <c r="X671" t="s">
        <v>1266</v>
      </c>
      <c r="Y671" t="s">
        <v>1072</v>
      </c>
      <c r="Z671" t="s">
        <v>1904</v>
      </c>
      <c r="AA671">
        <v>625579.1</v>
      </c>
      <c r="AB671" s="198">
        <v>37043.594444444447</v>
      </c>
      <c r="AC671" s="198">
        <v>37072.594444444447</v>
      </c>
    </row>
    <row r="672" spans="1:29" x14ac:dyDescent="0.25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1308269</v>
      </c>
      <c r="H672" s="198">
        <v>37041.296122685184</v>
      </c>
      <c r="I672" t="s">
        <v>4828</v>
      </c>
      <c r="M672" t="s">
        <v>1657</v>
      </c>
      <c r="N672" t="s">
        <v>1069</v>
      </c>
      <c r="O672" t="s">
        <v>4803</v>
      </c>
      <c r="Q672" s="199">
        <v>50</v>
      </c>
      <c r="S672" t="s">
        <v>2945</v>
      </c>
      <c r="T672" t="s">
        <v>3255</v>
      </c>
      <c r="U672" s="201">
        <v>49</v>
      </c>
      <c r="V672" t="s">
        <v>4829</v>
      </c>
      <c r="W672" t="s">
        <v>1242</v>
      </c>
      <c r="X672" t="s">
        <v>2984</v>
      </c>
      <c r="Y672" t="s">
        <v>1072</v>
      </c>
      <c r="Z672" t="s">
        <v>1909</v>
      </c>
      <c r="AA672">
        <v>625580.1</v>
      </c>
      <c r="AB672" s="198">
        <v>37042.875</v>
      </c>
      <c r="AC672" s="198">
        <v>37042.875</v>
      </c>
    </row>
    <row r="673" spans="1:29" x14ac:dyDescent="0.25">
      <c r="A673" s="44" t="str">
        <f t="shared" si="51"/>
        <v xml:space="preserve"> Power Physical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25</v>
      </c>
      <c r="G673" s="202">
        <v>1308270</v>
      </c>
      <c r="H673" s="198">
        <v>37041.296435185184</v>
      </c>
      <c r="I673" t="s">
        <v>951</v>
      </c>
      <c r="M673" t="s">
        <v>1657</v>
      </c>
      <c r="N673" t="s">
        <v>937</v>
      </c>
      <c r="O673" t="s">
        <v>4816</v>
      </c>
      <c r="Q673" s="199">
        <v>25</v>
      </c>
      <c r="S673" t="s">
        <v>2945</v>
      </c>
      <c r="T673" t="s">
        <v>938</v>
      </c>
      <c r="U673" s="201">
        <v>32.75</v>
      </c>
      <c r="V673" t="s">
        <v>960</v>
      </c>
      <c r="W673" t="s">
        <v>940</v>
      </c>
      <c r="X673" t="s">
        <v>941</v>
      </c>
      <c r="Y673" t="s">
        <v>942</v>
      </c>
      <c r="Z673" t="s">
        <v>3260</v>
      </c>
      <c r="AA673">
        <v>108281.1</v>
      </c>
      <c r="AB673" s="198">
        <v>37043.875</v>
      </c>
      <c r="AC673" s="198">
        <v>37043.875</v>
      </c>
    </row>
    <row r="674" spans="1:29" x14ac:dyDescent="0.25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30</v>
      </c>
      <c r="F674" s="213">
        <f t="shared" si="55"/>
        <v>1500</v>
      </c>
      <c r="G674" s="202">
        <v>1308271</v>
      </c>
      <c r="H674" s="198">
        <v>37041.296840277777</v>
      </c>
      <c r="I674" t="s">
        <v>1238</v>
      </c>
      <c r="M674" t="s">
        <v>1657</v>
      </c>
      <c r="N674" t="s">
        <v>2977</v>
      </c>
      <c r="O674" t="s">
        <v>1263</v>
      </c>
      <c r="P674" s="199">
        <v>50</v>
      </c>
      <c r="S674" t="s">
        <v>2945</v>
      </c>
      <c r="T674" t="s">
        <v>3255</v>
      </c>
      <c r="U674" s="201">
        <v>48.5</v>
      </c>
      <c r="V674" t="s">
        <v>1076</v>
      </c>
      <c r="W674" t="s">
        <v>2981</v>
      </c>
      <c r="X674" t="s">
        <v>2982</v>
      </c>
      <c r="Y674" t="s">
        <v>1072</v>
      </c>
      <c r="Z674" t="s">
        <v>1904</v>
      </c>
      <c r="AA674">
        <v>625581.1</v>
      </c>
      <c r="AB674" s="198">
        <v>37043.71597222222</v>
      </c>
      <c r="AC674" s="198">
        <v>37072.71597222222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1308274</v>
      </c>
      <c r="H675" s="198">
        <v>37041.2971875</v>
      </c>
      <c r="I675" t="s">
        <v>3228</v>
      </c>
      <c r="M675" t="s">
        <v>1657</v>
      </c>
      <c r="N675" t="s">
        <v>2977</v>
      </c>
      <c r="O675" t="s">
        <v>4764</v>
      </c>
      <c r="Q675" s="199">
        <v>50</v>
      </c>
      <c r="S675" t="s">
        <v>2945</v>
      </c>
      <c r="T675" t="s">
        <v>3255</v>
      </c>
      <c r="U675" s="201">
        <v>25.75</v>
      </c>
      <c r="V675" t="s">
        <v>1237</v>
      </c>
      <c r="W675" t="s">
        <v>2985</v>
      </c>
      <c r="X675" t="s">
        <v>1252</v>
      </c>
      <c r="Y675" t="s">
        <v>1072</v>
      </c>
      <c r="Z675" t="s">
        <v>1904</v>
      </c>
      <c r="AA675">
        <v>625582.1</v>
      </c>
      <c r="AB675" s="198">
        <v>37042.875</v>
      </c>
      <c r="AC675" s="198">
        <v>37042.875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5</v>
      </c>
      <c r="F676" s="213">
        <f t="shared" si="55"/>
        <v>250</v>
      </c>
      <c r="G676" s="202">
        <v>1308278</v>
      </c>
      <c r="H676" s="198">
        <v>37041.298611111109</v>
      </c>
      <c r="I676" t="s">
        <v>3228</v>
      </c>
      <c r="M676" t="s">
        <v>1657</v>
      </c>
      <c r="N676" t="s">
        <v>2977</v>
      </c>
      <c r="O676" t="s">
        <v>32</v>
      </c>
      <c r="Q676" s="199">
        <v>50</v>
      </c>
      <c r="S676" t="s">
        <v>2945</v>
      </c>
      <c r="T676" t="s">
        <v>3255</v>
      </c>
      <c r="U676" s="201">
        <v>51.5</v>
      </c>
      <c r="V676" t="s">
        <v>1237</v>
      </c>
      <c r="W676" t="s">
        <v>2985</v>
      </c>
      <c r="X676" t="s">
        <v>1252</v>
      </c>
      <c r="Y676" t="s">
        <v>1072</v>
      </c>
      <c r="Z676" t="s">
        <v>1904</v>
      </c>
      <c r="AA676">
        <v>625589.1</v>
      </c>
      <c r="AB676" s="198">
        <v>37046.875</v>
      </c>
      <c r="AC676" s="198">
        <v>37050.875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1308279</v>
      </c>
      <c r="H677" s="198">
        <v>37041.298807870371</v>
      </c>
      <c r="I677" t="s">
        <v>2944</v>
      </c>
      <c r="M677" t="s">
        <v>1657</v>
      </c>
      <c r="N677" t="s">
        <v>2977</v>
      </c>
      <c r="O677" t="s">
        <v>4767</v>
      </c>
      <c r="Q677" s="199">
        <v>50</v>
      </c>
      <c r="S677" t="s">
        <v>2945</v>
      </c>
      <c r="T677" t="s">
        <v>3255</v>
      </c>
      <c r="U677" s="201">
        <v>15.5</v>
      </c>
      <c r="V677" t="s">
        <v>4</v>
      </c>
      <c r="W677" t="s">
        <v>2988</v>
      </c>
      <c r="X677" t="s">
        <v>2978</v>
      </c>
      <c r="Y677" t="s">
        <v>1072</v>
      </c>
      <c r="Z677" t="s">
        <v>1904</v>
      </c>
      <c r="AA677">
        <v>625592.1</v>
      </c>
      <c r="AB677" s="198">
        <v>37042.875</v>
      </c>
      <c r="AC677" s="198">
        <v>37042.875</v>
      </c>
    </row>
    <row r="678" spans="1:29" x14ac:dyDescent="0.25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1308280</v>
      </c>
      <c r="H678" s="198">
        <v>37041.29886574074</v>
      </c>
      <c r="I678" t="s">
        <v>1241</v>
      </c>
      <c r="M678" t="s">
        <v>1657</v>
      </c>
      <c r="N678" t="s">
        <v>1069</v>
      </c>
      <c r="O678" t="s">
        <v>4830</v>
      </c>
      <c r="P678" s="199">
        <v>50</v>
      </c>
      <c r="S678" t="s">
        <v>2945</v>
      </c>
      <c r="T678" t="s">
        <v>3255</v>
      </c>
      <c r="U678" s="201">
        <v>36.25</v>
      </c>
      <c r="V678" t="s">
        <v>4761</v>
      </c>
      <c r="W678" t="s">
        <v>1242</v>
      </c>
      <c r="X678" t="s">
        <v>2984</v>
      </c>
      <c r="Y678" t="s">
        <v>1072</v>
      </c>
      <c r="Z678" t="s">
        <v>1909</v>
      </c>
      <c r="AA678">
        <v>625593.1</v>
      </c>
      <c r="AB678" s="198">
        <v>37042.875</v>
      </c>
      <c r="AC678" s="198">
        <v>37042.875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1308281</v>
      </c>
      <c r="H679" s="198">
        <v>37041.299016203702</v>
      </c>
      <c r="I679" t="s">
        <v>43</v>
      </c>
      <c r="M679" t="s">
        <v>1657</v>
      </c>
      <c r="N679" t="s">
        <v>2977</v>
      </c>
      <c r="O679" t="s">
        <v>1214</v>
      </c>
      <c r="P679" s="199">
        <v>50</v>
      </c>
      <c r="S679" t="s">
        <v>2945</v>
      </c>
      <c r="T679" t="s">
        <v>3255</v>
      </c>
      <c r="U679" s="201">
        <v>51.25</v>
      </c>
      <c r="V679" t="s">
        <v>4831</v>
      </c>
      <c r="W679" t="s">
        <v>1253</v>
      </c>
      <c r="X679" t="s">
        <v>3001</v>
      </c>
      <c r="Y679" t="s">
        <v>1072</v>
      </c>
      <c r="Z679" t="s">
        <v>1904</v>
      </c>
      <c r="AA679">
        <v>625594.1</v>
      </c>
      <c r="AB679" s="198">
        <v>37165.71597222222</v>
      </c>
      <c r="AC679" s="198">
        <v>37256.71597222222</v>
      </c>
    </row>
    <row r="680" spans="1:29" x14ac:dyDescent="0.25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15</v>
      </c>
      <c r="G680" s="202">
        <v>1308283</v>
      </c>
      <c r="H680" s="198">
        <v>37041.299120370371</v>
      </c>
      <c r="I680" t="s">
        <v>3270</v>
      </c>
      <c r="M680" t="s">
        <v>2952</v>
      </c>
      <c r="N680" t="s">
        <v>3284</v>
      </c>
      <c r="O680" t="s">
        <v>3285</v>
      </c>
      <c r="Q680" s="199">
        <v>15</v>
      </c>
      <c r="S680" t="s">
        <v>3254</v>
      </c>
      <c r="T680" t="s">
        <v>3255</v>
      </c>
      <c r="U680" s="201">
        <v>477</v>
      </c>
      <c r="V680" t="s">
        <v>4687</v>
      </c>
      <c r="W680" t="s">
        <v>3274</v>
      </c>
      <c r="X680" t="s">
        <v>3257</v>
      </c>
      <c r="Y680" t="s">
        <v>3258</v>
      </c>
      <c r="Z680" t="s">
        <v>3259</v>
      </c>
      <c r="AA680">
        <v>2157532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62</v>
      </c>
      <c r="F681" s="213">
        <f t="shared" si="55"/>
        <v>3100</v>
      </c>
      <c r="G681" s="202">
        <v>1308284</v>
      </c>
      <c r="H681" s="198">
        <v>37041.299166666664</v>
      </c>
      <c r="I681" t="s">
        <v>1238</v>
      </c>
      <c r="M681" t="s">
        <v>1657</v>
      </c>
      <c r="N681" t="s">
        <v>2977</v>
      </c>
      <c r="O681" t="s">
        <v>911</v>
      </c>
      <c r="P681" s="199">
        <v>50</v>
      </c>
      <c r="S681" t="s">
        <v>2945</v>
      </c>
      <c r="T681" t="s">
        <v>3255</v>
      </c>
      <c r="U681" s="201">
        <v>27.2</v>
      </c>
      <c r="V681" t="s">
        <v>242</v>
      </c>
      <c r="W681" t="s">
        <v>1247</v>
      </c>
      <c r="X681" t="s">
        <v>1248</v>
      </c>
      <c r="Y681" t="s">
        <v>1072</v>
      </c>
      <c r="Z681" t="s">
        <v>1904</v>
      </c>
      <c r="AA681">
        <v>625595.1</v>
      </c>
      <c r="AB681" s="198">
        <v>37073.591666666667</v>
      </c>
      <c r="AC681" s="198">
        <v>37134.591666666667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1308285</v>
      </c>
      <c r="H682" s="198">
        <v>37041.299212962964</v>
      </c>
      <c r="I682" t="s">
        <v>1515</v>
      </c>
      <c r="M682" t="s">
        <v>2946</v>
      </c>
      <c r="N682" t="s">
        <v>1268</v>
      </c>
      <c r="O682" t="s">
        <v>1537</v>
      </c>
      <c r="P682" s="199">
        <v>5000</v>
      </c>
      <c r="S682" t="s">
        <v>2947</v>
      </c>
      <c r="T682" t="s">
        <v>3255</v>
      </c>
      <c r="U682" s="201">
        <v>3.7349999999999999</v>
      </c>
      <c r="V682" t="s">
        <v>1170</v>
      </c>
      <c r="W682" t="s">
        <v>1767</v>
      </c>
      <c r="X682" t="s">
        <v>1269</v>
      </c>
      <c r="Y682" t="s">
        <v>3275</v>
      </c>
      <c r="Z682" t="s">
        <v>1909</v>
      </c>
      <c r="AA682" t="s">
        <v>4832</v>
      </c>
      <c r="AB682" s="198">
        <v>37073.875</v>
      </c>
      <c r="AC682" s="198">
        <v>37103.875</v>
      </c>
    </row>
    <row r="683" spans="1:29" x14ac:dyDescent="0.25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1308286</v>
      </c>
      <c r="H683" s="198">
        <v>37041.299340277779</v>
      </c>
      <c r="I683" t="s">
        <v>1360</v>
      </c>
      <c r="M683" t="s">
        <v>1657</v>
      </c>
      <c r="N683" t="s">
        <v>1069</v>
      </c>
      <c r="O683" t="s">
        <v>4818</v>
      </c>
      <c r="Q683" s="199">
        <v>50</v>
      </c>
      <c r="S683" t="s">
        <v>2945</v>
      </c>
      <c r="T683" t="s">
        <v>3255</v>
      </c>
      <c r="U683" s="201">
        <v>25.75</v>
      </c>
      <c r="V683" t="s">
        <v>219</v>
      </c>
      <c r="W683" t="s">
        <v>1070</v>
      </c>
      <c r="X683" t="s">
        <v>1071</v>
      </c>
      <c r="Y683" t="s">
        <v>1072</v>
      </c>
      <c r="Z683" t="s">
        <v>1909</v>
      </c>
      <c r="AA683">
        <v>625596.1</v>
      </c>
      <c r="AB683" s="198">
        <v>37041.875</v>
      </c>
      <c r="AC683" s="198">
        <v>37041.875</v>
      </c>
    </row>
    <row r="684" spans="1:29" x14ac:dyDescent="0.25">
      <c r="A684" s="44" t="str">
        <f t="shared" si="51"/>
        <v xml:space="preserve"> Power Physical</v>
      </c>
      <c r="B684" s="44" t="str">
        <f t="shared" si="52"/>
        <v/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750</v>
      </c>
      <c r="G684" s="202">
        <v>1308287</v>
      </c>
      <c r="H684" s="198">
        <v>37041.299513888887</v>
      </c>
      <c r="I684" t="s">
        <v>151</v>
      </c>
      <c r="M684" t="s">
        <v>1657</v>
      </c>
      <c r="N684" t="s">
        <v>947</v>
      </c>
      <c r="O684" t="s">
        <v>150</v>
      </c>
      <c r="Q684" s="199">
        <v>25</v>
      </c>
      <c r="S684" t="s">
        <v>2945</v>
      </c>
      <c r="T684" t="s">
        <v>938</v>
      </c>
      <c r="U684" s="201">
        <v>28.2</v>
      </c>
      <c r="V684" t="s">
        <v>152</v>
      </c>
      <c r="W684" t="s">
        <v>948</v>
      </c>
      <c r="X684" t="s">
        <v>941</v>
      </c>
      <c r="Y684" t="s">
        <v>942</v>
      </c>
      <c r="Z684" t="s">
        <v>3260</v>
      </c>
      <c r="AA684">
        <v>108285.1</v>
      </c>
      <c r="AB684" s="198">
        <v>37043</v>
      </c>
      <c r="AC684" s="198">
        <v>37072</v>
      </c>
    </row>
    <row r="685" spans="1:29" x14ac:dyDescent="0.25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10</v>
      </c>
      <c r="G685" s="202">
        <v>1308288</v>
      </c>
      <c r="H685" s="198">
        <v>37041.299884259257</v>
      </c>
      <c r="I685" t="s">
        <v>3432</v>
      </c>
      <c r="M685" t="s">
        <v>2952</v>
      </c>
      <c r="N685" t="s">
        <v>3252</v>
      </c>
      <c r="O685" t="s">
        <v>3253</v>
      </c>
      <c r="Q685" s="199">
        <v>10</v>
      </c>
      <c r="S685" t="s">
        <v>3254</v>
      </c>
      <c r="T685" t="s">
        <v>3255</v>
      </c>
      <c r="U685" s="201">
        <v>1698</v>
      </c>
      <c r="V685" t="s">
        <v>244</v>
      </c>
      <c r="W685" t="s">
        <v>3261</v>
      </c>
      <c r="X685" t="s">
        <v>3257</v>
      </c>
      <c r="Y685" t="s">
        <v>3258</v>
      </c>
      <c r="Z685" t="s">
        <v>3259</v>
      </c>
      <c r="AA685">
        <v>2157538</v>
      </c>
    </row>
    <row r="686" spans="1:29" x14ac:dyDescent="0.25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10</v>
      </c>
      <c r="G686" s="202">
        <v>1308289</v>
      </c>
      <c r="H686" s="198">
        <v>37041.300115740742</v>
      </c>
      <c r="I686" t="s">
        <v>3286</v>
      </c>
      <c r="M686" t="s">
        <v>2952</v>
      </c>
      <c r="N686" t="s">
        <v>3252</v>
      </c>
      <c r="O686" t="s">
        <v>3253</v>
      </c>
      <c r="Q686" s="199">
        <v>10</v>
      </c>
      <c r="S686" t="s">
        <v>3254</v>
      </c>
      <c r="T686" t="s">
        <v>3255</v>
      </c>
      <c r="U686" s="201">
        <v>1698</v>
      </c>
      <c r="V686" t="s">
        <v>6</v>
      </c>
      <c r="W686" t="s">
        <v>3261</v>
      </c>
      <c r="X686" t="s">
        <v>3257</v>
      </c>
      <c r="Y686" t="s">
        <v>3258</v>
      </c>
      <c r="Z686" t="s">
        <v>3259</v>
      </c>
      <c r="AA686">
        <v>2157540</v>
      </c>
    </row>
    <row r="687" spans="1:29" x14ac:dyDescent="0.25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5</v>
      </c>
      <c r="F687" s="213">
        <f t="shared" si="55"/>
        <v>250</v>
      </c>
      <c r="G687" s="202">
        <v>1308290</v>
      </c>
      <c r="H687" s="198">
        <v>37041.300335648149</v>
      </c>
      <c r="I687" t="s">
        <v>1226</v>
      </c>
      <c r="M687" t="s">
        <v>1657</v>
      </c>
      <c r="N687" t="s">
        <v>2977</v>
      </c>
      <c r="O687" t="s">
        <v>1159</v>
      </c>
      <c r="Q687" s="199">
        <v>50</v>
      </c>
      <c r="S687" t="s">
        <v>2945</v>
      </c>
      <c r="T687" t="s">
        <v>3255</v>
      </c>
      <c r="U687" s="201">
        <v>42.5</v>
      </c>
      <c r="V687" t="s">
        <v>1204</v>
      </c>
      <c r="W687" t="s">
        <v>2981</v>
      </c>
      <c r="X687" t="s">
        <v>2982</v>
      </c>
      <c r="Y687" t="s">
        <v>1072</v>
      </c>
      <c r="Z687" t="s">
        <v>1904</v>
      </c>
      <c r="AA687">
        <v>625601.1</v>
      </c>
      <c r="AB687" s="198">
        <v>37046.875</v>
      </c>
      <c r="AC687" s="198">
        <v>37050.875</v>
      </c>
    </row>
    <row r="688" spans="1:29" x14ac:dyDescent="0.25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1308291</v>
      </c>
      <c r="H688" s="198">
        <v>37041.300393518519</v>
      </c>
      <c r="I688" t="s">
        <v>1039</v>
      </c>
      <c r="M688" t="s">
        <v>2952</v>
      </c>
      <c r="N688" t="s">
        <v>3265</v>
      </c>
      <c r="O688" t="s">
        <v>3266</v>
      </c>
      <c r="Q688" s="199">
        <v>20</v>
      </c>
      <c r="S688" t="s">
        <v>3254</v>
      </c>
      <c r="T688" t="s">
        <v>3255</v>
      </c>
      <c r="U688" s="201">
        <v>1518</v>
      </c>
      <c r="V688" t="s">
        <v>1040</v>
      </c>
      <c r="W688" t="s">
        <v>3261</v>
      </c>
      <c r="X688" t="s">
        <v>3257</v>
      </c>
      <c r="Y688" t="s">
        <v>3258</v>
      </c>
      <c r="Z688" t="s">
        <v>3259</v>
      </c>
      <c r="AA688">
        <v>2157544</v>
      </c>
    </row>
    <row r="689" spans="1:29" x14ac:dyDescent="0.25">
      <c r="A689" s="44" t="str">
        <f t="shared" si="51"/>
        <v xml:space="preserve"> Power Physical</v>
      </c>
      <c r="B689" s="44" t="str">
        <f t="shared" si="52"/>
        <v/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125</v>
      </c>
      <c r="G689" s="202">
        <v>1308292</v>
      </c>
      <c r="H689" s="198">
        <v>37041.300509259258</v>
      </c>
      <c r="I689" t="s">
        <v>3311</v>
      </c>
      <c r="M689" t="s">
        <v>1657</v>
      </c>
      <c r="N689" t="s">
        <v>937</v>
      </c>
      <c r="O689" t="s">
        <v>959</v>
      </c>
      <c r="Q689" s="199">
        <v>25</v>
      </c>
      <c r="S689" t="s">
        <v>2945</v>
      </c>
      <c r="T689" t="s">
        <v>938</v>
      </c>
      <c r="U689" s="201">
        <v>27.8</v>
      </c>
      <c r="V689" t="s">
        <v>204</v>
      </c>
      <c r="W689" t="s">
        <v>940</v>
      </c>
      <c r="X689" t="s">
        <v>941</v>
      </c>
      <c r="Y689" t="s">
        <v>942</v>
      </c>
      <c r="Z689" t="s">
        <v>3260</v>
      </c>
      <c r="AA689">
        <v>108287.1</v>
      </c>
      <c r="AB689" s="198">
        <v>37046.875</v>
      </c>
      <c r="AC689" s="198">
        <v>37050.875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62</v>
      </c>
      <c r="F690" s="213">
        <f t="shared" si="55"/>
        <v>3100</v>
      </c>
      <c r="G690" s="202">
        <v>1308293</v>
      </c>
      <c r="H690" s="198">
        <v>37041.300706018519</v>
      </c>
      <c r="I690" t="s">
        <v>2976</v>
      </c>
      <c r="M690" t="s">
        <v>1657</v>
      </c>
      <c r="N690" t="s">
        <v>2977</v>
      </c>
      <c r="O690" t="s">
        <v>4798</v>
      </c>
      <c r="Q690" s="199">
        <v>50</v>
      </c>
      <c r="S690" t="s">
        <v>2945</v>
      </c>
      <c r="T690" t="s">
        <v>3255</v>
      </c>
      <c r="U690" s="201">
        <v>70.5</v>
      </c>
      <c r="V690" t="s">
        <v>411</v>
      </c>
      <c r="W690" t="s">
        <v>2985</v>
      </c>
      <c r="X690" t="s">
        <v>1266</v>
      </c>
      <c r="Y690" t="s">
        <v>1072</v>
      </c>
      <c r="Z690" t="s">
        <v>1904</v>
      </c>
      <c r="AA690">
        <v>625603.1</v>
      </c>
      <c r="AB690" s="198">
        <v>37438.594444444447</v>
      </c>
      <c r="AC690" s="198">
        <v>37499.594444444447</v>
      </c>
    </row>
    <row r="691" spans="1:29" x14ac:dyDescent="0.25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</v>
      </c>
      <c r="G691" s="202">
        <v>1308295</v>
      </c>
      <c r="H691" s="198">
        <v>37041.301365740743</v>
      </c>
      <c r="I691" t="s">
        <v>3270</v>
      </c>
      <c r="M691" t="s">
        <v>2952</v>
      </c>
      <c r="N691" t="s">
        <v>3265</v>
      </c>
      <c r="O691" t="s">
        <v>3266</v>
      </c>
      <c r="P691" s="199">
        <v>1</v>
      </c>
      <c r="S691" t="s">
        <v>3254</v>
      </c>
      <c r="T691" t="s">
        <v>3255</v>
      </c>
      <c r="U691" s="201">
        <v>1517</v>
      </c>
      <c r="V691" t="s">
        <v>4687</v>
      </c>
      <c r="W691" t="s">
        <v>3261</v>
      </c>
      <c r="X691" t="s">
        <v>3257</v>
      </c>
      <c r="Y691" t="s">
        <v>3258</v>
      </c>
      <c r="Z691" t="s">
        <v>3259</v>
      </c>
      <c r="AA691">
        <v>2157546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1308297</v>
      </c>
      <c r="H692" s="198">
        <v>37041.301793981482</v>
      </c>
      <c r="I692" t="s">
        <v>1276</v>
      </c>
      <c r="M692" t="s">
        <v>1657</v>
      </c>
      <c r="N692" t="s">
        <v>1259</v>
      </c>
      <c r="O692" t="s">
        <v>4833</v>
      </c>
      <c r="P692" s="199">
        <v>50</v>
      </c>
      <c r="S692" t="s">
        <v>2945</v>
      </c>
      <c r="T692" t="s">
        <v>3255</v>
      </c>
      <c r="U692" s="201">
        <v>34.5</v>
      </c>
      <c r="V692" t="s">
        <v>1080</v>
      </c>
      <c r="W692" t="s">
        <v>1260</v>
      </c>
      <c r="X692" t="s">
        <v>1519</v>
      </c>
      <c r="Y692" t="s">
        <v>1072</v>
      </c>
      <c r="Z692" t="s">
        <v>1904</v>
      </c>
      <c r="AA692">
        <v>625606.1</v>
      </c>
      <c r="AB692" s="198">
        <v>37042.875</v>
      </c>
      <c r="AC692" s="198">
        <v>37042.875</v>
      </c>
    </row>
    <row r="693" spans="1:29" x14ac:dyDescent="0.25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151</v>
      </c>
      <c r="F693" s="213">
        <f t="shared" si="55"/>
        <v>755000</v>
      </c>
      <c r="G693" s="202">
        <v>1308298</v>
      </c>
      <c r="H693" s="198">
        <v>37041.302060185182</v>
      </c>
      <c r="I693" t="s">
        <v>2976</v>
      </c>
      <c r="M693" t="s">
        <v>2946</v>
      </c>
      <c r="N693" t="s">
        <v>1268</v>
      </c>
      <c r="O693" t="s">
        <v>1555</v>
      </c>
      <c r="P693" s="199">
        <v>5000</v>
      </c>
      <c r="S693" t="s">
        <v>2947</v>
      </c>
      <c r="T693" t="s">
        <v>3255</v>
      </c>
      <c r="U693" s="201">
        <v>4.1950000000000003</v>
      </c>
      <c r="V693" t="s">
        <v>68</v>
      </c>
      <c r="W693" t="s">
        <v>1767</v>
      </c>
      <c r="X693" t="s">
        <v>1269</v>
      </c>
      <c r="Y693" t="s">
        <v>3275</v>
      </c>
      <c r="Z693" t="s">
        <v>1909</v>
      </c>
      <c r="AA693" t="s">
        <v>4834</v>
      </c>
      <c r="AB693" s="198">
        <v>37196</v>
      </c>
      <c r="AC693" s="198">
        <v>37346</v>
      </c>
    </row>
    <row r="694" spans="1:29" x14ac:dyDescent="0.25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</v>
      </c>
      <c r="G694" s="202">
        <v>1308299</v>
      </c>
      <c r="H694" s="198">
        <v>37041.302083333336</v>
      </c>
      <c r="I694" t="s">
        <v>1243</v>
      </c>
      <c r="M694" t="s">
        <v>1657</v>
      </c>
      <c r="N694" t="s">
        <v>2977</v>
      </c>
      <c r="O694" t="s">
        <v>4764</v>
      </c>
      <c r="Q694" s="199">
        <v>50</v>
      </c>
      <c r="S694" t="s">
        <v>2945</v>
      </c>
      <c r="T694" t="s">
        <v>3255</v>
      </c>
      <c r="U694" s="201">
        <v>25</v>
      </c>
      <c r="V694" t="s">
        <v>1367</v>
      </c>
      <c r="W694" t="s">
        <v>2985</v>
      </c>
      <c r="X694" t="s">
        <v>1252</v>
      </c>
      <c r="Y694" t="s">
        <v>1072</v>
      </c>
      <c r="Z694" t="s">
        <v>1904</v>
      </c>
      <c r="AA694">
        <v>625608.1</v>
      </c>
      <c r="AB694" s="198">
        <v>37042.875</v>
      </c>
      <c r="AC694" s="198">
        <v>37042.875</v>
      </c>
    </row>
    <row r="695" spans="1:29" x14ac:dyDescent="0.25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62</v>
      </c>
      <c r="F695" s="213">
        <f t="shared" si="55"/>
        <v>3100</v>
      </c>
      <c r="G695" s="202">
        <v>1308300</v>
      </c>
      <c r="H695" s="198">
        <v>37041.302152777775</v>
      </c>
      <c r="I695" t="s">
        <v>2992</v>
      </c>
      <c r="M695" t="s">
        <v>1657</v>
      </c>
      <c r="N695" t="s">
        <v>2977</v>
      </c>
      <c r="O695" t="s">
        <v>911</v>
      </c>
      <c r="P695" s="199">
        <v>50</v>
      </c>
      <c r="S695" t="s">
        <v>2945</v>
      </c>
      <c r="T695" t="s">
        <v>3255</v>
      </c>
      <c r="U695" s="201">
        <v>26.8</v>
      </c>
      <c r="V695" t="s">
        <v>4809</v>
      </c>
      <c r="W695" t="s">
        <v>1247</v>
      </c>
      <c r="X695" t="s">
        <v>1248</v>
      </c>
      <c r="Y695" t="s">
        <v>1072</v>
      </c>
      <c r="Z695" t="s">
        <v>1904</v>
      </c>
      <c r="AA695">
        <v>625609.1</v>
      </c>
      <c r="AB695" s="198">
        <v>37073.591666666667</v>
      </c>
      <c r="AC695" s="198">
        <v>37134.591666666667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1308301</v>
      </c>
      <c r="H696" s="198">
        <v>37041.302175925928</v>
      </c>
      <c r="I696" t="s">
        <v>1385</v>
      </c>
      <c r="M696" t="s">
        <v>1657</v>
      </c>
      <c r="N696" t="s">
        <v>2977</v>
      </c>
      <c r="O696" t="s">
        <v>1158</v>
      </c>
      <c r="Q696" s="199">
        <v>50</v>
      </c>
      <c r="S696" t="s">
        <v>2945</v>
      </c>
      <c r="T696" t="s">
        <v>3255</v>
      </c>
      <c r="U696" s="201">
        <v>41.75</v>
      </c>
      <c r="V696" t="s">
        <v>4835</v>
      </c>
      <c r="W696" t="s">
        <v>2993</v>
      </c>
      <c r="X696" t="s">
        <v>2994</v>
      </c>
      <c r="Y696" t="s">
        <v>1072</v>
      </c>
      <c r="Z696" t="s">
        <v>1904</v>
      </c>
      <c r="AA696">
        <v>625610.1</v>
      </c>
      <c r="AB696" s="198">
        <v>37046.875</v>
      </c>
      <c r="AC696" s="198">
        <v>37050.875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59</v>
      </c>
      <c r="F697" s="213">
        <f t="shared" si="55"/>
        <v>2950</v>
      </c>
      <c r="G697" s="202">
        <v>1308303</v>
      </c>
      <c r="H697" s="198">
        <v>37041.302384259259</v>
      </c>
      <c r="I697" t="s">
        <v>2991</v>
      </c>
      <c r="M697" t="s">
        <v>1657</v>
      </c>
      <c r="N697" t="s">
        <v>2977</v>
      </c>
      <c r="O697" t="s">
        <v>505</v>
      </c>
      <c r="P697" s="199">
        <v>50</v>
      </c>
      <c r="S697" t="s">
        <v>2945</v>
      </c>
      <c r="T697" t="s">
        <v>3255</v>
      </c>
      <c r="U697" s="201">
        <v>42.25</v>
      </c>
      <c r="V697" t="s">
        <v>346</v>
      </c>
      <c r="W697" t="s">
        <v>1247</v>
      </c>
      <c r="X697" t="s">
        <v>1248</v>
      </c>
      <c r="Y697" t="s">
        <v>1072</v>
      </c>
      <c r="Z697" t="s">
        <v>1904</v>
      </c>
      <c r="AA697">
        <v>625612.1</v>
      </c>
      <c r="AB697" s="198">
        <v>37257.591666666667</v>
      </c>
      <c r="AC697" s="198">
        <v>37315.591666666667</v>
      </c>
    </row>
    <row r="698" spans="1:29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1308304</v>
      </c>
      <c r="H698" s="198">
        <v>37041.302627314813</v>
      </c>
      <c r="I698" t="s">
        <v>2999</v>
      </c>
      <c r="M698" t="s">
        <v>1657</v>
      </c>
      <c r="N698" t="s">
        <v>2977</v>
      </c>
      <c r="O698" t="s">
        <v>245</v>
      </c>
      <c r="P698" s="199">
        <v>50</v>
      </c>
      <c r="S698" t="s">
        <v>2945</v>
      </c>
      <c r="T698" t="s">
        <v>3255</v>
      </c>
      <c r="U698" s="201">
        <v>24.25</v>
      </c>
      <c r="V698" t="s">
        <v>13</v>
      </c>
      <c r="W698" t="s">
        <v>2993</v>
      </c>
      <c r="X698" t="s">
        <v>2994</v>
      </c>
      <c r="Y698" t="s">
        <v>1072</v>
      </c>
      <c r="Z698" t="s">
        <v>1904</v>
      </c>
      <c r="AA698">
        <v>625613.1</v>
      </c>
      <c r="AB698" s="198">
        <v>37042.875</v>
      </c>
      <c r="AC698" s="198">
        <v>37042.875</v>
      </c>
    </row>
    <row r="699" spans="1:29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310000</v>
      </c>
      <c r="G699" s="202">
        <v>1308307</v>
      </c>
      <c r="H699" s="198">
        <v>37041.302997685183</v>
      </c>
      <c r="I699" t="s">
        <v>1546</v>
      </c>
      <c r="M699" t="s">
        <v>2946</v>
      </c>
      <c r="N699" t="s">
        <v>1268</v>
      </c>
      <c r="O699" t="s">
        <v>1537</v>
      </c>
      <c r="Q699" s="199">
        <v>10000</v>
      </c>
      <c r="S699" t="s">
        <v>2947</v>
      </c>
      <c r="T699" t="s">
        <v>3255</v>
      </c>
      <c r="U699" s="201">
        <v>3.74</v>
      </c>
      <c r="V699" t="s">
        <v>3140</v>
      </c>
      <c r="W699" t="s">
        <v>1767</v>
      </c>
      <c r="X699" t="s">
        <v>1269</v>
      </c>
      <c r="Y699" t="s">
        <v>3275</v>
      </c>
      <c r="Z699" t="s">
        <v>1909</v>
      </c>
      <c r="AA699" t="s">
        <v>4836</v>
      </c>
      <c r="AB699" s="198">
        <v>37073.875</v>
      </c>
      <c r="AC699" s="198">
        <v>37103.875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</v>
      </c>
      <c r="F700" s="213">
        <f t="shared" si="55"/>
        <v>250</v>
      </c>
      <c r="G700" s="202">
        <v>1308308</v>
      </c>
      <c r="H700" s="198">
        <v>37041.303090277775</v>
      </c>
      <c r="I700" t="s">
        <v>1251</v>
      </c>
      <c r="M700" t="s">
        <v>1657</v>
      </c>
      <c r="N700" t="s">
        <v>2977</v>
      </c>
      <c r="O700" t="s">
        <v>879</v>
      </c>
      <c r="P700" s="199">
        <v>50</v>
      </c>
      <c r="S700" t="s">
        <v>2945</v>
      </c>
      <c r="T700" t="s">
        <v>3255</v>
      </c>
      <c r="U700" s="201">
        <v>43</v>
      </c>
      <c r="V700" t="s">
        <v>255</v>
      </c>
      <c r="W700" t="s">
        <v>1678</v>
      </c>
      <c r="X700" t="s">
        <v>2986</v>
      </c>
      <c r="Y700" t="s">
        <v>1072</v>
      </c>
      <c r="Z700" t="s">
        <v>1904</v>
      </c>
      <c r="AA700">
        <v>625616.1</v>
      </c>
      <c r="AB700" s="198">
        <v>37046.875</v>
      </c>
      <c r="AC700" s="198">
        <v>37050.875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1308309</v>
      </c>
      <c r="H701" s="198">
        <v>37041.303240740737</v>
      </c>
      <c r="I701" t="s">
        <v>3228</v>
      </c>
      <c r="M701" t="s">
        <v>1657</v>
      </c>
      <c r="N701" t="s">
        <v>2977</v>
      </c>
      <c r="O701" t="s">
        <v>4764</v>
      </c>
      <c r="Q701" s="199">
        <v>50</v>
      </c>
      <c r="S701" t="s">
        <v>2945</v>
      </c>
      <c r="T701" t="s">
        <v>3255</v>
      </c>
      <c r="U701" s="201">
        <v>25</v>
      </c>
      <c r="V701" t="s">
        <v>1237</v>
      </c>
      <c r="W701" t="s">
        <v>2985</v>
      </c>
      <c r="X701" t="s">
        <v>1252</v>
      </c>
      <c r="Y701" t="s">
        <v>1072</v>
      </c>
      <c r="Z701" t="s">
        <v>1904</v>
      </c>
      <c r="AA701">
        <v>625617.1</v>
      </c>
      <c r="AB701" s="198">
        <v>37042.875</v>
      </c>
      <c r="AC701" s="198">
        <v>37042.875</v>
      </c>
    </row>
    <row r="702" spans="1:29" x14ac:dyDescent="0.25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20</v>
      </c>
      <c r="G702" s="202">
        <v>1308313</v>
      </c>
      <c r="H702" s="198">
        <v>37041.303796296299</v>
      </c>
      <c r="I702" t="s">
        <v>3270</v>
      </c>
      <c r="M702" t="s">
        <v>2952</v>
      </c>
      <c r="N702" t="s">
        <v>3265</v>
      </c>
      <c r="O702" t="s">
        <v>3266</v>
      </c>
      <c r="Q702" s="199">
        <v>20</v>
      </c>
      <c r="S702" t="s">
        <v>3254</v>
      </c>
      <c r="T702" t="s">
        <v>3255</v>
      </c>
      <c r="U702" s="201">
        <v>1519</v>
      </c>
      <c r="V702" t="s">
        <v>4687</v>
      </c>
      <c r="W702" t="s">
        <v>3261</v>
      </c>
      <c r="X702" t="s">
        <v>3257</v>
      </c>
      <c r="Y702" t="s">
        <v>3258</v>
      </c>
      <c r="Z702" t="s">
        <v>3259</v>
      </c>
      <c r="AA702">
        <v>2157548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1308314</v>
      </c>
      <c r="H703" s="198">
        <v>37041.304166666669</v>
      </c>
      <c r="I703" t="s">
        <v>1235</v>
      </c>
      <c r="M703" t="s">
        <v>1657</v>
      </c>
      <c r="N703" t="s">
        <v>2977</v>
      </c>
      <c r="O703" t="s">
        <v>4767</v>
      </c>
      <c r="Q703" s="199">
        <v>50</v>
      </c>
      <c r="S703" t="s">
        <v>2945</v>
      </c>
      <c r="T703" t="s">
        <v>3255</v>
      </c>
      <c r="U703" s="201">
        <v>15.25</v>
      </c>
      <c r="V703" t="s">
        <v>4837</v>
      </c>
      <c r="W703" t="s">
        <v>2988</v>
      </c>
      <c r="X703" t="s">
        <v>2978</v>
      </c>
      <c r="Y703" t="s">
        <v>1072</v>
      </c>
      <c r="Z703" t="s">
        <v>1904</v>
      </c>
      <c r="AA703">
        <v>625619.1</v>
      </c>
      <c r="AB703" s="198">
        <v>37042.875</v>
      </c>
      <c r="AC703" s="198">
        <v>37042.875</v>
      </c>
    </row>
    <row r="704" spans="1:29" x14ac:dyDescent="0.25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25</v>
      </c>
      <c r="G704" s="202">
        <v>1308315</v>
      </c>
      <c r="H704" s="198">
        <v>37041.304270833331</v>
      </c>
      <c r="I704" t="s">
        <v>4670</v>
      </c>
      <c r="M704" t="s">
        <v>1657</v>
      </c>
      <c r="N704" t="s">
        <v>937</v>
      </c>
      <c r="O704" t="s">
        <v>4816</v>
      </c>
      <c r="P704" s="199">
        <v>25</v>
      </c>
      <c r="S704" t="s">
        <v>2945</v>
      </c>
      <c r="T704" t="s">
        <v>938</v>
      </c>
      <c r="U704" s="201">
        <v>32.5</v>
      </c>
      <c r="V704" t="s">
        <v>4838</v>
      </c>
      <c r="W704" t="s">
        <v>940</v>
      </c>
      <c r="X704" t="s">
        <v>941</v>
      </c>
      <c r="Y704" t="s">
        <v>942</v>
      </c>
      <c r="Z704" t="s">
        <v>3260</v>
      </c>
      <c r="AA704">
        <v>108292.1</v>
      </c>
      <c r="AB704" s="198">
        <v>37043.875</v>
      </c>
      <c r="AC704" s="198">
        <v>37043.875</v>
      </c>
    </row>
    <row r="705" spans="1:29" x14ac:dyDescent="0.25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300000</v>
      </c>
      <c r="G705" s="202">
        <v>1308316</v>
      </c>
      <c r="H705" s="198">
        <v>37041.304293981484</v>
      </c>
      <c r="I705" t="s">
        <v>1600</v>
      </c>
      <c r="M705" t="s">
        <v>2946</v>
      </c>
      <c r="N705" t="s">
        <v>1268</v>
      </c>
      <c r="O705" t="s">
        <v>111</v>
      </c>
      <c r="Q705" s="199">
        <v>10000</v>
      </c>
      <c r="S705" t="s">
        <v>2947</v>
      </c>
      <c r="T705" t="s">
        <v>3255</v>
      </c>
      <c r="U705" s="201">
        <v>3.8725000000000001</v>
      </c>
      <c r="V705" t="s">
        <v>1133</v>
      </c>
      <c r="W705" t="s">
        <v>1767</v>
      </c>
      <c r="X705" t="s">
        <v>1269</v>
      </c>
      <c r="Y705" t="s">
        <v>3275</v>
      </c>
      <c r="Z705" t="s">
        <v>1909</v>
      </c>
      <c r="AA705" t="s">
        <v>4839</v>
      </c>
      <c r="AB705" s="198">
        <v>37135.875</v>
      </c>
      <c r="AC705" s="198">
        <v>37164.875</v>
      </c>
    </row>
    <row r="706" spans="1:29" x14ac:dyDescent="0.25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30</v>
      </c>
      <c r="F706" s="213">
        <f t="shared" si="55"/>
        <v>1500</v>
      </c>
      <c r="G706" s="202">
        <v>1308319</v>
      </c>
      <c r="H706" s="198">
        <v>37041.3046412037</v>
      </c>
      <c r="I706" t="s">
        <v>237</v>
      </c>
      <c r="J706" t="s">
        <v>1448</v>
      </c>
      <c r="K706" t="s">
        <v>1257</v>
      </c>
      <c r="M706" t="s">
        <v>1657</v>
      </c>
      <c r="N706" t="s">
        <v>2977</v>
      </c>
      <c r="O706" t="s">
        <v>1536</v>
      </c>
      <c r="P706" s="199">
        <v>50</v>
      </c>
      <c r="S706" t="s">
        <v>2945</v>
      </c>
      <c r="T706" t="s">
        <v>3255</v>
      </c>
      <c r="U706" s="201">
        <v>47.75</v>
      </c>
      <c r="V706" t="s">
        <v>238</v>
      </c>
      <c r="W706" t="s">
        <v>2993</v>
      </c>
      <c r="X706" t="s">
        <v>1248</v>
      </c>
      <c r="Y706" t="s">
        <v>1072</v>
      </c>
      <c r="Z706" t="s">
        <v>1904</v>
      </c>
      <c r="AA706">
        <v>625620.1</v>
      </c>
      <c r="AB706" s="198">
        <v>37043.591666666667</v>
      </c>
      <c r="AC706" s="198">
        <v>37072.591666666667</v>
      </c>
    </row>
    <row r="707" spans="1:29" x14ac:dyDescent="0.25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13">
        <f t="shared" si="55"/>
        <v>1500</v>
      </c>
      <c r="G707" s="202">
        <v>1308320</v>
      </c>
      <c r="H707" s="198">
        <v>37041.304814814815</v>
      </c>
      <c r="I707" t="s">
        <v>2944</v>
      </c>
      <c r="M707" t="s">
        <v>1657</v>
      </c>
      <c r="N707" t="s">
        <v>2977</v>
      </c>
      <c r="O707" t="s">
        <v>4840</v>
      </c>
      <c r="Q707" s="199">
        <v>50</v>
      </c>
      <c r="S707" t="s">
        <v>2945</v>
      </c>
      <c r="T707" t="s">
        <v>3255</v>
      </c>
      <c r="U707" s="201">
        <v>34.25</v>
      </c>
      <c r="V707" t="s">
        <v>261</v>
      </c>
      <c r="W707" t="s">
        <v>1265</v>
      </c>
      <c r="X707" t="s">
        <v>3202</v>
      </c>
      <c r="Y707" t="s">
        <v>1072</v>
      </c>
      <c r="Z707" t="s">
        <v>1904</v>
      </c>
      <c r="AA707">
        <v>625621.1</v>
      </c>
      <c r="AB707" s="198">
        <v>37500.875</v>
      </c>
      <c r="AC707" s="198">
        <v>37529.875</v>
      </c>
    </row>
    <row r="708" spans="1:29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30</v>
      </c>
      <c r="F708" s="213">
        <f t="shared" si="55"/>
        <v>1500</v>
      </c>
      <c r="G708" s="202">
        <v>1308321</v>
      </c>
      <c r="H708" s="198">
        <v>37041.304826388892</v>
      </c>
      <c r="I708" t="s">
        <v>1238</v>
      </c>
      <c r="M708" t="s">
        <v>1657</v>
      </c>
      <c r="N708" t="s">
        <v>2977</v>
      </c>
      <c r="O708" t="s">
        <v>1590</v>
      </c>
      <c r="Q708" s="199">
        <v>50</v>
      </c>
      <c r="S708" t="s">
        <v>2945</v>
      </c>
      <c r="T708" t="s">
        <v>3255</v>
      </c>
      <c r="U708" s="201">
        <v>49</v>
      </c>
      <c r="V708" t="s">
        <v>1076</v>
      </c>
      <c r="W708" t="s">
        <v>1678</v>
      </c>
      <c r="X708" t="s">
        <v>3202</v>
      </c>
      <c r="Y708" t="s">
        <v>1072</v>
      </c>
      <c r="Z708" t="s">
        <v>1904</v>
      </c>
      <c r="AA708">
        <v>625622.1</v>
      </c>
      <c r="AB708" s="198">
        <v>37043.600694444445</v>
      </c>
      <c r="AC708" s="198">
        <v>37072.600694444445</v>
      </c>
    </row>
    <row r="709" spans="1:29" x14ac:dyDescent="0.25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1308322</v>
      </c>
      <c r="H709" s="198">
        <v>37041.304861111108</v>
      </c>
      <c r="I709" t="s">
        <v>2944</v>
      </c>
      <c r="J709" t="s">
        <v>1209</v>
      </c>
      <c r="K709" t="s">
        <v>1257</v>
      </c>
      <c r="M709" t="s">
        <v>1657</v>
      </c>
      <c r="N709" t="s">
        <v>2977</v>
      </c>
      <c r="O709" t="s">
        <v>4841</v>
      </c>
      <c r="P709" s="199">
        <v>50</v>
      </c>
      <c r="S709" t="s">
        <v>2945</v>
      </c>
      <c r="T709" t="s">
        <v>3255</v>
      </c>
      <c r="U709" s="201">
        <v>34</v>
      </c>
      <c r="V709" t="s">
        <v>9</v>
      </c>
      <c r="W709" t="s">
        <v>2985</v>
      </c>
      <c r="X709" t="s">
        <v>445</v>
      </c>
      <c r="Y709" t="s">
        <v>1072</v>
      </c>
      <c r="Z709" t="s">
        <v>1904</v>
      </c>
      <c r="AA709">
        <v>625623.1</v>
      </c>
      <c r="AB709" s="198">
        <v>37500.875</v>
      </c>
      <c r="AC709" s="198">
        <v>37529.875</v>
      </c>
    </row>
    <row r="710" spans="1:29" x14ac:dyDescent="0.25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1308323</v>
      </c>
      <c r="H710" s="198">
        <v>37041.305185185185</v>
      </c>
      <c r="I710" t="s">
        <v>2976</v>
      </c>
      <c r="M710" t="s">
        <v>1657</v>
      </c>
      <c r="N710" t="s">
        <v>2977</v>
      </c>
      <c r="O710" t="s">
        <v>4764</v>
      </c>
      <c r="Q710" s="199">
        <v>50</v>
      </c>
      <c r="S710" t="s">
        <v>2945</v>
      </c>
      <c r="T710" t="s">
        <v>3255</v>
      </c>
      <c r="U710" s="201">
        <v>25.25</v>
      </c>
      <c r="V710" t="s">
        <v>1679</v>
      </c>
      <c r="W710" t="s">
        <v>2985</v>
      </c>
      <c r="X710" t="s">
        <v>1252</v>
      </c>
      <c r="Y710" t="s">
        <v>1072</v>
      </c>
      <c r="Z710" t="s">
        <v>1904</v>
      </c>
      <c r="AA710">
        <v>625624.1</v>
      </c>
      <c r="AB710" s="198">
        <v>37042.875</v>
      </c>
      <c r="AC710" s="198">
        <v>37042.875</v>
      </c>
    </row>
    <row r="711" spans="1:29" x14ac:dyDescent="0.25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1308324</v>
      </c>
      <c r="H711" s="198">
        <v>37041.305509259262</v>
      </c>
      <c r="I711" t="s">
        <v>2979</v>
      </c>
      <c r="M711" t="s">
        <v>1657</v>
      </c>
      <c r="N711" t="s">
        <v>2977</v>
      </c>
      <c r="O711" t="s">
        <v>4769</v>
      </c>
      <c r="P711" s="199">
        <v>50</v>
      </c>
      <c r="S711" t="s">
        <v>2945</v>
      </c>
      <c r="T711" t="s">
        <v>3255</v>
      </c>
      <c r="U711" s="201">
        <v>16.5</v>
      </c>
      <c r="V711" t="s">
        <v>2980</v>
      </c>
      <c r="W711" t="s">
        <v>2981</v>
      </c>
      <c r="X711" t="s">
        <v>2982</v>
      </c>
      <c r="Y711" t="s">
        <v>1072</v>
      </c>
      <c r="Z711" t="s">
        <v>1904</v>
      </c>
      <c r="AA711">
        <v>625625.1</v>
      </c>
      <c r="AB711" s="198">
        <v>37042.875</v>
      </c>
      <c r="AC711" s="198">
        <v>37042.875</v>
      </c>
    </row>
    <row r="712" spans="1:29" x14ac:dyDescent="0.25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19</v>
      </c>
      <c r="G712" s="202">
        <v>1308325</v>
      </c>
      <c r="H712" s="198">
        <v>37041.305810185186</v>
      </c>
      <c r="I712" t="s">
        <v>3323</v>
      </c>
      <c r="M712" t="s">
        <v>2952</v>
      </c>
      <c r="N712" t="s">
        <v>3265</v>
      </c>
      <c r="O712" t="s">
        <v>3266</v>
      </c>
      <c r="P712" s="199">
        <v>19</v>
      </c>
      <c r="S712" t="s">
        <v>3254</v>
      </c>
      <c r="T712" t="s">
        <v>3255</v>
      </c>
      <c r="U712" s="201">
        <v>1518</v>
      </c>
      <c r="V712" t="s">
        <v>226</v>
      </c>
      <c r="W712" t="s">
        <v>3261</v>
      </c>
      <c r="X712" t="s">
        <v>3257</v>
      </c>
      <c r="Y712" t="s">
        <v>3258</v>
      </c>
      <c r="Z712" t="s">
        <v>3259</v>
      </c>
      <c r="AA712">
        <v>2157554</v>
      </c>
    </row>
    <row r="713" spans="1:29" x14ac:dyDescent="0.25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20</v>
      </c>
      <c r="G713" s="202">
        <v>1308326</v>
      </c>
      <c r="H713" s="198">
        <v>37041.305833333332</v>
      </c>
      <c r="I713" t="s">
        <v>3430</v>
      </c>
      <c r="M713" t="s">
        <v>2952</v>
      </c>
      <c r="N713" t="s">
        <v>3252</v>
      </c>
      <c r="O713" t="s">
        <v>3253</v>
      </c>
      <c r="P713" s="199">
        <v>20</v>
      </c>
      <c r="S713" t="s">
        <v>3254</v>
      </c>
      <c r="T713" t="s">
        <v>3255</v>
      </c>
      <c r="U713" s="201">
        <v>1697</v>
      </c>
      <c r="V713" t="s">
        <v>3431</v>
      </c>
      <c r="W713" t="s">
        <v>3261</v>
      </c>
      <c r="X713" t="s">
        <v>3257</v>
      </c>
      <c r="Y713" t="s">
        <v>3258</v>
      </c>
      <c r="Z713" t="s">
        <v>3259</v>
      </c>
      <c r="AA713">
        <v>2157556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1308327</v>
      </c>
      <c r="H714" s="198">
        <v>37041.305844907409</v>
      </c>
      <c r="I714" t="s">
        <v>1276</v>
      </c>
      <c r="M714" t="s">
        <v>1657</v>
      </c>
      <c r="N714" t="s">
        <v>2977</v>
      </c>
      <c r="O714" t="s">
        <v>4769</v>
      </c>
      <c r="Q714" s="199">
        <v>50</v>
      </c>
      <c r="S714" t="s">
        <v>2945</v>
      </c>
      <c r="T714" t="s">
        <v>3255</v>
      </c>
      <c r="U714" s="201">
        <v>16.75</v>
      </c>
      <c r="V714" t="s">
        <v>4791</v>
      </c>
      <c r="W714" t="s">
        <v>2981</v>
      </c>
      <c r="X714" t="s">
        <v>2982</v>
      </c>
      <c r="Y714" t="s">
        <v>1072</v>
      </c>
      <c r="Z714" t="s">
        <v>1904</v>
      </c>
      <c r="AA714">
        <v>625628.1</v>
      </c>
      <c r="AB714" s="198">
        <v>37042.875</v>
      </c>
      <c r="AC714" s="198">
        <v>37042.875</v>
      </c>
    </row>
    <row r="715" spans="1:29" x14ac:dyDescent="0.25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1308329</v>
      </c>
      <c r="H715" s="198">
        <v>37041.306041666663</v>
      </c>
      <c r="I715" t="s">
        <v>1274</v>
      </c>
      <c r="J715" t="s">
        <v>1209</v>
      </c>
      <c r="K715" t="s">
        <v>1257</v>
      </c>
      <c r="M715" t="s">
        <v>1657</v>
      </c>
      <c r="N715" t="s">
        <v>2977</v>
      </c>
      <c r="O715" t="s">
        <v>245</v>
      </c>
      <c r="P715" s="199">
        <v>50</v>
      </c>
      <c r="S715" t="s">
        <v>2945</v>
      </c>
      <c r="T715" t="s">
        <v>3255</v>
      </c>
      <c r="U715" s="201">
        <v>24</v>
      </c>
      <c r="V715" t="s">
        <v>236</v>
      </c>
      <c r="W715" t="s">
        <v>2993</v>
      </c>
      <c r="X715" t="s">
        <v>2994</v>
      </c>
      <c r="Y715" t="s">
        <v>1072</v>
      </c>
      <c r="Z715" t="s">
        <v>1904</v>
      </c>
      <c r="AA715">
        <v>625630.1</v>
      </c>
      <c r="AB715" s="198">
        <v>37042.875</v>
      </c>
      <c r="AC715" s="198">
        <v>37042.875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1308330</v>
      </c>
      <c r="H716" s="198">
        <v>37041.306157407409</v>
      </c>
      <c r="I716" t="s">
        <v>1052</v>
      </c>
      <c r="M716" t="s">
        <v>1657</v>
      </c>
      <c r="N716" t="s">
        <v>2977</v>
      </c>
      <c r="O716" t="s">
        <v>4767</v>
      </c>
      <c r="Q716" s="199">
        <v>50</v>
      </c>
      <c r="S716" t="s">
        <v>2945</v>
      </c>
      <c r="T716" t="s">
        <v>3255</v>
      </c>
      <c r="U716" s="201">
        <v>15.25</v>
      </c>
      <c r="V716" t="s">
        <v>231</v>
      </c>
      <c r="W716" t="s">
        <v>2988</v>
      </c>
      <c r="X716" t="s">
        <v>2978</v>
      </c>
      <c r="Y716" t="s">
        <v>1072</v>
      </c>
      <c r="Z716" t="s">
        <v>1904</v>
      </c>
      <c r="AA716">
        <v>625631.1</v>
      </c>
      <c r="AB716" s="198">
        <v>37042.875</v>
      </c>
      <c r="AC716" s="198">
        <v>37042.875</v>
      </c>
    </row>
    <row r="717" spans="1:29" x14ac:dyDescent="0.25">
      <c r="A717" s="44" t="str">
        <f t="shared" si="56"/>
        <v>US Power Financial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1308331</v>
      </c>
      <c r="H717" s="198">
        <v>37041.306168981479</v>
      </c>
      <c r="I717" t="s">
        <v>1258</v>
      </c>
      <c r="M717" t="s">
        <v>1657</v>
      </c>
      <c r="N717" t="s">
        <v>1069</v>
      </c>
      <c r="O717" t="s">
        <v>4780</v>
      </c>
      <c r="Q717" s="199">
        <v>50</v>
      </c>
      <c r="S717" t="s">
        <v>2945</v>
      </c>
      <c r="T717" t="s">
        <v>3255</v>
      </c>
      <c r="U717" s="201">
        <v>24.25</v>
      </c>
      <c r="V717" t="s">
        <v>1</v>
      </c>
      <c r="W717" t="s">
        <v>2993</v>
      </c>
      <c r="X717" t="s">
        <v>2994</v>
      </c>
      <c r="Y717" t="s">
        <v>1072</v>
      </c>
      <c r="Z717" t="s">
        <v>1909</v>
      </c>
      <c r="AA717">
        <v>625632.1</v>
      </c>
      <c r="AB717" s="198">
        <v>37042.875</v>
      </c>
      <c r="AC717" s="198">
        <v>37042.875</v>
      </c>
    </row>
    <row r="718" spans="1:29" x14ac:dyDescent="0.25">
      <c r="A718" s="44" t="str">
        <f t="shared" si="56"/>
        <v xml:space="preserve"> Power Physical</v>
      </c>
      <c r="B718" s="44" t="str">
        <f t="shared" si="57"/>
        <v/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2</v>
      </c>
      <c r="F718" s="213">
        <f t="shared" si="60"/>
        <v>50</v>
      </c>
      <c r="G718" s="202">
        <v>1308333</v>
      </c>
      <c r="H718" s="198">
        <v>37041.306354166663</v>
      </c>
      <c r="I718" t="s">
        <v>196</v>
      </c>
      <c r="M718" t="s">
        <v>1657</v>
      </c>
      <c r="N718" t="s">
        <v>937</v>
      </c>
      <c r="O718" t="s">
        <v>149</v>
      </c>
      <c r="P718" s="199">
        <v>25</v>
      </c>
      <c r="S718" t="s">
        <v>2945</v>
      </c>
      <c r="T718" t="s">
        <v>938</v>
      </c>
      <c r="U718" s="201">
        <v>13.45</v>
      </c>
      <c r="V718" t="s">
        <v>197</v>
      </c>
      <c r="W718" t="s">
        <v>940</v>
      </c>
      <c r="X718" t="s">
        <v>941</v>
      </c>
      <c r="Y718" t="s">
        <v>942</v>
      </c>
      <c r="Z718" t="s">
        <v>3260</v>
      </c>
      <c r="AA718">
        <v>108293.1</v>
      </c>
      <c r="AB718" s="198">
        <v>37044.875</v>
      </c>
      <c r="AC718" s="198">
        <v>37045.875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1308334</v>
      </c>
      <c r="H719" s="198">
        <v>37041.306481481479</v>
      </c>
      <c r="I719" t="s">
        <v>1235</v>
      </c>
      <c r="M719" t="s">
        <v>1657</v>
      </c>
      <c r="N719" t="s">
        <v>2977</v>
      </c>
      <c r="O719" t="s">
        <v>4767</v>
      </c>
      <c r="Q719" s="199">
        <v>50</v>
      </c>
      <c r="S719" t="s">
        <v>2945</v>
      </c>
      <c r="T719" t="s">
        <v>3255</v>
      </c>
      <c r="U719" s="201">
        <v>15.5</v>
      </c>
      <c r="V719" t="s">
        <v>4837</v>
      </c>
      <c r="W719" t="s">
        <v>2988</v>
      </c>
      <c r="X719" t="s">
        <v>2978</v>
      </c>
      <c r="Y719" t="s">
        <v>1072</v>
      </c>
      <c r="Z719" t="s">
        <v>1904</v>
      </c>
      <c r="AA719">
        <v>625634.1</v>
      </c>
      <c r="AB719" s="198">
        <v>37042.875</v>
      </c>
      <c r="AC719" s="198">
        <v>37042.875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1308335</v>
      </c>
      <c r="H720" s="198">
        <v>37041.30672453704</v>
      </c>
      <c r="I720" t="s">
        <v>3228</v>
      </c>
      <c r="M720" t="s">
        <v>1657</v>
      </c>
      <c r="N720" t="s">
        <v>2977</v>
      </c>
      <c r="O720" t="s">
        <v>4764</v>
      </c>
      <c r="Q720" s="199">
        <v>50</v>
      </c>
      <c r="S720" t="s">
        <v>2945</v>
      </c>
      <c r="T720" t="s">
        <v>3255</v>
      </c>
      <c r="U720" s="201">
        <v>25.5</v>
      </c>
      <c r="V720" t="s">
        <v>1237</v>
      </c>
      <c r="W720" t="s">
        <v>2985</v>
      </c>
      <c r="X720" t="s">
        <v>1252</v>
      </c>
      <c r="Y720" t="s">
        <v>1072</v>
      </c>
      <c r="Z720" t="s">
        <v>1904</v>
      </c>
      <c r="AA720">
        <v>625635.1</v>
      </c>
      <c r="AB720" s="198">
        <v>37042.875</v>
      </c>
      <c r="AC720" s="198">
        <v>37042.875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1308336</v>
      </c>
      <c r="H721" s="198">
        <v>37041.307083333333</v>
      </c>
      <c r="I721" t="s">
        <v>1600</v>
      </c>
      <c r="M721" t="s">
        <v>1657</v>
      </c>
      <c r="N721" t="s">
        <v>2977</v>
      </c>
      <c r="O721" t="s">
        <v>4764</v>
      </c>
      <c r="Q721" s="199">
        <v>50</v>
      </c>
      <c r="S721" t="s">
        <v>2945</v>
      </c>
      <c r="T721" t="s">
        <v>3255</v>
      </c>
      <c r="U721" s="201">
        <v>26</v>
      </c>
      <c r="V721" t="s">
        <v>1542</v>
      </c>
      <c r="W721" t="s">
        <v>2985</v>
      </c>
      <c r="X721" t="s">
        <v>1252</v>
      </c>
      <c r="Y721" t="s">
        <v>1072</v>
      </c>
      <c r="Z721" t="s">
        <v>1904</v>
      </c>
      <c r="AA721">
        <v>625638.1</v>
      </c>
      <c r="AB721" s="198">
        <v>37042.875</v>
      </c>
      <c r="AC721" s="198">
        <v>37042.875</v>
      </c>
    </row>
    <row r="722" spans="1:29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1308337</v>
      </c>
      <c r="H722" s="198">
        <v>37041.307199074072</v>
      </c>
      <c r="I722" t="s">
        <v>2976</v>
      </c>
      <c r="M722" t="s">
        <v>1657</v>
      </c>
      <c r="N722" t="s">
        <v>2977</v>
      </c>
      <c r="O722" t="s">
        <v>4764</v>
      </c>
      <c r="P722" s="199">
        <v>50</v>
      </c>
      <c r="S722" t="s">
        <v>2945</v>
      </c>
      <c r="T722" t="s">
        <v>3255</v>
      </c>
      <c r="U722" s="201">
        <v>25.5</v>
      </c>
      <c r="V722" t="s">
        <v>1679</v>
      </c>
      <c r="W722" t="s">
        <v>2985</v>
      </c>
      <c r="X722" t="s">
        <v>1252</v>
      </c>
      <c r="Y722" t="s">
        <v>1072</v>
      </c>
      <c r="Z722" t="s">
        <v>1904</v>
      </c>
      <c r="AA722">
        <v>625639.1</v>
      </c>
      <c r="AB722" s="198">
        <v>37042.875</v>
      </c>
      <c r="AC722" s="198">
        <v>37042.875</v>
      </c>
    </row>
    <row r="723" spans="1:29" x14ac:dyDescent="0.25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</v>
      </c>
      <c r="G723" s="202">
        <v>1308339</v>
      </c>
      <c r="H723" s="198">
        <v>37041.307476851849</v>
      </c>
      <c r="I723" t="s">
        <v>3277</v>
      </c>
      <c r="M723" t="s">
        <v>2952</v>
      </c>
      <c r="N723" t="s">
        <v>3252</v>
      </c>
      <c r="O723" t="s">
        <v>3253</v>
      </c>
      <c r="P723" s="199">
        <v>5</v>
      </c>
      <c r="S723" t="s">
        <v>3254</v>
      </c>
      <c r="T723" t="s">
        <v>3255</v>
      </c>
      <c r="U723" s="201">
        <v>1696</v>
      </c>
      <c r="V723" t="s">
        <v>3318</v>
      </c>
      <c r="W723" t="s">
        <v>3261</v>
      </c>
      <c r="X723" t="s">
        <v>3257</v>
      </c>
      <c r="Y723" t="s">
        <v>3258</v>
      </c>
      <c r="Z723" t="s">
        <v>3259</v>
      </c>
      <c r="AA723">
        <v>2157564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1308340</v>
      </c>
      <c r="H724" s="198">
        <v>37041.307581018518</v>
      </c>
      <c r="I724" t="s">
        <v>2979</v>
      </c>
      <c r="M724" t="s">
        <v>1657</v>
      </c>
      <c r="N724" t="s">
        <v>2977</v>
      </c>
      <c r="O724" t="s">
        <v>4769</v>
      </c>
      <c r="Q724" s="199">
        <v>50</v>
      </c>
      <c r="S724" t="s">
        <v>2945</v>
      </c>
      <c r="T724" t="s">
        <v>3255</v>
      </c>
      <c r="U724" s="201">
        <v>17.25</v>
      </c>
      <c r="V724" t="s">
        <v>2980</v>
      </c>
      <c r="W724" t="s">
        <v>2981</v>
      </c>
      <c r="X724" t="s">
        <v>2982</v>
      </c>
      <c r="Y724" t="s">
        <v>1072</v>
      </c>
      <c r="Z724" t="s">
        <v>1904</v>
      </c>
      <c r="AA724">
        <v>625643.1</v>
      </c>
      <c r="AB724" s="198">
        <v>37042.875</v>
      </c>
      <c r="AC724" s="198">
        <v>37042.875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1308342</v>
      </c>
      <c r="H725" s="198">
        <v>37041.30773148148</v>
      </c>
      <c r="I725" t="s">
        <v>1243</v>
      </c>
      <c r="M725" t="s">
        <v>1657</v>
      </c>
      <c r="N725" t="s">
        <v>2977</v>
      </c>
      <c r="O725" t="s">
        <v>4764</v>
      </c>
      <c r="Q725" s="199">
        <v>50</v>
      </c>
      <c r="S725" t="s">
        <v>2945</v>
      </c>
      <c r="T725" t="s">
        <v>3255</v>
      </c>
      <c r="U725" s="201">
        <v>26</v>
      </c>
      <c r="V725" t="s">
        <v>1356</v>
      </c>
      <c r="W725" t="s">
        <v>2985</v>
      </c>
      <c r="X725" t="s">
        <v>1252</v>
      </c>
      <c r="Y725" t="s">
        <v>1072</v>
      </c>
      <c r="Z725" t="s">
        <v>1904</v>
      </c>
      <c r="AA725">
        <v>625645.1</v>
      </c>
      <c r="AB725" s="198">
        <v>37042.875</v>
      </c>
      <c r="AC725" s="198">
        <v>37042.875</v>
      </c>
    </row>
    <row r="726" spans="1:29" x14ac:dyDescent="0.25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30</v>
      </c>
      <c r="F726" s="213">
        <f t="shared" si="60"/>
        <v>1500</v>
      </c>
      <c r="G726" s="202">
        <v>1308343</v>
      </c>
      <c r="H726" s="198">
        <v>37041.307754629626</v>
      </c>
      <c r="I726" t="s">
        <v>4842</v>
      </c>
      <c r="M726" t="s">
        <v>1657</v>
      </c>
      <c r="N726" t="s">
        <v>2977</v>
      </c>
      <c r="O726" t="s">
        <v>59</v>
      </c>
      <c r="Q726" s="199">
        <v>50</v>
      </c>
      <c r="S726" t="s">
        <v>2945</v>
      </c>
      <c r="T726" t="s">
        <v>3255</v>
      </c>
      <c r="U726" s="201">
        <v>57.75</v>
      </c>
      <c r="V726" t="s">
        <v>4843</v>
      </c>
      <c r="W726" t="s">
        <v>2985</v>
      </c>
      <c r="X726" t="s">
        <v>1266</v>
      </c>
      <c r="Y726" t="s">
        <v>1072</v>
      </c>
      <c r="Z726" t="s">
        <v>1904</v>
      </c>
      <c r="AA726">
        <v>625646.1</v>
      </c>
      <c r="AB726" s="198">
        <v>37043.594444444447</v>
      </c>
      <c r="AC726" s="198">
        <v>37072.594444444447</v>
      </c>
    </row>
    <row r="727" spans="1:29" x14ac:dyDescent="0.25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30</v>
      </c>
      <c r="F727" s="213">
        <f t="shared" si="60"/>
        <v>1500</v>
      </c>
      <c r="G727" s="202">
        <v>1308345</v>
      </c>
      <c r="H727" s="198">
        <v>37041.307847222219</v>
      </c>
      <c r="I727" t="s">
        <v>1226</v>
      </c>
      <c r="M727" t="s">
        <v>1657</v>
      </c>
      <c r="N727" t="s">
        <v>2977</v>
      </c>
      <c r="O727" t="s">
        <v>59</v>
      </c>
      <c r="P727" s="199">
        <v>50</v>
      </c>
      <c r="S727" t="s">
        <v>2945</v>
      </c>
      <c r="T727" t="s">
        <v>3255</v>
      </c>
      <c r="U727" s="201">
        <v>57.25</v>
      </c>
      <c r="V727" t="s">
        <v>1204</v>
      </c>
      <c r="W727" t="s">
        <v>2985</v>
      </c>
      <c r="X727" t="s">
        <v>1266</v>
      </c>
      <c r="Y727" t="s">
        <v>1072</v>
      </c>
      <c r="Z727" t="s">
        <v>1904</v>
      </c>
      <c r="AA727">
        <v>625647.1</v>
      </c>
      <c r="AB727" s="198">
        <v>37043.594444444447</v>
      </c>
      <c r="AC727" s="198">
        <v>37072.594444444447</v>
      </c>
    </row>
    <row r="728" spans="1:29" x14ac:dyDescent="0.25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1308346</v>
      </c>
      <c r="H728" s="198">
        <v>37041.308032407411</v>
      </c>
      <c r="I728" t="s">
        <v>2987</v>
      </c>
      <c r="M728" t="s">
        <v>1657</v>
      </c>
      <c r="N728" t="s">
        <v>2977</v>
      </c>
      <c r="O728" t="s">
        <v>4767</v>
      </c>
      <c r="P728" s="199">
        <v>50</v>
      </c>
      <c r="S728" t="s">
        <v>2945</v>
      </c>
      <c r="T728" t="s">
        <v>3255</v>
      </c>
      <c r="U728" s="201">
        <v>15</v>
      </c>
      <c r="V728" t="s">
        <v>239</v>
      </c>
      <c r="W728" t="s">
        <v>2988</v>
      </c>
      <c r="X728" t="s">
        <v>2978</v>
      </c>
      <c r="Y728" t="s">
        <v>1072</v>
      </c>
      <c r="Z728" t="s">
        <v>1904</v>
      </c>
      <c r="AA728">
        <v>625648.1</v>
      </c>
      <c r="AB728" s="198">
        <v>37042.875</v>
      </c>
      <c r="AC728" s="198">
        <v>37042.875</v>
      </c>
    </row>
    <row r="729" spans="1:29" x14ac:dyDescent="0.25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</v>
      </c>
      <c r="G729" s="202">
        <v>1308347</v>
      </c>
      <c r="H729" s="198">
        <v>37041.30809027778</v>
      </c>
      <c r="I729" t="s">
        <v>3228</v>
      </c>
      <c r="M729" t="s">
        <v>1657</v>
      </c>
      <c r="N729" t="s">
        <v>2977</v>
      </c>
      <c r="O729" t="s">
        <v>4789</v>
      </c>
      <c r="Q729" s="199">
        <v>50</v>
      </c>
      <c r="S729" t="s">
        <v>2945</v>
      </c>
      <c r="T729" t="s">
        <v>3255</v>
      </c>
      <c r="U729" s="201">
        <v>17.75</v>
      </c>
      <c r="V729" t="s">
        <v>4844</v>
      </c>
      <c r="W729" t="s">
        <v>1678</v>
      </c>
      <c r="X729" t="s">
        <v>2986</v>
      </c>
      <c r="Y729" t="s">
        <v>1072</v>
      </c>
      <c r="Z729" t="s">
        <v>1904</v>
      </c>
      <c r="AA729">
        <v>625649.1</v>
      </c>
      <c r="AB729" s="198">
        <v>37042.875</v>
      </c>
      <c r="AC729" s="198">
        <v>37042.875</v>
      </c>
    </row>
    <row r="730" spans="1:29" x14ac:dyDescent="0.25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</v>
      </c>
      <c r="G730" s="202">
        <v>1308348</v>
      </c>
      <c r="H730" s="198">
        <v>37041.308275462965</v>
      </c>
      <c r="I730" t="s">
        <v>2992</v>
      </c>
      <c r="M730" t="s">
        <v>1657</v>
      </c>
      <c r="N730" t="s">
        <v>2977</v>
      </c>
      <c r="O730" t="s">
        <v>59</v>
      </c>
      <c r="P730" s="199">
        <v>50</v>
      </c>
      <c r="S730" t="s">
        <v>2945</v>
      </c>
      <c r="T730" t="s">
        <v>3255</v>
      </c>
      <c r="U730" s="201">
        <v>57</v>
      </c>
      <c r="V730" t="s">
        <v>2996</v>
      </c>
      <c r="W730" t="s">
        <v>2985</v>
      </c>
      <c r="X730" t="s">
        <v>1266</v>
      </c>
      <c r="Y730" t="s">
        <v>1072</v>
      </c>
      <c r="Z730" t="s">
        <v>1904</v>
      </c>
      <c r="AA730">
        <v>625650.1</v>
      </c>
      <c r="AB730" s="198">
        <v>37043.594444444447</v>
      </c>
      <c r="AC730" s="198">
        <v>37072.594444444447</v>
      </c>
    </row>
    <row r="731" spans="1:29" x14ac:dyDescent="0.25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1308350</v>
      </c>
      <c r="H731" s="198">
        <v>37041.308298611111</v>
      </c>
      <c r="I731" t="s">
        <v>3228</v>
      </c>
      <c r="M731" t="s">
        <v>1657</v>
      </c>
      <c r="N731" t="s">
        <v>2977</v>
      </c>
      <c r="O731" t="s">
        <v>4769</v>
      </c>
      <c r="Q731" s="199">
        <v>50</v>
      </c>
      <c r="S731" t="s">
        <v>2945</v>
      </c>
      <c r="T731" t="s">
        <v>3255</v>
      </c>
      <c r="U731" s="201">
        <v>17.5</v>
      </c>
      <c r="V731" t="s">
        <v>904</v>
      </c>
      <c r="W731" t="s">
        <v>2981</v>
      </c>
      <c r="X731" t="s">
        <v>2982</v>
      </c>
      <c r="Y731" t="s">
        <v>1072</v>
      </c>
      <c r="Z731" t="s">
        <v>1904</v>
      </c>
      <c r="AA731">
        <v>625652.1</v>
      </c>
      <c r="AB731" s="198">
        <v>37042.875</v>
      </c>
      <c r="AC731" s="198">
        <v>37042.875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1308349</v>
      </c>
      <c r="H732" s="198">
        <v>37041.308298611111</v>
      </c>
      <c r="I732" t="s">
        <v>2999</v>
      </c>
      <c r="M732" t="s">
        <v>1657</v>
      </c>
      <c r="N732" t="s">
        <v>2977</v>
      </c>
      <c r="O732" t="s">
        <v>4767</v>
      </c>
      <c r="Q732" s="199">
        <v>50</v>
      </c>
      <c r="S732" t="s">
        <v>2945</v>
      </c>
      <c r="T732" t="s">
        <v>3255</v>
      </c>
      <c r="U732" s="201">
        <v>15.25</v>
      </c>
      <c r="V732" t="s">
        <v>1245</v>
      </c>
      <c r="W732" t="s">
        <v>2988</v>
      </c>
      <c r="X732" t="s">
        <v>2978</v>
      </c>
      <c r="Y732" t="s">
        <v>1072</v>
      </c>
      <c r="Z732" t="s">
        <v>1904</v>
      </c>
      <c r="AA732">
        <v>625651.1</v>
      </c>
      <c r="AB732" s="198">
        <v>37042.875</v>
      </c>
      <c r="AC732" s="198">
        <v>37042.875</v>
      </c>
    </row>
    <row r="733" spans="1:29" x14ac:dyDescent="0.25">
      <c r="A733" s="44" t="str">
        <f t="shared" si="56"/>
        <v>US Power Financial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1308351</v>
      </c>
      <c r="H733" s="198">
        <v>37041.308344907404</v>
      </c>
      <c r="I733" t="s">
        <v>4828</v>
      </c>
      <c r="M733" t="s">
        <v>1657</v>
      </c>
      <c r="N733" t="s">
        <v>1069</v>
      </c>
      <c r="O733" t="s">
        <v>4803</v>
      </c>
      <c r="Q733" s="199">
        <v>50</v>
      </c>
      <c r="S733" t="s">
        <v>2945</v>
      </c>
      <c r="T733" t="s">
        <v>3255</v>
      </c>
      <c r="U733" s="201">
        <v>49</v>
      </c>
      <c r="V733" t="s">
        <v>4829</v>
      </c>
      <c r="W733" t="s">
        <v>1242</v>
      </c>
      <c r="X733" t="s">
        <v>2984</v>
      </c>
      <c r="Y733" t="s">
        <v>1072</v>
      </c>
      <c r="Z733" t="s">
        <v>1909</v>
      </c>
      <c r="AA733">
        <v>625653.1</v>
      </c>
      <c r="AB733" s="198">
        <v>37042.875</v>
      </c>
      <c r="AC733" s="198">
        <v>37042.875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1308352</v>
      </c>
      <c r="H734" s="198">
        <v>37041.308495370373</v>
      </c>
      <c r="I734" t="s">
        <v>1238</v>
      </c>
      <c r="M734" t="s">
        <v>2946</v>
      </c>
      <c r="N734" t="s">
        <v>1524</v>
      </c>
      <c r="O734" t="s">
        <v>4845</v>
      </c>
      <c r="P734" s="199">
        <v>10000</v>
      </c>
      <c r="S734" t="s">
        <v>2947</v>
      </c>
      <c r="T734" t="s">
        <v>3255</v>
      </c>
      <c r="U734" s="201">
        <v>3.78</v>
      </c>
      <c r="V734" t="s">
        <v>1525</v>
      </c>
      <c r="W734" t="s">
        <v>1526</v>
      </c>
      <c r="X734" t="s">
        <v>1527</v>
      </c>
      <c r="Y734" t="s">
        <v>1528</v>
      </c>
      <c r="Z734" t="s">
        <v>1909</v>
      </c>
      <c r="AA734">
        <v>816579</v>
      </c>
      <c r="AB734" s="198">
        <v>37042.875</v>
      </c>
      <c r="AC734" s="198">
        <v>37042.875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1308353</v>
      </c>
      <c r="H735" s="198">
        <v>37041.308518518519</v>
      </c>
      <c r="I735" t="s">
        <v>1238</v>
      </c>
      <c r="M735" t="s">
        <v>2946</v>
      </c>
      <c r="N735" t="s">
        <v>1524</v>
      </c>
      <c r="O735" t="s">
        <v>4845</v>
      </c>
      <c r="P735" s="199">
        <v>10000</v>
      </c>
      <c r="S735" t="s">
        <v>2947</v>
      </c>
      <c r="T735" t="s">
        <v>3255</v>
      </c>
      <c r="U735" s="201">
        <v>3.7787000000000002</v>
      </c>
      <c r="V735" t="s">
        <v>1525</v>
      </c>
      <c r="W735" t="s">
        <v>1526</v>
      </c>
      <c r="X735" t="s">
        <v>1527</v>
      </c>
      <c r="Y735" t="s">
        <v>1528</v>
      </c>
      <c r="Z735" t="s">
        <v>1909</v>
      </c>
      <c r="AA735">
        <v>816580</v>
      </c>
      <c r="AB735" s="198">
        <v>37042.875</v>
      </c>
      <c r="AC735" s="198">
        <v>37042.875</v>
      </c>
    </row>
    <row r="736" spans="1:29" x14ac:dyDescent="0.25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20</v>
      </c>
      <c r="G736" s="202">
        <v>1308354</v>
      </c>
      <c r="H736" s="198">
        <v>37041.308553240742</v>
      </c>
      <c r="I736" t="s">
        <v>3225</v>
      </c>
      <c r="M736" t="s">
        <v>2952</v>
      </c>
      <c r="N736" t="s">
        <v>3252</v>
      </c>
      <c r="O736" t="s">
        <v>3253</v>
      </c>
      <c r="Q736" s="199">
        <v>20</v>
      </c>
      <c r="S736" t="s">
        <v>3254</v>
      </c>
      <c r="T736" t="s">
        <v>3255</v>
      </c>
      <c r="U736" s="201">
        <v>1697</v>
      </c>
      <c r="V736" t="s">
        <v>3268</v>
      </c>
      <c r="W736" t="s">
        <v>3261</v>
      </c>
      <c r="X736" t="s">
        <v>3257</v>
      </c>
      <c r="Y736" t="s">
        <v>3258</v>
      </c>
      <c r="Z736" t="s">
        <v>3259</v>
      </c>
      <c r="AA736">
        <v>2157574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1308355</v>
      </c>
      <c r="H737" s="198">
        <v>37041.308553240742</v>
      </c>
      <c r="I737" t="s">
        <v>1238</v>
      </c>
      <c r="M737" t="s">
        <v>2946</v>
      </c>
      <c r="N737" t="s">
        <v>1524</v>
      </c>
      <c r="O737" t="s">
        <v>4845</v>
      </c>
      <c r="P737" s="199">
        <v>10000</v>
      </c>
      <c r="S737" t="s">
        <v>2947</v>
      </c>
      <c r="T737" t="s">
        <v>3255</v>
      </c>
      <c r="U737" s="201">
        <v>3.7774999999999999</v>
      </c>
      <c r="V737" t="s">
        <v>1525</v>
      </c>
      <c r="W737" t="s">
        <v>1526</v>
      </c>
      <c r="X737" t="s">
        <v>1527</v>
      </c>
      <c r="Y737" t="s">
        <v>1528</v>
      </c>
      <c r="Z737" t="s">
        <v>1909</v>
      </c>
      <c r="AA737">
        <v>816578</v>
      </c>
      <c r="AB737" s="198">
        <v>37042.875</v>
      </c>
      <c r="AC737" s="198">
        <v>37042.875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1308356</v>
      </c>
      <c r="H738" s="198">
        <v>37041.308587962965</v>
      </c>
      <c r="I738" t="s">
        <v>1238</v>
      </c>
      <c r="M738" t="s">
        <v>2946</v>
      </c>
      <c r="N738" t="s">
        <v>1524</v>
      </c>
      <c r="O738" t="s">
        <v>4845</v>
      </c>
      <c r="P738" s="199">
        <v>10000</v>
      </c>
      <c r="S738" t="s">
        <v>2947</v>
      </c>
      <c r="T738" t="s">
        <v>3255</v>
      </c>
      <c r="U738" s="201">
        <v>3.7763</v>
      </c>
      <c r="V738" t="s">
        <v>1525</v>
      </c>
      <c r="W738" t="s">
        <v>1526</v>
      </c>
      <c r="X738" t="s">
        <v>1527</v>
      </c>
      <c r="Y738" t="s">
        <v>1528</v>
      </c>
      <c r="Z738" t="s">
        <v>1909</v>
      </c>
      <c r="AA738">
        <v>816581</v>
      </c>
      <c r="AB738" s="198">
        <v>37042.875</v>
      </c>
      <c r="AC738" s="198">
        <v>37042.875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1308357</v>
      </c>
      <c r="H739" s="198">
        <v>37041.308611111112</v>
      </c>
      <c r="I739" t="s">
        <v>1238</v>
      </c>
      <c r="M739" t="s">
        <v>2946</v>
      </c>
      <c r="N739" t="s">
        <v>1524</v>
      </c>
      <c r="O739" t="s">
        <v>4845</v>
      </c>
      <c r="P739" s="199">
        <v>10000</v>
      </c>
      <c r="S739" t="s">
        <v>2947</v>
      </c>
      <c r="T739" t="s">
        <v>3255</v>
      </c>
      <c r="U739" s="201">
        <v>3.7749999999999999</v>
      </c>
      <c r="V739" t="s">
        <v>1525</v>
      </c>
      <c r="W739" t="s">
        <v>1526</v>
      </c>
      <c r="X739" t="s">
        <v>1527</v>
      </c>
      <c r="Y739" t="s">
        <v>1528</v>
      </c>
      <c r="Z739" t="s">
        <v>1909</v>
      </c>
      <c r="AA739">
        <v>816582</v>
      </c>
      <c r="AB739" s="198">
        <v>37042.875</v>
      </c>
      <c r="AC739" s="198">
        <v>37042.875</v>
      </c>
    </row>
    <row r="740" spans="1:29" x14ac:dyDescent="0.25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1500</v>
      </c>
      <c r="G740" s="202">
        <v>1308358</v>
      </c>
      <c r="H740" s="198">
        <v>37041.308634259258</v>
      </c>
      <c r="I740" t="s">
        <v>1238</v>
      </c>
      <c r="M740" t="s">
        <v>1657</v>
      </c>
      <c r="N740" t="s">
        <v>2977</v>
      </c>
      <c r="O740" t="s">
        <v>59</v>
      </c>
      <c r="Q740" s="199">
        <v>50</v>
      </c>
      <c r="S740" t="s">
        <v>2945</v>
      </c>
      <c r="T740" t="s">
        <v>3255</v>
      </c>
      <c r="U740" s="201">
        <v>57</v>
      </c>
      <c r="V740" t="s">
        <v>1076</v>
      </c>
      <c r="W740" t="s">
        <v>2985</v>
      </c>
      <c r="X740" t="s">
        <v>1266</v>
      </c>
      <c r="Y740" t="s">
        <v>1072</v>
      </c>
      <c r="Z740" t="s">
        <v>1904</v>
      </c>
      <c r="AA740">
        <v>625654.1</v>
      </c>
      <c r="AB740" s="198">
        <v>37043.594444444447</v>
      </c>
      <c r="AC740" s="198">
        <v>37072.594444444447</v>
      </c>
    </row>
    <row r="741" spans="1:29" x14ac:dyDescent="0.25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10000</v>
      </c>
      <c r="G741" s="202">
        <v>1308359</v>
      </c>
      <c r="H741" s="198">
        <v>37041.308645833335</v>
      </c>
      <c r="I741" t="s">
        <v>1238</v>
      </c>
      <c r="M741" t="s">
        <v>2946</v>
      </c>
      <c r="N741" t="s">
        <v>1524</v>
      </c>
      <c r="O741" t="s">
        <v>4845</v>
      </c>
      <c r="P741" s="199">
        <v>10000</v>
      </c>
      <c r="S741" t="s">
        <v>2947</v>
      </c>
      <c r="T741" t="s">
        <v>3255</v>
      </c>
      <c r="U741" s="201">
        <v>3.7738</v>
      </c>
      <c r="V741" t="s">
        <v>1525</v>
      </c>
      <c r="W741" t="s">
        <v>1526</v>
      </c>
      <c r="X741" t="s">
        <v>1527</v>
      </c>
      <c r="Y741" t="s">
        <v>1528</v>
      </c>
      <c r="Z741" t="s">
        <v>1909</v>
      </c>
      <c r="AA741">
        <v>816583</v>
      </c>
      <c r="AB741" s="198">
        <v>37042.875</v>
      </c>
      <c r="AC741" s="198">
        <v>37042.875</v>
      </c>
    </row>
    <row r="742" spans="1:29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1308360</v>
      </c>
      <c r="H742" s="198">
        <v>37041.308680555558</v>
      </c>
      <c r="I742" t="s">
        <v>1238</v>
      </c>
      <c r="M742" t="s">
        <v>2946</v>
      </c>
      <c r="N742" t="s">
        <v>1524</v>
      </c>
      <c r="O742" t="s">
        <v>4845</v>
      </c>
      <c r="P742" s="199">
        <v>10000</v>
      </c>
      <c r="S742" t="s">
        <v>2947</v>
      </c>
      <c r="T742" t="s">
        <v>3255</v>
      </c>
      <c r="U742" s="201">
        <v>3.7725</v>
      </c>
      <c r="V742" t="s">
        <v>1525</v>
      </c>
      <c r="W742" t="s">
        <v>1526</v>
      </c>
      <c r="X742" t="s">
        <v>1527</v>
      </c>
      <c r="Y742" t="s">
        <v>1528</v>
      </c>
      <c r="Z742" t="s">
        <v>1909</v>
      </c>
      <c r="AA742">
        <v>816584</v>
      </c>
      <c r="AB742" s="198">
        <v>37042.875</v>
      </c>
      <c r="AC742" s="198">
        <v>37042.875</v>
      </c>
    </row>
    <row r="743" spans="1:29" x14ac:dyDescent="0.25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10000</v>
      </c>
      <c r="G743" s="202">
        <v>1308361</v>
      </c>
      <c r="H743" s="198">
        <v>37041.308703703704</v>
      </c>
      <c r="I743" t="s">
        <v>1238</v>
      </c>
      <c r="M743" t="s">
        <v>2946</v>
      </c>
      <c r="N743" t="s">
        <v>1524</v>
      </c>
      <c r="O743" t="s">
        <v>4845</v>
      </c>
      <c r="P743" s="199">
        <v>10000</v>
      </c>
      <c r="S743" t="s">
        <v>2947</v>
      </c>
      <c r="T743" t="s">
        <v>3255</v>
      </c>
      <c r="U743" s="201">
        <v>3.7713000000000001</v>
      </c>
      <c r="V743" t="s">
        <v>1525</v>
      </c>
      <c r="W743" t="s">
        <v>1526</v>
      </c>
      <c r="X743" t="s">
        <v>1527</v>
      </c>
      <c r="Y743" t="s">
        <v>1528</v>
      </c>
      <c r="Z743" t="s">
        <v>1909</v>
      </c>
      <c r="AA743">
        <v>816585</v>
      </c>
      <c r="AB743" s="198">
        <v>37042.875</v>
      </c>
      <c r="AC743" s="198">
        <v>37042.875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1308362</v>
      </c>
      <c r="H744" s="198">
        <v>37041.308738425927</v>
      </c>
      <c r="I744" t="s">
        <v>1238</v>
      </c>
      <c r="M744" t="s">
        <v>2946</v>
      </c>
      <c r="N744" t="s">
        <v>1524</v>
      </c>
      <c r="O744" t="s">
        <v>4845</v>
      </c>
      <c r="P744" s="199">
        <v>10000</v>
      </c>
      <c r="S744" t="s">
        <v>2947</v>
      </c>
      <c r="T744" t="s">
        <v>3255</v>
      </c>
      <c r="U744" s="201">
        <v>3.77</v>
      </c>
      <c r="V744" t="s">
        <v>1525</v>
      </c>
      <c r="W744" t="s">
        <v>1526</v>
      </c>
      <c r="X744" t="s">
        <v>1527</v>
      </c>
      <c r="Y744" t="s">
        <v>1528</v>
      </c>
      <c r="Z744" t="s">
        <v>1909</v>
      </c>
      <c r="AA744">
        <v>816586</v>
      </c>
      <c r="AB744" s="198">
        <v>37042.875</v>
      </c>
      <c r="AC744" s="198">
        <v>37042.875</v>
      </c>
    </row>
    <row r="745" spans="1:29" x14ac:dyDescent="0.25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1308363</v>
      </c>
      <c r="H745" s="198">
        <v>37041.308761574073</v>
      </c>
      <c r="I745" t="s">
        <v>1238</v>
      </c>
      <c r="M745" t="s">
        <v>1657</v>
      </c>
      <c r="N745" t="s">
        <v>2977</v>
      </c>
      <c r="O745" t="s">
        <v>1263</v>
      </c>
      <c r="P745" s="199">
        <v>50</v>
      </c>
      <c r="S745" t="s">
        <v>2945</v>
      </c>
      <c r="T745" t="s">
        <v>3255</v>
      </c>
      <c r="U745" s="201">
        <v>48</v>
      </c>
      <c r="V745" t="s">
        <v>1076</v>
      </c>
      <c r="W745" t="s">
        <v>2981</v>
      </c>
      <c r="X745" t="s">
        <v>2982</v>
      </c>
      <c r="Y745" t="s">
        <v>1072</v>
      </c>
      <c r="Z745" t="s">
        <v>1904</v>
      </c>
      <c r="AA745">
        <v>625655.1</v>
      </c>
      <c r="AB745" s="198">
        <v>37043.71597222222</v>
      </c>
      <c r="AC745" s="198">
        <v>37072.71597222222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10000</v>
      </c>
      <c r="G746" s="202">
        <v>1308364</v>
      </c>
      <c r="H746" s="198">
        <v>37041.308761574073</v>
      </c>
      <c r="I746" t="s">
        <v>1238</v>
      </c>
      <c r="M746" t="s">
        <v>2946</v>
      </c>
      <c r="N746" t="s">
        <v>1524</v>
      </c>
      <c r="O746" t="s">
        <v>4845</v>
      </c>
      <c r="P746" s="199">
        <v>10000</v>
      </c>
      <c r="S746" t="s">
        <v>2947</v>
      </c>
      <c r="T746" t="s">
        <v>3255</v>
      </c>
      <c r="U746" s="201">
        <v>3.7688000000000001</v>
      </c>
      <c r="V746" t="s">
        <v>1525</v>
      </c>
      <c r="W746" t="s">
        <v>1526</v>
      </c>
      <c r="X746" t="s">
        <v>1527</v>
      </c>
      <c r="Y746" t="s">
        <v>1528</v>
      </c>
      <c r="Z746" t="s">
        <v>1909</v>
      </c>
      <c r="AA746">
        <v>816587</v>
      </c>
      <c r="AB746" s="198">
        <v>37042.875</v>
      </c>
      <c r="AC746" s="198">
        <v>37042.875</v>
      </c>
    </row>
    <row r="747" spans="1:29" x14ac:dyDescent="0.25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10000</v>
      </c>
      <c r="G747" s="202">
        <v>1308365</v>
      </c>
      <c r="H747" s="198">
        <v>37041.308796296296</v>
      </c>
      <c r="I747" t="s">
        <v>1238</v>
      </c>
      <c r="M747" t="s">
        <v>2946</v>
      </c>
      <c r="N747" t="s">
        <v>1524</v>
      </c>
      <c r="O747" t="s">
        <v>4845</v>
      </c>
      <c r="P747" s="199">
        <v>10000</v>
      </c>
      <c r="S747" t="s">
        <v>2947</v>
      </c>
      <c r="T747" t="s">
        <v>3255</v>
      </c>
      <c r="U747" s="201">
        <v>3.7675000000000001</v>
      </c>
      <c r="V747" t="s">
        <v>1525</v>
      </c>
      <c r="W747" t="s">
        <v>1526</v>
      </c>
      <c r="X747" t="s">
        <v>1527</v>
      </c>
      <c r="Y747" t="s">
        <v>1528</v>
      </c>
      <c r="Z747" t="s">
        <v>1909</v>
      </c>
      <c r="AA747">
        <v>816588</v>
      </c>
      <c r="AB747" s="198">
        <v>37042.875</v>
      </c>
      <c r="AC747" s="198">
        <v>37042.875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1308366</v>
      </c>
      <c r="H748" s="198">
        <v>37041.308831018519</v>
      </c>
      <c r="I748" t="s">
        <v>1238</v>
      </c>
      <c r="M748" t="s">
        <v>2946</v>
      </c>
      <c r="N748" t="s">
        <v>1524</v>
      </c>
      <c r="O748" t="s">
        <v>4845</v>
      </c>
      <c r="P748" s="199">
        <v>10000</v>
      </c>
      <c r="S748" t="s">
        <v>2947</v>
      </c>
      <c r="T748" t="s">
        <v>3255</v>
      </c>
      <c r="U748" s="201">
        <v>3.7663000000000002</v>
      </c>
      <c r="V748" t="s">
        <v>1525</v>
      </c>
      <c r="W748" t="s">
        <v>1526</v>
      </c>
      <c r="X748" t="s">
        <v>1527</v>
      </c>
      <c r="Y748" t="s">
        <v>1528</v>
      </c>
      <c r="Z748" t="s">
        <v>1909</v>
      </c>
      <c r="AA748">
        <v>816589</v>
      </c>
      <c r="AB748" s="198">
        <v>37042.875</v>
      </c>
      <c r="AC748" s="198">
        <v>37042.875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1308367</v>
      </c>
      <c r="H749" s="198">
        <v>37041.308854166666</v>
      </c>
      <c r="I749" t="s">
        <v>1238</v>
      </c>
      <c r="M749" t="s">
        <v>2946</v>
      </c>
      <c r="N749" t="s">
        <v>1524</v>
      </c>
      <c r="O749" t="s">
        <v>4845</v>
      </c>
      <c r="P749" s="199">
        <v>10000</v>
      </c>
      <c r="S749" t="s">
        <v>2947</v>
      </c>
      <c r="T749" t="s">
        <v>3255</v>
      </c>
      <c r="U749" s="201">
        <v>3.7650000000000001</v>
      </c>
      <c r="V749" t="s">
        <v>1525</v>
      </c>
      <c r="W749" t="s">
        <v>1526</v>
      </c>
      <c r="X749" t="s">
        <v>1527</v>
      </c>
      <c r="Y749" t="s">
        <v>1528</v>
      </c>
      <c r="Z749" t="s">
        <v>1909</v>
      </c>
      <c r="AA749">
        <v>816590</v>
      </c>
      <c r="AB749" s="198">
        <v>37042.875</v>
      </c>
      <c r="AC749" s="198">
        <v>37042.875</v>
      </c>
    </row>
    <row r="750" spans="1:29" x14ac:dyDescent="0.25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10000</v>
      </c>
      <c r="G750" s="202">
        <v>1308370</v>
      </c>
      <c r="H750" s="198">
        <v>37041.308888888889</v>
      </c>
      <c r="I750" t="s">
        <v>1238</v>
      </c>
      <c r="M750" t="s">
        <v>2946</v>
      </c>
      <c r="N750" t="s">
        <v>1524</v>
      </c>
      <c r="O750" t="s">
        <v>4845</v>
      </c>
      <c r="P750" s="199">
        <v>10000</v>
      </c>
      <c r="S750" t="s">
        <v>2947</v>
      </c>
      <c r="T750" t="s">
        <v>3255</v>
      </c>
      <c r="U750" s="201">
        <v>3.7637999999999998</v>
      </c>
      <c r="V750" t="s">
        <v>1525</v>
      </c>
      <c r="W750" t="s">
        <v>1526</v>
      </c>
      <c r="X750" t="s">
        <v>1527</v>
      </c>
      <c r="Y750" t="s">
        <v>1528</v>
      </c>
      <c r="Z750" t="s">
        <v>1909</v>
      </c>
      <c r="AA750">
        <v>816591</v>
      </c>
      <c r="AB750" s="198">
        <v>37042.875</v>
      </c>
      <c r="AC750" s="198">
        <v>37042.875</v>
      </c>
    </row>
    <row r="751" spans="1:29" x14ac:dyDescent="0.25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10000</v>
      </c>
      <c r="G751" s="202">
        <v>1308371</v>
      </c>
      <c r="H751" s="198">
        <v>37041.308923611112</v>
      </c>
      <c r="I751" t="s">
        <v>1238</v>
      </c>
      <c r="M751" t="s">
        <v>2946</v>
      </c>
      <c r="N751" t="s">
        <v>1524</v>
      </c>
      <c r="O751" t="s">
        <v>4845</v>
      </c>
      <c r="P751" s="199">
        <v>10000</v>
      </c>
      <c r="S751" t="s">
        <v>2947</v>
      </c>
      <c r="T751" t="s">
        <v>3255</v>
      </c>
      <c r="U751" s="201">
        <v>3.7625000000000002</v>
      </c>
      <c r="V751" t="s">
        <v>1525</v>
      </c>
      <c r="W751" t="s">
        <v>1526</v>
      </c>
      <c r="X751" t="s">
        <v>1527</v>
      </c>
      <c r="Y751" t="s">
        <v>1528</v>
      </c>
      <c r="Z751" t="s">
        <v>1909</v>
      </c>
      <c r="AA751">
        <v>816592</v>
      </c>
      <c r="AB751" s="198">
        <v>37042.875</v>
      </c>
      <c r="AC751" s="198">
        <v>37042.875</v>
      </c>
    </row>
    <row r="752" spans="1:29" x14ac:dyDescent="0.25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</v>
      </c>
      <c r="G752" s="202">
        <v>1308372</v>
      </c>
      <c r="H752" s="198">
        <v>37041.308935185189</v>
      </c>
      <c r="I752" t="s">
        <v>3309</v>
      </c>
      <c r="M752" t="s">
        <v>2952</v>
      </c>
      <c r="N752" t="s">
        <v>3280</v>
      </c>
      <c r="O752" t="s">
        <v>3281</v>
      </c>
      <c r="P752" s="199">
        <v>10</v>
      </c>
      <c r="S752" t="s">
        <v>3282</v>
      </c>
      <c r="T752" t="s">
        <v>3255</v>
      </c>
      <c r="U752" s="201">
        <v>7050</v>
      </c>
      <c r="V752" t="s">
        <v>266</v>
      </c>
      <c r="W752" t="s">
        <v>3283</v>
      </c>
      <c r="X752" t="s">
        <v>3257</v>
      </c>
      <c r="Y752" t="s">
        <v>3258</v>
      </c>
      <c r="Z752" t="s">
        <v>3259</v>
      </c>
      <c r="AA752">
        <v>2157577</v>
      </c>
    </row>
    <row r="753" spans="1:29" x14ac:dyDescent="0.25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10000</v>
      </c>
      <c r="G753" s="202">
        <v>1308373</v>
      </c>
      <c r="H753" s="198">
        <v>37041.308958333335</v>
      </c>
      <c r="I753" t="s">
        <v>1238</v>
      </c>
      <c r="M753" t="s">
        <v>2946</v>
      </c>
      <c r="N753" t="s">
        <v>1524</v>
      </c>
      <c r="O753" t="s">
        <v>4845</v>
      </c>
      <c r="P753" s="199">
        <v>10000</v>
      </c>
      <c r="S753" t="s">
        <v>2947</v>
      </c>
      <c r="T753" t="s">
        <v>3255</v>
      </c>
      <c r="U753" s="201">
        <v>3.7612999999999999</v>
      </c>
      <c r="V753" t="s">
        <v>1525</v>
      </c>
      <c r="W753" t="s">
        <v>1526</v>
      </c>
      <c r="X753" t="s">
        <v>1527</v>
      </c>
      <c r="Y753" t="s">
        <v>1528</v>
      </c>
      <c r="Z753" t="s">
        <v>1909</v>
      </c>
      <c r="AA753">
        <v>816593</v>
      </c>
      <c r="AB753" s="198">
        <v>37042.875</v>
      </c>
      <c r="AC753" s="198">
        <v>37042.875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151</v>
      </c>
      <c r="F754" s="213">
        <f t="shared" si="60"/>
        <v>377500</v>
      </c>
      <c r="G754" s="202">
        <v>1308374</v>
      </c>
      <c r="H754" s="198">
        <v>37041.308969907404</v>
      </c>
      <c r="I754" t="s">
        <v>1272</v>
      </c>
      <c r="M754" t="s">
        <v>2946</v>
      </c>
      <c r="N754" t="s">
        <v>1268</v>
      </c>
      <c r="O754" t="s">
        <v>1555</v>
      </c>
      <c r="Q754" s="199">
        <v>2500</v>
      </c>
      <c r="S754" t="s">
        <v>2947</v>
      </c>
      <c r="T754" t="s">
        <v>3255</v>
      </c>
      <c r="U754" s="201">
        <v>4.21</v>
      </c>
      <c r="V754" t="s">
        <v>1273</v>
      </c>
      <c r="W754" t="s">
        <v>1767</v>
      </c>
      <c r="X754" t="s">
        <v>1269</v>
      </c>
      <c r="Y754" t="s">
        <v>3275</v>
      </c>
      <c r="Z754" t="s">
        <v>1909</v>
      </c>
      <c r="AA754" t="s">
        <v>4846</v>
      </c>
      <c r="AB754" s="198">
        <v>37196</v>
      </c>
      <c r="AC754" s="198">
        <v>37346</v>
      </c>
    </row>
    <row r="755" spans="1:29" x14ac:dyDescent="0.25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151</v>
      </c>
      <c r="F755" s="213">
        <f t="shared" si="60"/>
        <v>377500</v>
      </c>
      <c r="G755" s="202">
        <v>1308375</v>
      </c>
      <c r="H755" s="198">
        <v>37041.308981481481</v>
      </c>
      <c r="I755" t="s">
        <v>2976</v>
      </c>
      <c r="M755" t="s">
        <v>2946</v>
      </c>
      <c r="N755" t="s">
        <v>1268</v>
      </c>
      <c r="O755" t="s">
        <v>1555</v>
      </c>
      <c r="Q755" s="199">
        <v>2500</v>
      </c>
      <c r="S755" t="s">
        <v>2947</v>
      </c>
      <c r="T755" t="s">
        <v>3255</v>
      </c>
      <c r="U755" s="201">
        <v>4.21</v>
      </c>
      <c r="V755" t="s">
        <v>1417</v>
      </c>
      <c r="W755" t="s">
        <v>1767</v>
      </c>
      <c r="X755" t="s">
        <v>1269</v>
      </c>
      <c r="Y755" t="s">
        <v>3275</v>
      </c>
      <c r="Z755" t="s">
        <v>1909</v>
      </c>
      <c r="AA755" t="s">
        <v>4847</v>
      </c>
      <c r="AB755" s="198">
        <v>37196</v>
      </c>
      <c r="AC755" s="198">
        <v>37346</v>
      </c>
    </row>
    <row r="756" spans="1:29" x14ac:dyDescent="0.25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1308376</v>
      </c>
      <c r="H756" s="198">
        <v>37041.308993055558</v>
      </c>
      <c r="I756" t="s">
        <v>1238</v>
      </c>
      <c r="M756" t="s">
        <v>2946</v>
      </c>
      <c r="N756" t="s">
        <v>1524</v>
      </c>
      <c r="O756" t="s">
        <v>4845</v>
      </c>
      <c r="P756" s="199">
        <v>10000</v>
      </c>
      <c r="S756" t="s">
        <v>2947</v>
      </c>
      <c r="T756" t="s">
        <v>3255</v>
      </c>
      <c r="U756" s="201">
        <v>3.76</v>
      </c>
      <c r="V756" t="s">
        <v>1525</v>
      </c>
      <c r="W756" t="s">
        <v>1526</v>
      </c>
      <c r="X756" t="s">
        <v>1527</v>
      </c>
      <c r="Y756" t="s">
        <v>1528</v>
      </c>
      <c r="Z756" t="s">
        <v>1909</v>
      </c>
      <c r="AA756">
        <v>816594</v>
      </c>
      <c r="AB756" s="198">
        <v>37042.875</v>
      </c>
      <c r="AC756" s="198">
        <v>37042.875</v>
      </c>
    </row>
    <row r="757" spans="1:29" x14ac:dyDescent="0.25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10000</v>
      </c>
      <c r="G757" s="202">
        <v>1308377</v>
      </c>
      <c r="H757" s="198">
        <v>37041.309027777781</v>
      </c>
      <c r="I757" t="s">
        <v>1238</v>
      </c>
      <c r="M757" t="s">
        <v>2946</v>
      </c>
      <c r="N757" t="s">
        <v>1524</v>
      </c>
      <c r="O757" t="s">
        <v>4845</v>
      </c>
      <c r="P757" s="199">
        <v>10000</v>
      </c>
      <c r="S757" t="s">
        <v>2947</v>
      </c>
      <c r="T757" t="s">
        <v>3255</v>
      </c>
      <c r="U757" s="201">
        <v>3.7587999999999999</v>
      </c>
      <c r="V757" t="s">
        <v>1525</v>
      </c>
      <c r="W757" t="s">
        <v>1526</v>
      </c>
      <c r="X757" t="s">
        <v>1527</v>
      </c>
      <c r="Y757" t="s">
        <v>1528</v>
      </c>
      <c r="Z757" t="s">
        <v>1909</v>
      </c>
      <c r="AA757">
        <v>816595</v>
      </c>
      <c r="AB757" s="198">
        <v>37042.875</v>
      </c>
      <c r="AC757" s="198">
        <v>37042.875</v>
      </c>
    </row>
    <row r="758" spans="1:29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1308378</v>
      </c>
      <c r="H758" s="198">
        <v>37041.309062499997</v>
      </c>
      <c r="I758" t="s">
        <v>1238</v>
      </c>
      <c r="M758" t="s">
        <v>2946</v>
      </c>
      <c r="N758" t="s">
        <v>1524</v>
      </c>
      <c r="O758" t="s">
        <v>4845</v>
      </c>
      <c r="P758" s="199">
        <v>10000</v>
      </c>
      <c r="S758" t="s">
        <v>2947</v>
      </c>
      <c r="T758" t="s">
        <v>3255</v>
      </c>
      <c r="U758" s="201">
        <v>3.7574999999999998</v>
      </c>
      <c r="V758" t="s">
        <v>1525</v>
      </c>
      <c r="W758" t="s">
        <v>1526</v>
      </c>
      <c r="X758" t="s">
        <v>1527</v>
      </c>
      <c r="Y758" t="s">
        <v>1528</v>
      </c>
      <c r="Z758" t="s">
        <v>1909</v>
      </c>
      <c r="AA758">
        <v>816596</v>
      </c>
      <c r="AB758" s="198">
        <v>37042.875</v>
      </c>
      <c r="AC758" s="198">
        <v>37042.875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10000</v>
      </c>
      <c r="G759" s="202">
        <v>1308379</v>
      </c>
      <c r="H759" s="198">
        <v>37041.30914351852</v>
      </c>
      <c r="I759" t="s">
        <v>1238</v>
      </c>
      <c r="M759" t="s">
        <v>2946</v>
      </c>
      <c r="N759" t="s">
        <v>1524</v>
      </c>
      <c r="O759" t="s">
        <v>4845</v>
      </c>
      <c r="P759" s="199">
        <v>10000</v>
      </c>
      <c r="S759" t="s">
        <v>2947</v>
      </c>
      <c r="T759" t="s">
        <v>3255</v>
      </c>
      <c r="U759" s="201">
        <v>3.7563</v>
      </c>
      <c r="V759" t="s">
        <v>1525</v>
      </c>
      <c r="W759" t="s">
        <v>1526</v>
      </c>
      <c r="X759" t="s">
        <v>1527</v>
      </c>
      <c r="Y759" t="s">
        <v>1528</v>
      </c>
      <c r="Z759" t="s">
        <v>1909</v>
      </c>
      <c r="AA759">
        <v>816597</v>
      </c>
      <c r="AB759" s="198">
        <v>37042.875</v>
      </c>
      <c r="AC759" s="198">
        <v>37042.875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20</v>
      </c>
      <c r="G760" s="202">
        <v>1308380</v>
      </c>
      <c r="H760" s="198">
        <v>37041.309178240743</v>
      </c>
      <c r="I760" t="s">
        <v>3313</v>
      </c>
      <c r="M760" t="s">
        <v>2952</v>
      </c>
      <c r="N760" t="s">
        <v>3265</v>
      </c>
      <c r="O760" t="s">
        <v>3266</v>
      </c>
      <c r="Q760" s="199">
        <v>20</v>
      </c>
      <c r="S760" t="s">
        <v>3254</v>
      </c>
      <c r="T760" t="s">
        <v>3255</v>
      </c>
      <c r="U760" s="201">
        <v>1518</v>
      </c>
      <c r="V760" t="s">
        <v>3149</v>
      </c>
      <c r="W760" t="s">
        <v>3261</v>
      </c>
      <c r="X760" t="s">
        <v>3257</v>
      </c>
      <c r="Y760" t="s">
        <v>3258</v>
      </c>
      <c r="Z760" t="s">
        <v>3259</v>
      </c>
      <c r="AA760">
        <v>2157579</v>
      </c>
    </row>
    <row r="761" spans="1:29" x14ac:dyDescent="0.25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10000</v>
      </c>
      <c r="G761" s="202">
        <v>1308381</v>
      </c>
      <c r="H761" s="198">
        <v>37041.309178240743</v>
      </c>
      <c r="I761" t="s">
        <v>1238</v>
      </c>
      <c r="M761" t="s">
        <v>2946</v>
      </c>
      <c r="N761" t="s">
        <v>1524</v>
      </c>
      <c r="O761" t="s">
        <v>4845</v>
      </c>
      <c r="P761" s="199">
        <v>10000</v>
      </c>
      <c r="S761" t="s">
        <v>2947</v>
      </c>
      <c r="T761" t="s">
        <v>3255</v>
      </c>
      <c r="U761" s="201">
        <v>3.7549999999999999</v>
      </c>
      <c r="V761" t="s">
        <v>1525</v>
      </c>
      <c r="W761" t="s">
        <v>1526</v>
      </c>
      <c r="X761" t="s">
        <v>1527</v>
      </c>
      <c r="Y761" t="s">
        <v>1528</v>
      </c>
      <c r="Z761" t="s">
        <v>1909</v>
      </c>
      <c r="AA761">
        <v>816598</v>
      </c>
      <c r="AB761" s="198">
        <v>37042.875</v>
      </c>
      <c r="AC761" s="198">
        <v>37042.875</v>
      </c>
    </row>
    <row r="762" spans="1:29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1308382</v>
      </c>
      <c r="H762" s="198">
        <v>37041.309201388889</v>
      </c>
      <c r="I762" t="s">
        <v>1238</v>
      </c>
      <c r="M762" t="s">
        <v>2946</v>
      </c>
      <c r="N762" t="s">
        <v>1524</v>
      </c>
      <c r="O762" t="s">
        <v>4845</v>
      </c>
      <c r="P762" s="199">
        <v>10000</v>
      </c>
      <c r="S762" t="s">
        <v>2947</v>
      </c>
      <c r="T762" t="s">
        <v>3255</v>
      </c>
      <c r="U762" s="201">
        <v>3.7538</v>
      </c>
      <c r="V762" t="s">
        <v>1525</v>
      </c>
      <c r="W762" t="s">
        <v>1526</v>
      </c>
      <c r="X762" t="s">
        <v>1527</v>
      </c>
      <c r="Y762" t="s">
        <v>1528</v>
      </c>
      <c r="Z762" t="s">
        <v>1909</v>
      </c>
      <c r="AA762">
        <v>816599</v>
      </c>
      <c r="AB762" s="198">
        <v>37042.875</v>
      </c>
      <c r="AC762" s="198">
        <v>37042.875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1308383</v>
      </c>
      <c r="H763" s="198">
        <v>37041.309259259258</v>
      </c>
      <c r="I763" t="s">
        <v>1238</v>
      </c>
      <c r="M763" t="s">
        <v>2946</v>
      </c>
      <c r="N763" t="s">
        <v>1524</v>
      </c>
      <c r="O763" t="s">
        <v>4845</v>
      </c>
      <c r="P763" s="199">
        <v>10000</v>
      </c>
      <c r="S763" t="s">
        <v>2947</v>
      </c>
      <c r="T763" t="s">
        <v>3255</v>
      </c>
      <c r="U763" s="201">
        <v>3.7524999999999999</v>
      </c>
      <c r="V763" t="s">
        <v>1525</v>
      </c>
      <c r="W763" t="s">
        <v>1526</v>
      </c>
      <c r="X763" t="s">
        <v>1527</v>
      </c>
      <c r="Y763" t="s">
        <v>1528</v>
      </c>
      <c r="Z763" t="s">
        <v>1909</v>
      </c>
      <c r="AA763">
        <v>816600</v>
      </c>
      <c r="AB763" s="198">
        <v>37042.875</v>
      </c>
      <c r="AC763" s="198">
        <v>37042.875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1308384</v>
      </c>
      <c r="H764" s="198">
        <v>37041.309317129628</v>
      </c>
      <c r="I764" t="s">
        <v>1529</v>
      </c>
      <c r="M764" t="s">
        <v>2946</v>
      </c>
      <c r="N764" t="s">
        <v>1524</v>
      </c>
      <c r="O764" t="s">
        <v>4845</v>
      </c>
      <c r="P764" s="199">
        <v>10000</v>
      </c>
      <c r="S764" t="s">
        <v>2947</v>
      </c>
      <c r="T764" t="s">
        <v>3255</v>
      </c>
      <c r="U764" s="201">
        <v>3.7513000000000001</v>
      </c>
      <c r="V764" t="s">
        <v>1530</v>
      </c>
      <c r="W764" t="s">
        <v>1526</v>
      </c>
      <c r="X764" t="s">
        <v>1527</v>
      </c>
      <c r="Y764" t="s">
        <v>1528</v>
      </c>
      <c r="Z764" t="s">
        <v>1909</v>
      </c>
      <c r="AA764">
        <v>816601</v>
      </c>
      <c r="AB764" s="198">
        <v>37042.875</v>
      </c>
      <c r="AC764" s="198">
        <v>37042.875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1308385</v>
      </c>
      <c r="H765" s="198">
        <v>37041.309571759259</v>
      </c>
      <c r="I765" t="s">
        <v>3095</v>
      </c>
      <c r="M765" t="s">
        <v>2946</v>
      </c>
      <c r="N765" t="s">
        <v>1524</v>
      </c>
      <c r="O765" t="s">
        <v>4845</v>
      </c>
      <c r="Q765" s="199">
        <v>10000</v>
      </c>
      <c r="S765" t="s">
        <v>2947</v>
      </c>
      <c r="T765" t="s">
        <v>3255</v>
      </c>
      <c r="U765" s="201">
        <v>3.7524999999999999</v>
      </c>
      <c r="V765" t="s">
        <v>1362</v>
      </c>
      <c r="W765" t="s">
        <v>1526</v>
      </c>
      <c r="X765" t="s">
        <v>1527</v>
      </c>
      <c r="Y765" t="s">
        <v>1528</v>
      </c>
      <c r="Z765" t="s">
        <v>1909</v>
      </c>
      <c r="AA765">
        <v>816602</v>
      </c>
      <c r="AB765" s="198">
        <v>37042.875</v>
      </c>
      <c r="AC765" s="198">
        <v>37042.875</v>
      </c>
    </row>
    <row r="766" spans="1:29" x14ac:dyDescent="0.25">
      <c r="A766" s="44" t="str">
        <f t="shared" si="56"/>
        <v xml:space="preserve"> Power Financial</v>
      </c>
      <c r="B766" s="44" t="str">
        <f t="shared" si="57"/>
        <v/>
      </c>
      <c r="C766" s="44" t="str">
        <f t="shared" si="58"/>
        <v>Power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121</v>
      </c>
      <c r="F766" s="213">
        <f t="shared" si="60"/>
        <v>605</v>
      </c>
      <c r="G766" s="202">
        <v>1308386</v>
      </c>
      <c r="H766" s="198">
        <v>37041.309675925928</v>
      </c>
      <c r="I766" t="s">
        <v>4848</v>
      </c>
      <c r="M766" t="s">
        <v>1657</v>
      </c>
      <c r="N766" t="s">
        <v>1951</v>
      </c>
      <c r="O766" t="s">
        <v>966</v>
      </c>
      <c r="Q766" s="199">
        <v>5</v>
      </c>
      <c r="S766" t="s">
        <v>2945</v>
      </c>
      <c r="T766" t="s">
        <v>1953</v>
      </c>
      <c r="U766" s="201">
        <v>221.25</v>
      </c>
      <c r="V766" t="s">
        <v>4849</v>
      </c>
      <c r="W766" t="s">
        <v>1955</v>
      </c>
      <c r="X766" t="s">
        <v>1956</v>
      </c>
      <c r="Y766" t="s">
        <v>1957</v>
      </c>
      <c r="Z766" t="s">
        <v>1958</v>
      </c>
      <c r="AA766">
        <v>1308386</v>
      </c>
      <c r="AB766" s="198">
        <v>37257</v>
      </c>
      <c r="AC766" s="198">
        <v>37377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5</v>
      </c>
      <c r="F767" s="213">
        <f t="shared" si="60"/>
        <v>250</v>
      </c>
      <c r="G767" s="202">
        <v>1308388</v>
      </c>
      <c r="H767" s="198">
        <v>37041.309756944444</v>
      </c>
      <c r="I767" t="s">
        <v>2983</v>
      </c>
      <c r="M767" t="s">
        <v>1657</v>
      </c>
      <c r="N767" t="s">
        <v>2977</v>
      </c>
      <c r="O767" t="s">
        <v>248</v>
      </c>
      <c r="P767" s="199">
        <v>50</v>
      </c>
      <c r="S767" t="s">
        <v>2945</v>
      </c>
      <c r="T767" t="s">
        <v>3255</v>
      </c>
      <c r="U767" s="201">
        <v>39.25</v>
      </c>
      <c r="V767" t="s">
        <v>1354</v>
      </c>
      <c r="W767" t="s">
        <v>2988</v>
      </c>
      <c r="X767" t="s">
        <v>2978</v>
      </c>
      <c r="Y767" t="s">
        <v>1072</v>
      </c>
      <c r="Z767" t="s">
        <v>1904</v>
      </c>
      <c r="AA767">
        <v>625656.1</v>
      </c>
      <c r="AB767" s="198">
        <v>37046.875</v>
      </c>
      <c r="AC767" s="198">
        <v>37050.875</v>
      </c>
    </row>
    <row r="768" spans="1:29" x14ac:dyDescent="0.25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1308390</v>
      </c>
      <c r="H768" s="198">
        <v>37041.309814814813</v>
      </c>
      <c r="I768" t="s">
        <v>1251</v>
      </c>
      <c r="M768" t="s">
        <v>1657</v>
      </c>
      <c r="N768" t="s">
        <v>2977</v>
      </c>
      <c r="O768" t="s">
        <v>4767</v>
      </c>
      <c r="P768" s="199">
        <v>50</v>
      </c>
      <c r="S768" t="s">
        <v>2945</v>
      </c>
      <c r="T768" t="s">
        <v>3255</v>
      </c>
      <c r="U768" s="201">
        <v>14.75</v>
      </c>
      <c r="V768" t="s">
        <v>255</v>
      </c>
      <c r="W768" t="s">
        <v>2988</v>
      </c>
      <c r="X768" t="s">
        <v>2978</v>
      </c>
      <c r="Y768" t="s">
        <v>1072</v>
      </c>
      <c r="Z768" t="s">
        <v>1904</v>
      </c>
      <c r="AA768">
        <v>625658.1</v>
      </c>
      <c r="AB768" s="198">
        <v>37042.875</v>
      </c>
      <c r="AC768" s="198">
        <v>37042.875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3">
        <f t="shared" si="60"/>
        <v>250</v>
      </c>
      <c r="G769" s="202">
        <v>1308389</v>
      </c>
      <c r="H769" s="198">
        <v>37041.309814814813</v>
      </c>
      <c r="I769" t="s">
        <v>2983</v>
      </c>
      <c r="M769" t="s">
        <v>1657</v>
      </c>
      <c r="N769" t="s">
        <v>2977</v>
      </c>
      <c r="O769" t="s">
        <v>248</v>
      </c>
      <c r="P769" s="199">
        <v>50</v>
      </c>
      <c r="S769" t="s">
        <v>2945</v>
      </c>
      <c r="T769" t="s">
        <v>3255</v>
      </c>
      <c r="U769" s="201">
        <v>39</v>
      </c>
      <c r="V769" t="s">
        <v>1354</v>
      </c>
      <c r="W769" t="s">
        <v>2988</v>
      </c>
      <c r="X769" t="s">
        <v>2978</v>
      </c>
      <c r="Y769" t="s">
        <v>1072</v>
      </c>
      <c r="Z769" t="s">
        <v>1904</v>
      </c>
      <c r="AA769">
        <v>625657.1</v>
      </c>
      <c r="AB769" s="198">
        <v>37046.875</v>
      </c>
      <c r="AC769" s="198">
        <v>37050.875</v>
      </c>
    </row>
    <row r="770" spans="1:29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1308391</v>
      </c>
      <c r="H770" s="198">
        <v>37041.309965277775</v>
      </c>
      <c r="I770" t="s">
        <v>1238</v>
      </c>
      <c r="M770" t="s">
        <v>2946</v>
      </c>
      <c r="N770" t="s">
        <v>1524</v>
      </c>
      <c r="O770" t="s">
        <v>4845</v>
      </c>
      <c r="P770" s="199">
        <v>10000</v>
      </c>
      <c r="S770" t="s">
        <v>2947</v>
      </c>
      <c r="T770" t="s">
        <v>3255</v>
      </c>
      <c r="U770" s="201">
        <v>3.7513000000000001</v>
      </c>
      <c r="V770" t="s">
        <v>1525</v>
      </c>
      <c r="W770" t="s">
        <v>1526</v>
      </c>
      <c r="X770" t="s">
        <v>1527</v>
      </c>
      <c r="Y770" t="s">
        <v>1528</v>
      </c>
      <c r="Z770" t="s">
        <v>1909</v>
      </c>
      <c r="AA770">
        <v>816603</v>
      </c>
      <c r="AB770" s="198">
        <v>37042.875</v>
      </c>
      <c r="AC770" s="198">
        <v>37042.875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10000</v>
      </c>
      <c r="G771" s="202">
        <v>1308392</v>
      </c>
      <c r="H771" s="198">
        <v>37041.31</v>
      </c>
      <c r="I771" t="s">
        <v>1238</v>
      </c>
      <c r="M771" t="s">
        <v>2946</v>
      </c>
      <c r="N771" t="s">
        <v>1524</v>
      </c>
      <c r="O771" t="s">
        <v>4845</v>
      </c>
      <c r="P771" s="199">
        <v>10000</v>
      </c>
      <c r="S771" t="s">
        <v>2947</v>
      </c>
      <c r="T771" t="s">
        <v>3255</v>
      </c>
      <c r="U771" s="201">
        <v>3.75</v>
      </c>
      <c r="V771" t="s">
        <v>1525</v>
      </c>
      <c r="W771" t="s">
        <v>1526</v>
      </c>
      <c r="X771" t="s">
        <v>1527</v>
      </c>
      <c r="Y771" t="s">
        <v>1528</v>
      </c>
      <c r="Z771" t="s">
        <v>1909</v>
      </c>
      <c r="AA771">
        <v>816604</v>
      </c>
      <c r="AB771" s="198">
        <v>37042.875</v>
      </c>
      <c r="AC771" s="198">
        <v>37042.875</v>
      </c>
    </row>
    <row r="772" spans="1:29" x14ac:dyDescent="0.25">
      <c r="A772" s="44" t="str">
        <f t="shared" si="56"/>
        <v>US Power Physical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</v>
      </c>
      <c r="G772" s="202">
        <v>1308394</v>
      </c>
      <c r="H772" s="198">
        <v>37041.310162037036</v>
      </c>
      <c r="I772" t="s">
        <v>2983</v>
      </c>
      <c r="M772" t="s">
        <v>1657</v>
      </c>
      <c r="N772" t="s">
        <v>2977</v>
      </c>
      <c r="O772" t="s">
        <v>253</v>
      </c>
      <c r="Q772" s="199">
        <v>50</v>
      </c>
      <c r="S772" t="s">
        <v>2945</v>
      </c>
      <c r="T772" t="s">
        <v>3255</v>
      </c>
      <c r="U772" s="201">
        <v>36.5</v>
      </c>
      <c r="V772" t="s">
        <v>4850</v>
      </c>
      <c r="W772" t="s">
        <v>1242</v>
      </c>
      <c r="X772" t="s">
        <v>2984</v>
      </c>
      <c r="Y772" t="s">
        <v>1072</v>
      </c>
      <c r="Z772" t="s">
        <v>1904</v>
      </c>
      <c r="AA772">
        <v>625660.1</v>
      </c>
      <c r="AB772" s="198">
        <v>37042.875</v>
      </c>
      <c r="AC772" s="198">
        <v>37042.875</v>
      </c>
    </row>
    <row r="773" spans="1:29" x14ac:dyDescent="0.25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</v>
      </c>
      <c r="G773" s="202">
        <v>1308395</v>
      </c>
      <c r="H773" s="198">
        <v>37041.310231481482</v>
      </c>
      <c r="I773" t="s">
        <v>177</v>
      </c>
      <c r="M773" t="s">
        <v>2952</v>
      </c>
      <c r="N773" t="s">
        <v>3252</v>
      </c>
      <c r="O773" t="s">
        <v>3253</v>
      </c>
      <c r="Q773" s="199">
        <v>10</v>
      </c>
      <c r="S773" t="s">
        <v>3254</v>
      </c>
      <c r="T773" t="s">
        <v>3255</v>
      </c>
      <c r="U773" s="201">
        <v>1698</v>
      </c>
      <c r="V773" t="s">
        <v>178</v>
      </c>
      <c r="W773" t="s">
        <v>3261</v>
      </c>
      <c r="X773" t="s">
        <v>3257</v>
      </c>
      <c r="Y773" t="s">
        <v>3258</v>
      </c>
      <c r="Z773" t="s">
        <v>3259</v>
      </c>
      <c r="AA773">
        <v>2157583</v>
      </c>
    </row>
    <row r="774" spans="1:29" x14ac:dyDescent="0.25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</v>
      </c>
      <c r="G774" s="202">
        <v>1308397</v>
      </c>
      <c r="H774" s="198">
        <v>37041.310289351852</v>
      </c>
      <c r="I774" t="s">
        <v>3277</v>
      </c>
      <c r="M774" t="s">
        <v>2952</v>
      </c>
      <c r="N774" t="s">
        <v>3252</v>
      </c>
      <c r="O774" t="s">
        <v>3253</v>
      </c>
      <c r="Q774" s="199">
        <v>5</v>
      </c>
      <c r="S774" t="s">
        <v>3254</v>
      </c>
      <c r="T774" t="s">
        <v>3255</v>
      </c>
      <c r="U774" s="201">
        <v>1698</v>
      </c>
      <c r="V774" t="s">
        <v>3318</v>
      </c>
      <c r="W774" t="s">
        <v>3261</v>
      </c>
      <c r="X774" t="s">
        <v>3257</v>
      </c>
      <c r="Y774" t="s">
        <v>3258</v>
      </c>
      <c r="Z774" t="s">
        <v>3259</v>
      </c>
      <c r="AA774">
        <v>2157585</v>
      </c>
    </row>
    <row r="775" spans="1:29" x14ac:dyDescent="0.25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1308398</v>
      </c>
      <c r="H775" s="198">
        <v>37041.310347222221</v>
      </c>
      <c r="I775" t="s">
        <v>2976</v>
      </c>
      <c r="M775" t="s">
        <v>2946</v>
      </c>
      <c r="N775" t="s">
        <v>1268</v>
      </c>
      <c r="O775" t="s">
        <v>1537</v>
      </c>
      <c r="P775" s="199">
        <v>10000</v>
      </c>
      <c r="S775" t="s">
        <v>2947</v>
      </c>
      <c r="T775" t="s">
        <v>3255</v>
      </c>
      <c r="U775" s="201">
        <v>3.7549999999999999</v>
      </c>
      <c r="V775" t="s">
        <v>1417</v>
      </c>
      <c r="W775" t="s">
        <v>1767</v>
      </c>
      <c r="X775" t="s">
        <v>1269</v>
      </c>
      <c r="Y775" t="s">
        <v>3275</v>
      </c>
      <c r="Z775" t="s">
        <v>1909</v>
      </c>
      <c r="AA775" t="s">
        <v>4851</v>
      </c>
      <c r="AB775" s="198">
        <v>37073.875</v>
      </c>
      <c r="AC775" s="198">
        <v>37103.875</v>
      </c>
    </row>
    <row r="776" spans="1:29" x14ac:dyDescent="0.25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</v>
      </c>
      <c r="G776" s="202">
        <v>1308401</v>
      </c>
      <c r="H776" s="198">
        <v>37041.310578703706</v>
      </c>
      <c r="I776" t="s">
        <v>1262</v>
      </c>
      <c r="M776" t="s">
        <v>1657</v>
      </c>
      <c r="N776" t="s">
        <v>2977</v>
      </c>
      <c r="O776" t="s">
        <v>40</v>
      </c>
      <c r="Q776" s="199">
        <v>50</v>
      </c>
      <c r="S776" t="s">
        <v>2945</v>
      </c>
      <c r="T776" t="s">
        <v>3255</v>
      </c>
      <c r="U776" s="201">
        <v>36</v>
      </c>
      <c r="V776" t="s">
        <v>229</v>
      </c>
      <c r="W776" t="s">
        <v>1242</v>
      </c>
      <c r="X776" t="s">
        <v>2984</v>
      </c>
      <c r="Y776" t="s">
        <v>1072</v>
      </c>
      <c r="Z776" t="s">
        <v>1904</v>
      </c>
      <c r="AA776">
        <v>625661.1</v>
      </c>
      <c r="AB776" s="198">
        <v>37043.875</v>
      </c>
      <c r="AC776" s="198">
        <v>37043.875</v>
      </c>
    </row>
    <row r="777" spans="1:29" x14ac:dyDescent="0.25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300000</v>
      </c>
      <c r="G777" s="202">
        <v>1308403</v>
      </c>
      <c r="H777" s="198">
        <v>37041.311064814814</v>
      </c>
      <c r="I777" t="s">
        <v>1600</v>
      </c>
      <c r="M777" t="s">
        <v>2946</v>
      </c>
      <c r="N777" t="s">
        <v>1268</v>
      </c>
      <c r="O777" t="s">
        <v>111</v>
      </c>
      <c r="P777" s="199">
        <v>10000</v>
      </c>
      <c r="S777" t="s">
        <v>2947</v>
      </c>
      <c r="T777" t="s">
        <v>3255</v>
      </c>
      <c r="U777" s="201">
        <v>3.8774999999999999</v>
      </c>
      <c r="V777" t="s">
        <v>1133</v>
      </c>
      <c r="W777" t="s">
        <v>1767</v>
      </c>
      <c r="X777" t="s">
        <v>1269</v>
      </c>
      <c r="Y777" t="s">
        <v>3275</v>
      </c>
      <c r="Z777" t="s">
        <v>1909</v>
      </c>
      <c r="AA777" t="s">
        <v>4852</v>
      </c>
      <c r="AB777" s="198">
        <v>37135.875</v>
      </c>
      <c r="AC777" s="198">
        <v>37164.875</v>
      </c>
    </row>
    <row r="778" spans="1:29" x14ac:dyDescent="0.25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1308406</v>
      </c>
      <c r="H778" s="198">
        <v>37041.311249999999</v>
      </c>
      <c r="I778" t="s">
        <v>1226</v>
      </c>
      <c r="M778" t="s">
        <v>1657</v>
      </c>
      <c r="N778" t="s">
        <v>2977</v>
      </c>
      <c r="O778" t="s">
        <v>59</v>
      </c>
      <c r="P778" s="199">
        <v>50</v>
      </c>
      <c r="S778" t="s">
        <v>2945</v>
      </c>
      <c r="T778" t="s">
        <v>3255</v>
      </c>
      <c r="U778" s="201">
        <v>57</v>
      </c>
      <c r="V778" t="s">
        <v>1204</v>
      </c>
      <c r="W778" t="s">
        <v>2985</v>
      </c>
      <c r="X778" t="s">
        <v>1266</v>
      </c>
      <c r="Y778" t="s">
        <v>1072</v>
      </c>
      <c r="Z778" t="s">
        <v>1904</v>
      </c>
      <c r="AA778">
        <v>625662.1</v>
      </c>
      <c r="AB778" s="198">
        <v>37043.594444444447</v>
      </c>
      <c r="AC778" s="198">
        <v>37072.594444444447</v>
      </c>
    </row>
    <row r="779" spans="1:29" x14ac:dyDescent="0.25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</v>
      </c>
      <c r="G779" s="202">
        <v>1308408</v>
      </c>
      <c r="H779" s="198">
        <v>37041.311412037037</v>
      </c>
      <c r="I779" t="s">
        <v>3225</v>
      </c>
      <c r="M779" t="s">
        <v>2952</v>
      </c>
      <c r="N779" t="s">
        <v>3252</v>
      </c>
      <c r="O779" t="s">
        <v>3253</v>
      </c>
      <c r="Q779" s="199">
        <v>5</v>
      </c>
      <c r="S779" t="s">
        <v>3254</v>
      </c>
      <c r="T779" t="s">
        <v>3255</v>
      </c>
      <c r="U779" s="201">
        <v>1698</v>
      </c>
      <c r="V779" t="s">
        <v>3268</v>
      </c>
      <c r="W779" t="s">
        <v>3261</v>
      </c>
      <c r="X779" t="s">
        <v>3257</v>
      </c>
      <c r="Y779" t="s">
        <v>3258</v>
      </c>
      <c r="Z779" t="s">
        <v>3259</v>
      </c>
      <c r="AA779">
        <v>2157589</v>
      </c>
    </row>
    <row r="780" spans="1:29" x14ac:dyDescent="0.25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31</v>
      </c>
      <c r="F780" s="213">
        <f t="shared" si="65"/>
        <v>155000</v>
      </c>
      <c r="G780" s="202">
        <v>1308409</v>
      </c>
      <c r="H780" s="198">
        <v>37041.311423611114</v>
      </c>
      <c r="I780" t="s">
        <v>3225</v>
      </c>
      <c r="M780" t="s">
        <v>2946</v>
      </c>
      <c r="N780" t="s">
        <v>1268</v>
      </c>
      <c r="O780" t="s">
        <v>1537</v>
      </c>
      <c r="P780" s="199">
        <v>5000</v>
      </c>
      <c r="S780" t="s">
        <v>2947</v>
      </c>
      <c r="T780" t="s">
        <v>3255</v>
      </c>
      <c r="U780" s="201">
        <v>3.7549999999999999</v>
      </c>
      <c r="V780" t="s">
        <v>365</v>
      </c>
      <c r="W780" t="s">
        <v>1767</v>
      </c>
      <c r="X780" t="s">
        <v>1269</v>
      </c>
      <c r="Y780" t="s">
        <v>3275</v>
      </c>
      <c r="Z780" t="s">
        <v>1909</v>
      </c>
      <c r="AA780" t="s">
        <v>4853</v>
      </c>
      <c r="AB780" s="198">
        <v>37073.875</v>
      </c>
      <c r="AC780" s="198">
        <v>37103.875</v>
      </c>
    </row>
    <row r="781" spans="1:29" x14ac:dyDescent="0.25">
      <c r="A781" s="44" t="str">
        <f t="shared" si="61"/>
        <v>US Crude Financial</v>
      </c>
      <c r="B781" s="44" t="str">
        <f t="shared" si="62"/>
        <v>US</v>
      </c>
      <c r="C781" s="44" t="str">
        <f t="shared" si="63"/>
        <v>Crude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30000</v>
      </c>
      <c r="G781" s="202">
        <v>1308410</v>
      </c>
      <c r="H781" s="198">
        <v>37041.311539351853</v>
      </c>
      <c r="I781" t="s">
        <v>1274</v>
      </c>
      <c r="M781" t="s">
        <v>3086</v>
      </c>
      <c r="N781" t="s">
        <v>1063</v>
      </c>
      <c r="O781" t="s">
        <v>1344</v>
      </c>
      <c r="Q781" s="199">
        <v>30000</v>
      </c>
      <c r="S781" t="s">
        <v>2953</v>
      </c>
      <c r="T781" t="s">
        <v>3255</v>
      </c>
      <c r="U781" s="201">
        <v>28.81</v>
      </c>
      <c r="V781" t="s">
        <v>282</v>
      </c>
      <c r="W781" t="s">
        <v>1065</v>
      </c>
      <c r="X781" t="s">
        <v>1120</v>
      </c>
      <c r="Y781" t="s">
        <v>1670</v>
      </c>
      <c r="Z781" t="s">
        <v>1909</v>
      </c>
      <c r="AA781">
        <v>109415</v>
      </c>
      <c r="AB781" s="198">
        <v>37073</v>
      </c>
      <c r="AC781" s="198">
        <v>37103</v>
      </c>
    </row>
    <row r="782" spans="1:29" x14ac:dyDescent="0.25">
      <c r="A782" s="44" t="str">
        <f t="shared" si="61"/>
        <v>US Crude Financial</v>
      </c>
      <c r="B782" s="44" t="str">
        <f t="shared" si="62"/>
        <v>US</v>
      </c>
      <c r="C782" s="44" t="str">
        <f t="shared" si="63"/>
        <v>Crude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20000</v>
      </c>
      <c r="G782" s="202">
        <v>1308411</v>
      </c>
      <c r="H782" s="198">
        <v>37041.311608796299</v>
      </c>
      <c r="I782" t="s">
        <v>1062</v>
      </c>
      <c r="M782" t="s">
        <v>3086</v>
      </c>
      <c r="N782" t="s">
        <v>1063</v>
      </c>
      <c r="O782" t="s">
        <v>2972</v>
      </c>
      <c r="Q782" s="199">
        <v>20000</v>
      </c>
      <c r="S782" t="s">
        <v>2953</v>
      </c>
      <c r="T782" t="s">
        <v>3255</v>
      </c>
      <c r="U782" s="201">
        <v>28.81</v>
      </c>
      <c r="V782" t="s">
        <v>1064</v>
      </c>
      <c r="W782" t="s">
        <v>1065</v>
      </c>
      <c r="X782" t="s">
        <v>1066</v>
      </c>
      <c r="Y782" t="s">
        <v>1670</v>
      </c>
      <c r="Z782" t="s">
        <v>1909</v>
      </c>
      <c r="AA782">
        <v>109416</v>
      </c>
      <c r="AB782" s="198">
        <v>37073</v>
      </c>
      <c r="AC782" s="198">
        <v>37103</v>
      </c>
    </row>
    <row r="783" spans="1:29" x14ac:dyDescent="0.25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31</v>
      </c>
      <c r="F783" s="213">
        <f t="shared" si="65"/>
        <v>310000</v>
      </c>
      <c r="G783" s="202">
        <v>1308413</v>
      </c>
      <c r="H783" s="198">
        <v>37041.311944444446</v>
      </c>
      <c r="I783" t="s">
        <v>1532</v>
      </c>
      <c r="M783" t="s">
        <v>2946</v>
      </c>
      <c r="N783" t="s">
        <v>1268</v>
      </c>
      <c r="O783" t="s">
        <v>1537</v>
      </c>
      <c r="P783" s="199">
        <v>10000</v>
      </c>
      <c r="S783" t="s">
        <v>2947</v>
      </c>
      <c r="T783" t="s">
        <v>3255</v>
      </c>
      <c r="U783" s="201">
        <v>3.75</v>
      </c>
      <c r="V783" t="s">
        <v>1424</v>
      </c>
      <c r="W783" t="s">
        <v>1767</v>
      </c>
      <c r="X783" t="s">
        <v>1269</v>
      </c>
      <c r="Y783" t="s">
        <v>3275</v>
      </c>
      <c r="Z783" t="s">
        <v>1909</v>
      </c>
      <c r="AA783" t="s">
        <v>4854</v>
      </c>
      <c r="AB783" s="198">
        <v>37073.875</v>
      </c>
      <c r="AC783" s="198">
        <v>37103.875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30</v>
      </c>
      <c r="F784" s="213">
        <f t="shared" si="65"/>
        <v>300000</v>
      </c>
      <c r="G784" s="202">
        <v>1308412</v>
      </c>
      <c r="H784" s="198">
        <v>37041.311944444446</v>
      </c>
      <c r="I784" t="s">
        <v>101</v>
      </c>
      <c r="M784" t="s">
        <v>2946</v>
      </c>
      <c r="N784" t="s">
        <v>1524</v>
      </c>
      <c r="O784" t="s">
        <v>1150</v>
      </c>
      <c r="P784" s="199">
        <v>10000</v>
      </c>
      <c r="S784" t="s">
        <v>2947</v>
      </c>
      <c r="T784" t="s">
        <v>3255</v>
      </c>
      <c r="U784" s="201">
        <v>2.9350000000000001</v>
      </c>
      <c r="V784" t="s">
        <v>102</v>
      </c>
      <c r="W784" t="s">
        <v>1126</v>
      </c>
      <c r="X784" t="s">
        <v>83</v>
      </c>
      <c r="Y784" t="s">
        <v>1528</v>
      </c>
      <c r="Z784" t="s">
        <v>1909</v>
      </c>
      <c r="AA784">
        <v>816605</v>
      </c>
      <c r="AB784" s="198">
        <v>37043.875</v>
      </c>
      <c r="AC784" s="198">
        <v>37072.875</v>
      </c>
    </row>
    <row r="785" spans="1:29" x14ac:dyDescent="0.25">
      <c r="A785" s="44" t="str">
        <f t="shared" si="61"/>
        <v xml:space="preserve"> Power Physical</v>
      </c>
      <c r="B785" s="44" t="str">
        <f t="shared" si="62"/>
        <v/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100</v>
      </c>
      <c r="G785" s="202">
        <v>1308414</v>
      </c>
      <c r="H785" s="198">
        <v>37041.311979166669</v>
      </c>
      <c r="I785" t="s">
        <v>1944</v>
      </c>
      <c r="M785" t="s">
        <v>1657</v>
      </c>
      <c r="N785" t="s">
        <v>957</v>
      </c>
      <c r="O785" t="s">
        <v>4855</v>
      </c>
      <c r="P785" s="199">
        <v>20</v>
      </c>
      <c r="S785" t="s">
        <v>2945</v>
      </c>
      <c r="T785" t="s">
        <v>938</v>
      </c>
      <c r="U785" s="201">
        <v>27.5</v>
      </c>
      <c r="V785" t="s">
        <v>1945</v>
      </c>
      <c r="W785" t="s">
        <v>958</v>
      </c>
      <c r="X785" t="s">
        <v>941</v>
      </c>
      <c r="Y785" t="s">
        <v>942</v>
      </c>
      <c r="Z785" t="s">
        <v>3260</v>
      </c>
      <c r="AA785">
        <v>108297.1</v>
      </c>
      <c r="AB785" s="198">
        <v>37046.875</v>
      </c>
      <c r="AC785" s="198">
        <v>37050.875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1308416</v>
      </c>
      <c r="H786" s="198">
        <v>37041.312256944446</v>
      </c>
      <c r="I786" t="s">
        <v>1235</v>
      </c>
      <c r="M786" t="s">
        <v>1657</v>
      </c>
      <c r="N786" t="s">
        <v>2977</v>
      </c>
      <c r="O786" t="s">
        <v>4767</v>
      </c>
      <c r="Q786" s="199">
        <v>50</v>
      </c>
      <c r="S786" t="s">
        <v>2945</v>
      </c>
      <c r="T786" t="s">
        <v>3255</v>
      </c>
      <c r="U786" s="201">
        <v>14.75</v>
      </c>
      <c r="V786" t="s">
        <v>4837</v>
      </c>
      <c r="W786" t="s">
        <v>2988</v>
      </c>
      <c r="X786" t="s">
        <v>2978</v>
      </c>
      <c r="Y786" t="s">
        <v>1072</v>
      </c>
      <c r="Z786" t="s">
        <v>1904</v>
      </c>
      <c r="AA786">
        <v>625664.1</v>
      </c>
      <c r="AB786" s="198">
        <v>37042.875</v>
      </c>
      <c r="AC786" s="198">
        <v>37042.875</v>
      </c>
    </row>
    <row r="787" spans="1:29" x14ac:dyDescent="0.25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</v>
      </c>
      <c r="G787" s="202">
        <v>1308417</v>
      </c>
      <c r="H787" s="198">
        <v>37041.312303240738</v>
      </c>
      <c r="I787" t="s">
        <v>2976</v>
      </c>
      <c r="M787" t="s">
        <v>1657</v>
      </c>
      <c r="N787" t="s">
        <v>2977</v>
      </c>
      <c r="O787" t="s">
        <v>40</v>
      </c>
      <c r="Q787" s="199">
        <v>50</v>
      </c>
      <c r="S787" t="s">
        <v>2945</v>
      </c>
      <c r="T787" t="s">
        <v>3255</v>
      </c>
      <c r="U787" s="201">
        <v>36.5</v>
      </c>
      <c r="V787" t="s">
        <v>4759</v>
      </c>
      <c r="W787" t="s">
        <v>1242</v>
      </c>
      <c r="X787" t="s">
        <v>2984</v>
      </c>
      <c r="Y787" t="s">
        <v>1072</v>
      </c>
      <c r="Z787" t="s">
        <v>1904</v>
      </c>
      <c r="AA787">
        <v>625665.1</v>
      </c>
      <c r="AB787" s="198">
        <v>37043.875</v>
      </c>
      <c r="AC787" s="198">
        <v>37043.875</v>
      </c>
    </row>
    <row r="788" spans="1:29" x14ac:dyDescent="0.25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31</v>
      </c>
      <c r="F788" s="213">
        <f t="shared" si="65"/>
        <v>77500</v>
      </c>
      <c r="G788" s="202">
        <v>1308418</v>
      </c>
      <c r="H788" s="198">
        <v>37041.312314814815</v>
      </c>
      <c r="I788" t="s">
        <v>1569</v>
      </c>
      <c r="M788" t="s">
        <v>2946</v>
      </c>
      <c r="N788" t="s">
        <v>1268</v>
      </c>
      <c r="O788" t="s">
        <v>1537</v>
      </c>
      <c r="Q788" s="199">
        <v>2500</v>
      </c>
      <c r="S788" t="s">
        <v>2947</v>
      </c>
      <c r="T788" t="s">
        <v>3255</v>
      </c>
      <c r="U788" s="201">
        <v>3.7549999999999999</v>
      </c>
      <c r="V788" t="s">
        <v>1693</v>
      </c>
      <c r="W788" t="s">
        <v>1767</v>
      </c>
      <c r="X788" t="s">
        <v>1269</v>
      </c>
      <c r="Y788" t="s">
        <v>3275</v>
      </c>
      <c r="Z788" t="s">
        <v>1909</v>
      </c>
      <c r="AA788" t="s">
        <v>4856</v>
      </c>
      <c r="AB788" s="198">
        <v>37073.875</v>
      </c>
      <c r="AC788" s="198">
        <v>37103.875</v>
      </c>
    </row>
    <row r="789" spans="1:29" x14ac:dyDescent="0.25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13">
        <f t="shared" si="65"/>
        <v>150000</v>
      </c>
      <c r="G789" s="202">
        <v>1308419</v>
      </c>
      <c r="H789" s="198">
        <v>37041.312337962961</v>
      </c>
      <c r="I789" t="s">
        <v>2991</v>
      </c>
      <c r="M789" t="s">
        <v>2946</v>
      </c>
      <c r="N789" t="s">
        <v>1268</v>
      </c>
      <c r="O789" t="s">
        <v>74</v>
      </c>
      <c r="P789" s="199">
        <v>5000</v>
      </c>
      <c r="S789" t="s">
        <v>2947</v>
      </c>
      <c r="T789" t="s">
        <v>3255</v>
      </c>
      <c r="U789" s="201">
        <v>3.68</v>
      </c>
      <c r="V789" t="s">
        <v>4857</v>
      </c>
      <c r="W789" t="s">
        <v>1580</v>
      </c>
      <c r="X789" t="s">
        <v>1093</v>
      </c>
      <c r="Y789" t="s">
        <v>3275</v>
      </c>
      <c r="Z789" t="s">
        <v>1909</v>
      </c>
      <c r="AA789" t="s">
        <v>4858</v>
      </c>
      <c r="AB789" s="198">
        <v>37043.875</v>
      </c>
      <c r="AC789" s="198">
        <v>37072.875</v>
      </c>
    </row>
    <row r="790" spans="1:29" x14ac:dyDescent="0.25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92</v>
      </c>
      <c r="F790" s="213">
        <f t="shared" si="65"/>
        <v>4600</v>
      </c>
      <c r="G790" s="202">
        <v>1308420</v>
      </c>
      <c r="H790" s="198">
        <v>37041.312465277777</v>
      </c>
      <c r="I790" t="s">
        <v>1546</v>
      </c>
      <c r="M790" t="s">
        <v>1657</v>
      </c>
      <c r="N790" t="s">
        <v>1069</v>
      </c>
      <c r="O790" t="s">
        <v>283</v>
      </c>
      <c r="Q790" s="199">
        <v>50</v>
      </c>
      <c r="S790" t="s">
        <v>2945</v>
      </c>
      <c r="T790" t="s">
        <v>3255</v>
      </c>
      <c r="U790" s="201">
        <v>52</v>
      </c>
      <c r="V790" t="s">
        <v>1357</v>
      </c>
      <c r="W790" t="s">
        <v>1253</v>
      </c>
      <c r="X790" t="s">
        <v>3001</v>
      </c>
      <c r="Y790" t="s">
        <v>1072</v>
      </c>
      <c r="Z790" t="s">
        <v>1909</v>
      </c>
      <c r="AA790">
        <v>625666.1</v>
      </c>
      <c r="AB790" s="198">
        <v>37165</v>
      </c>
      <c r="AC790" s="198">
        <v>37256</v>
      </c>
    </row>
    <row r="791" spans="1:29" x14ac:dyDescent="0.25">
      <c r="A791" s="44" t="str">
        <f t="shared" si="61"/>
        <v>US Power Financial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92</v>
      </c>
      <c r="F791" s="213">
        <f t="shared" si="65"/>
        <v>4600</v>
      </c>
      <c r="G791" s="202">
        <v>1308426</v>
      </c>
      <c r="H791" s="198">
        <v>37041.313402777778</v>
      </c>
      <c r="I791" t="s">
        <v>1546</v>
      </c>
      <c r="M791" t="s">
        <v>1657</v>
      </c>
      <c r="N791" t="s">
        <v>1069</v>
      </c>
      <c r="O791" t="s">
        <v>283</v>
      </c>
      <c r="Q791" s="199">
        <v>50</v>
      </c>
      <c r="S791" t="s">
        <v>2945</v>
      </c>
      <c r="T791" t="s">
        <v>3255</v>
      </c>
      <c r="U791" s="201">
        <v>52</v>
      </c>
      <c r="V791" t="s">
        <v>1357</v>
      </c>
      <c r="W791" t="s">
        <v>1253</v>
      </c>
      <c r="X791" t="s">
        <v>3001</v>
      </c>
      <c r="Y791" t="s">
        <v>1072</v>
      </c>
      <c r="Z791" t="s">
        <v>1909</v>
      </c>
      <c r="AA791">
        <v>625668.1</v>
      </c>
      <c r="AB791" s="198">
        <v>37165</v>
      </c>
      <c r="AC791" s="198">
        <v>37256</v>
      </c>
    </row>
    <row r="792" spans="1:29" x14ac:dyDescent="0.25">
      <c r="A792" s="44" t="str">
        <f t="shared" si="61"/>
        <v>US Natural Gas Financial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151</v>
      </c>
      <c r="F792" s="213">
        <f t="shared" si="65"/>
        <v>755000</v>
      </c>
      <c r="G792" s="202">
        <v>1308428</v>
      </c>
      <c r="H792" s="198">
        <v>37041.31349537037</v>
      </c>
      <c r="I792" t="s">
        <v>1566</v>
      </c>
      <c r="M792" t="s">
        <v>2946</v>
      </c>
      <c r="N792" t="s">
        <v>1538</v>
      </c>
      <c r="O792" t="s">
        <v>4859</v>
      </c>
      <c r="P792" s="199">
        <v>5000</v>
      </c>
      <c r="S792" t="s">
        <v>2947</v>
      </c>
      <c r="T792" t="s">
        <v>3255</v>
      </c>
      <c r="U792" s="201">
        <v>0.40749999999999997</v>
      </c>
      <c r="V792" t="s">
        <v>4860</v>
      </c>
      <c r="W792" t="s">
        <v>1539</v>
      </c>
      <c r="X792" t="s">
        <v>1540</v>
      </c>
      <c r="Y792" t="s">
        <v>3275</v>
      </c>
      <c r="Z792" t="s">
        <v>1909</v>
      </c>
      <c r="AA792" t="s">
        <v>4861</v>
      </c>
      <c r="AB792" s="198">
        <v>37196</v>
      </c>
      <c r="AC792" s="198">
        <v>37346</v>
      </c>
    </row>
    <row r="793" spans="1:29" x14ac:dyDescent="0.25">
      <c r="A793" s="44" t="str">
        <f t="shared" si="61"/>
        <v xml:space="preserve"> Power Financial</v>
      </c>
      <c r="B793" s="44" t="str">
        <f t="shared" si="62"/>
        <v/>
      </c>
      <c r="C793" s="44" t="str">
        <f t="shared" si="63"/>
        <v>Power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8</v>
      </c>
      <c r="F793" s="213">
        <f t="shared" si="65"/>
        <v>400</v>
      </c>
      <c r="G793" s="202">
        <v>1308429</v>
      </c>
      <c r="H793" s="198">
        <v>37041.313750000001</v>
      </c>
      <c r="I793" t="s">
        <v>1971</v>
      </c>
      <c r="M793" t="s">
        <v>1657</v>
      </c>
      <c r="N793" t="s">
        <v>1951</v>
      </c>
      <c r="O793" t="s">
        <v>146</v>
      </c>
      <c r="P793" s="199">
        <v>50</v>
      </c>
      <c r="S793" t="s">
        <v>2945</v>
      </c>
      <c r="T793" t="s">
        <v>1953</v>
      </c>
      <c r="U793" s="201">
        <v>208</v>
      </c>
      <c r="V793" t="s">
        <v>1973</v>
      </c>
      <c r="W793" t="s">
        <v>1970</v>
      </c>
      <c r="X793" t="s">
        <v>1956</v>
      </c>
      <c r="Y793" t="s">
        <v>1957</v>
      </c>
      <c r="Z793" t="s">
        <v>1958</v>
      </c>
      <c r="AA793">
        <v>1308429</v>
      </c>
      <c r="AB793" s="198">
        <v>37053</v>
      </c>
      <c r="AC793" s="198">
        <v>37060</v>
      </c>
    </row>
    <row r="794" spans="1:29" x14ac:dyDescent="0.25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20</v>
      </c>
      <c r="G794" s="202">
        <v>1308431</v>
      </c>
      <c r="H794" s="198">
        <v>37041.313842592594</v>
      </c>
      <c r="I794" t="s">
        <v>177</v>
      </c>
      <c r="M794" t="s">
        <v>2952</v>
      </c>
      <c r="N794" t="s">
        <v>3252</v>
      </c>
      <c r="O794" t="s">
        <v>3253</v>
      </c>
      <c r="Q794" s="199">
        <v>20</v>
      </c>
      <c r="S794" t="s">
        <v>3254</v>
      </c>
      <c r="T794" t="s">
        <v>3255</v>
      </c>
      <c r="U794" s="201">
        <v>1699</v>
      </c>
      <c r="V794" t="s">
        <v>178</v>
      </c>
      <c r="W794" t="s">
        <v>3261</v>
      </c>
      <c r="X794" t="s">
        <v>3257</v>
      </c>
      <c r="Y794" t="s">
        <v>3258</v>
      </c>
      <c r="Z794" t="s">
        <v>3259</v>
      </c>
      <c r="AA794">
        <v>2157595</v>
      </c>
    </row>
    <row r="795" spans="1:29" x14ac:dyDescent="0.25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20</v>
      </c>
      <c r="G795" s="202">
        <v>1308430</v>
      </c>
      <c r="H795" s="198">
        <v>37041.313842592594</v>
      </c>
      <c r="I795" t="s">
        <v>3212</v>
      </c>
      <c r="M795" t="s">
        <v>2952</v>
      </c>
      <c r="N795" t="s">
        <v>3265</v>
      </c>
      <c r="O795" t="s">
        <v>3266</v>
      </c>
      <c r="Q795" s="199">
        <v>20</v>
      </c>
      <c r="S795" t="s">
        <v>3254</v>
      </c>
      <c r="T795" t="s">
        <v>3255</v>
      </c>
      <c r="U795" s="201">
        <v>1519</v>
      </c>
      <c r="V795" t="s">
        <v>3213</v>
      </c>
      <c r="W795" t="s">
        <v>3261</v>
      </c>
      <c r="X795" t="s">
        <v>3257</v>
      </c>
      <c r="Y795" t="s">
        <v>3258</v>
      </c>
      <c r="Z795" t="s">
        <v>3259</v>
      </c>
      <c r="AA795">
        <v>2157593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5</v>
      </c>
      <c r="F796" s="213">
        <f t="shared" si="65"/>
        <v>250</v>
      </c>
      <c r="G796" s="202">
        <v>1308432</v>
      </c>
      <c r="H796" s="198">
        <v>37041.31391203704</v>
      </c>
      <c r="I796" t="s">
        <v>1226</v>
      </c>
      <c r="M796" t="s">
        <v>1657</v>
      </c>
      <c r="N796" t="s">
        <v>2977</v>
      </c>
      <c r="O796" t="s">
        <v>32</v>
      </c>
      <c r="P796" s="199">
        <v>50</v>
      </c>
      <c r="S796" t="s">
        <v>2945</v>
      </c>
      <c r="T796" t="s">
        <v>3255</v>
      </c>
      <c r="U796" s="201">
        <v>51</v>
      </c>
      <c r="V796" t="s">
        <v>1204</v>
      </c>
      <c r="W796" t="s">
        <v>2985</v>
      </c>
      <c r="X796" t="s">
        <v>1252</v>
      </c>
      <c r="Y796" t="s">
        <v>1072</v>
      </c>
      <c r="Z796" t="s">
        <v>1904</v>
      </c>
      <c r="AA796">
        <v>625669.1</v>
      </c>
      <c r="AB796" s="198">
        <v>37046.875</v>
      </c>
      <c r="AC796" s="198">
        <v>37050.875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1308433</v>
      </c>
      <c r="H797" s="198">
        <v>37041.314293981479</v>
      </c>
      <c r="I797" t="s">
        <v>1600</v>
      </c>
      <c r="M797" t="s">
        <v>1657</v>
      </c>
      <c r="N797" t="s">
        <v>2977</v>
      </c>
      <c r="O797" t="s">
        <v>245</v>
      </c>
      <c r="P797" s="199">
        <v>50</v>
      </c>
      <c r="S797" t="s">
        <v>2945</v>
      </c>
      <c r="T797" t="s">
        <v>3255</v>
      </c>
      <c r="U797" s="201">
        <v>24</v>
      </c>
      <c r="V797" t="s">
        <v>1075</v>
      </c>
      <c r="W797" t="s">
        <v>2993</v>
      </c>
      <c r="X797" t="s">
        <v>2994</v>
      </c>
      <c r="Y797" t="s">
        <v>1072</v>
      </c>
      <c r="Z797" t="s">
        <v>1904</v>
      </c>
      <c r="AA797">
        <v>625670.1</v>
      </c>
      <c r="AB797" s="198">
        <v>37042.875</v>
      </c>
      <c r="AC797" s="198">
        <v>37042.875</v>
      </c>
    </row>
    <row r="798" spans="1:29" x14ac:dyDescent="0.25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30</v>
      </c>
      <c r="F798" s="213">
        <f t="shared" si="65"/>
        <v>1500</v>
      </c>
      <c r="G798" s="202">
        <v>1308434</v>
      </c>
      <c r="H798" s="198">
        <v>37041.314432870371</v>
      </c>
      <c r="I798" t="s">
        <v>1262</v>
      </c>
      <c r="M798" t="s">
        <v>1657</v>
      </c>
      <c r="N798" t="s">
        <v>2977</v>
      </c>
      <c r="O798" t="s">
        <v>1240</v>
      </c>
      <c r="P798" s="199">
        <v>50</v>
      </c>
      <c r="S798" t="s">
        <v>2945</v>
      </c>
      <c r="T798" t="s">
        <v>3255</v>
      </c>
      <c r="U798" s="201">
        <v>36.25</v>
      </c>
      <c r="V798" t="s">
        <v>2916</v>
      </c>
      <c r="W798" t="s">
        <v>2997</v>
      </c>
      <c r="X798" t="s">
        <v>2982</v>
      </c>
      <c r="Y798" t="s">
        <v>1072</v>
      </c>
      <c r="Z798" t="s">
        <v>1904</v>
      </c>
      <c r="AA798">
        <v>625671.1</v>
      </c>
      <c r="AB798" s="198">
        <v>37135.71597222222</v>
      </c>
      <c r="AC798" s="198">
        <v>37164.71597222222</v>
      </c>
    </row>
    <row r="799" spans="1:29" x14ac:dyDescent="0.25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</v>
      </c>
      <c r="G799" s="202">
        <v>1308435</v>
      </c>
      <c r="H799" s="198">
        <v>37041.314791666664</v>
      </c>
      <c r="I799" t="s">
        <v>3228</v>
      </c>
      <c r="M799" t="s">
        <v>1657</v>
      </c>
      <c r="N799" t="s">
        <v>2977</v>
      </c>
      <c r="O799" t="s">
        <v>4789</v>
      </c>
      <c r="Q799" s="199">
        <v>50</v>
      </c>
      <c r="S799" t="s">
        <v>2945</v>
      </c>
      <c r="T799" t="s">
        <v>3255</v>
      </c>
      <c r="U799" s="201">
        <v>20</v>
      </c>
      <c r="V799" t="s">
        <v>4844</v>
      </c>
      <c r="W799" t="s">
        <v>1678</v>
      </c>
      <c r="X799" t="s">
        <v>2986</v>
      </c>
      <c r="Y799" t="s">
        <v>1072</v>
      </c>
      <c r="Z799" t="s">
        <v>1904</v>
      </c>
      <c r="AA799">
        <v>625672.1</v>
      </c>
      <c r="AB799" s="198">
        <v>37042.875</v>
      </c>
      <c r="AC799" s="198">
        <v>37042.875</v>
      </c>
    </row>
    <row r="800" spans="1:29" x14ac:dyDescent="0.25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13">
        <f t="shared" si="65"/>
        <v>755000</v>
      </c>
      <c r="G800" s="202">
        <v>1308436</v>
      </c>
      <c r="H800" s="198">
        <v>37041.315150462964</v>
      </c>
      <c r="I800" t="s">
        <v>1254</v>
      </c>
      <c r="M800" t="s">
        <v>2946</v>
      </c>
      <c r="N800" t="s">
        <v>1538</v>
      </c>
      <c r="O800" t="s">
        <v>1702</v>
      </c>
      <c r="P800" s="199">
        <v>5000</v>
      </c>
      <c r="S800" t="s">
        <v>2947</v>
      </c>
      <c r="T800" t="s">
        <v>3255</v>
      </c>
      <c r="U800" s="201">
        <v>0.24249999999999999</v>
      </c>
      <c r="V800" t="s">
        <v>3448</v>
      </c>
      <c r="W800" t="s">
        <v>1539</v>
      </c>
      <c r="X800" t="s">
        <v>1540</v>
      </c>
      <c r="Y800" t="s">
        <v>3275</v>
      </c>
      <c r="Z800" t="s">
        <v>1909</v>
      </c>
      <c r="AA800" t="s">
        <v>4862</v>
      </c>
      <c r="AB800" s="198">
        <v>37196</v>
      </c>
      <c r="AC800" s="198">
        <v>37346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150000</v>
      </c>
      <c r="G801" s="202">
        <v>1308437</v>
      </c>
      <c r="H801" s="198">
        <v>37041.31521990741</v>
      </c>
      <c r="I801" t="s">
        <v>1109</v>
      </c>
      <c r="M801" t="s">
        <v>2946</v>
      </c>
      <c r="N801" t="s">
        <v>1458</v>
      </c>
      <c r="O801" t="s">
        <v>4863</v>
      </c>
      <c r="P801" s="199">
        <v>5000</v>
      </c>
      <c r="S801" t="s">
        <v>2947</v>
      </c>
      <c r="T801" t="s">
        <v>3255</v>
      </c>
      <c r="U801" s="201">
        <v>0.02</v>
      </c>
      <c r="V801" t="s">
        <v>1176</v>
      </c>
      <c r="W801" t="s">
        <v>250</v>
      </c>
      <c r="X801" t="s">
        <v>70</v>
      </c>
      <c r="Y801" t="s">
        <v>1528</v>
      </c>
      <c r="Z801" t="s">
        <v>1909</v>
      </c>
      <c r="AA801">
        <v>816607</v>
      </c>
      <c r="AB801" s="198">
        <v>37043.875</v>
      </c>
      <c r="AC801" s="198">
        <v>37072.875</v>
      </c>
    </row>
    <row r="802" spans="1:29" x14ac:dyDescent="0.25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151</v>
      </c>
      <c r="F802" s="213">
        <f t="shared" si="65"/>
        <v>377500</v>
      </c>
      <c r="G802" s="202">
        <v>1308438</v>
      </c>
      <c r="H802" s="198">
        <v>37041.315405092595</v>
      </c>
      <c r="I802" t="s">
        <v>67</v>
      </c>
      <c r="M802" t="s">
        <v>2946</v>
      </c>
      <c r="N802" t="s">
        <v>1268</v>
      </c>
      <c r="O802" t="s">
        <v>1555</v>
      </c>
      <c r="Q802" s="199">
        <v>2500</v>
      </c>
      <c r="S802" t="s">
        <v>2947</v>
      </c>
      <c r="T802" t="s">
        <v>3255</v>
      </c>
      <c r="U802" s="201">
        <v>4.21</v>
      </c>
      <c r="V802" t="s">
        <v>4864</v>
      </c>
      <c r="W802" t="s">
        <v>1767</v>
      </c>
      <c r="X802" t="s">
        <v>1269</v>
      </c>
      <c r="Y802" t="s">
        <v>3275</v>
      </c>
      <c r="Z802" t="s">
        <v>1909</v>
      </c>
      <c r="AA802" t="s">
        <v>4865</v>
      </c>
      <c r="AB802" s="198">
        <v>37196</v>
      </c>
      <c r="AC802" s="198">
        <v>37346</v>
      </c>
    </row>
    <row r="803" spans="1:29" x14ac:dyDescent="0.25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31</v>
      </c>
      <c r="F803" s="213">
        <f t="shared" si="65"/>
        <v>77500</v>
      </c>
      <c r="G803" s="202">
        <v>1308439</v>
      </c>
      <c r="H803" s="198">
        <v>37041.315694444442</v>
      </c>
      <c r="I803" t="s">
        <v>1484</v>
      </c>
      <c r="M803" t="s">
        <v>2946</v>
      </c>
      <c r="N803" t="s">
        <v>1268</v>
      </c>
      <c r="O803" t="s">
        <v>1537</v>
      </c>
      <c r="Q803" s="199">
        <v>2500</v>
      </c>
      <c r="S803" t="s">
        <v>2947</v>
      </c>
      <c r="T803" t="s">
        <v>3255</v>
      </c>
      <c r="U803" s="201">
        <v>3.7549999999999999</v>
      </c>
      <c r="V803" t="s">
        <v>1498</v>
      </c>
      <c r="W803" t="s">
        <v>1767</v>
      </c>
      <c r="X803" t="s">
        <v>1269</v>
      </c>
      <c r="Y803" t="s">
        <v>3275</v>
      </c>
      <c r="Z803" t="s">
        <v>1909</v>
      </c>
      <c r="AA803" t="s">
        <v>4866</v>
      </c>
      <c r="AB803" s="198">
        <v>37073.875</v>
      </c>
      <c r="AC803" s="198">
        <v>37103.875</v>
      </c>
    </row>
    <row r="804" spans="1:29" x14ac:dyDescent="0.25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31</v>
      </c>
      <c r="F804" s="213">
        <f t="shared" si="65"/>
        <v>155000</v>
      </c>
      <c r="G804" s="202">
        <v>1308440</v>
      </c>
      <c r="H804" s="198">
        <v>37041.31590277778</v>
      </c>
      <c r="I804" t="s">
        <v>1573</v>
      </c>
      <c r="M804" t="s">
        <v>2946</v>
      </c>
      <c r="N804" t="s">
        <v>1538</v>
      </c>
      <c r="O804" t="s">
        <v>529</v>
      </c>
      <c r="P804" s="199">
        <v>5000</v>
      </c>
      <c r="S804" t="s">
        <v>2947</v>
      </c>
      <c r="T804" t="s">
        <v>3255</v>
      </c>
      <c r="U804" s="201">
        <v>0.2</v>
      </c>
      <c r="V804" t="s">
        <v>1574</v>
      </c>
      <c r="W804" t="s">
        <v>1539</v>
      </c>
      <c r="X804" t="s">
        <v>1540</v>
      </c>
      <c r="Y804" t="s">
        <v>3275</v>
      </c>
      <c r="Z804" t="s">
        <v>1909</v>
      </c>
      <c r="AA804" t="s">
        <v>4867</v>
      </c>
      <c r="AB804" s="198">
        <v>37073.875</v>
      </c>
      <c r="AC804" s="198">
        <v>37103.875</v>
      </c>
    </row>
    <row r="805" spans="1:29" x14ac:dyDescent="0.25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10000</v>
      </c>
      <c r="G805" s="202">
        <v>1308442</v>
      </c>
      <c r="H805" s="198">
        <v>37041.316203703704</v>
      </c>
      <c r="I805" t="s">
        <v>1094</v>
      </c>
      <c r="M805" t="s">
        <v>2946</v>
      </c>
      <c r="N805" t="s">
        <v>1556</v>
      </c>
      <c r="O805" t="s">
        <v>4868</v>
      </c>
      <c r="P805" s="199">
        <v>10000</v>
      </c>
      <c r="S805" t="s">
        <v>2947</v>
      </c>
      <c r="T805" t="s">
        <v>3255</v>
      </c>
      <c r="U805" s="201">
        <v>3.91</v>
      </c>
      <c r="V805" t="s">
        <v>1686</v>
      </c>
      <c r="W805" t="s">
        <v>1557</v>
      </c>
      <c r="X805" t="s">
        <v>1558</v>
      </c>
      <c r="Y805" t="s">
        <v>1528</v>
      </c>
      <c r="Z805" t="s">
        <v>1909</v>
      </c>
      <c r="AA805">
        <v>816608</v>
      </c>
      <c r="AB805" s="198">
        <v>37042.875</v>
      </c>
      <c r="AC805" s="198">
        <v>37042.875</v>
      </c>
    </row>
    <row r="806" spans="1:29" x14ac:dyDescent="0.25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1308441</v>
      </c>
      <c r="H806" s="198">
        <v>37041.316203703704</v>
      </c>
      <c r="I806" t="s">
        <v>1262</v>
      </c>
      <c r="M806" t="s">
        <v>1657</v>
      </c>
      <c r="N806" t="s">
        <v>2977</v>
      </c>
      <c r="O806" t="s">
        <v>1158</v>
      </c>
      <c r="Q806" s="199">
        <v>50</v>
      </c>
      <c r="S806" t="s">
        <v>2945</v>
      </c>
      <c r="T806" t="s">
        <v>3255</v>
      </c>
      <c r="U806" s="201">
        <v>41.5</v>
      </c>
      <c r="V806" t="s">
        <v>232</v>
      </c>
      <c r="W806" t="s">
        <v>2993</v>
      </c>
      <c r="X806" t="s">
        <v>2994</v>
      </c>
      <c r="Y806" t="s">
        <v>1072</v>
      </c>
      <c r="Z806" t="s">
        <v>1904</v>
      </c>
      <c r="AA806">
        <v>625674.1</v>
      </c>
      <c r="AB806" s="198">
        <v>37046.875</v>
      </c>
      <c r="AC806" s="198">
        <v>37050.875</v>
      </c>
    </row>
    <row r="807" spans="1:29" x14ac:dyDescent="0.25">
      <c r="A807" s="44" t="str">
        <f t="shared" si="61"/>
        <v xml:space="preserve"> Natural Gas Physical</v>
      </c>
      <c r="B807" s="44" t="str">
        <f t="shared" si="62"/>
        <v/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10000</v>
      </c>
      <c r="G807" s="202">
        <v>1308443</v>
      </c>
      <c r="H807" s="198">
        <v>37041.316250000003</v>
      </c>
      <c r="I807" t="s">
        <v>1094</v>
      </c>
      <c r="M807" t="s">
        <v>2946</v>
      </c>
      <c r="N807" t="s">
        <v>1556</v>
      </c>
      <c r="O807" t="s">
        <v>4868</v>
      </c>
      <c r="P807" s="199">
        <v>10000</v>
      </c>
      <c r="S807" t="s">
        <v>2947</v>
      </c>
      <c r="T807" t="s">
        <v>3255</v>
      </c>
      <c r="U807" s="201">
        <v>3.9049999999999998</v>
      </c>
      <c r="V807" t="s">
        <v>1686</v>
      </c>
      <c r="W807" t="s">
        <v>1557</v>
      </c>
      <c r="X807" t="s">
        <v>1558</v>
      </c>
      <c r="Y807" t="s">
        <v>1528</v>
      </c>
      <c r="Z807" t="s">
        <v>1909</v>
      </c>
      <c r="AA807">
        <v>816609</v>
      </c>
      <c r="AB807" s="198">
        <v>37042.875</v>
      </c>
      <c r="AC807" s="198">
        <v>37042.875</v>
      </c>
    </row>
    <row r="808" spans="1:29" x14ac:dyDescent="0.25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1308444</v>
      </c>
      <c r="H808" s="198">
        <v>37041.316296296296</v>
      </c>
      <c r="I808" t="s">
        <v>1094</v>
      </c>
      <c r="M808" t="s">
        <v>2946</v>
      </c>
      <c r="N808" t="s">
        <v>1556</v>
      </c>
      <c r="O808" t="s">
        <v>4868</v>
      </c>
      <c r="P808" s="199">
        <v>10000</v>
      </c>
      <c r="S808" t="s">
        <v>2947</v>
      </c>
      <c r="T808" t="s">
        <v>3255</v>
      </c>
      <c r="U808" s="201">
        <v>3.9</v>
      </c>
      <c r="V808" t="s">
        <v>1686</v>
      </c>
      <c r="W808" t="s">
        <v>1557</v>
      </c>
      <c r="X808" t="s">
        <v>1558</v>
      </c>
      <c r="Y808" t="s">
        <v>1528</v>
      </c>
      <c r="Z808" t="s">
        <v>1909</v>
      </c>
      <c r="AA808">
        <v>816610</v>
      </c>
      <c r="AB808" s="198">
        <v>37042.875</v>
      </c>
      <c r="AC808" s="198">
        <v>37042.875</v>
      </c>
    </row>
    <row r="809" spans="1:29" x14ac:dyDescent="0.25">
      <c r="A809" s="44" t="str">
        <f t="shared" si="61"/>
        <v xml:space="preserve"> Natural Gas Physical</v>
      </c>
      <c r="B809" s="44" t="str">
        <f t="shared" si="62"/>
        <v/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1308446</v>
      </c>
      <c r="H809" s="198">
        <v>37041.316388888888</v>
      </c>
      <c r="I809" t="s">
        <v>1094</v>
      </c>
      <c r="M809" t="s">
        <v>2946</v>
      </c>
      <c r="N809" t="s">
        <v>1556</v>
      </c>
      <c r="O809" t="s">
        <v>4868</v>
      </c>
      <c r="P809" s="199">
        <v>10000</v>
      </c>
      <c r="S809" t="s">
        <v>2947</v>
      </c>
      <c r="T809" t="s">
        <v>3255</v>
      </c>
      <c r="U809" s="201">
        <v>3.8849999999999998</v>
      </c>
      <c r="V809" t="s">
        <v>1686</v>
      </c>
      <c r="W809" t="s">
        <v>1557</v>
      </c>
      <c r="X809" t="s">
        <v>1558</v>
      </c>
      <c r="Y809" t="s">
        <v>1528</v>
      </c>
      <c r="Z809" t="s">
        <v>1909</v>
      </c>
      <c r="AA809">
        <v>816611</v>
      </c>
      <c r="AB809" s="198">
        <v>37042.875</v>
      </c>
      <c r="AC809" s="198">
        <v>37042.875</v>
      </c>
    </row>
    <row r="810" spans="1:29" x14ac:dyDescent="0.25">
      <c r="A810" s="44" t="str">
        <f t="shared" si="61"/>
        <v xml:space="preserve"> Natural Gas Physical</v>
      </c>
      <c r="B810" s="44" t="str">
        <f t="shared" si="62"/>
        <v/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1308447</v>
      </c>
      <c r="H810" s="198">
        <v>37041.31653935185</v>
      </c>
      <c r="I810" t="s">
        <v>1094</v>
      </c>
      <c r="M810" t="s">
        <v>2946</v>
      </c>
      <c r="N810" t="s">
        <v>1556</v>
      </c>
      <c r="O810" t="s">
        <v>4868</v>
      </c>
      <c r="P810" s="199">
        <v>10000</v>
      </c>
      <c r="S810" t="s">
        <v>2947</v>
      </c>
      <c r="T810" t="s">
        <v>3255</v>
      </c>
      <c r="U810" s="201">
        <v>3.875</v>
      </c>
      <c r="V810" t="s">
        <v>1686</v>
      </c>
      <c r="W810" t="s">
        <v>1557</v>
      </c>
      <c r="X810" t="s">
        <v>1558</v>
      </c>
      <c r="Y810" t="s">
        <v>1528</v>
      </c>
      <c r="Z810" t="s">
        <v>1909</v>
      </c>
      <c r="AA810">
        <v>816612</v>
      </c>
      <c r="AB810" s="198">
        <v>37042.875</v>
      </c>
      <c r="AC810" s="198">
        <v>37042.875</v>
      </c>
    </row>
    <row r="811" spans="1:29" x14ac:dyDescent="0.25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155000</v>
      </c>
      <c r="G811" s="202">
        <v>1308448</v>
      </c>
      <c r="H811" s="198">
        <v>37041.316678240742</v>
      </c>
      <c r="I811" t="s">
        <v>1569</v>
      </c>
      <c r="M811" t="s">
        <v>2946</v>
      </c>
      <c r="N811" t="s">
        <v>1538</v>
      </c>
      <c r="O811" t="s">
        <v>4869</v>
      </c>
      <c r="P811" s="199">
        <v>5000</v>
      </c>
      <c r="S811" t="s">
        <v>2947</v>
      </c>
      <c r="T811" t="s">
        <v>3255</v>
      </c>
      <c r="U811" s="201">
        <v>0.4975</v>
      </c>
      <c r="V811" t="s">
        <v>1322</v>
      </c>
      <c r="W811" t="s">
        <v>1539</v>
      </c>
      <c r="X811" t="s">
        <v>1540</v>
      </c>
      <c r="Y811" t="s">
        <v>3275</v>
      </c>
      <c r="Z811" t="s">
        <v>1909</v>
      </c>
      <c r="AA811" t="s">
        <v>4870</v>
      </c>
      <c r="AB811" s="198">
        <v>37073.875</v>
      </c>
      <c r="AC811" s="198">
        <v>37103.875</v>
      </c>
    </row>
    <row r="812" spans="1:29" x14ac:dyDescent="0.25">
      <c r="A812" s="44" t="str">
        <f t="shared" si="61"/>
        <v>US Natural Gas Financial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Financial</v>
      </c>
      <c r="E812" s="44">
        <f>IF(VLOOKUP(S812,'DD-Lookup'!$J$6:$L$50,3,FALSE)="Monthly",(YEAR(AC812)-YEAR(AB812))*12+MONTH(AC812)-MONTH(AB812)+1,(AC812-AB812+1))</f>
        <v>92</v>
      </c>
      <c r="F812" s="213">
        <f t="shared" si="65"/>
        <v>460000</v>
      </c>
      <c r="G812" s="202">
        <v>1308450</v>
      </c>
      <c r="H812" s="198">
        <v>37041.316817129627</v>
      </c>
      <c r="I812" t="s">
        <v>1246</v>
      </c>
      <c r="M812" t="s">
        <v>2946</v>
      </c>
      <c r="N812" t="s">
        <v>1538</v>
      </c>
      <c r="O812" t="s">
        <v>4871</v>
      </c>
      <c r="P812" s="199">
        <v>5000</v>
      </c>
      <c r="S812" t="s">
        <v>2947</v>
      </c>
      <c r="T812" t="s">
        <v>3255</v>
      </c>
      <c r="U812" s="201">
        <v>0.45750000000000002</v>
      </c>
      <c r="V812" t="s">
        <v>4872</v>
      </c>
      <c r="W812" t="s">
        <v>1539</v>
      </c>
      <c r="X812" t="s">
        <v>1540</v>
      </c>
      <c r="Y812" t="s">
        <v>3275</v>
      </c>
      <c r="Z812" t="s">
        <v>1909</v>
      </c>
      <c r="AA812" t="s">
        <v>4873</v>
      </c>
      <c r="AB812" s="198">
        <v>37073</v>
      </c>
      <c r="AC812" s="198">
        <v>37164</v>
      </c>
    </row>
    <row r="813" spans="1:29" x14ac:dyDescent="0.25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150000</v>
      </c>
      <c r="G813" s="202">
        <v>1308452</v>
      </c>
      <c r="H813" s="198">
        <v>37041.317245370374</v>
      </c>
      <c r="I813" t="s">
        <v>2991</v>
      </c>
      <c r="M813" t="s">
        <v>2946</v>
      </c>
      <c r="N813" t="s">
        <v>1268</v>
      </c>
      <c r="O813" t="s">
        <v>74</v>
      </c>
      <c r="P813" s="199">
        <v>5000</v>
      </c>
      <c r="S813" t="s">
        <v>2947</v>
      </c>
      <c r="T813" t="s">
        <v>3255</v>
      </c>
      <c r="U813" s="201">
        <v>3.6850000000000001</v>
      </c>
      <c r="V813" t="s">
        <v>4857</v>
      </c>
      <c r="W813" t="s">
        <v>1580</v>
      </c>
      <c r="X813" t="s">
        <v>1093</v>
      </c>
      <c r="Y813" t="s">
        <v>3275</v>
      </c>
      <c r="Z813" t="s">
        <v>1909</v>
      </c>
      <c r="AA813" t="s">
        <v>4874</v>
      </c>
      <c r="AB813" s="198">
        <v>37043.875</v>
      </c>
      <c r="AC813" s="198">
        <v>37072.875</v>
      </c>
    </row>
    <row r="814" spans="1:29" x14ac:dyDescent="0.25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1308453</v>
      </c>
      <c r="H814" s="198">
        <v>37041.317326388889</v>
      </c>
      <c r="I814" t="s">
        <v>2999</v>
      </c>
      <c r="M814" t="s">
        <v>1657</v>
      </c>
      <c r="N814" t="s">
        <v>2977</v>
      </c>
      <c r="O814" t="s">
        <v>4767</v>
      </c>
      <c r="Q814" s="199">
        <v>50</v>
      </c>
      <c r="S814" t="s">
        <v>2945</v>
      </c>
      <c r="T814" t="s">
        <v>3255</v>
      </c>
      <c r="U814" s="201">
        <v>14.75</v>
      </c>
      <c r="V814" t="s">
        <v>1245</v>
      </c>
      <c r="W814" t="s">
        <v>2988</v>
      </c>
      <c r="X814" t="s">
        <v>2978</v>
      </c>
      <c r="Y814" t="s">
        <v>1072</v>
      </c>
      <c r="Z814" t="s">
        <v>1904</v>
      </c>
      <c r="AA814">
        <v>625678.1</v>
      </c>
      <c r="AB814" s="198">
        <v>37042.875</v>
      </c>
      <c r="AC814" s="198">
        <v>37042.875</v>
      </c>
    </row>
    <row r="815" spans="1:29" x14ac:dyDescent="0.25">
      <c r="A815" s="44" t="str">
        <f t="shared" si="61"/>
        <v>US Power Financial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</v>
      </c>
      <c r="G815" s="202">
        <v>1308454</v>
      </c>
      <c r="H815" s="198">
        <v>37041.317569444444</v>
      </c>
      <c r="I815" t="s">
        <v>1546</v>
      </c>
      <c r="M815" t="s">
        <v>1657</v>
      </c>
      <c r="N815" t="s">
        <v>1069</v>
      </c>
      <c r="O815" t="s">
        <v>4830</v>
      </c>
      <c r="Q815" s="199">
        <v>50</v>
      </c>
      <c r="S815" t="s">
        <v>2945</v>
      </c>
      <c r="T815" t="s">
        <v>3255</v>
      </c>
      <c r="U815" s="201">
        <v>36.5</v>
      </c>
      <c r="V815" t="s">
        <v>4800</v>
      </c>
      <c r="W815" t="s">
        <v>1242</v>
      </c>
      <c r="X815" t="s">
        <v>2984</v>
      </c>
      <c r="Y815" t="s">
        <v>1072</v>
      </c>
      <c r="Z815" t="s">
        <v>1909</v>
      </c>
      <c r="AA815">
        <v>625679.1</v>
      </c>
      <c r="AB815" s="198">
        <v>37042.875</v>
      </c>
      <c r="AC815" s="198">
        <v>37042.875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1308455</v>
      </c>
      <c r="H816" s="198">
        <v>37041.31763888889</v>
      </c>
      <c r="I816" t="s">
        <v>1238</v>
      </c>
      <c r="M816" t="s">
        <v>2946</v>
      </c>
      <c r="N816" t="s">
        <v>1524</v>
      </c>
      <c r="O816" t="s">
        <v>4845</v>
      </c>
      <c r="Q816" s="199">
        <v>10000</v>
      </c>
      <c r="S816" t="s">
        <v>2947</v>
      </c>
      <c r="T816" t="s">
        <v>3255</v>
      </c>
      <c r="U816" s="201">
        <v>3.7513000000000001</v>
      </c>
      <c r="V816" t="s">
        <v>1553</v>
      </c>
      <c r="W816" t="s">
        <v>1526</v>
      </c>
      <c r="X816" t="s">
        <v>1527</v>
      </c>
      <c r="Y816" t="s">
        <v>1528</v>
      </c>
      <c r="Z816" t="s">
        <v>1909</v>
      </c>
      <c r="AA816">
        <v>816613</v>
      </c>
      <c r="AB816" s="198">
        <v>37042.875</v>
      </c>
      <c r="AC816" s="198">
        <v>37042.875</v>
      </c>
    </row>
    <row r="817" spans="1:29" x14ac:dyDescent="0.25">
      <c r="A817" s="44" t="str">
        <f t="shared" si="61"/>
        <v xml:space="preserve"> Natural Gas Physical</v>
      </c>
      <c r="B817" s="44" t="str">
        <f t="shared" si="62"/>
        <v/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1308456</v>
      </c>
      <c r="H817" s="198">
        <v>37041.317731481482</v>
      </c>
      <c r="I817" t="s">
        <v>1541</v>
      </c>
      <c r="M817" t="s">
        <v>2946</v>
      </c>
      <c r="N817" t="s">
        <v>1556</v>
      </c>
      <c r="O817" t="s">
        <v>4868</v>
      </c>
      <c r="Q817" s="199">
        <v>10000</v>
      </c>
      <c r="S817" t="s">
        <v>2947</v>
      </c>
      <c r="T817" t="s">
        <v>3255</v>
      </c>
      <c r="U817" s="201">
        <v>3.86</v>
      </c>
      <c r="V817" t="s">
        <v>1687</v>
      </c>
      <c r="W817" t="s">
        <v>1557</v>
      </c>
      <c r="X817" t="s">
        <v>1558</v>
      </c>
      <c r="Y817" t="s">
        <v>1528</v>
      </c>
      <c r="Z817" t="s">
        <v>1909</v>
      </c>
      <c r="AA817">
        <v>816614</v>
      </c>
      <c r="AB817" s="198">
        <v>37042.875</v>
      </c>
      <c r="AC817" s="198">
        <v>37042.875</v>
      </c>
    </row>
    <row r="818" spans="1:29" x14ac:dyDescent="0.25">
      <c r="A818" s="44" t="str">
        <f t="shared" si="61"/>
        <v xml:space="preserve"> Natural Gas Physical</v>
      </c>
      <c r="B818" s="44" t="str">
        <f t="shared" si="62"/>
        <v/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1308457</v>
      </c>
      <c r="H818" s="198">
        <v>37041.317766203705</v>
      </c>
      <c r="I818" t="s">
        <v>1541</v>
      </c>
      <c r="M818" t="s">
        <v>2946</v>
      </c>
      <c r="N818" t="s">
        <v>1556</v>
      </c>
      <c r="O818" t="s">
        <v>4868</v>
      </c>
      <c r="Q818" s="199">
        <v>10000</v>
      </c>
      <c r="S818" t="s">
        <v>2947</v>
      </c>
      <c r="T818" t="s">
        <v>3255</v>
      </c>
      <c r="U818" s="201">
        <v>3.8650000000000002</v>
      </c>
      <c r="V818" t="s">
        <v>1687</v>
      </c>
      <c r="W818" t="s">
        <v>1557</v>
      </c>
      <c r="X818" t="s">
        <v>1558</v>
      </c>
      <c r="Y818" t="s">
        <v>1528</v>
      </c>
      <c r="Z818" t="s">
        <v>1909</v>
      </c>
      <c r="AA818">
        <v>816615</v>
      </c>
      <c r="AB818" s="198">
        <v>37042.875</v>
      </c>
      <c r="AC818" s="198">
        <v>37042.875</v>
      </c>
    </row>
    <row r="819" spans="1:29" x14ac:dyDescent="0.25">
      <c r="A819" s="44" t="str">
        <f t="shared" si="61"/>
        <v>US Crude Financial</v>
      </c>
      <c r="B819" s="44" t="str">
        <f t="shared" si="62"/>
        <v>US</v>
      </c>
      <c r="C819" s="44" t="str">
        <f t="shared" si="63"/>
        <v>Crude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50000</v>
      </c>
      <c r="G819" s="202">
        <v>1308459</v>
      </c>
      <c r="H819" s="198">
        <v>37041.318356481483</v>
      </c>
      <c r="I819" t="s">
        <v>2944</v>
      </c>
      <c r="M819" t="s">
        <v>3086</v>
      </c>
      <c r="N819" t="s">
        <v>1063</v>
      </c>
      <c r="O819" t="s">
        <v>2972</v>
      </c>
      <c r="P819" s="199">
        <v>50000</v>
      </c>
      <c r="S819" t="s">
        <v>2953</v>
      </c>
      <c r="T819" t="s">
        <v>3255</v>
      </c>
      <c r="U819" s="201">
        <v>28.81</v>
      </c>
      <c r="V819" t="s">
        <v>1695</v>
      </c>
      <c r="W819" t="s">
        <v>1065</v>
      </c>
      <c r="X819" t="s">
        <v>1066</v>
      </c>
      <c r="Y819" t="s">
        <v>1670</v>
      </c>
      <c r="Z819" t="s">
        <v>1909</v>
      </c>
      <c r="AA819">
        <v>109420</v>
      </c>
      <c r="AB819" s="198">
        <v>37073</v>
      </c>
      <c r="AC819" s="198">
        <v>37103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1308461</v>
      </c>
      <c r="H820" s="198">
        <v>37041.318518518521</v>
      </c>
      <c r="I820" t="s">
        <v>1235</v>
      </c>
      <c r="M820" t="s">
        <v>1657</v>
      </c>
      <c r="N820" t="s">
        <v>2977</v>
      </c>
      <c r="O820" t="s">
        <v>4767</v>
      </c>
      <c r="Q820" s="199">
        <v>50</v>
      </c>
      <c r="S820" t="s">
        <v>2945</v>
      </c>
      <c r="T820" t="s">
        <v>3255</v>
      </c>
      <c r="U820" s="201">
        <v>15</v>
      </c>
      <c r="V820" t="s">
        <v>1579</v>
      </c>
      <c r="W820" t="s">
        <v>2988</v>
      </c>
      <c r="X820" t="s">
        <v>2978</v>
      </c>
      <c r="Y820" t="s">
        <v>1072</v>
      </c>
      <c r="Z820" t="s">
        <v>1904</v>
      </c>
      <c r="AA820">
        <v>625681.1</v>
      </c>
      <c r="AB820" s="198">
        <v>37042.875</v>
      </c>
      <c r="AC820" s="198">
        <v>37042.875</v>
      </c>
    </row>
    <row r="821" spans="1:29" x14ac:dyDescent="0.25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1308462</v>
      </c>
      <c r="H821" s="198">
        <v>37041.318645833337</v>
      </c>
      <c r="I821" t="s">
        <v>1515</v>
      </c>
      <c r="M821" t="s">
        <v>2946</v>
      </c>
      <c r="N821" t="s">
        <v>1268</v>
      </c>
      <c r="O821" t="s">
        <v>1537</v>
      </c>
      <c r="P821" s="199">
        <v>5000</v>
      </c>
      <c r="S821" t="s">
        <v>2947</v>
      </c>
      <c r="T821" t="s">
        <v>3255</v>
      </c>
      <c r="U821" s="201">
        <v>3.74</v>
      </c>
      <c r="V821" t="s">
        <v>1170</v>
      </c>
      <c r="W821" t="s">
        <v>1767</v>
      </c>
      <c r="X821" t="s">
        <v>1269</v>
      </c>
      <c r="Y821" t="s">
        <v>3275</v>
      </c>
      <c r="Z821" t="s">
        <v>1909</v>
      </c>
      <c r="AA821" t="s">
        <v>4875</v>
      </c>
      <c r="AB821" s="198">
        <v>37073.875</v>
      </c>
      <c r="AC821" s="198">
        <v>37103.875</v>
      </c>
    </row>
    <row r="822" spans="1:29" x14ac:dyDescent="0.25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1308463</v>
      </c>
      <c r="H822" s="198">
        <v>37041.318715277775</v>
      </c>
      <c r="I822" t="s">
        <v>1246</v>
      </c>
      <c r="M822" t="s">
        <v>1657</v>
      </c>
      <c r="N822" t="s">
        <v>1069</v>
      </c>
      <c r="O822" t="s">
        <v>4818</v>
      </c>
      <c r="P822" s="199">
        <v>50</v>
      </c>
      <c r="S822" t="s">
        <v>2945</v>
      </c>
      <c r="T822" t="s">
        <v>3255</v>
      </c>
      <c r="U822" s="201">
        <v>25</v>
      </c>
      <c r="V822" t="s">
        <v>4819</v>
      </c>
      <c r="W822" t="s">
        <v>1070</v>
      </c>
      <c r="X822" t="s">
        <v>1071</v>
      </c>
      <c r="Y822" t="s">
        <v>1072</v>
      </c>
      <c r="Z822" t="s">
        <v>1909</v>
      </c>
      <c r="AA822">
        <v>625682.1</v>
      </c>
      <c r="AB822" s="198">
        <v>37041.875</v>
      </c>
      <c r="AC822" s="198">
        <v>37041.875</v>
      </c>
    </row>
    <row r="823" spans="1:29" x14ac:dyDescent="0.25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5</v>
      </c>
      <c r="F823" s="213">
        <f t="shared" si="65"/>
        <v>250</v>
      </c>
      <c r="G823" s="202">
        <v>1308464</v>
      </c>
      <c r="H823" s="198">
        <v>37041.318969907406</v>
      </c>
      <c r="I823" t="s">
        <v>2992</v>
      </c>
      <c r="M823" t="s">
        <v>1657</v>
      </c>
      <c r="N823" t="s">
        <v>1069</v>
      </c>
      <c r="O823" t="s">
        <v>457</v>
      </c>
      <c r="P823" s="199">
        <v>50</v>
      </c>
      <c r="S823" t="s">
        <v>2945</v>
      </c>
      <c r="T823" t="s">
        <v>3255</v>
      </c>
      <c r="U823" s="201">
        <v>42.5</v>
      </c>
      <c r="V823" t="s">
        <v>1074</v>
      </c>
      <c r="W823" t="s">
        <v>1242</v>
      </c>
      <c r="X823" t="s">
        <v>2984</v>
      </c>
      <c r="Y823" t="s">
        <v>1072</v>
      </c>
      <c r="Z823" t="s">
        <v>1909</v>
      </c>
      <c r="AA823">
        <v>625683.1</v>
      </c>
      <c r="AB823" s="198">
        <v>37046.875</v>
      </c>
      <c r="AC823" s="198">
        <v>37050.875</v>
      </c>
    </row>
    <row r="824" spans="1:29" x14ac:dyDescent="0.25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</v>
      </c>
      <c r="G824" s="202">
        <v>1308465</v>
      </c>
      <c r="H824" s="198">
        <v>37041.319050925929</v>
      </c>
      <c r="I824" t="s">
        <v>2999</v>
      </c>
      <c r="M824" t="s">
        <v>1657</v>
      </c>
      <c r="N824" t="s">
        <v>2977</v>
      </c>
      <c r="O824" t="s">
        <v>4767</v>
      </c>
      <c r="Q824" s="199">
        <v>50</v>
      </c>
      <c r="S824" t="s">
        <v>2945</v>
      </c>
      <c r="T824" t="s">
        <v>3255</v>
      </c>
      <c r="U824" s="201">
        <v>15.25</v>
      </c>
      <c r="V824" t="s">
        <v>1245</v>
      </c>
      <c r="W824" t="s">
        <v>2988</v>
      </c>
      <c r="X824" t="s">
        <v>2978</v>
      </c>
      <c r="Y824" t="s">
        <v>1072</v>
      </c>
      <c r="Z824" t="s">
        <v>1904</v>
      </c>
      <c r="AA824">
        <v>625685.1</v>
      </c>
      <c r="AB824" s="198">
        <v>37042.875</v>
      </c>
      <c r="AC824" s="198">
        <v>37042.875</v>
      </c>
    </row>
    <row r="825" spans="1:29" x14ac:dyDescent="0.25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31</v>
      </c>
      <c r="F825" s="213">
        <f t="shared" si="65"/>
        <v>310000</v>
      </c>
      <c r="G825" s="202">
        <v>1308466</v>
      </c>
      <c r="H825" s="198">
        <v>37041.319143518522</v>
      </c>
      <c r="I825" t="s">
        <v>2976</v>
      </c>
      <c r="M825" t="s">
        <v>2946</v>
      </c>
      <c r="N825" t="s">
        <v>1268</v>
      </c>
      <c r="O825" t="s">
        <v>1537</v>
      </c>
      <c r="P825" s="199">
        <v>10000</v>
      </c>
      <c r="S825" t="s">
        <v>2947</v>
      </c>
      <c r="T825" t="s">
        <v>3255</v>
      </c>
      <c r="U825" s="201">
        <v>3.74</v>
      </c>
      <c r="V825" t="s">
        <v>3002</v>
      </c>
      <c r="W825" t="s">
        <v>1767</v>
      </c>
      <c r="X825" t="s">
        <v>1269</v>
      </c>
      <c r="Y825" t="s">
        <v>3275</v>
      </c>
      <c r="Z825" t="s">
        <v>1909</v>
      </c>
      <c r="AA825" t="s">
        <v>4876</v>
      </c>
      <c r="AB825" s="198">
        <v>37073.875</v>
      </c>
      <c r="AC825" s="198">
        <v>37103.875</v>
      </c>
    </row>
    <row r="826" spans="1:29" x14ac:dyDescent="0.25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20</v>
      </c>
      <c r="G826" s="202">
        <v>1308467</v>
      </c>
      <c r="H826" s="198">
        <v>37041.319212962961</v>
      </c>
      <c r="I826" t="s">
        <v>3278</v>
      </c>
      <c r="M826" t="s">
        <v>2952</v>
      </c>
      <c r="N826" t="s">
        <v>3265</v>
      </c>
      <c r="O826" t="s">
        <v>3266</v>
      </c>
      <c r="Q826" s="199">
        <v>20</v>
      </c>
      <c r="S826" t="s">
        <v>3254</v>
      </c>
      <c r="T826" t="s">
        <v>3255</v>
      </c>
      <c r="U826" s="201">
        <v>1520</v>
      </c>
      <c r="V826" t="s">
        <v>3287</v>
      </c>
      <c r="W826" t="s">
        <v>3261</v>
      </c>
      <c r="X826" t="s">
        <v>3257</v>
      </c>
      <c r="Y826" t="s">
        <v>3258</v>
      </c>
      <c r="Z826" t="s">
        <v>3259</v>
      </c>
      <c r="AA826">
        <v>2157618</v>
      </c>
    </row>
    <row r="827" spans="1:29" x14ac:dyDescent="0.25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151</v>
      </c>
      <c r="F827" s="213">
        <f t="shared" si="65"/>
        <v>755000</v>
      </c>
      <c r="G827" s="202">
        <v>1308468</v>
      </c>
      <c r="H827" s="198">
        <v>37041.319236111114</v>
      </c>
      <c r="I827" t="s">
        <v>2976</v>
      </c>
      <c r="M827" t="s">
        <v>2946</v>
      </c>
      <c r="N827" t="s">
        <v>1268</v>
      </c>
      <c r="O827" t="s">
        <v>1555</v>
      </c>
      <c r="P827" s="199">
        <v>5000</v>
      </c>
      <c r="S827" t="s">
        <v>2947</v>
      </c>
      <c r="T827" t="s">
        <v>3255</v>
      </c>
      <c r="U827" s="201">
        <v>4.2</v>
      </c>
      <c r="V827" t="s">
        <v>1417</v>
      </c>
      <c r="W827" t="s">
        <v>1767</v>
      </c>
      <c r="X827" t="s">
        <v>1269</v>
      </c>
      <c r="Y827" t="s">
        <v>3275</v>
      </c>
      <c r="Z827" t="s">
        <v>1909</v>
      </c>
      <c r="AA827" t="s">
        <v>4877</v>
      </c>
      <c r="AB827" s="198">
        <v>37196</v>
      </c>
      <c r="AC827" s="198">
        <v>37346</v>
      </c>
    </row>
    <row r="828" spans="1:29" x14ac:dyDescent="0.25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3">
        <f t="shared" si="65"/>
        <v>300000</v>
      </c>
      <c r="G828" s="202">
        <v>1308469</v>
      </c>
      <c r="H828" s="198">
        <v>37041.319247685184</v>
      </c>
      <c r="I828" t="s">
        <v>1241</v>
      </c>
      <c r="M828" t="s">
        <v>2946</v>
      </c>
      <c r="N828" t="s">
        <v>1268</v>
      </c>
      <c r="O828" t="s">
        <v>74</v>
      </c>
      <c r="P828" s="199">
        <v>10000</v>
      </c>
      <c r="S828" t="s">
        <v>2947</v>
      </c>
      <c r="T828" t="s">
        <v>3255</v>
      </c>
      <c r="U828" s="201">
        <v>3.68</v>
      </c>
      <c r="V828" t="s">
        <v>14</v>
      </c>
      <c r="W828" t="s">
        <v>1580</v>
      </c>
      <c r="X828" t="s">
        <v>1093</v>
      </c>
      <c r="Y828" t="s">
        <v>3275</v>
      </c>
      <c r="Z828" t="s">
        <v>1909</v>
      </c>
      <c r="AA828" t="s">
        <v>4878</v>
      </c>
      <c r="AB828" s="198">
        <v>37043.875</v>
      </c>
      <c r="AC828" s="198">
        <v>37072.875</v>
      </c>
    </row>
    <row r="829" spans="1:29" x14ac:dyDescent="0.25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20</v>
      </c>
      <c r="G829" s="202">
        <v>1308470</v>
      </c>
      <c r="H829" s="198">
        <v>37041.31927083333</v>
      </c>
      <c r="I829" t="s">
        <v>3225</v>
      </c>
      <c r="M829" t="s">
        <v>2952</v>
      </c>
      <c r="N829" t="s">
        <v>3252</v>
      </c>
      <c r="O829" t="s">
        <v>3253</v>
      </c>
      <c r="P829" s="199">
        <v>20</v>
      </c>
      <c r="S829" t="s">
        <v>3254</v>
      </c>
      <c r="T829" t="s">
        <v>3255</v>
      </c>
      <c r="U829" s="201">
        <v>1699</v>
      </c>
      <c r="V829" t="s">
        <v>3268</v>
      </c>
      <c r="W829" t="s">
        <v>3261</v>
      </c>
      <c r="X829" t="s">
        <v>3257</v>
      </c>
      <c r="Y829" t="s">
        <v>3258</v>
      </c>
      <c r="Z829" t="s">
        <v>3259</v>
      </c>
      <c r="AA829">
        <v>2157621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1308471</v>
      </c>
      <c r="H830" s="198">
        <v>37041.319374999999</v>
      </c>
      <c r="I830" t="s">
        <v>1238</v>
      </c>
      <c r="M830" t="s">
        <v>2946</v>
      </c>
      <c r="N830" t="s">
        <v>1524</v>
      </c>
      <c r="O830" t="s">
        <v>4879</v>
      </c>
      <c r="Q830" s="199">
        <v>5000</v>
      </c>
      <c r="S830" t="s">
        <v>2947</v>
      </c>
      <c r="T830" t="s">
        <v>3255</v>
      </c>
      <c r="U830" s="201">
        <v>3.85</v>
      </c>
      <c r="V830" t="s">
        <v>1525</v>
      </c>
      <c r="W830" t="s">
        <v>1575</v>
      </c>
      <c r="X830" t="s">
        <v>1576</v>
      </c>
      <c r="Y830" t="s">
        <v>1528</v>
      </c>
      <c r="Z830" t="s">
        <v>1909</v>
      </c>
      <c r="AA830">
        <v>816616</v>
      </c>
      <c r="AB830" s="198">
        <v>37042.875</v>
      </c>
      <c r="AC830" s="198">
        <v>37042.875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1308473</v>
      </c>
      <c r="H831" s="198">
        <v>37041.319409722222</v>
      </c>
      <c r="I831" t="s">
        <v>1238</v>
      </c>
      <c r="M831" t="s">
        <v>2946</v>
      </c>
      <c r="N831" t="s">
        <v>1524</v>
      </c>
      <c r="O831" t="s">
        <v>4879</v>
      </c>
      <c r="Q831" s="199">
        <v>5000</v>
      </c>
      <c r="S831" t="s">
        <v>2947</v>
      </c>
      <c r="T831" t="s">
        <v>3255</v>
      </c>
      <c r="U831" s="201">
        <v>3.855</v>
      </c>
      <c r="V831" t="s">
        <v>1525</v>
      </c>
      <c r="W831" t="s">
        <v>1575</v>
      </c>
      <c r="X831" t="s">
        <v>1576</v>
      </c>
      <c r="Y831" t="s">
        <v>1528</v>
      </c>
      <c r="Z831" t="s">
        <v>1909</v>
      </c>
      <c r="AA831">
        <v>816617</v>
      </c>
      <c r="AB831" s="198">
        <v>37042.875</v>
      </c>
      <c r="AC831" s="198">
        <v>37042.875</v>
      </c>
    </row>
    <row r="832" spans="1:29" x14ac:dyDescent="0.25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365</v>
      </c>
      <c r="F832" s="213">
        <f t="shared" si="65"/>
        <v>1825000</v>
      </c>
      <c r="G832" s="202">
        <v>1308474</v>
      </c>
      <c r="H832" s="198">
        <v>37041.319467592592</v>
      </c>
      <c r="I832" t="s">
        <v>1267</v>
      </c>
      <c r="M832" t="s">
        <v>2946</v>
      </c>
      <c r="N832" t="s">
        <v>1268</v>
      </c>
      <c r="O832" t="s">
        <v>1578</v>
      </c>
      <c r="P832" s="199">
        <v>5000</v>
      </c>
      <c r="S832" t="s">
        <v>2947</v>
      </c>
      <c r="T832" t="s">
        <v>3255</v>
      </c>
      <c r="U832" s="201">
        <v>3.9550000000000001</v>
      </c>
      <c r="V832" t="s">
        <v>1343</v>
      </c>
      <c r="W832" t="s">
        <v>1767</v>
      </c>
      <c r="X832" t="s">
        <v>1269</v>
      </c>
      <c r="Y832" t="s">
        <v>3275</v>
      </c>
      <c r="Z832" t="s">
        <v>1909</v>
      </c>
      <c r="AA832" t="s">
        <v>4880</v>
      </c>
      <c r="AB832" s="198">
        <v>37257.875</v>
      </c>
      <c r="AC832" s="198">
        <v>37621.875</v>
      </c>
    </row>
    <row r="833" spans="1:29" x14ac:dyDescent="0.25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2</v>
      </c>
      <c r="G833" s="202">
        <v>1308476</v>
      </c>
      <c r="H833" s="198">
        <v>37041.319594907407</v>
      </c>
      <c r="I833" t="s">
        <v>3277</v>
      </c>
      <c r="M833" t="s">
        <v>2952</v>
      </c>
      <c r="N833" t="s">
        <v>3265</v>
      </c>
      <c r="O833" t="s">
        <v>3266</v>
      </c>
      <c r="P833" s="199">
        <v>2</v>
      </c>
      <c r="S833" t="s">
        <v>3254</v>
      </c>
      <c r="T833" t="s">
        <v>3255</v>
      </c>
      <c r="U833" s="201">
        <v>1519</v>
      </c>
      <c r="V833" t="s">
        <v>3318</v>
      </c>
      <c r="W833" t="s">
        <v>3261</v>
      </c>
      <c r="X833" t="s">
        <v>3257</v>
      </c>
      <c r="Y833" t="s">
        <v>3258</v>
      </c>
      <c r="Z833" t="s">
        <v>3259</v>
      </c>
      <c r="AA833">
        <v>2157626</v>
      </c>
    </row>
    <row r="834" spans="1:29" x14ac:dyDescent="0.25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1308477</v>
      </c>
      <c r="H834" s="198">
        <v>37041.319606481484</v>
      </c>
      <c r="I834" t="s">
        <v>67</v>
      </c>
      <c r="M834" t="s">
        <v>2946</v>
      </c>
      <c r="N834" t="s">
        <v>1268</v>
      </c>
      <c r="O834" t="s">
        <v>1555</v>
      </c>
      <c r="P834" s="199">
        <v>5000</v>
      </c>
      <c r="S834" t="s">
        <v>2947</v>
      </c>
      <c r="T834" t="s">
        <v>3255</v>
      </c>
      <c r="U834" s="201">
        <v>4.1950000000000003</v>
      </c>
      <c r="V834" t="s">
        <v>2912</v>
      </c>
      <c r="W834" t="s">
        <v>1767</v>
      </c>
      <c r="X834" t="s">
        <v>1269</v>
      </c>
      <c r="Y834" t="s">
        <v>3275</v>
      </c>
      <c r="Z834" t="s">
        <v>1909</v>
      </c>
      <c r="AA834" t="s">
        <v>4881</v>
      </c>
      <c r="AB834" s="198">
        <v>37196</v>
      </c>
      <c r="AC834" s="198">
        <v>37346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5000</v>
      </c>
      <c r="G835" s="202">
        <v>1308478</v>
      </c>
      <c r="H835" s="198">
        <v>37041.31962962963</v>
      </c>
      <c r="I835" t="s">
        <v>1238</v>
      </c>
      <c r="M835" t="s">
        <v>2946</v>
      </c>
      <c r="N835" t="s">
        <v>1524</v>
      </c>
      <c r="O835" t="s">
        <v>4882</v>
      </c>
      <c r="Q835" s="199">
        <v>5000</v>
      </c>
      <c r="S835" t="s">
        <v>2947</v>
      </c>
      <c r="T835" t="s">
        <v>3255</v>
      </c>
      <c r="U835" s="201">
        <v>3.855</v>
      </c>
      <c r="V835" t="s">
        <v>1525</v>
      </c>
      <c r="W835" t="s">
        <v>1575</v>
      </c>
      <c r="X835" t="s">
        <v>1576</v>
      </c>
      <c r="Y835" t="s">
        <v>1528</v>
      </c>
      <c r="Z835" t="s">
        <v>1909</v>
      </c>
      <c r="AA835">
        <v>816618</v>
      </c>
      <c r="AB835" s="198">
        <v>37042.875</v>
      </c>
      <c r="AC835" s="198">
        <v>37042.875</v>
      </c>
    </row>
    <row r="836" spans="1:29" x14ac:dyDescent="0.25">
      <c r="A836" s="44" t="str">
        <f t="shared" si="61"/>
        <v xml:space="preserve"> Metals Financial</v>
      </c>
      <c r="B836" s="44" t="str">
        <f t="shared" si="62"/>
        <v/>
      </c>
      <c r="C836" s="44" t="str">
        <f t="shared" si="63"/>
        <v>Metals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18</v>
      </c>
      <c r="G836" s="202">
        <v>1308480</v>
      </c>
      <c r="H836" s="198">
        <v>37041.319722222222</v>
      </c>
      <c r="I836" t="s">
        <v>3225</v>
      </c>
      <c r="M836" t="s">
        <v>2952</v>
      </c>
      <c r="N836" t="s">
        <v>3265</v>
      </c>
      <c r="O836" t="s">
        <v>3266</v>
      </c>
      <c r="P836" s="199">
        <v>18</v>
      </c>
      <c r="S836" t="s">
        <v>3254</v>
      </c>
      <c r="T836" t="s">
        <v>3255</v>
      </c>
      <c r="U836" s="201">
        <v>1519</v>
      </c>
      <c r="V836" t="s">
        <v>3269</v>
      </c>
      <c r="W836" t="s">
        <v>3261</v>
      </c>
      <c r="X836" t="s">
        <v>3257</v>
      </c>
      <c r="Y836" t="s">
        <v>3258</v>
      </c>
      <c r="Z836" t="s">
        <v>3259</v>
      </c>
      <c r="AA836">
        <v>2157630</v>
      </c>
    </row>
    <row r="837" spans="1:29" x14ac:dyDescent="0.25">
      <c r="A837" s="44" t="str">
        <f t="shared" si="61"/>
        <v>US Natural Gas Financial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30</v>
      </c>
      <c r="F837" s="213">
        <f t="shared" si="65"/>
        <v>150000</v>
      </c>
      <c r="G837" s="202">
        <v>1308481</v>
      </c>
      <c r="H837" s="198">
        <v>37041.319826388892</v>
      </c>
      <c r="I837" t="s">
        <v>3227</v>
      </c>
      <c r="M837" t="s">
        <v>2946</v>
      </c>
      <c r="N837" t="s">
        <v>1268</v>
      </c>
      <c r="O837" t="s">
        <v>74</v>
      </c>
      <c r="Q837" s="199">
        <v>5000</v>
      </c>
      <c r="S837" t="s">
        <v>2947</v>
      </c>
      <c r="T837" t="s">
        <v>3255</v>
      </c>
      <c r="U837" s="201">
        <v>3.67</v>
      </c>
      <c r="V837" t="s">
        <v>3369</v>
      </c>
      <c r="W837" t="s">
        <v>1580</v>
      </c>
      <c r="X837" t="s">
        <v>1093</v>
      </c>
      <c r="Y837" t="s">
        <v>3275</v>
      </c>
      <c r="Z837" t="s">
        <v>1909</v>
      </c>
      <c r="AA837" t="s">
        <v>4883</v>
      </c>
      <c r="AB837" s="198">
        <v>37043.875</v>
      </c>
      <c r="AC837" s="198">
        <v>37072.875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1308483</v>
      </c>
      <c r="H838" s="198">
        <v>37041.32</v>
      </c>
      <c r="I838" t="s">
        <v>2976</v>
      </c>
      <c r="M838" t="s">
        <v>2946</v>
      </c>
      <c r="N838" t="s">
        <v>1524</v>
      </c>
      <c r="O838" t="s">
        <v>4882</v>
      </c>
      <c r="Q838" s="199">
        <v>5000</v>
      </c>
      <c r="S838" t="s">
        <v>2947</v>
      </c>
      <c r="T838" t="s">
        <v>3255</v>
      </c>
      <c r="U838" s="201">
        <v>3.8650000000000002</v>
      </c>
      <c r="V838" t="s">
        <v>435</v>
      </c>
      <c r="W838" t="s">
        <v>1575</v>
      </c>
      <c r="X838" t="s">
        <v>1576</v>
      </c>
      <c r="Y838" t="s">
        <v>1528</v>
      </c>
      <c r="Z838" t="s">
        <v>1909</v>
      </c>
      <c r="AA838">
        <v>816619</v>
      </c>
      <c r="AB838" s="198">
        <v>37042.875</v>
      </c>
      <c r="AC838" s="198">
        <v>37042.875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1308489</v>
      </c>
      <c r="H839" s="198">
        <v>37041.320196759261</v>
      </c>
      <c r="I839" t="s">
        <v>1551</v>
      </c>
      <c r="M839" t="s">
        <v>2946</v>
      </c>
      <c r="N839" t="s">
        <v>1524</v>
      </c>
      <c r="O839" t="s">
        <v>4845</v>
      </c>
      <c r="P839" s="199">
        <v>10000</v>
      </c>
      <c r="S839" t="s">
        <v>2947</v>
      </c>
      <c r="T839" t="s">
        <v>3255</v>
      </c>
      <c r="U839" s="201">
        <v>3.7475000000000001</v>
      </c>
      <c r="V839" t="s">
        <v>1364</v>
      </c>
      <c r="W839" t="s">
        <v>1526</v>
      </c>
      <c r="X839" t="s">
        <v>1527</v>
      </c>
      <c r="Y839" t="s">
        <v>1528</v>
      </c>
      <c r="Z839" t="s">
        <v>1909</v>
      </c>
      <c r="AA839">
        <v>816621</v>
      </c>
      <c r="AB839" s="198">
        <v>37042.875</v>
      </c>
      <c r="AC839" s="198">
        <v>37042.875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450000</v>
      </c>
      <c r="G840" s="202">
        <v>1308492</v>
      </c>
      <c r="H840" s="198">
        <v>37041.320254629631</v>
      </c>
      <c r="I840" t="s">
        <v>1238</v>
      </c>
      <c r="M840" t="s">
        <v>2946</v>
      </c>
      <c r="N840" t="s">
        <v>1524</v>
      </c>
      <c r="O840" t="s">
        <v>1154</v>
      </c>
      <c r="P840" s="199">
        <v>15000</v>
      </c>
      <c r="S840" t="s">
        <v>2947</v>
      </c>
      <c r="T840" t="s">
        <v>3255</v>
      </c>
      <c r="U840" s="201">
        <v>3.59</v>
      </c>
      <c r="V840" t="s">
        <v>1136</v>
      </c>
      <c r="W840" t="s">
        <v>1402</v>
      </c>
      <c r="X840" t="s">
        <v>1155</v>
      </c>
      <c r="Y840" t="s">
        <v>1528</v>
      </c>
      <c r="Z840" t="s">
        <v>1909</v>
      </c>
      <c r="AA840">
        <v>816622</v>
      </c>
      <c r="AB840" s="198">
        <v>37043.407638888886</v>
      </c>
      <c r="AC840" s="198">
        <v>37072.407638888886</v>
      </c>
    </row>
    <row r="841" spans="1:29" x14ac:dyDescent="0.25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3">
        <f t="shared" si="65"/>
        <v>155000</v>
      </c>
      <c r="G841" s="202">
        <v>1308493</v>
      </c>
      <c r="H841" s="198">
        <v>37041.320335648146</v>
      </c>
      <c r="I841" t="s">
        <v>1274</v>
      </c>
      <c r="M841" t="s">
        <v>2946</v>
      </c>
      <c r="N841" t="s">
        <v>1268</v>
      </c>
      <c r="O841" t="s">
        <v>1537</v>
      </c>
      <c r="Q841" s="199">
        <v>5000</v>
      </c>
      <c r="S841" t="s">
        <v>2947</v>
      </c>
      <c r="T841" t="s">
        <v>3255</v>
      </c>
      <c r="U841" s="201">
        <v>3.73</v>
      </c>
      <c r="V841" t="s">
        <v>282</v>
      </c>
      <c r="W841" t="s">
        <v>1767</v>
      </c>
      <c r="X841" t="s">
        <v>1269</v>
      </c>
      <c r="Y841" t="s">
        <v>3275</v>
      </c>
      <c r="Z841" t="s">
        <v>1909</v>
      </c>
      <c r="AA841" t="s">
        <v>4884</v>
      </c>
      <c r="AB841" s="198">
        <v>37073.875</v>
      </c>
      <c r="AC841" s="198">
        <v>37103.875</v>
      </c>
    </row>
    <row r="842" spans="1:29" x14ac:dyDescent="0.25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31</v>
      </c>
      <c r="F842" s="213">
        <f t="shared" si="65"/>
        <v>310000</v>
      </c>
      <c r="G842" s="202">
        <v>1308494</v>
      </c>
      <c r="H842" s="198">
        <v>37041.320370370369</v>
      </c>
      <c r="I842" t="s">
        <v>3095</v>
      </c>
      <c r="M842" t="s">
        <v>2946</v>
      </c>
      <c r="N842" t="s">
        <v>1268</v>
      </c>
      <c r="O842" t="s">
        <v>1537</v>
      </c>
      <c r="Q842" s="199">
        <v>10000</v>
      </c>
      <c r="S842" t="s">
        <v>2947</v>
      </c>
      <c r="T842" t="s">
        <v>3255</v>
      </c>
      <c r="U842" s="201">
        <v>3.73</v>
      </c>
      <c r="V842" t="s">
        <v>161</v>
      </c>
      <c r="W842" t="s">
        <v>1767</v>
      </c>
      <c r="X842" t="s">
        <v>1269</v>
      </c>
      <c r="Y842" t="s">
        <v>3275</v>
      </c>
      <c r="Z842" t="s">
        <v>1909</v>
      </c>
      <c r="AA842" t="s">
        <v>4885</v>
      </c>
      <c r="AB842" s="198">
        <v>37073.875</v>
      </c>
      <c r="AC842" s="198">
        <v>37103.875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1308495</v>
      </c>
      <c r="H843" s="198">
        <v>37041.320405092592</v>
      </c>
      <c r="I843" t="s">
        <v>1515</v>
      </c>
      <c r="M843" t="s">
        <v>2946</v>
      </c>
      <c r="N843" t="s">
        <v>1268</v>
      </c>
      <c r="O843" t="s">
        <v>1537</v>
      </c>
      <c r="P843" s="199">
        <v>10000</v>
      </c>
      <c r="S843" t="s">
        <v>2947</v>
      </c>
      <c r="T843" t="s">
        <v>3255</v>
      </c>
      <c r="U843" s="201">
        <v>3.7250000000000001</v>
      </c>
      <c r="V843" t="s">
        <v>3414</v>
      </c>
      <c r="W843" t="s">
        <v>1767</v>
      </c>
      <c r="X843" t="s">
        <v>1269</v>
      </c>
      <c r="Y843" t="s">
        <v>3275</v>
      </c>
      <c r="Z843" t="s">
        <v>1909</v>
      </c>
      <c r="AA843" t="s">
        <v>4886</v>
      </c>
      <c r="AB843" s="198">
        <v>37073.875</v>
      </c>
      <c r="AC843" s="198">
        <v>37103.875</v>
      </c>
    </row>
    <row r="844" spans="1:29" x14ac:dyDescent="0.25">
      <c r="A844" s="44" t="str">
        <f t="shared" si="66"/>
        <v>US Crude Financial</v>
      </c>
      <c r="B844" s="44" t="str">
        <f t="shared" si="67"/>
        <v>US</v>
      </c>
      <c r="C844" s="44" t="str">
        <f t="shared" si="68"/>
        <v>Crude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50000</v>
      </c>
      <c r="G844" s="202">
        <v>1308496</v>
      </c>
      <c r="H844" s="198">
        <v>37041.320451388892</v>
      </c>
      <c r="I844" t="s">
        <v>2944</v>
      </c>
      <c r="M844" t="s">
        <v>3086</v>
      </c>
      <c r="N844" t="s">
        <v>1063</v>
      </c>
      <c r="O844" t="s">
        <v>2972</v>
      </c>
      <c r="P844" s="199">
        <v>50000</v>
      </c>
      <c r="S844" t="s">
        <v>2953</v>
      </c>
      <c r="T844" t="s">
        <v>3255</v>
      </c>
      <c r="U844" s="201">
        <v>28.79</v>
      </c>
      <c r="V844" t="s">
        <v>1695</v>
      </c>
      <c r="W844" t="s">
        <v>1065</v>
      </c>
      <c r="X844" t="s">
        <v>1066</v>
      </c>
      <c r="Y844" t="s">
        <v>1670</v>
      </c>
      <c r="Z844" t="s">
        <v>1909</v>
      </c>
      <c r="AA844">
        <v>109426</v>
      </c>
      <c r="AB844" s="198">
        <v>37073</v>
      </c>
      <c r="AC844" s="198">
        <v>37103</v>
      </c>
    </row>
    <row r="845" spans="1:29" x14ac:dyDescent="0.25">
      <c r="A845" s="44" t="str">
        <f t="shared" si="66"/>
        <v>US Power Physical</v>
      </c>
      <c r="B845" s="44" t="str">
        <f t="shared" si="67"/>
        <v>US</v>
      </c>
      <c r="C845" s="44" t="str">
        <f t="shared" si="68"/>
        <v>Power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30</v>
      </c>
      <c r="F845" s="213">
        <f t="shared" si="70"/>
        <v>1500</v>
      </c>
      <c r="G845" s="202">
        <v>1308498</v>
      </c>
      <c r="H845" s="198">
        <v>37041.320613425924</v>
      </c>
      <c r="I845" t="s">
        <v>2987</v>
      </c>
      <c r="M845" t="s">
        <v>1657</v>
      </c>
      <c r="N845" t="s">
        <v>2977</v>
      </c>
      <c r="O845" t="s">
        <v>3000</v>
      </c>
      <c r="P845" s="199">
        <v>50</v>
      </c>
      <c r="S845" t="s">
        <v>2945</v>
      </c>
      <c r="T845" t="s">
        <v>3255</v>
      </c>
      <c r="U845" s="201">
        <v>51</v>
      </c>
      <c r="V845" t="s">
        <v>1677</v>
      </c>
      <c r="W845" t="s">
        <v>1242</v>
      </c>
      <c r="X845" t="s">
        <v>3001</v>
      </c>
      <c r="Y845" t="s">
        <v>1072</v>
      </c>
      <c r="Z845" t="s">
        <v>1904</v>
      </c>
      <c r="AA845">
        <v>625691.1</v>
      </c>
      <c r="AB845" s="198">
        <v>37043.71597222222</v>
      </c>
      <c r="AC845" s="198">
        <v>37072.71597222222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333</v>
      </c>
      <c r="G846" s="202">
        <v>1308499</v>
      </c>
      <c r="H846" s="198">
        <v>37041.320636574077</v>
      </c>
      <c r="I846" t="s">
        <v>72</v>
      </c>
      <c r="M846" t="s">
        <v>2946</v>
      </c>
      <c r="N846" t="s">
        <v>1524</v>
      </c>
      <c r="O846" t="s">
        <v>4882</v>
      </c>
      <c r="P846" s="199">
        <v>333</v>
      </c>
      <c r="S846" t="s">
        <v>2947</v>
      </c>
      <c r="T846" t="s">
        <v>3255</v>
      </c>
      <c r="U846" s="201">
        <v>3.86</v>
      </c>
      <c r="V846" t="s">
        <v>4786</v>
      </c>
      <c r="W846" t="s">
        <v>1575</v>
      </c>
      <c r="X846" t="s">
        <v>1576</v>
      </c>
      <c r="Y846" t="s">
        <v>1528</v>
      </c>
      <c r="Z846" t="s">
        <v>1909</v>
      </c>
      <c r="AA846">
        <v>816623</v>
      </c>
      <c r="AB846" s="198">
        <v>37042.875</v>
      </c>
      <c r="AC846" s="198">
        <v>37042.875</v>
      </c>
    </row>
    <row r="847" spans="1:29" x14ac:dyDescent="0.25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3">
        <f t="shared" si="70"/>
        <v>1500</v>
      </c>
      <c r="G847" s="202">
        <v>1308501</v>
      </c>
      <c r="H847" s="198">
        <v>37041.320810185185</v>
      </c>
      <c r="I847" t="s">
        <v>2992</v>
      </c>
      <c r="M847" t="s">
        <v>1657</v>
      </c>
      <c r="N847" t="s">
        <v>2977</v>
      </c>
      <c r="O847" t="s">
        <v>4887</v>
      </c>
      <c r="Q847" s="199">
        <v>50</v>
      </c>
      <c r="S847" t="s">
        <v>2945</v>
      </c>
      <c r="T847" t="s">
        <v>3255</v>
      </c>
      <c r="U847" s="201">
        <v>20</v>
      </c>
      <c r="V847" t="s">
        <v>1074</v>
      </c>
      <c r="W847" t="s">
        <v>2993</v>
      </c>
      <c r="X847" t="s">
        <v>2994</v>
      </c>
      <c r="Y847" t="s">
        <v>1072</v>
      </c>
      <c r="Z847" t="s">
        <v>1904</v>
      </c>
      <c r="AA847">
        <v>625692.1</v>
      </c>
      <c r="AB847" s="198">
        <v>37043.875</v>
      </c>
      <c r="AC847" s="198">
        <v>37072.875</v>
      </c>
    </row>
    <row r="848" spans="1:29" x14ac:dyDescent="0.25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300000</v>
      </c>
      <c r="G848" s="202">
        <v>1308502</v>
      </c>
      <c r="H848" s="198">
        <v>37041.320856481485</v>
      </c>
      <c r="I848" t="s">
        <v>3151</v>
      </c>
      <c r="M848" t="s">
        <v>2946</v>
      </c>
      <c r="N848" t="s">
        <v>1268</v>
      </c>
      <c r="O848" t="s">
        <v>1168</v>
      </c>
      <c r="P848" s="199">
        <v>10000</v>
      </c>
      <c r="S848" t="s">
        <v>2947</v>
      </c>
      <c r="T848" t="s">
        <v>3255</v>
      </c>
      <c r="U848" s="201">
        <v>3.6949999999999998</v>
      </c>
      <c r="V848" t="s">
        <v>511</v>
      </c>
      <c r="W848" t="s">
        <v>1402</v>
      </c>
      <c r="X848" t="s">
        <v>1403</v>
      </c>
      <c r="Y848" t="s">
        <v>3275</v>
      </c>
      <c r="Z848" t="s">
        <v>1909</v>
      </c>
      <c r="AA848" t="s">
        <v>4888</v>
      </c>
      <c r="AB848" s="198">
        <v>37043.875</v>
      </c>
      <c r="AC848" s="198">
        <v>37072.875</v>
      </c>
    </row>
    <row r="849" spans="1:29" x14ac:dyDescent="0.25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151</v>
      </c>
      <c r="F849" s="213">
        <f t="shared" si="70"/>
        <v>755000</v>
      </c>
      <c r="G849" s="202">
        <v>1308503</v>
      </c>
      <c r="H849" s="198">
        <v>37041.320891203701</v>
      </c>
      <c r="I849" t="s">
        <v>1267</v>
      </c>
      <c r="M849" t="s">
        <v>2946</v>
      </c>
      <c r="N849" t="s">
        <v>1268</v>
      </c>
      <c r="O849" t="s">
        <v>1555</v>
      </c>
      <c r="P849" s="199">
        <v>5000</v>
      </c>
      <c r="S849" t="s">
        <v>2947</v>
      </c>
      <c r="T849" t="s">
        <v>3255</v>
      </c>
      <c r="U849" s="201">
        <v>4.1849999999999996</v>
      </c>
      <c r="V849" t="s">
        <v>1343</v>
      </c>
      <c r="W849" t="s">
        <v>1767</v>
      </c>
      <c r="X849" t="s">
        <v>1269</v>
      </c>
      <c r="Y849" t="s">
        <v>3275</v>
      </c>
      <c r="Z849" t="s">
        <v>1909</v>
      </c>
      <c r="AA849" t="s">
        <v>4889</v>
      </c>
      <c r="AB849" s="198">
        <v>37196</v>
      </c>
      <c r="AC849" s="198">
        <v>37346</v>
      </c>
    </row>
    <row r="850" spans="1:29" x14ac:dyDescent="0.25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31</v>
      </c>
      <c r="F850" s="213">
        <f t="shared" si="70"/>
        <v>155000</v>
      </c>
      <c r="G850" s="202">
        <v>1308504</v>
      </c>
      <c r="H850" s="198">
        <v>37041.320937500001</v>
      </c>
      <c r="I850" t="s">
        <v>2976</v>
      </c>
      <c r="M850" t="s">
        <v>2946</v>
      </c>
      <c r="N850" t="s">
        <v>1268</v>
      </c>
      <c r="O850" t="s">
        <v>1537</v>
      </c>
      <c r="P850" s="199">
        <v>5000</v>
      </c>
      <c r="S850" t="s">
        <v>2947</v>
      </c>
      <c r="T850" t="s">
        <v>3255</v>
      </c>
      <c r="U850" s="201">
        <v>3.7250000000000001</v>
      </c>
      <c r="V850" t="s">
        <v>3002</v>
      </c>
      <c r="W850" t="s">
        <v>1767</v>
      </c>
      <c r="X850" t="s">
        <v>1269</v>
      </c>
      <c r="Y850" t="s">
        <v>3275</v>
      </c>
      <c r="Z850" t="s">
        <v>1909</v>
      </c>
      <c r="AA850" t="s">
        <v>4890</v>
      </c>
      <c r="AB850" s="198">
        <v>37073.875</v>
      </c>
      <c r="AC850" s="198">
        <v>37103.875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1308505</v>
      </c>
      <c r="H851" s="198">
        <v>37041.32099537037</v>
      </c>
      <c r="I851" t="s">
        <v>1238</v>
      </c>
      <c r="M851" t="s">
        <v>2946</v>
      </c>
      <c r="N851" t="s">
        <v>1524</v>
      </c>
      <c r="O851" t="s">
        <v>4891</v>
      </c>
      <c r="Q851" s="199">
        <v>5000</v>
      </c>
      <c r="S851" t="s">
        <v>2947</v>
      </c>
      <c r="T851" t="s">
        <v>3255</v>
      </c>
      <c r="U851" s="201">
        <v>3.49</v>
      </c>
      <c r="V851" t="s">
        <v>1525</v>
      </c>
      <c r="W851" t="s">
        <v>1363</v>
      </c>
      <c r="X851" t="s">
        <v>1548</v>
      </c>
      <c r="Y851" t="s">
        <v>1528</v>
      </c>
      <c r="Z851" t="s">
        <v>1909</v>
      </c>
      <c r="AA851">
        <v>816624</v>
      </c>
      <c r="AB851" s="198">
        <v>37042.875</v>
      </c>
      <c r="AC851" s="198">
        <v>37042.875</v>
      </c>
    </row>
    <row r="852" spans="1:29" x14ac:dyDescent="0.25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31</v>
      </c>
      <c r="F852" s="213">
        <f t="shared" si="70"/>
        <v>310000</v>
      </c>
      <c r="G852" s="202">
        <v>1308506</v>
      </c>
      <c r="H852" s="198">
        <v>37041.321030092593</v>
      </c>
      <c r="I852" t="s">
        <v>3151</v>
      </c>
      <c r="M852" t="s">
        <v>2946</v>
      </c>
      <c r="N852" t="s">
        <v>1268</v>
      </c>
      <c r="O852" t="s">
        <v>1537</v>
      </c>
      <c r="Q852" s="199">
        <v>10000</v>
      </c>
      <c r="S852" t="s">
        <v>2947</v>
      </c>
      <c r="T852" t="s">
        <v>3255</v>
      </c>
      <c r="U852" s="201">
        <v>3.73</v>
      </c>
      <c r="V852" t="s">
        <v>1544</v>
      </c>
      <c r="W852" t="s">
        <v>1767</v>
      </c>
      <c r="X852" t="s">
        <v>1269</v>
      </c>
      <c r="Y852" t="s">
        <v>3275</v>
      </c>
      <c r="Z852" t="s">
        <v>1909</v>
      </c>
      <c r="AA852" t="s">
        <v>4892</v>
      </c>
      <c r="AB852" s="198">
        <v>37073.875</v>
      </c>
      <c r="AC852" s="198">
        <v>37103.875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1308507</v>
      </c>
      <c r="H853" s="198">
        <v>37041.321030092593</v>
      </c>
      <c r="I853" t="s">
        <v>1238</v>
      </c>
      <c r="M853" t="s">
        <v>2946</v>
      </c>
      <c r="N853" t="s">
        <v>1524</v>
      </c>
      <c r="O853" t="s">
        <v>4891</v>
      </c>
      <c r="Q853" s="199">
        <v>5000</v>
      </c>
      <c r="S853" t="s">
        <v>2947</v>
      </c>
      <c r="T853" t="s">
        <v>3255</v>
      </c>
      <c r="U853" s="201">
        <v>3.4925000000000002</v>
      </c>
      <c r="V853" t="s">
        <v>1525</v>
      </c>
      <c r="W853" t="s">
        <v>1363</v>
      </c>
      <c r="X853" t="s">
        <v>1548</v>
      </c>
      <c r="Y853" t="s">
        <v>1528</v>
      </c>
      <c r="Z853" t="s">
        <v>1909</v>
      </c>
      <c r="AA853">
        <v>816625</v>
      </c>
      <c r="AB853" s="198">
        <v>37042.875</v>
      </c>
      <c r="AC853" s="198">
        <v>37042.875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4667</v>
      </c>
      <c r="G854" s="202">
        <v>1308508</v>
      </c>
      <c r="H854" s="198">
        <v>37041.321030092593</v>
      </c>
      <c r="I854" t="s">
        <v>1094</v>
      </c>
      <c r="M854" t="s">
        <v>2946</v>
      </c>
      <c r="N854" t="s">
        <v>1524</v>
      </c>
      <c r="O854" t="s">
        <v>4882</v>
      </c>
      <c r="P854" s="199">
        <v>4667</v>
      </c>
      <c r="S854" t="s">
        <v>2947</v>
      </c>
      <c r="T854" t="s">
        <v>3255</v>
      </c>
      <c r="U854" s="201">
        <v>3.86</v>
      </c>
      <c r="V854" t="s">
        <v>1686</v>
      </c>
      <c r="W854" t="s">
        <v>1575</v>
      </c>
      <c r="X854" t="s">
        <v>1576</v>
      </c>
      <c r="Y854" t="s">
        <v>1528</v>
      </c>
      <c r="Z854" t="s">
        <v>1909</v>
      </c>
      <c r="AA854">
        <v>816627</v>
      </c>
      <c r="AB854" s="198">
        <v>37042.875</v>
      </c>
      <c r="AC854" s="198">
        <v>37042.875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1308509</v>
      </c>
      <c r="H855" s="198">
        <v>37041.32104166667</v>
      </c>
      <c r="I855" t="s">
        <v>1552</v>
      </c>
      <c r="M855" t="s">
        <v>2946</v>
      </c>
      <c r="N855" t="s">
        <v>1524</v>
      </c>
      <c r="O855" t="s">
        <v>4893</v>
      </c>
      <c r="Q855" s="199">
        <v>5000</v>
      </c>
      <c r="S855" t="s">
        <v>2947</v>
      </c>
      <c r="T855" t="s">
        <v>3255</v>
      </c>
      <c r="U855" s="201">
        <v>3.53</v>
      </c>
      <c r="V855" t="s">
        <v>1121</v>
      </c>
      <c r="W855" t="s">
        <v>1363</v>
      </c>
      <c r="X855" t="s">
        <v>1548</v>
      </c>
      <c r="Y855" t="s">
        <v>1528</v>
      </c>
      <c r="Z855" t="s">
        <v>1909</v>
      </c>
      <c r="AA855">
        <v>816626</v>
      </c>
      <c r="AB855" s="198">
        <v>37042.875</v>
      </c>
      <c r="AC855" s="198">
        <v>37042.875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1308510</v>
      </c>
      <c r="H856" s="198">
        <v>37041.321064814816</v>
      </c>
      <c r="I856" t="s">
        <v>1238</v>
      </c>
      <c r="M856" t="s">
        <v>2946</v>
      </c>
      <c r="N856" t="s">
        <v>1524</v>
      </c>
      <c r="O856" t="s">
        <v>4891</v>
      </c>
      <c r="Q856" s="199">
        <v>5000</v>
      </c>
      <c r="S856" t="s">
        <v>2947</v>
      </c>
      <c r="T856" t="s">
        <v>3255</v>
      </c>
      <c r="U856" s="201">
        <v>3.4950000000000001</v>
      </c>
      <c r="V856" t="s">
        <v>1525</v>
      </c>
      <c r="W856" t="s">
        <v>1363</v>
      </c>
      <c r="X856" t="s">
        <v>1548</v>
      </c>
      <c r="Y856" t="s">
        <v>1528</v>
      </c>
      <c r="Z856" t="s">
        <v>1909</v>
      </c>
      <c r="AA856">
        <v>816628</v>
      </c>
      <c r="AB856" s="198">
        <v>37042.875</v>
      </c>
      <c r="AC856" s="198">
        <v>37042.875</v>
      </c>
    </row>
    <row r="857" spans="1:29" x14ac:dyDescent="0.25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31</v>
      </c>
      <c r="F857" s="213">
        <f t="shared" si="70"/>
        <v>155000</v>
      </c>
      <c r="G857" s="202">
        <v>1308513</v>
      </c>
      <c r="H857" s="198">
        <v>37041.321076388886</v>
      </c>
      <c r="I857" t="s">
        <v>2976</v>
      </c>
      <c r="M857" t="s">
        <v>2946</v>
      </c>
      <c r="N857" t="s">
        <v>1268</v>
      </c>
      <c r="O857" t="s">
        <v>1537</v>
      </c>
      <c r="Q857" s="199">
        <v>5000</v>
      </c>
      <c r="S857" t="s">
        <v>2947</v>
      </c>
      <c r="T857" t="s">
        <v>3255</v>
      </c>
      <c r="U857" s="201">
        <v>3.73</v>
      </c>
      <c r="V857" t="s">
        <v>3214</v>
      </c>
      <c r="W857" t="s">
        <v>1767</v>
      </c>
      <c r="X857" t="s">
        <v>1269</v>
      </c>
      <c r="Y857" t="s">
        <v>3275</v>
      </c>
      <c r="Z857" t="s">
        <v>1909</v>
      </c>
      <c r="AA857" t="s">
        <v>4894</v>
      </c>
      <c r="AB857" s="198">
        <v>37073.875</v>
      </c>
      <c r="AC857" s="198">
        <v>37103.875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1308512</v>
      </c>
      <c r="H858" s="198">
        <v>37041.321076388886</v>
      </c>
      <c r="I858" t="s">
        <v>1094</v>
      </c>
      <c r="M858" t="s">
        <v>2946</v>
      </c>
      <c r="N858" t="s">
        <v>1524</v>
      </c>
      <c r="O858" t="s">
        <v>4882</v>
      </c>
      <c r="P858" s="199">
        <v>5000</v>
      </c>
      <c r="S858" t="s">
        <v>2947</v>
      </c>
      <c r="T858" t="s">
        <v>3255</v>
      </c>
      <c r="U858" s="201">
        <v>3.855</v>
      </c>
      <c r="V858" t="s">
        <v>1686</v>
      </c>
      <c r="W858" t="s">
        <v>1575</v>
      </c>
      <c r="X858" t="s">
        <v>1576</v>
      </c>
      <c r="Y858" t="s">
        <v>1528</v>
      </c>
      <c r="Z858" t="s">
        <v>1909</v>
      </c>
      <c r="AA858">
        <v>816630</v>
      </c>
      <c r="AB858" s="198">
        <v>37042.875</v>
      </c>
      <c r="AC858" s="198">
        <v>37042.875</v>
      </c>
    </row>
    <row r="859" spans="1:29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1308511</v>
      </c>
      <c r="H859" s="198">
        <v>37041.321076388886</v>
      </c>
      <c r="I859" t="s">
        <v>1552</v>
      </c>
      <c r="M859" t="s">
        <v>2946</v>
      </c>
      <c r="N859" t="s">
        <v>1524</v>
      </c>
      <c r="O859" t="s">
        <v>4895</v>
      </c>
      <c r="Q859" s="199">
        <v>5000</v>
      </c>
      <c r="S859" t="s">
        <v>2947</v>
      </c>
      <c r="T859" t="s">
        <v>3255</v>
      </c>
      <c r="U859" s="201">
        <v>3.5350000000000001</v>
      </c>
      <c r="V859" t="s">
        <v>1121</v>
      </c>
      <c r="W859" t="s">
        <v>1363</v>
      </c>
      <c r="X859" t="s">
        <v>1548</v>
      </c>
      <c r="Y859" t="s">
        <v>1528</v>
      </c>
      <c r="Z859" t="s">
        <v>1909</v>
      </c>
      <c r="AA859">
        <v>816629</v>
      </c>
      <c r="AB859" s="198">
        <v>37042.875</v>
      </c>
      <c r="AC859" s="198">
        <v>37042.875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1308514</v>
      </c>
      <c r="H860" s="198">
        <v>37041.321087962962</v>
      </c>
      <c r="I860" t="s">
        <v>1238</v>
      </c>
      <c r="M860" t="s">
        <v>2946</v>
      </c>
      <c r="N860" t="s">
        <v>1524</v>
      </c>
      <c r="O860" t="s">
        <v>4891</v>
      </c>
      <c r="Q860" s="199">
        <v>5000</v>
      </c>
      <c r="S860" t="s">
        <v>2947</v>
      </c>
      <c r="T860" t="s">
        <v>3255</v>
      </c>
      <c r="U860" s="201">
        <v>3.4975000000000001</v>
      </c>
      <c r="V860" t="s">
        <v>1525</v>
      </c>
      <c r="W860" t="s">
        <v>1363</v>
      </c>
      <c r="X860" t="s">
        <v>1548</v>
      </c>
      <c r="Y860" t="s">
        <v>1528</v>
      </c>
      <c r="Z860" t="s">
        <v>1909</v>
      </c>
      <c r="AA860">
        <v>816631</v>
      </c>
      <c r="AB860" s="198">
        <v>37042.875</v>
      </c>
      <c r="AC860" s="198">
        <v>37042.875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1308516</v>
      </c>
      <c r="H861" s="198">
        <v>37041.321111111109</v>
      </c>
      <c r="I861" t="s">
        <v>1238</v>
      </c>
      <c r="M861" t="s">
        <v>2946</v>
      </c>
      <c r="N861" t="s">
        <v>1524</v>
      </c>
      <c r="O861" t="s">
        <v>4891</v>
      </c>
      <c r="Q861" s="199">
        <v>5000</v>
      </c>
      <c r="S861" t="s">
        <v>2947</v>
      </c>
      <c r="T861" t="s">
        <v>3255</v>
      </c>
      <c r="U861" s="201">
        <v>3.5</v>
      </c>
      <c r="V861" t="s">
        <v>1525</v>
      </c>
      <c r="W861" t="s">
        <v>1363</v>
      </c>
      <c r="X861" t="s">
        <v>1548</v>
      </c>
      <c r="Y861" t="s">
        <v>1528</v>
      </c>
      <c r="Z861" t="s">
        <v>1909</v>
      </c>
      <c r="AA861">
        <v>816632</v>
      </c>
      <c r="AB861" s="198">
        <v>37042.875</v>
      </c>
      <c r="AC861" s="198">
        <v>37042.875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1308515</v>
      </c>
      <c r="H862" s="198">
        <v>37041.321111111109</v>
      </c>
      <c r="I862" t="s">
        <v>1552</v>
      </c>
      <c r="M862" t="s">
        <v>2946</v>
      </c>
      <c r="N862" t="s">
        <v>1524</v>
      </c>
      <c r="O862" t="s">
        <v>4893</v>
      </c>
      <c r="Q862" s="199">
        <v>5000</v>
      </c>
      <c r="S862" t="s">
        <v>2947</v>
      </c>
      <c r="T862" t="s">
        <v>3255</v>
      </c>
      <c r="U862" s="201">
        <v>3.5325000000000002</v>
      </c>
      <c r="V862" t="s">
        <v>1121</v>
      </c>
      <c r="W862" t="s">
        <v>1363</v>
      </c>
      <c r="X862" t="s">
        <v>1548</v>
      </c>
      <c r="Y862" t="s">
        <v>1528</v>
      </c>
      <c r="Z862" t="s">
        <v>1909</v>
      </c>
      <c r="AA862">
        <v>816633</v>
      </c>
      <c r="AB862" s="198">
        <v>37042.875</v>
      </c>
      <c r="AC862" s="198">
        <v>37042.875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1308517</v>
      </c>
      <c r="H863" s="198">
        <v>37041.321134259262</v>
      </c>
      <c r="I863" t="s">
        <v>1094</v>
      </c>
      <c r="M863" t="s">
        <v>2946</v>
      </c>
      <c r="N863" t="s">
        <v>1524</v>
      </c>
      <c r="O863" t="s">
        <v>4879</v>
      </c>
      <c r="P863" s="199">
        <v>5000</v>
      </c>
      <c r="S863" t="s">
        <v>2947</v>
      </c>
      <c r="T863" t="s">
        <v>3255</v>
      </c>
      <c r="U863" s="201">
        <v>3.86</v>
      </c>
      <c r="V863" t="s">
        <v>1686</v>
      </c>
      <c r="W863" t="s">
        <v>1575</v>
      </c>
      <c r="X863" t="s">
        <v>1576</v>
      </c>
      <c r="Y863" t="s">
        <v>1528</v>
      </c>
      <c r="Z863" t="s">
        <v>1909</v>
      </c>
      <c r="AA863">
        <v>816634</v>
      </c>
      <c r="AB863" s="198">
        <v>37042.875</v>
      </c>
      <c r="AC863" s="198">
        <v>37042.875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1308518</v>
      </c>
      <c r="H864" s="198">
        <v>37041.321145833332</v>
      </c>
      <c r="I864" t="s">
        <v>1551</v>
      </c>
      <c r="M864" t="s">
        <v>2946</v>
      </c>
      <c r="N864" t="s">
        <v>1524</v>
      </c>
      <c r="O864" t="s">
        <v>4893</v>
      </c>
      <c r="Q864" s="199">
        <v>5000</v>
      </c>
      <c r="S864" t="s">
        <v>2947</v>
      </c>
      <c r="T864" t="s">
        <v>3255</v>
      </c>
      <c r="U864" s="201">
        <v>3.5449999999999999</v>
      </c>
      <c r="V864" t="s">
        <v>3161</v>
      </c>
      <c r="W864" t="s">
        <v>1363</v>
      </c>
      <c r="X864" t="s">
        <v>1548</v>
      </c>
      <c r="Y864" t="s">
        <v>1528</v>
      </c>
      <c r="Z864" t="s">
        <v>1909</v>
      </c>
      <c r="AA864">
        <v>816635</v>
      </c>
      <c r="AB864" s="198">
        <v>37042.875</v>
      </c>
      <c r="AC864" s="198">
        <v>37042.875</v>
      </c>
    </row>
    <row r="865" spans="1:29" x14ac:dyDescent="0.25">
      <c r="A865" s="44" t="str">
        <f t="shared" si="66"/>
        <v>US Power Financial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</v>
      </c>
      <c r="G865" s="202">
        <v>1308519</v>
      </c>
      <c r="H865" s="198">
        <v>37041.321145833332</v>
      </c>
      <c r="I865" t="s">
        <v>1385</v>
      </c>
      <c r="M865" t="s">
        <v>1657</v>
      </c>
      <c r="N865" t="s">
        <v>1069</v>
      </c>
      <c r="O865" t="s">
        <v>4780</v>
      </c>
      <c r="Q865" s="199">
        <v>50</v>
      </c>
      <c r="S865" t="s">
        <v>2945</v>
      </c>
      <c r="T865" t="s">
        <v>3255</v>
      </c>
      <c r="U865" s="201">
        <v>24.25</v>
      </c>
      <c r="V865" t="s">
        <v>4896</v>
      </c>
      <c r="W865" t="s">
        <v>2993</v>
      </c>
      <c r="X865" t="s">
        <v>2994</v>
      </c>
      <c r="Y865" t="s">
        <v>1072</v>
      </c>
      <c r="Z865" t="s">
        <v>1909</v>
      </c>
      <c r="AA865">
        <v>625693.1</v>
      </c>
      <c r="AB865" s="198">
        <v>37042.875</v>
      </c>
      <c r="AC865" s="198">
        <v>37042.875</v>
      </c>
    </row>
    <row r="866" spans="1:29" x14ac:dyDescent="0.25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1308520</v>
      </c>
      <c r="H866" s="198">
        <v>37041.321192129632</v>
      </c>
      <c r="I866" t="s">
        <v>2991</v>
      </c>
      <c r="M866" t="s">
        <v>1657</v>
      </c>
      <c r="N866" t="s">
        <v>2977</v>
      </c>
      <c r="O866" t="s">
        <v>1158</v>
      </c>
      <c r="P866" s="199">
        <v>50</v>
      </c>
      <c r="S866" t="s">
        <v>2945</v>
      </c>
      <c r="T866" t="s">
        <v>3255</v>
      </c>
      <c r="U866" s="201">
        <v>41.25</v>
      </c>
      <c r="V866" t="s">
        <v>1689</v>
      </c>
      <c r="W866" t="s">
        <v>2993</v>
      </c>
      <c r="X866" t="s">
        <v>2994</v>
      </c>
      <c r="Y866" t="s">
        <v>1072</v>
      </c>
      <c r="Z866" t="s">
        <v>1904</v>
      </c>
      <c r="AA866">
        <v>625694.1</v>
      </c>
      <c r="AB866" s="198">
        <v>37046.875</v>
      </c>
      <c r="AC866" s="198">
        <v>37050.875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1308521</v>
      </c>
      <c r="H867" s="198">
        <v>37041.321203703701</v>
      </c>
      <c r="I867" t="s">
        <v>1094</v>
      </c>
      <c r="M867" t="s">
        <v>2946</v>
      </c>
      <c r="N867" t="s">
        <v>1524</v>
      </c>
      <c r="O867" t="s">
        <v>4879</v>
      </c>
      <c r="P867" s="199">
        <v>5000</v>
      </c>
      <c r="S867" t="s">
        <v>2947</v>
      </c>
      <c r="T867" t="s">
        <v>3255</v>
      </c>
      <c r="U867" s="201">
        <v>3.855</v>
      </c>
      <c r="V867" t="s">
        <v>1686</v>
      </c>
      <c r="W867" t="s">
        <v>1575</v>
      </c>
      <c r="X867" t="s">
        <v>1576</v>
      </c>
      <c r="Y867" t="s">
        <v>1528</v>
      </c>
      <c r="Z867" t="s">
        <v>1909</v>
      </c>
      <c r="AA867">
        <v>816636</v>
      </c>
      <c r="AB867" s="198">
        <v>37042.875</v>
      </c>
      <c r="AC867" s="198">
        <v>37042.875</v>
      </c>
    </row>
    <row r="868" spans="1:29" x14ac:dyDescent="0.25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1308522</v>
      </c>
      <c r="H868" s="198">
        <v>37041.321238425924</v>
      </c>
      <c r="I868" t="s">
        <v>1258</v>
      </c>
      <c r="M868" t="s">
        <v>1657</v>
      </c>
      <c r="N868" t="s">
        <v>2977</v>
      </c>
      <c r="O868" t="s">
        <v>1164</v>
      </c>
      <c r="P868" s="199">
        <v>50</v>
      </c>
      <c r="S868" t="s">
        <v>2945</v>
      </c>
      <c r="T868" t="s">
        <v>3255</v>
      </c>
      <c r="U868" s="201">
        <v>51.5</v>
      </c>
      <c r="V868" t="s">
        <v>4897</v>
      </c>
      <c r="W868" t="s">
        <v>1253</v>
      </c>
      <c r="X868" t="s">
        <v>3001</v>
      </c>
      <c r="Y868" t="s">
        <v>1072</v>
      </c>
      <c r="Z868" t="s">
        <v>1904</v>
      </c>
      <c r="AA868">
        <v>625696.1</v>
      </c>
      <c r="AB868" s="198">
        <v>37135.71597222222</v>
      </c>
      <c r="AC868" s="198">
        <v>37164.71597222222</v>
      </c>
    </row>
    <row r="869" spans="1:29" x14ac:dyDescent="0.25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30</v>
      </c>
      <c r="F869" s="213">
        <f t="shared" si="70"/>
        <v>1500</v>
      </c>
      <c r="G869" s="202">
        <v>1308523</v>
      </c>
      <c r="H869" s="198">
        <v>37041.321284722224</v>
      </c>
      <c r="I869" t="s">
        <v>2991</v>
      </c>
      <c r="M869" t="s">
        <v>1657</v>
      </c>
      <c r="N869" t="s">
        <v>2977</v>
      </c>
      <c r="O869" t="s">
        <v>4887</v>
      </c>
      <c r="Q869" s="199">
        <v>50</v>
      </c>
      <c r="S869" t="s">
        <v>2945</v>
      </c>
      <c r="T869" t="s">
        <v>3255</v>
      </c>
      <c r="U869" s="201">
        <v>21</v>
      </c>
      <c r="V869" t="s">
        <v>346</v>
      </c>
      <c r="W869" t="s">
        <v>2993</v>
      </c>
      <c r="X869" t="s">
        <v>2994</v>
      </c>
      <c r="Y869" t="s">
        <v>1072</v>
      </c>
      <c r="Z869" t="s">
        <v>1904</v>
      </c>
      <c r="AA869">
        <v>625697.1</v>
      </c>
      <c r="AB869" s="198">
        <v>37043.875</v>
      </c>
      <c r="AC869" s="198">
        <v>37072.875</v>
      </c>
    </row>
    <row r="870" spans="1:29" x14ac:dyDescent="0.25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1308524</v>
      </c>
      <c r="H870" s="198">
        <v>37041.321527777778</v>
      </c>
      <c r="I870" t="s">
        <v>1600</v>
      </c>
      <c r="M870" t="s">
        <v>1657</v>
      </c>
      <c r="N870" t="s">
        <v>2977</v>
      </c>
      <c r="O870" t="s">
        <v>245</v>
      </c>
      <c r="P870" s="199">
        <v>50</v>
      </c>
      <c r="S870" t="s">
        <v>2945</v>
      </c>
      <c r="T870" t="s">
        <v>3255</v>
      </c>
      <c r="U870" s="201">
        <v>24</v>
      </c>
      <c r="V870" t="s">
        <v>1075</v>
      </c>
      <c r="W870" t="s">
        <v>2993</v>
      </c>
      <c r="X870" t="s">
        <v>2994</v>
      </c>
      <c r="Y870" t="s">
        <v>1072</v>
      </c>
      <c r="Z870" t="s">
        <v>1904</v>
      </c>
      <c r="AA870">
        <v>625698.1</v>
      </c>
      <c r="AB870" s="198">
        <v>37042.875</v>
      </c>
      <c r="AC870" s="198">
        <v>37042.875</v>
      </c>
    </row>
    <row r="871" spans="1:29" x14ac:dyDescent="0.25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25</v>
      </c>
      <c r="G871" s="202">
        <v>1308525</v>
      </c>
      <c r="H871" s="198">
        <v>37041.321539351855</v>
      </c>
      <c r="I871" t="s">
        <v>949</v>
      </c>
      <c r="M871" t="s">
        <v>1657</v>
      </c>
      <c r="N871" t="s">
        <v>937</v>
      </c>
      <c r="O871" t="s">
        <v>4816</v>
      </c>
      <c r="P871" s="199">
        <v>25</v>
      </c>
      <c r="S871" t="s">
        <v>2945</v>
      </c>
      <c r="T871" t="s">
        <v>938</v>
      </c>
      <c r="U871" s="201">
        <v>32</v>
      </c>
      <c r="V871" t="s">
        <v>175</v>
      </c>
      <c r="W871" t="s">
        <v>940</v>
      </c>
      <c r="X871" t="s">
        <v>941</v>
      </c>
      <c r="Y871" t="s">
        <v>942</v>
      </c>
      <c r="Z871" t="s">
        <v>3260</v>
      </c>
      <c r="AA871">
        <v>108306.1</v>
      </c>
      <c r="AB871" s="198">
        <v>37043.875</v>
      </c>
      <c r="AC871" s="198">
        <v>37043.875</v>
      </c>
    </row>
    <row r="872" spans="1:29" x14ac:dyDescent="0.25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31</v>
      </c>
      <c r="F872" s="213">
        <f t="shared" si="70"/>
        <v>465000</v>
      </c>
      <c r="G872" s="202">
        <v>1308526</v>
      </c>
      <c r="H872" s="198">
        <v>37041.321550925924</v>
      </c>
      <c r="I872" t="s">
        <v>2976</v>
      </c>
      <c r="M872" t="s">
        <v>2946</v>
      </c>
      <c r="N872" t="s">
        <v>1268</v>
      </c>
      <c r="O872" t="s">
        <v>1537</v>
      </c>
      <c r="P872" s="199">
        <v>15000</v>
      </c>
      <c r="S872" t="s">
        <v>2947</v>
      </c>
      <c r="T872" t="s">
        <v>3255</v>
      </c>
      <c r="U872" s="201">
        <v>3.73</v>
      </c>
      <c r="V872" t="s">
        <v>3002</v>
      </c>
      <c r="W872" t="s">
        <v>1767</v>
      </c>
      <c r="X872" t="s">
        <v>1269</v>
      </c>
      <c r="Y872" t="s">
        <v>3275</v>
      </c>
      <c r="Z872" t="s">
        <v>1909</v>
      </c>
      <c r="AA872" t="s">
        <v>4898</v>
      </c>
      <c r="AB872" s="198">
        <v>37073.875</v>
      </c>
      <c r="AC872" s="198">
        <v>37103.875</v>
      </c>
    </row>
    <row r="873" spans="1:29" x14ac:dyDescent="0.25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1308527</v>
      </c>
      <c r="H873" s="198">
        <v>37041.321585648147</v>
      </c>
      <c r="I873" t="s">
        <v>1226</v>
      </c>
      <c r="M873" t="s">
        <v>1657</v>
      </c>
      <c r="N873" t="s">
        <v>2977</v>
      </c>
      <c r="O873" t="s">
        <v>4899</v>
      </c>
      <c r="P873" s="199">
        <v>50</v>
      </c>
      <c r="S873" t="s">
        <v>2945</v>
      </c>
      <c r="T873" t="s">
        <v>3255</v>
      </c>
      <c r="U873" s="201">
        <v>36.25</v>
      </c>
      <c r="V873" t="s">
        <v>3173</v>
      </c>
      <c r="W873" t="s">
        <v>2985</v>
      </c>
      <c r="X873" t="s">
        <v>1266</v>
      </c>
      <c r="Y873" t="s">
        <v>1072</v>
      </c>
      <c r="Z873" t="s">
        <v>1904</v>
      </c>
      <c r="AA873">
        <v>625699.1</v>
      </c>
      <c r="AB873" s="198">
        <v>37165.594444444447</v>
      </c>
      <c r="AC873" s="198">
        <v>37256.594444444447</v>
      </c>
    </row>
    <row r="874" spans="1:29" x14ac:dyDescent="0.25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151</v>
      </c>
      <c r="F874" s="213">
        <f t="shared" si="70"/>
        <v>377500</v>
      </c>
      <c r="G874" s="202">
        <v>1308528</v>
      </c>
      <c r="H874" s="198">
        <v>37041.321666666663</v>
      </c>
      <c r="I874" t="s">
        <v>1546</v>
      </c>
      <c r="M874" t="s">
        <v>2946</v>
      </c>
      <c r="N874" t="s">
        <v>1268</v>
      </c>
      <c r="O874" t="s">
        <v>1555</v>
      </c>
      <c r="P874" s="199">
        <v>2500</v>
      </c>
      <c r="S874" t="s">
        <v>2947</v>
      </c>
      <c r="T874" t="s">
        <v>3255</v>
      </c>
      <c r="U874" s="201">
        <v>4.1849999999999996</v>
      </c>
      <c r="V874" t="s">
        <v>1504</v>
      </c>
      <c r="W874" t="s">
        <v>1767</v>
      </c>
      <c r="X874" t="s">
        <v>1269</v>
      </c>
      <c r="Y874" t="s">
        <v>3275</v>
      </c>
      <c r="Z874" t="s">
        <v>1909</v>
      </c>
      <c r="AA874" t="s">
        <v>4900</v>
      </c>
      <c r="AB874" s="198">
        <v>37196</v>
      </c>
      <c r="AC874" s="198">
        <v>37346</v>
      </c>
    </row>
    <row r="875" spans="1:29" x14ac:dyDescent="0.25">
      <c r="A875" s="44" t="str">
        <f t="shared" si="66"/>
        <v>US Natural Gas Financial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31</v>
      </c>
      <c r="F875" s="213">
        <f t="shared" si="70"/>
        <v>465000</v>
      </c>
      <c r="G875" s="202">
        <v>1308529</v>
      </c>
      <c r="H875" s="198">
        <v>37041.321666666663</v>
      </c>
      <c r="I875" t="s">
        <v>1262</v>
      </c>
      <c r="M875" t="s">
        <v>2946</v>
      </c>
      <c r="N875" t="s">
        <v>1268</v>
      </c>
      <c r="O875" t="s">
        <v>1278</v>
      </c>
      <c r="Q875" s="199">
        <v>15000</v>
      </c>
      <c r="S875" t="s">
        <v>2947</v>
      </c>
      <c r="T875" t="s">
        <v>3255</v>
      </c>
      <c r="U875" s="201">
        <v>3.8174999999999999</v>
      </c>
      <c r="V875" t="s">
        <v>1691</v>
      </c>
      <c r="W875" t="s">
        <v>1767</v>
      </c>
      <c r="X875" t="s">
        <v>1269</v>
      </c>
      <c r="Y875" t="s">
        <v>3275</v>
      </c>
      <c r="Z875" t="s">
        <v>1909</v>
      </c>
      <c r="AA875" t="s">
        <v>4901</v>
      </c>
      <c r="AB875" s="198">
        <v>37104.875</v>
      </c>
      <c r="AC875" s="198">
        <v>37134.875</v>
      </c>
    </row>
    <row r="876" spans="1:29" x14ac:dyDescent="0.25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31</v>
      </c>
      <c r="F876" s="213">
        <f t="shared" si="70"/>
        <v>155000</v>
      </c>
      <c r="G876" s="202">
        <v>1308532</v>
      </c>
      <c r="H876" s="198">
        <v>37041.321701388886</v>
      </c>
      <c r="I876" t="s">
        <v>2992</v>
      </c>
      <c r="M876" t="s">
        <v>2946</v>
      </c>
      <c r="N876" t="s">
        <v>1538</v>
      </c>
      <c r="O876" t="s">
        <v>4902</v>
      </c>
      <c r="P876" s="199">
        <v>5000</v>
      </c>
      <c r="S876" t="s">
        <v>2947</v>
      </c>
      <c r="T876" t="s">
        <v>3255</v>
      </c>
      <c r="U876" s="201">
        <v>0.24</v>
      </c>
      <c r="V876" t="s">
        <v>1099</v>
      </c>
      <c r="W876" t="s">
        <v>1539</v>
      </c>
      <c r="X876" t="s">
        <v>1540</v>
      </c>
      <c r="Y876" t="s">
        <v>3275</v>
      </c>
      <c r="Z876" t="s">
        <v>1909</v>
      </c>
      <c r="AA876" t="s">
        <v>4903</v>
      </c>
      <c r="AB876" s="198">
        <v>37073.875</v>
      </c>
      <c r="AC876" s="198">
        <v>37103.875</v>
      </c>
    </row>
    <row r="877" spans="1:29" x14ac:dyDescent="0.25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92</v>
      </c>
      <c r="F877" s="213">
        <f t="shared" si="70"/>
        <v>4600</v>
      </c>
      <c r="G877" s="202">
        <v>1308533</v>
      </c>
      <c r="H877" s="198">
        <v>37041.321712962963</v>
      </c>
      <c r="I877" t="s">
        <v>1258</v>
      </c>
      <c r="M877" t="s">
        <v>1657</v>
      </c>
      <c r="N877" t="s">
        <v>2977</v>
      </c>
      <c r="O877" t="s">
        <v>1214</v>
      </c>
      <c r="P877" s="199">
        <v>50</v>
      </c>
      <c r="S877" t="s">
        <v>2945</v>
      </c>
      <c r="T877" t="s">
        <v>3255</v>
      </c>
      <c r="U877" s="201">
        <v>51</v>
      </c>
      <c r="V877" t="s">
        <v>4897</v>
      </c>
      <c r="W877" t="s">
        <v>1253</v>
      </c>
      <c r="X877" t="s">
        <v>3001</v>
      </c>
      <c r="Y877" t="s">
        <v>1072</v>
      </c>
      <c r="Z877" t="s">
        <v>1904</v>
      </c>
      <c r="AA877">
        <v>625700.1</v>
      </c>
      <c r="AB877" s="198">
        <v>37165.71597222222</v>
      </c>
      <c r="AC877" s="198">
        <v>37256.71597222222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3039</v>
      </c>
      <c r="G878" s="202">
        <v>1308535</v>
      </c>
      <c r="H878" s="198">
        <v>37041.321932870371</v>
      </c>
      <c r="I878" t="s">
        <v>3095</v>
      </c>
      <c r="M878" t="s">
        <v>2946</v>
      </c>
      <c r="N878" t="s">
        <v>1524</v>
      </c>
      <c r="O878" t="s">
        <v>4904</v>
      </c>
      <c r="Q878" s="199">
        <v>3039</v>
      </c>
      <c r="S878" t="s">
        <v>2947</v>
      </c>
      <c r="T878" t="s">
        <v>3255</v>
      </c>
      <c r="U878" s="201">
        <v>3.9</v>
      </c>
      <c r="V878" t="s">
        <v>1396</v>
      </c>
      <c r="W878" t="s">
        <v>64</v>
      </c>
      <c r="X878" t="s">
        <v>65</v>
      </c>
      <c r="Y878" t="s">
        <v>1528</v>
      </c>
      <c r="Z878" t="s">
        <v>1909</v>
      </c>
      <c r="AA878">
        <v>816637</v>
      </c>
      <c r="AB878" s="198">
        <v>37042.875</v>
      </c>
      <c r="AC878" s="198">
        <v>37042.875</v>
      </c>
    </row>
    <row r="879" spans="1:29" x14ac:dyDescent="0.25">
      <c r="A879" s="44" t="str">
        <f t="shared" si="66"/>
        <v xml:space="preserve"> Power Physical</v>
      </c>
      <c r="B879" s="44" t="str">
        <f t="shared" si="67"/>
        <v/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182</v>
      </c>
      <c r="F879" s="213">
        <f t="shared" si="70"/>
        <v>3640</v>
      </c>
      <c r="G879" s="202">
        <v>1308536</v>
      </c>
      <c r="H879" s="198">
        <v>37041.321944444448</v>
      </c>
      <c r="I879" t="s">
        <v>1345</v>
      </c>
      <c r="M879" t="s">
        <v>1657</v>
      </c>
      <c r="N879" t="s">
        <v>3325</v>
      </c>
      <c r="O879" t="s">
        <v>201</v>
      </c>
      <c r="Q879" s="199">
        <v>20</v>
      </c>
      <c r="S879" t="s">
        <v>2945</v>
      </c>
      <c r="T879" t="s">
        <v>3291</v>
      </c>
      <c r="U879" s="201">
        <v>21.58</v>
      </c>
      <c r="V879" t="s">
        <v>281</v>
      </c>
      <c r="W879" t="s">
        <v>3326</v>
      </c>
      <c r="X879" t="s">
        <v>3418</v>
      </c>
      <c r="Y879" t="s">
        <v>3419</v>
      </c>
      <c r="Z879" t="s">
        <v>3420</v>
      </c>
      <c r="AA879">
        <v>108309.1</v>
      </c>
      <c r="AB879" s="198">
        <v>37165</v>
      </c>
      <c r="AC879" s="198">
        <v>37346</v>
      </c>
    </row>
    <row r="880" spans="1:29" x14ac:dyDescent="0.25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30</v>
      </c>
      <c r="F880" s="213">
        <f t="shared" si="70"/>
        <v>1500</v>
      </c>
      <c r="G880" s="202">
        <v>1308537</v>
      </c>
      <c r="H880" s="198">
        <v>37041.322013888886</v>
      </c>
      <c r="I880" t="s">
        <v>237</v>
      </c>
      <c r="J880" t="s">
        <v>1448</v>
      </c>
      <c r="K880" t="s">
        <v>1257</v>
      </c>
      <c r="M880" t="s">
        <v>1657</v>
      </c>
      <c r="N880" t="s">
        <v>2977</v>
      </c>
      <c r="O880" t="s">
        <v>1536</v>
      </c>
      <c r="P880" s="199">
        <v>50</v>
      </c>
      <c r="S880" t="s">
        <v>2945</v>
      </c>
      <c r="T880" t="s">
        <v>3255</v>
      </c>
      <c r="U880" s="201">
        <v>47.5</v>
      </c>
      <c r="V880" t="s">
        <v>238</v>
      </c>
      <c r="W880" t="s">
        <v>2993</v>
      </c>
      <c r="X880" t="s">
        <v>1248</v>
      </c>
      <c r="Y880" t="s">
        <v>1072</v>
      </c>
      <c r="Z880" t="s">
        <v>1904</v>
      </c>
      <c r="AA880">
        <v>625701.1</v>
      </c>
      <c r="AB880" s="198">
        <v>37043.591666666667</v>
      </c>
      <c r="AC880" s="198">
        <v>37072.591666666667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150000</v>
      </c>
      <c r="G881" s="202">
        <v>1308539</v>
      </c>
      <c r="H881" s="198">
        <v>37041.322083333333</v>
      </c>
      <c r="I881" t="s">
        <v>1600</v>
      </c>
      <c r="M881" t="s">
        <v>2946</v>
      </c>
      <c r="N881" t="s">
        <v>1524</v>
      </c>
      <c r="O881" t="s">
        <v>308</v>
      </c>
      <c r="Q881" s="199">
        <v>5000</v>
      </c>
      <c r="S881" t="s">
        <v>2947</v>
      </c>
      <c r="T881" t="s">
        <v>3255</v>
      </c>
      <c r="U881" s="201">
        <v>3.9049999999999998</v>
      </c>
      <c r="V881" t="s">
        <v>63</v>
      </c>
      <c r="W881" t="s">
        <v>64</v>
      </c>
      <c r="X881" t="s">
        <v>65</v>
      </c>
      <c r="Y881" t="s">
        <v>1528</v>
      </c>
      <c r="Z881" t="s">
        <v>1909</v>
      </c>
      <c r="AA881">
        <v>816638</v>
      </c>
      <c r="AB881" s="198">
        <v>37043.875</v>
      </c>
      <c r="AC881" s="198">
        <v>37072.875</v>
      </c>
    </row>
    <row r="882" spans="1:29" x14ac:dyDescent="0.25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123</v>
      </c>
      <c r="F882" s="213">
        <f t="shared" si="70"/>
        <v>615000</v>
      </c>
      <c r="G882" s="202">
        <v>1308541</v>
      </c>
      <c r="H882" s="198">
        <v>37041.322094907409</v>
      </c>
      <c r="I882" t="s">
        <v>3095</v>
      </c>
      <c r="M882" t="s">
        <v>2946</v>
      </c>
      <c r="N882" t="s">
        <v>1268</v>
      </c>
      <c r="O882" t="s">
        <v>251</v>
      </c>
      <c r="Q882" s="199">
        <v>5000</v>
      </c>
      <c r="S882" t="s">
        <v>2947</v>
      </c>
      <c r="T882" t="s">
        <v>3255</v>
      </c>
      <c r="U882" s="201">
        <v>3.82</v>
      </c>
      <c r="V882" t="s">
        <v>71</v>
      </c>
      <c r="W882" t="s">
        <v>1767</v>
      </c>
      <c r="X882" t="s">
        <v>1269</v>
      </c>
      <c r="Y882" t="s">
        <v>3275</v>
      </c>
      <c r="Z882" t="s">
        <v>1909</v>
      </c>
      <c r="AA882" t="s">
        <v>4905</v>
      </c>
      <c r="AB882" s="198">
        <v>37073</v>
      </c>
      <c r="AC882" s="198">
        <v>37195</v>
      </c>
    </row>
    <row r="883" spans="1:29" x14ac:dyDescent="0.25">
      <c r="A883" s="44" t="str">
        <f t="shared" si="66"/>
        <v>US Natural Gas Financial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31</v>
      </c>
      <c r="F883" s="213">
        <f t="shared" si="70"/>
        <v>387500</v>
      </c>
      <c r="G883" s="202">
        <v>1308542</v>
      </c>
      <c r="H883" s="198">
        <v>37041.322175925925</v>
      </c>
      <c r="I883" t="s">
        <v>1262</v>
      </c>
      <c r="M883" t="s">
        <v>2946</v>
      </c>
      <c r="N883" t="s">
        <v>1268</v>
      </c>
      <c r="O883" t="s">
        <v>1278</v>
      </c>
      <c r="Q883" s="199">
        <v>12500</v>
      </c>
      <c r="S883" t="s">
        <v>2947</v>
      </c>
      <c r="T883" t="s">
        <v>3255</v>
      </c>
      <c r="U883" s="201">
        <v>3.8174999999999999</v>
      </c>
      <c r="V883" t="s">
        <v>1691</v>
      </c>
      <c r="W883" t="s">
        <v>1767</v>
      </c>
      <c r="X883" t="s">
        <v>1269</v>
      </c>
      <c r="Y883" t="s">
        <v>3275</v>
      </c>
      <c r="Z883" t="s">
        <v>1909</v>
      </c>
      <c r="AA883" t="s">
        <v>4906</v>
      </c>
      <c r="AB883" s="198">
        <v>37104.875</v>
      </c>
      <c r="AC883" s="198">
        <v>37134.875</v>
      </c>
    </row>
    <row r="884" spans="1:29" x14ac:dyDescent="0.25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1308545</v>
      </c>
      <c r="H884" s="198">
        <v>37041.322222222225</v>
      </c>
      <c r="I884" t="s">
        <v>1523</v>
      </c>
      <c r="M884" t="s">
        <v>1657</v>
      </c>
      <c r="N884" t="s">
        <v>2977</v>
      </c>
      <c r="O884" t="s">
        <v>253</v>
      </c>
      <c r="P884" s="199">
        <v>50</v>
      </c>
      <c r="S884" t="s">
        <v>2945</v>
      </c>
      <c r="T884" t="s">
        <v>3255</v>
      </c>
      <c r="U884" s="201">
        <v>36.5</v>
      </c>
      <c r="V884" t="s">
        <v>4814</v>
      </c>
      <c r="W884" t="s">
        <v>1242</v>
      </c>
      <c r="X884" t="s">
        <v>2984</v>
      </c>
      <c r="Y884" t="s">
        <v>1072</v>
      </c>
      <c r="Z884" t="s">
        <v>1904</v>
      </c>
      <c r="AA884">
        <v>625703.1</v>
      </c>
      <c r="AB884" s="198">
        <v>37042.875</v>
      </c>
      <c r="AC884" s="198">
        <v>37042.875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4553</v>
      </c>
      <c r="G885" s="202">
        <v>1308546</v>
      </c>
      <c r="H885" s="198">
        <v>37041.32230324074</v>
      </c>
      <c r="I885" t="s">
        <v>1262</v>
      </c>
      <c r="M885" t="s">
        <v>2946</v>
      </c>
      <c r="N885" t="s">
        <v>1524</v>
      </c>
      <c r="O885" t="s">
        <v>4893</v>
      </c>
      <c r="P885" s="199">
        <v>4553</v>
      </c>
      <c r="S885" t="s">
        <v>2947</v>
      </c>
      <c r="T885" t="s">
        <v>3255</v>
      </c>
      <c r="U885" s="201">
        <v>3.5775000000000001</v>
      </c>
      <c r="V885" t="s">
        <v>309</v>
      </c>
      <c r="W885" t="s">
        <v>1363</v>
      </c>
      <c r="X885" t="s">
        <v>1548</v>
      </c>
      <c r="Y885" t="s">
        <v>1528</v>
      </c>
      <c r="Z885" t="s">
        <v>1909</v>
      </c>
      <c r="AA885">
        <v>816639</v>
      </c>
      <c r="AB885" s="198">
        <v>37042.875</v>
      </c>
      <c r="AC885" s="198">
        <v>37042.875</v>
      </c>
    </row>
    <row r="886" spans="1:29" x14ac:dyDescent="0.25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31</v>
      </c>
      <c r="F886" s="213">
        <f t="shared" si="70"/>
        <v>1550</v>
      </c>
      <c r="G886" s="202">
        <v>1308548</v>
      </c>
      <c r="H886" s="198">
        <v>37041.322384259256</v>
      </c>
      <c r="I886" t="s">
        <v>1600</v>
      </c>
      <c r="M886" t="s">
        <v>2946</v>
      </c>
      <c r="N886" t="s">
        <v>1440</v>
      </c>
      <c r="O886" t="s">
        <v>4907</v>
      </c>
      <c r="P886" s="199">
        <v>50</v>
      </c>
      <c r="S886" t="s">
        <v>1441</v>
      </c>
      <c r="T886" t="s">
        <v>3255</v>
      </c>
      <c r="U886" s="201">
        <v>0.125</v>
      </c>
      <c r="V886" t="s">
        <v>1100</v>
      </c>
      <c r="W886" t="s">
        <v>1442</v>
      </c>
      <c r="X886" t="s">
        <v>1443</v>
      </c>
      <c r="Y886" t="s">
        <v>3275</v>
      </c>
      <c r="Z886" t="s">
        <v>1909</v>
      </c>
      <c r="AA886" t="s">
        <v>4908</v>
      </c>
      <c r="AB886" s="198">
        <v>37073</v>
      </c>
      <c r="AC886" s="198">
        <v>37103</v>
      </c>
    </row>
    <row r="887" spans="1:29" x14ac:dyDescent="0.25">
      <c r="A887" s="44" t="str">
        <f t="shared" si="66"/>
        <v xml:space="preserve"> Metals Financial</v>
      </c>
      <c r="B887" s="44" t="str">
        <f t="shared" si="67"/>
        <v/>
      </c>
      <c r="C887" s="44" t="str">
        <f t="shared" si="68"/>
        <v>Metals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20</v>
      </c>
      <c r="G887" s="202">
        <v>1308547</v>
      </c>
      <c r="H887" s="198">
        <v>37041.322384259256</v>
      </c>
      <c r="I887" t="s">
        <v>186</v>
      </c>
      <c r="M887" t="s">
        <v>2952</v>
      </c>
      <c r="N887" t="s">
        <v>3265</v>
      </c>
      <c r="O887" t="s">
        <v>3266</v>
      </c>
      <c r="Q887" s="199">
        <v>20</v>
      </c>
      <c r="S887" t="s">
        <v>3254</v>
      </c>
      <c r="T887" t="s">
        <v>3255</v>
      </c>
      <c r="U887" s="201">
        <v>1520</v>
      </c>
      <c r="V887" t="s">
        <v>4909</v>
      </c>
      <c r="W887" t="s">
        <v>3261</v>
      </c>
      <c r="X887" t="s">
        <v>3257</v>
      </c>
      <c r="Y887" t="s">
        <v>3258</v>
      </c>
      <c r="Z887" t="s">
        <v>3259</v>
      </c>
      <c r="AA887">
        <v>2157674</v>
      </c>
    </row>
    <row r="888" spans="1:29" x14ac:dyDescent="0.25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30</v>
      </c>
      <c r="F888" s="213">
        <f t="shared" si="70"/>
        <v>300000</v>
      </c>
      <c r="G888" s="202">
        <v>1308551</v>
      </c>
      <c r="H888" s="198">
        <v>37041.322592592594</v>
      </c>
      <c r="I888" t="s">
        <v>3151</v>
      </c>
      <c r="M888" t="s">
        <v>2946</v>
      </c>
      <c r="N888" t="s">
        <v>1268</v>
      </c>
      <c r="O888" t="s">
        <v>74</v>
      </c>
      <c r="P888" s="199">
        <v>10000</v>
      </c>
      <c r="S888" t="s">
        <v>2947</v>
      </c>
      <c r="T888" t="s">
        <v>3255</v>
      </c>
      <c r="U888" s="201">
        <v>3.665</v>
      </c>
      <c r="V888" t="s">
        <v>3191</v>
      </c>
      <c r="W888" t="s">
        <v>1580</v>
      </c>
      <c r="X888" t="s">
        <v>1093</v>
      </c>
      <c r="Y888" t="s">
        <v>3275</v>
      </c>
      <c r="Z888" t="s">
        <v>1909</v>
      </c>
      <c r="AA888" t="s">
        <v>4910</v>
      </c>
      <c r="AB888" s="198">
        <v>37043.875</v>
      </c>
      <c r="AC888" s="198">
        <v>37072.875</v>
      </c>
    </row>
    <row r="889" spans="1:29" x14ac:dyDescent="0.25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155000</v>
      </c>
      <c r="G889" s="202">
        <v>1308552</v>
      </c>
      <c r="H889" s="198">
        <v>37041.322650462964</v>
      </c>
      <c r="I889" t="s">
        <v>1569</v>
      </c>
      <c r="M889" t="s">
        <v>2946</v>
      </c>
      <c r="N889" t="s">
        <v>1538</v>
      </c>
      <c r="O889" t="s">
        <v>870</v>
      </c>
      <c r="Q889" s="199">
        <v>5000</v>
      </c>
      <c r="S889" t="s">
        <v>2947</v>
      </c>
      <c r="T889" t="s">
        <v>3255</v>
      </c>
      <c r="U889" s="201">
        <v>0.01</v>
      </c>
      <c r="V889" t="s">
        <v>1438</v>
      </c>
      <c r="W889" t="s">
        <v>1402</v>
      </c>
      <c r="X889" t="s">
        <v>1403</v>
      </c>
      <c r="Y889" t="s">
        <v>3275</v>
      </c>
      <c r="Z889" t="s">
        <v>1909</v>
      </c>
      <c r="AA889" t="s">
        <v>4911</v>
      </c>
      <c r="AB889" s="198">
        <v>37073.875</v>
      </c>
      <c r="AC889" s="198">
        <v>37103.875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5000</v>
      </c>
      <c r="G890" s="202">
        <v>1308553</v>
      </c>
      <c r="H890" s="198">
        <v>37041.322766203702</v>
      </c>
      <c r="I890" t="s">
        <v>1499</v>
      </c>
      <c r="M890" t="s">
        <v>2946</v>
      </c>
      <c r="N890" t="s">
        <v>1524</v>
      </c>
      <c r="O890" t="s">
        <v>4912</v>
      </c>
      <c r="P890" s="199">
        <v>5000</v>
      </c>
      <c r="S890" t="s">
        <v>2947</v>
      </c>
      <c r="T890" t="s">
        <v>3255</v>
      </c>
      <c r="U890" s="201">
        <v>3.5550000000000002</v>
      </c>
      <c r="V890" t="s">
        <v>1500</v>
      </c>
      <c r="W890" t="s">
        <v>1363</v>
      </c>
      <c r="X890" t="s">
        <v>1548</v>
      </c>
      <c r="Y890" t="s">
        <v>1528</v>
      </c>
      <c r="Z890" t="s">
        <v>1909</v>
      </c>
      <c r="AA890">
        <v>816640</v>
      </c>
      <c r="AB890" s="198">
        <v>37042.875</v>
      </c>
      <c r="AC890" s="198">
        <v>37042.875</v>
      </c>
    </row>
    <row r="891" spans="1:29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5000</v>
      </c>
      <c r="G891" s="202">
        <v>1308555</v>
      </c>
      <c r="H891" s="198">
        <v>37041.323009259257</v>
      </c>
      <c r="I891" t="s">
        <v>1552</v>
      </c>
      <c r="M891" t="s">
        <v>2946</v>
      </c>
      <c r="N891" t="s">
        <v>1524</v>
      </c>
      <c r="O891" t="s">
        <v>4895</v>
      </c>
      <c r="P891" s="199">
        <v>5000</v>
      </c>
      <c r="S891" t="s">
        <v>2947</v>
      </c>
      <c r="T891" t="s">
        <v>3255</v>
      </c>
      <c r="U891" s="201">
        <v>3.5775000000000001</v>
      </c>
      <c r="V891" t="s">
        <v>1121</v>
      </c>
      <c r="W891" t="s">
        <v>1363</v>
      </c>
      <c r="X891" t="s">
        <v>1548</v>
      </c>
      <c r="Y891" t="s">
        <v>1528</v>
      </c>
      <c r="Z891" t="s">
        <v>1909</v>
      </c>
      <c r="AA891">
        <v>816641</v>
      </c>
      <c r="AB891" s="198">
        <v>37042.875</v>
      </c>
      <c r="AC891" s="198">
        <v>37042.875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5000</v>
      </c>
      <c r="G892" s="202">
        <v>1308557</v>
      </c>
      <c r="H892" s="198">
        <v>37041.32303240741</v>
      </c>
      <c r="I892" t="s">
        <v>1552</v>
      </c>
      <c r="M892" t="s">
        <v>2946</v>
      </c>
      <c r="N892" t="s">
        <v>1524</v>
      </c>
      <c r="O892" t="s">
        <v>4893</v>
      </c>
      <c r="P892" s="199">
        <v>5000</v>
      </c>
      <c r="S892" t="s">
        <v>2947</v>
      </c>
      <c r="T892" t="s">
        <v>3255</v>
      </c>
      <c r="U892" s="201">
        <v>3.5775000000000001</v>
      </c>
      <c r="V892" t="s">
        <v>267</v>
      </c>
      <c r="W892" t="s">
        <v>1363</v>
      </c>
      <c r="X892" t="s">
        <v>1548</v>
      </c>
      <c r="Y892" t="s">
        <v>1528</v>
      </c>
      <c r="Z892" t="s">
        <v>1909</v>
      </c>
      <c r="AA892">
        <v>816643</v>
      </c>
      <c r="AB892" s="198">
        <v>37042.875</v>
      </c>
      <c r="AC892" s="198">
        <v>37042.875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1308556</v>
      </c>
      <c r="H893" s="198">
        <v>37041.32303240741</v>
      </c>
      <c r="I893" t="s">
        <v>1552</v>
      </c>
      <c r="M893" t="s">
        <v>2946</v>
      </c>
      <c r="N893" t="s">
        <v>1524</v>
      </c>
      <c r="O893" t="s">
        <v>4912</v>
      </c>
      <c r="P893" s="199">
        <v>5000</v>
      </c>
      <c r="S893" t="s">
        <v>2947</v>
      </c>
      <c r="T893" t="s">
        <v>3255</v>
      </c>
      <c r="U893" s="201">
        <v>3.5525000000000002</v>
      </c>
      <c r="V893" t="s">
        <v>1082</v>
      </c>
      <c r="W893" t="s">
        <v>1363</v>
      </c>
      <c r="X893" t="s">
        <v>1548</v>
      </c>
      <c r="Y893" t="s">
        <v>1528</v>
      </c>
      <c r="Z893" t="s">
        <v>1909</v>
      </c>
      <c r="AA893">
        <v>816642</v>
      </c>
      <c r="AB893" s="198">
        <v>37042.875</v>
      </c>
      <c r="AC893" s="198">
        <v>37042.875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1308558</v>
      </c>
      <c r="H894" s="198">
        <v>37041.323067129626</v>
      </c>
      <c r="I894" t="s">
        <v>1551</v>
      </c>
      <c r="M894" t="s">
        <v>2946</v>
      </c>
      <c r="N894" t="s">
        <v>1524</v>
      </c>
      <c r="O894" t="s">
        <v>4893</v>
      </c>
      <c r="P894" s="199">
        <v>5000</v>
      </c>
      <c r="S894" t="s">
        <v>2947</v>
      </c>
      <c r="T894" t="s">
        <v>3255</v>
      </c>
      <c r="U894" s="201">
        <v>3.5750000000000002</v>
      </c>
      <c r="V894" t="s">
        <v>3161</v>
      </c>
      <c r="W894" t="s">
        <v>1363</v>
      </c>
      <c r="X894" t="s">
        <v>1548</v>
      </c>
      <c r="Y894" t="s">
        <v>1528</v>
      </c>
      <c r="Z894" t="s">
        <v>1909</v>
      </c>
      <c r="AA894">
        <v>816644</v>
      </c>
      <c r="AB894" s="198">
        <v>37042.875</v>
      </c>
      <c r="AC894" s="198">
        <v>37042.875</v>
      </c>
    </row>
    <row r="895" spans="1:29" x14ac:dyDescent="0.25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20</v>
      </c>
      <c r="G895" s="202">
        <v>1308559</v>
      </c>
      <c r="H895" s="198">
        <v>37041.323136574072</v>
      </c>
      <c r="I895" t="s">
        <v>3225</v>
      </c>
      <c r="M895" t="s">
        <v>2952</v>
      </c>
      <c r="N895" t="s">
        <v>3265</v>
      </c>
      <c r="O895" t="s">
        <v>3266</v>
      </c>
      <c r="P895" s="199">
        <v>20</v>
      </c>
      <c r="S895" t="s">
        <v>3254</v>
      </c>
      <c r="T895" t="s">
        <v>3255</v>
      </c>
      <c r="U895" s="201">
        <v>1519</v>
      </c>
      <c r="V895" t="s">
        <v>3269</v>
      </c>
      <c r="W895" t="s">
        <v>3261</v>
      </c>
      <c r="X895" t="s">
        <v>3257</v>
      </c>
      <c r="Y895" t="s">
        <v>3258</v>
      </c>
      <c r="Z895" t="s">
        <v>3259</v>
      </c>
      <c r="AA895">
        <v>2157681</v>
      </c>
    </row>
    <row r="896" spans="1:29" x14ac:dyDescent="0.25">
      <c r="A896" s="44" t="str">
        <f t="shared" si="66"/>
        <v>US Power Financial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62</v>
      </c>
      <c r="F896" s="213">
        <f t="shared" si="70"/>
        <v>3100</v>
      </c>
      <c r="G896" s="202">
        <v>1308560</v>
      </c>
      <c r="H896" s="198">
        <v>37041.323368055557</v>
      </c>
      <c r="I896" t="s">
        <v>77</v>
      </c>
      <c r="M896" t="s">
        <v>1657</v>
      </c>
      <c r="N896" t="s">
        <v>1069</v>
      </c>
      <c r="O896" t="s">
        <v>368</v>
      </c>
      <c r="P896" s="199">
        <v>50</v>
      </c>
      <c r="S896" t="s">
        <v>2945</v>
      </c>
      <c r="T896" t="s">
        <v>3255</v>
      </c>
      <c r="U896" s="201">
        <v>105.75</v>
      </c>
      <c r="V896" t="s">
        <v>4802</v>
      </c>
      <c r="W896" t="s">
        <v>1253</v>
      </c>
      <c r="X896" t="s">
        <v>3001</v>
      </c>
      <c r="Y896" t="s">
        <v>1072</v>
      </c>
      <c r="Z896" t="s">
        <v>1909</v>
      </c>
      <c r="AA896">
        <v>625707.1</v>
      </c>
      <c r="AB896" s="198">
        <v>37073</v>
      </c>
      <c r="AC896" s="198">
        <v>37134</v>
      </c>
    </row>
    <row r="897" spans="1:29" x14ac:dyDescent="0.25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31</v>
      </c>
      <c r="F897" s="213">
        <f t="shared" si="70"/>
        <v>310000</v>
      </c>
      <c r="G897" s="202">
        <v>1308561</v>
      </c>
      <c r="H897" s="198">
        <v>37041.323865740742</v>
      </c>
      <c r="I897" t="s">
        <v>1532</v>
      </c>
      <c r="M897" t="s">
        <v>2946</v>
      </c>
      <c r="N897" t="s">
        <v>1268</v>
      </c>
      <c r="O897" t="s">
        <v>1537</v>
      </c>
      <c r="P897" s="199">
        <v>10000</v>
      </c>
      <c r="S897" t="s">
        <v>2947</v>
      </c>
      <c r="T897" t="s">
        <v>3255</v>
      </c>
      <c r="U897" s="201">
        <v>3.7250000000000001</v>
      </c>
      <c r="V897" t="s">
        <v>1424</v>
      </c>
      <c r="W897" t="s">
        <v>1767</v>
      </c>
      <c r="X897" t="s">
        <v>1269</v>
      </c>
      <c r="Y897" t="s">
        <v>3275</v>
      </c>
      <c r="Z897" t="s">
        <v>1909</v>
      </c>
      <c r="AA897" t="s">
        <v>4913</v>
      </c>
      <c r="AB897" s="198">
        <v>37073.875</v>
      </c>
      <c r="AC897" s="198">
        <v>37103.875</v>
      </c>
    </row>
    <row r="898" spans="1:29" x14ac:dyDescent="0.25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151</v>
      </c>
      <c r="F898" s="213">
        <f t="shared" si="70"/>
        <v>755000</v>
      </c>
      <c r="G898" s="202">
        <v>1308562</v>
      </c>
      <c r="H898" s="198">
        <v>37041.323888888888</v>
      </c>
      <c r="I898" t="s">
        <v>1566</v>
      </c>
      <c r="M898" t="s">
        <v>2946</v>
      </c>
      <c r="N898" t="s">
        <v>1538</v>
      </c>
      <c r="O898" t="s">
        <v>1702</v>
      </c>
      <c r="P898" s="199">
        <v>5000</v>
      </c>
      <c r="S898" t="s">
        <v>2947</v>
      </c>
      <c r="T898" t="s">
        <v>3255</v>
      </c>
      <c r="U898" s="201">
        <v>0.23749999999999999</v>
      </c>
      <c r="V898" t="s">
        <v>4860</v>
      </c>
      <c r="W898" t="s">
        <v>1539</v>
      </c>
      <c r="X898" t="s">
        <v>1540</v>
      </c>
      <c r="Y898" t="s">
        <v>3275</v>
      </c>
      <c r="Z898" t="s">
        <v>1909</v>
      </c>
      <c r="AA898" t="s">
        <v>4914</v>
      </c>
      <c r="AB898" s="198">
        <v>37196</v>
      </c>
      <c r="AC898" s="198">
        <v>37346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30</v>
      </c>
      <c r="F899" s="213">
        <f t="shared" si="70"/>
        <v>300000</v>
      </c>
      <c r="G899" s="202">
        <v>1308563</v>
      </c>
      <c r="H899" s="198">
        <v>37041.323923611111</v>
      </c>
      <c r="I899" t="s">
        <v>1600</v>
      </c>
      <c r="M899" t="s">
        <v>2946</v>
      </c>
      <c r="N899" t="s">
        <v>1268</v>
      </c>
      <c r="O899" t="s">
        <v>74</v>
      </c>
      <c r="Q899" s="199">
        <v>10000</v>
      </c>
      <c r="S899" t="s">
        <v>2947</v>
      </c>
      <c r="T899" t="s">
        <v>3255</v>
      </c>
      <c r="U899" s="201">
        <v>3.67</v>
      </c>
      <c r="V899" t="s">
        <v>284</v>
      </c>
      <c r="W899" t="s">
        <v>1580</v>
      </c>
      <c r="X899" t="s">
        <v>1093</v>
      </c>
      <c r="Y899" t="s">
        <v>3275</v>
      </c>
      <c r="Z899" t="s">
        <v>1909</v>
      </c>
      <c r="AA899" t="s">
        <v>4915</v>
      </c>
      <c r="AB899" s="198">
        <v>37043.875</v>
      </c>
      <c r="AC899" s="198">
        <v>37072.875</v>
      </c>
    </row>
    <row r="900" spans="1:29" x14ac:dyDescent="0.25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31</v>
      </c>
      <c r="F900" s="213">
        <f t="shared" si="70"/>
        <v>77500</v>
      </c>
      <c r="G900" s="202">
        <v>1308564</v>
      </c>
      <c r="H900" s="198">
        <v>37041.323946759258</v>
      </c>
      <c r="I900" t="s">
        <v>77</v>
      </c>
      <c r="M900" t="s">
        <v>2946</v>
      </c>
      <c r="N900" t="s">
        <v>1268</v>
      </c>
      <c r="O900" t="s">
        <v>1537</v>
      </c>
      <c r="Q900" s="199">
        <v>2500</v>
      </c>
      <c r="S900" t="s">
        <v>2947</v>
      </c>
      <c r="T900" t="s">
        <v>3255</v>
      </c>
      <c r="U900" s="201">
        <v>3.7349999999999999</v>
      </c>
      <c r="V900" t="s">
        <v>1216</v>
      </c>
      <c r="W900" t="s">
        <v>1767</v>
      </c>
      <c r="X900" t="s">
        <v>1269</v>
      </c>
      <c r="Y900" t="s">
        <v>3275</v>
      </c>
      <c r="Z900" t="s">
        <v>1909</v>
      </c>
      <c r="AA900" t="s">
        <v>4916</v>
      </c>
      <c r="AB900" s="198">
        <v>37073.875</v>
      </c>
      <c r="AC900" s="198">
        <v>37103.875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1308565</v>
      </c>
      <c r="H901" s="198">
        <v>37041.323958333334</v>
      </c>
      <c r="I901" t="s">
        <v>1552</v>
      </c>
      <c r="M901" t="s">
        <v>2946</v>
      </c>
      <c r="N901" t="s">
        <v>1524</v>
      </c>
      <c r="O901" t="s">
        <v>4893</v>
      </c>
      <c r="Q901" s="199">
        <v>5000</v>
      </c>
      <c r="S901" t="s">
        <v>2947</v>
      </c>
      <c r="T901" t="s">
        <v>3255</v>
      </c>
      <c r="U901" s="201">
        <v>3.5724999999999998</v>
      </c>
      <c r="V901" t="s">
        <v>1121</v>
      </c>
      <c r="W901" t="s">
        <v>1363</v>
      </c>
      <c r="X901" t="s">
        <v>1548</v>
      </c>
      <c r="Y901" t="s">
        <v>1528</v>
      </c>
      <c r="Z901" t="s">
        <v>1909</v>
      </c>
      <c r="AA901">
        <v>816645</v>
      </c>
      <c r="AB901" s="198">
        <v>37042.875</v>
      </c>
      <c r="AC901" s="198">
        <v>37042.875</v>
      </c>
    </row>
    <row r="902" spans="1:29" x14ac:dyDescent="0.25">
      <c r="A902" s="44" t="str">
        <f t="shared" si="66"/>
        <v>US Natural Gas Financial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31</v>
      </c>
      <c r="F902" s="213">
        <f t="shared" si="70"/>
        <v>155000</v>
      </c>
      <c r="G902" s="202">
        <v>1308566</v>
      </c>
      <c r="H902" s="198">
        <v>37041.324305555558</v>
      </c>
      <c r="I902" t="s">
        <v>1532</v>
      </c>
      <c r="M902" t="s">
        <v>2946</v>
      </c>
      <c r="N902" t="s">
        <v>1268</v>
      </c>
      <c r="O902" t="s">
        <v>1537</v>
      </c>
      <c r="Q902" s="199">
        <v>5000</v>
      </c>
      <c r="S902" t="s">
        <v>2947</v>
      </c>
      <c r="T902" t="s">
        <v>3255</v>
      </c>
      <c r="U902" s="201">
        <v>3.7349999999999999</v>
      </c>
      <c r="V902" t="s">
        <v>1205</v>
      </c>
      <c r="W902" t="s">
        <v>1767</v>
      </c>
      <c r="X902" t="s">
        <v>1269</v>
      </c>
      <c r="Y902" t="s">
        <v>3275</v>
      </c>
      <c r="Z902" t="s">
        <v>1909</v>
      </c>
      <c r="AA902" t="s">
        <v>4917</v>
      </c>
      <c r="AB902" s="198">
        <v>37073.875</v>
      </c>
      <c r="AC902" s="198">
        <v>37103.875</v>
      </c>
    </row>
    <row r="903" spans="1:29" x14ac:dyDescent="0.25">
      <c r="A903" s="44" t="str">
        <f t="shared" si="66"/>
        <v>US Crude Financial</v>
      </c>
      <c r="B903" s="44" t="str">
        <f t="shared" si="67"/>
        <v>US</v>
      </c>
      <c r="C903" s="44" t="str">
        <f t="shared" si="68"/>
        <v>Crude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20000</v>
      </c>
      <c r="G903" s="202">
        <v>1308567</v>
      </c>
      <c r="H903" s="198">
        <v>37041.32440972222</v>
      </c>
      <c r="I903" t="s">
        <v>1241</v>
      </c>
      <c r="M903" t="s">
        <v>3086</v>
      </c>
      <c r="N903" t="s">
        <v>1063</v>
      </c>
      <c r="O903" t="s">
        <v>1344</v>
      </c>
      <c r="P903" s="199">
        <v>20000</v>
      </c>
      <c r="S903" t="s">
        <v>2953</v>
      </c>
      <c r="T903" t="s">
        <v>3255</v>
      </c>
      <c r="U903" s="201">
        <v>28.77</v>
      </c>
      <c r="V903" t="s">
        <v>1559</v>
      </c>
      <c r="W903" t="s">
        <v>1065</v>
      </c>
      <c r="X903" t="s">
        <v>1120</v>
      </c>
      <c r="Y903" t="s">
        <v>1670</v>
      </c>
      <c r="Z903" t="s">
        <v>1909</v>
      </c>
      <c r="AA903">
        <v>109427</v>
      </c>
      <c r="AB903" s="198">
        <v>37073</v>
      </c>
      <c r="AC903" s="198">
        <v>37103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1308568</v>
      </c>
      <c r="H904" s="198">
        <v>37041.324502314812</v>
      </c>
      <c r="I904" t="s">
        <v>1546</v>
      </c>
      <c r="M904" t="s">
        <v>2946</v>
      </c>
      <c r="N904" t="s">
        <v>1524</v>
      </c>
      <c r="O904" t="s">
        <v>4891</v>
      </c>
      <c r="P904" s="199">
        <v>5000</v>
      </c>
      <c r="S904" t="s">
        <v>2947</v>
      </c>
      <c r="T904" t="s">
        <v>3255</v>
      </c>
      <c r="U904" s="201">
        <v>3.5425</v>
      </c>
      <c r="V904" t="s">
        <v>1572</v>
      </c>
      <c r="W904" t="s">
        <v>1363</v>
      </c>
      <c r="X904" t="s">
        <v>1548</v>
      </c>
      <c r="Y904" t="s">
        <v>1528</v>
      </c>
      <c r="Z904" t="s">
        <v>1909</v>
      </c>
      <c r="AA904">
        <v>816646</v>
      </c>
      <c r="AB904" s="198">
        <v>37042.875</v>
      </c>
      <c r="AC904" s="198">
        <v>37042.875</v>
      </c>
    </row>
    <row r="905" spans="1:29" x14ac:dyDescent="0.25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155000</v>
      </c>
      <c r="G905" s="202">
        <v>1308569</v>
      </c>
      <c r="H905" s="198">
        <v>37041.324537037035</v>
      </c>
      <c r="I905" t="s">
        <v>2976</v>
      </c>
      <c r="M905" t="s">
        <v>2946</v>
      </c>
      <c r="N905" t="s">
        <v>1268</v>
      </c>
      <c r="O905" t="s">
        <v>1537</v>
      </c>
      <c r="P905" s="199">
        <v>5000</v>
      </c>
      <c r="S905" t="s">
        <v>2947</v>
      </c>
      <c r="T905" t="s">
        <v>3255</v>
      </c>
      <c r="U905" s="201">
        <v>3.73</v>
      </c>
      <c r="V905" t="s">
        <v>3002</v>
      </c>
      <c r="W905" t="s">
        <v>1767</v>
      </c>
      <c r="X905" t="s">
        <v>1269</v>
      </c>
      <c r="Y905" t="s">
        <v>3275</v>
      </c>
      <c r="Z905" t="s">
        <v>1909</v>
      </c>
      <c r="AA905" t="s">
        <v>4918</v>
      </c>
      <c r="AB905" s="198">
        <v>37073.875</v>
      </c>
      <c r="AC905" s="198">
        <v>37103.875</v>
      </c>
    </row>
    <row r="906" spans="1:29" x14ac:dyDescent="0.25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3">
        <f t="shared" si="70"/>
        <v>300000</v>
      </c>
      <c r="G906" s="202">
        <v>1308570</v>
      </c>
      <c r="H906" s="198">
        <v>37041.324560185189</v>
      </c>
      <c r="I906" t="s">
        <v>75</v>
      </c>
      <c r="M906" t="s">
        <v>2946</v>
      </c>
      <c r="N906" t="s">
        <v>1268</v>
      </c>
      <c r="O906" t="s">
        <v>74</v>
      </c>
      <c r="Q906" s="199">
        <v>10000</v>
      </c>
      <c r="S906" t="s">
        <v>2947</v>
      </c>
      <c r="T906" t="s">
        <v>3255</v>
      </c>
      <c r="U906" s="201">
        <v>3.67</v>
      </c>
      <c r="V906" t="s">
        <v>1466</v>
      </c>
      <c r="W906" t="s">
        <v>1580</v>
      </c>
      <c r="X906" t="s">
        <v>1093</v>
      </c>
      <c r="Y906" t="s">
        <v>3275</v>
      </c>
      <c r="Z906" t="s">
        <v>1909</v>
      </c>
      <c r="AA906" t="s">
        <v>4919</v>
      </c>
      <c r="AB906" s="198">
        <v>37043.875</v>
      </c>
      <c r="AC906" s="198">
        <v>37072.875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1308571</v>
      </c>
      <c r="H907" s="198">
        <v>37041.324560185189</v>
      </c>
      <c r="I907" t="s">
        <v>1546</v>
      </c>
      <c r="M907" t="s">
        <v>2946</v>
      </c>
      <c r="N907" t="s">
        <v>1524</v>
      </c>
      <c r="O907" t="s">
        <v>4893</v>
      </c>
      <c r="P907" s="199">
        <v>5000</v>
      </c>
      <c r="S907" t="s">
        <v>2947</v>
      </c>
      <c r="T907" t="s">
        <v>3255</v>
      </c>
      <c r="U907" s="201">
        <v>3.57</v>
      </c>
      <c r="V907" t="s">
        <v>1572</v>
      </c>
      <c r="W907" t="s">
        <v>1363</v>
      </c>
      <c r="X907" t="s">
        <v>1548</v>
      </c>
      <c r="Y907" t="s">
        <v>1528</v>
      </c>
      <c r="Z907" t="s">
        <v>1909</v>
      </c>
      <c r="AA907">
        <v>816647</v>
      </c>
      <c r="AB907" s="198">
        <v>37042.875</v>
      </c>
      <c r="AC907" s="198">
        <v>37042.875</v>
      </c>
    </row>
    <row r="908" spans="1:29" x14ac:dyDescent="0.25">
      <c r="A908" s="44" t="str">
        <f t="shared" si="71"/>
        <v xml:space="preserve"> Power Physical</v>
      </c>
      <c r="B908" s="44" t="str">
        <f t="shared" si="72"/>
        <v/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1308572</v>
      </c>
      <c r="H908" s="198">
        <v>37041.324594907404</v>
      </c>
      <c r="I908" t="s">
        <v>1949</v>
      </c>
      <c r="M908" t="s">
        <v>1657</v>
      </c>
      <c r="N908" t="s">
        <v>937</v>
      </c>
      <c r="O908" t="s">
        <v>4816</v>
      </c>
      <c r="P908" s="199">
        <v>25</v>
      </c>
      <c r="S908" t="s">
        <v>2945</v>
      </c>
      <c r="T908" t="s">
        <v>938</v>
      </c>
      <c r="U908" s="201">
        <v>32</v>
      </c>
      <c r="V908" t="s">
        <v>290</v>
      </c>
      <c r="W908" t="s">
        <v>940</v>
      </c>
      <c r="X908" t="s">
        <v>941</v>
      </c>
      <c r="Y908" t="s">
        <v>942</v>
      </c>
      <c r="Z908" t="s">
        <v>3260</v>
      </c>
      <c r="AA908">
        <v>108313.1</v>
      </c>
      <c r="AB908" s="198">
        <v>37043.875</v>
      </c>
      <c r="AC908" s="198">
        <v>37043.875</v>
      </c>
    </row>
    <row r="909" spans="1:29" x14ac:dyDescent="0.25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300000</v>
      </c>
      <c r="G909" s="202">
        <v>1308573</v>
      </c>
      <c r="H909" s="198">
        <v>37041.324606481481</v>
      </c>
      <c r="I909" t="s">
        <v>1241</v>
      </c>
      <c r="M909" t="s">
        <v>2946</v>
      </c>
      <c r="N909" t="s">
        <v>1268</v>
      </c>
      <c r="O909" t="s">
        <v>74</v>
      </c>
      <c r="P909" s="199">
        <v>10000</v>
      </c>
      <c r="S909" t="s">
        <v>2947</v>
      </c>
      <c r="T909" t="s">
        <v>3255</v>
      </c>
      <c r="U909" s="201">
        <v>3.665</v>
      </c>
      <c r="V909" t="s">
        <v>14</v>
      </c>
      <c r="W909" t="s">
        <v>1580</v>
      </c>
      <c r="X909" t="s">
        <v>1093</v>
      </c>
      <c r="Y909" t="s">
        <v>3275</v>
      </c>
      <c r="Z909" t="s">
        <v>1909</v>
      </c>
      <c r="AA909" t="s">
        <v>4920</v>
      </c>
      <c r="AB909" s="198">
        <v>37043.875</v>
      </c>
      <c r="AC909" s="198">
        <v>37072.875</v>
      </c>
    </row>
    <row r="910" spans="1:29" x14ac:dyDescent="0.25">
      <c r="A910" s="44" t="str">
        <f t="shared" si="71"/>
        <v>US Power Financial</v>
      </c>
      <c r="B910" s="44" t="str">
        <f t="shared" si="72"/>
        <v>US</v>
      </c>
      <c r="C910" s="44" t="str">
        <f t="shared" si="73"/>
        <v>Power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</v>
      </c>
      <c r="G910" s="202">
        <v>1308575</v>
      </c>
      <c r="H910" s="198">
        <v>37041.324733796297</v>
      </c>
      <c r="I910" t="s">
        <v>1546</v>
      </c>
      <c r="M910" t="s">
        <v>1657</v>
      </c>
      <c r="N910" t="s">
        <v>1069</v>
      </c>
      <c r="O910" t="s">
        <v>45</v>
      </c>
      <c r="P910" s="199">
        <v>50</v>
      </c>
      <c r="S910" t="s">
        <v>2945</v>
      </c>
      <c r="T910" t="s">
        <v>3255</v>
      </c>
      <c r="U910" s="201">
        <v>46</v>
      </c>
      <c r="V910" t="s">
        <v>4800</v>
      </c>
      <c r="W910" t="s">
        <v>1242</v>
      </c>
      <c r="X910" t="s">
        <v>2984</v>
      </c>
      <c r="Y910" t="s">
        <v>1072</v>
      </c>
      <c r="Z910" t="s">
        <v>1909</v>
      </c>
      <c r="AA910">
        <v>625711.1</v>
      </c>
      <c r="AB910" s="198">
        <v>37043.875</v>
      </c>
      <c r="AC910" s="198">
        <v>37043.875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1308576</v>
      </c>
      <c r="H911" s="198">
        <v>37041.324745370373</v>
      </c>
      <c r="I911" t="s">
        <v>1546</v>
      </c>
      <c r="M911" t="s">
        <v>2946</v>
      </c>
      <c r="N911" t="s">
        <v>1524</v>
      </c>
      <c r="O911" t="s">
        <v>4921</v>
      </c>
      <c r="P911" s="199">
        <v>5000</v>
      </c>
      <c r="S911" t="s">
        <v>2947</v>
      </c>
      <c r="T911" t="s">
        <v>3255</v>
      </c>
      <c r="U911" s="201">
        <v>3.5550000000000002</v>
      </c>
      <c r="V911" t="s">
        <v>4922</v>
      </c>
      <c r="W911" t="s">
        <v>1363</v>
      </c>
      <c r="X911" t="s">
        <v>1548</v>
      </c>
      <c r="Y911" t="s">
        <v>1528</v>
      </c>
      <c r="Z911" t="s">
        <v>1909</v>
      </c>
      <c r="AA911">
        <v>816648</v>
      </c>
      <c r="AB911" s="198">
        <v>37042.875</v>
      </c>
      <c r="AC911" s="198">
        <v>37042.875</v>
      </c>
    </row>
    <row r="912" spans="1:29" x14ac:dyDescent="0.25">
      <c r="A912" s="44" t="str">
        <f t="shared" si="71"/>
        <v>US Power Physical</v>
      </c>
      <c r="B912" s="44" t="str">
        <f t="shared" si="72"/>
        <v>US</v>
      </c>
      <c r="C912" s="44" t="str">
        <f t="shared" si="73"/>
        <v>Power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62</v>
      </c>
      <c r="F912" s="213">
        <f t="shared" si="75"/>
        <v>3100</v>
      </c>
      <c r="G912" s="202">
        <v>1308577</v>
      </c>
      <c r="H912" s="198">
        <v>37041.324907407405</v>
      </c>
      <c r="I912" t="s">
        <v>1226</v>
      </c>
      <c r="M912" t="s">
        <v>1657</v>
      </c>
      <c r="N912" t="s">
        <v>2977</v>
      </c>
      <c r="O912" t="s">
        <v>3154</v>
      </c>
      <c r="P912" s="199">
        <v>50</v>
      </c>
      <c r="S912" t="s">
        <v>2945</v>
      </c>
      <c r="T912" t="s">
        <v>3255</v>
      </c>
      <c r="U912" s="201">
        <v>76.5</v>
      </c>
      <c r="V912" t="s">
        <v>1195</v>
      </c>
      <c r="W912" t="s">
        <v>1253</v>
      </c>
      <c r="X912" t="s">
        <v>3001</v>
      </c>
      <c r="Y912" t="s">
        <v>1072</v>
      </c>
      <c r="Z912" t="s">
        <v>1904</v>
      </c>
      <c r="AA912">
        <v>625712.1</v>
      </c>
      <c r="AB912" s="198">
        <v>37073.71597222222</v>
      </c>
      <c r="AC912" s="198">
        <v>37134.71597222222</v>
      </c>
    </row>
    <row r="913" spans="1:29" x14ac:dyDescent="0.25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377500</v>
      </c>
      <c r="G913" s="202">
        <v>1308578</v>
      </c>
      <c r="H913" s="198">
        <v>37041.324930555558</v>
      </c>
      <c r="I913" t="s">
        <v>3227</v>
      </c>
      <c r="M913" t="s">
        <v>2946</v>
      </c>
      <c r="N913" t="s">
        <v>1268</v>
      </c>
      <c r="O913" t="s">
        <v>1555</v>
      </c>
      <c r="P913" s="199">
        <v>2500</v>
      </c>
      <c r="S913" t="s">
        <v>2947</v>
      </c>
      <c r="T913" t="s">
        <v>3255</v>
      </c>
      <c r="U913" s="201">
        <v>4.18</v>
      </c>
      <c r="V913" t="s">
        <v>3198</v>
      </c>
      <c r="W913" t="s">
        <v>1767</v>
      </c>
      <c r="X913" t="s">
        <v>1269</v>
      </c>
      <c r="Y913" t="s">
        <v>3275</v>
      </c>
      <c r="Z913" t="s">
        <v>1909</v>
      </c>
      <c r="AA913" t="s">
        <v>4923</v>
      </c>
      <c r="AB913" s="198">
        <v>37196</v>
      </c>
      <c r="AC913" s="198">
        <v>37346</v>
      </c>
    </row>
    <row r="914" spans="1:29" x14ac:dyDescent="0.25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151</v>
      </c>
      <c r="F914" s="213">
        <f t="shared" si="75"/>
        <v>755000</v>
      </c>
      <c r="G914" s="202">
        <v>1308579</v>
      </c>
      <c r="H914" s="198">
        <v>37041.325208333335</v>
      </c>
      <c r="I914" t="s">
        <v>1226</v>
      </c>
      <c r="M914" t="s">
        <v>2946</v>
      </c>
      <c r="N914" t="s">
        <v>1538</v>
      </c>
      <c r="O914" t="s">
        <v>1380</v>
      </c>
      <c r="Q914" s="199">
        <v>5000</v>
      </c>
      <c r="S914" t="s">
        <v>2947</v>
      </c>
      <c r="T914" t="s">
        <v>3255</v>
      </c>
      <c r="U914" s="201">
        <v>1.395</v>
      </c>
      <c r="V914" t="s">
        <v>108</v>
      </c>
      <c r="W914" t="s">
        <v>1539</v>
      </c>
      <c r="X914" t="s">
        <v>1540</v>
      </c>
      <c r="Y914" t="s">
        <v>3275</v>
      </c>
      <c r="Z914" t="s">
        <v>1909</v>
      </c>
      <c r="AA914" t="s">
        <v>4924</v>
      </c>
      <c r="AB914" s="198">
        <v>37196</v>
      </c>
      <c r="AC914" s="198">
        <v>37346</v>
      </c>
    </row>
    <row r="915" spans="1:29" x14ac:dyDescent="0.25">
      <c r="A915" s="44" t="str">
        <f t="shared" si="71"/>
        <v>US Natural Gas Financial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30</v>
      </c>
      <c r="F915" s="213">
        <f t="shared" si="75"/>
        <v>75000</v>
      </c>
      <c r="G915" s="202">
        <v>1308581</v>
      </c>
      <c r="H915" s="198">
        <v>37041.325601851851</v>
      </c>
      <c r="I915" t="s">
        <v>1425</v>
      </c>
      <c r="M915" t="s">
        <v>2946</v>
      </c>
      <c r="N915" t="s">
        <v>1268</v>
      </c>
      <c r="O915" t="s">
        <v>111</v>
      </c>
      <c r="Q915" s="199">
        <v>2500</v>
      </c>
      <c r="S915" t="s">
        <v>2947</v>
      </c>
      <c r="T915" t="s">
        <v>3255</v>
      </c>
      <c r="U915" s="201">
        <v>3.8574999999999999</v>
      </c>
      <c r="V915" t="s">
        <v>3371</v>
      </c>
      <c r="W915" t="s">
        <v>1767</v>
      </c>
      <c r="X915" t="s">
        <v>1269</v>
      </c>
      <c r="Y915" t="s">
        <v>3275</v>
      </c>
      <c r="Z915" t="s">
        <v>1909</v>
      </c>
      <c r="AA915" t="s">
        <v>4925</v>
      </c>
      <c r="AB915" s="198">
        <v>37135.875</v>
      </c>
      <c r="AC915" s="198">
        <v>37164.875</v>
      </c>
    </row>
    <row r="916" spans="1:29" x14ac:dyDescent="0.25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1308584</v>
      </c>
      <c r="H916" s="198">
        <v>37041.325613425928</v>
      </c>
      <c r="I916" t="s">
        <v>2999</v>
      </c>
      <c r="M916" t="s">
        <v>1657</v>
      </c>
      <c r="N916" t="s">
        <v>2977</v>
      </c>
      <c r="O916" t="s">
        <v>40</v>
      </c>
      <c r="Q916" s="199">
        <v>50</v>
      </c>
      <c r="S916" t="s">
        <v>2945</v>
      </c>
      <c r="T916" t="s">
        <v>3255</v>
      </c>
      <c r="U916" s="201">
        <v>36</v>
      </c>
      <c r="V916" t="s">
        <v>13</v>
      </c>
      <c r="W916" t="s">
        <v>1242</v>
      </c>
      <c r="X916" t="s">
        <v>2984</v>
      </c>
      <c r="Y916" t="s">
        <v>1072</v>
      </c>
      <c r="Z916" t="s">
        <v>1904</v>
      </c>
      <c r="AA916">
        <v>625717.1</v>
      </c>
      <c r="AB916" s="198">
        <v>37043.875</v>
      </c>
      <c r="AC916" s="198">
        <v>37043.875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1308585</v>
      </c>
      <c r="H917" s="198">
        <v>37041.325682870367</v>
      </c>
      <c r="I917" t="s">
        <v>2941</v>
      </c>
      <c r="M917" t="s">
        <v>2946</v>
      </c>
      <c r="N917" t="s">
        <v>1524</v>
      </c>
      <c r="O917" t="s">
        <v>110</v>
      </c>
      <c r="P917" s="199">
        <v>10000</v>
      </c>
      <c r="S917" t="s">
        <v>2947</v>
      </c>
      <c r="T917" t="s">
        <v>3255</v>
      </c>
      <c r="U917" s="201">
        <v>3.7</v>
      </c>
      <c r="V917" t="s">
        <v>1057</v>
      </c>
      <c r="W917" t="s">
        <v>1101</v>
      </c>
      <c r="X917" t="s">
        <v>1102</v>
      </c>
      <c r="Y917" t="s">
        <v>1528</v>
      </c>
      <c r="Z917" t="s">
        <v>1909</v>
      </c>
      <c r="AA917">
        <v>816650</v>
      </c>
      <c r="AB917" s="198">
        <v>37042.875</v>
      </c>
      <c r="AC917" s="198">
        <v>37042.875</v>
      </c>
    </row>
    <row r="918" spans="1:29" x14ac:dyDescent="0.25">
      <c r="A918" s="44" t="str">
        <f t="shared" si="71"/>
        <v>US Power Physical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30</v>
      </c>
      <c r="F918" s="213">
        <f t="shared" si="75"/>
        <v>1500</v>
      </c>
      <c r="G918" s="202">
        <v>1308586</v>
      </c>
      <c r="H918" s="198">
        <v>37041.325694444444</v>
      </c>
      <c r="I918" t="s">
        <v>2979</v>
      </c>
      <c r="M918" t="s">
        <v>1657</v>
      </c>
      <c r="N918" t="s">
        <v>2977</v>
      </c>
      <c r="O918" t="s">
        <v>1536</v>
      </c>
      <c r="Q918" s="199">
        <v>50</v>
      </c>
      <c r="S918" t="s">
        <v>2945</v>
      </c>
      <c r="T918" t="s">
        <v>3255</v>
      </c>
      <c r="U918" s="201">
        <v>47.5</v>
      </c>
      <c r="V918" t="s">
        <v>1081</v>
      </c>
      <c r="W918" t="s">
        <v>2993</v>
      </c>
      <c r="X918" t="s">
        <v>1248</v>
      </c>
      <c r="Y918" t="s">
        <v>1072</v>
      </c>
      <c r="Z918" t="s">
        <v>1904</v>
      </c>
      <c r="AA918">
        <v>625718.1</v>
      </c>
      <c r="AB918" s="198">
        <v>37043.591666666667</v>
      </c>
      <c r="AC918" s="198">
        <v>37072.591666666667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1308587</v>
      </c>
      <c r="H919" s="198">
        <v>37041.32571759259</v>
      </c>
      <c r="I919" t="s">
        <v>3227</v>
      </c>
      <c r="M919" t="s">
        <v>2946</v>
      </c>
      <c r="N919" t="s">
        <v>1524</v>
      </c>
      <c r="O919" t="s">
        <v>110</v>
      </c>
      <c r="P919" s="199">
        <v>10000</v>
      </c>
      <c r="S919" t="s">
        <v>2947</v>
      </c>
      <c r="T919" t="s">
        <v>3255</v>
      </c>
      <c r="U919" s="201">
        <v>3.69</v>
      </c>
      <c r="V919" t="s">
        <v>1122</v>
      </c>
      <c r="W919" t="s">
        <v>1101</v>
      </c>
      <c r="X919" t="s">
        <v>1102</v>
      </c>
      <c r="Y919" t="s">
        <v>1528</v>
      </c>
      <c r="Z919" t="s">
        <v>1909</v>
      </c>
      <c r="AA919">
        <v>816651</v>
      </c>
      <c r="AB919" s="198">
        <v>37042.875</v>
      </c>
      <c r="AC919" s="198">
        <v>37042.875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1308588</v>
      </c>
      <c r="H920" s="198">
        <v>37041.325798611113</v>
      </c>
      <c r="I920" t="s">
        <v>1111</v>
      </c>
      <c r="M920" t="s">
        <v>2946</v>
      </c>
      <c r="N920" t="s">
        <v>1524</v>
      </c>
      <c r="O920" t="s">
        <v>4926</v>
      </c>
      <c r="Q920" s="199">
        <v>5000</v>
      </c>
      <c r="S920" t="s">
        <v>2947</v>
      </c>
      <c r="T920" t="s">
        <v>3255</v>
      </c>
      <c r="U920" s="201">
        <v>2.6</v>
      </c>
      <c r="V920" t="s">
        <v>1112</v>
      </c>
      <c r="W920" t="s">
        <v>104</v>
      </c>
      <c r="X920" t="s">
        <v>83</v>
      </c>
      <c r="Y920" t="s">
        <v>1528</v>
      </c>
      <c r="Z920" t="s">
        <v>1909</v>
      </c>
      <c r="AA920">
        <v>816652</v>
      </c>
      <c r="AB920" s="198">
        <v>37042.875</v>
      </c>
      <c r="AC920" s="198">
        <v>37042.875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1308589</v>
      </c>
      <c r="H921" s="198">
        <v>37041.325833333336</v>
      </c>
      <c r="I921" t="s">
        <v>1111</v>
      </c>
      <c r="M921" t="s">
        <v>2946</v>
      </c>
      <c r="N921" t="s">
        <v>1524</v>
      </c>
      <c r="O921" t="s">
        <v>4926</v>
      </c>
      <c r="Q921" s="199">
        <v>5000</v>
      </c>
      <c r="S921" t="s">
        <v>2947</v>
      </c>
      <c r="T921" t="s">
        <v>3255</v>
      </c>
      <c r="U921" s="201">
        <v>2.64</v>
      </c>
      <c r="V921" t="s">
        <v>1112</v>
      </c>
      <c r="W921" t="s">
        <v>104</v>
      </c>
      <c r="X921" t="s">
        <v>83</v>
      </c>
      <c r="Y921" t="s">
        <v>1528</v>
      </c>
      <c r="Z921" t="s">
        <v>1909</v>
      </c>
      <c r="AA921">
        <v>816653</v>
      </c>
      <c r="AB921" s="198">
        <v>37042.875</v>
      </c>
      <c r="AC921" s="198">
        <v>37042.875</v>
      </c>
    </row>
    <row r="922" spans="1:29" x14ac:dyDescent="0.25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30</v>
      </c>
      <c r="F922" s="213">
        <f t="shared" si="75"/>
        <v>1500</v>
      </c>
      <c r="G922" s="202">
        <v>1308590</v>
      </c>
      <c r="H922" s="198">
        <v>37041.325972222221</v>
      </c>
      <c r="I922" t="s">
        <v>1226</v>
      </c>
      <c r="M922" t="s">
        <v>1657</v>
      </c>
      <c r="N922" t="s">
        <v>2977</v>
      </c>
      <c r="O922" t="s">
        <v>1590</v>
      </c>
      <c r="P922" s="199">
        <v>50</v>
      </c>
      <c r="S922" t="s">
        <v>2945</v>
      </c>
      <c r="T922" t="s">
        <v>3255</v>
      </c>
      <c r="U922" s="201">
        <v>48.5</v>
      </c>
      <c r="V922" t="s">
        <v>3173</v>
      </c>
      <c r="W922" t="s">
        <v>1678</v>
      </c>
      <c r="X922" t="s">
        <v>3202</v>
      </c>
      <c r="Y922" t="s">
        <v>1072</v>
      </c>
      <c r="Z922" t="s">
        <v>1904</v>
      </c>
      <c r="AA922">
        <v>625720.1</v>
      </c>
      <c r="AB922" s="198">
        <v>37043.600694444445</v>
      </c>
      <c r="AC922" s="198">
        <v>37072.600694444445</v>
      </c>
    </row>
    <row r="923" spans="1:29" x14ac:dyDescent="0.25">
      <c r="A923" s="44" t="str">
        <f t="shared" si="71"/>
        <v>US Power Physical</v>
      </c>
      <c r="B923" s="44" t="str">
        <f t="shared" si="72"/>
        <v>US</v>
      </c>
      <c r="C923" s="44" t="str">
        <f t="shared" si="73"/>
        <v>Power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62</v>
      </c>
      <c r="F923" s="213">
        <f t="shared" si="75"/>
        <v>3100</v>
      </c>
      <c r="G923" s="202">
        <v>1308591</v>
      </c>
      <c r="H923" s="198">
        <v>37041.32603009259</v>
      </c>
      <c r="I923" t="s">
        <v>2991</v>
      </c>
      <c r="M923" t="s">
        <v>1657</v>
      </c>
      <c r="N923" t="s">
        <v>2977</v>
      </c>
      <c r="O923" t="s">
        <v>1295</v>
      </c>
      <c r="Q923" s="199">
        <v>50</v>
      </c>
      <c r="S923" t="s">
        <v>2945</v>
      </c>
      <c r="T923" t="s">
        <v>3255</v>
      </c>
      <c r="U923" s="201">
        <v>78.5</v>
      </c>
      <c r="V923" t="s">
        <v>4927</v>
      </c>
      <c r="W923" t="s">
        <v>2997</v>
      </c>
      <c r="X923" t="s">
        <v>2998</v>
      </c>
      <c r="Y923" t="s">
        <v>1072</v>
      </c>
      <c r="Z923" t="s">
        <v>1904</v>
      </c>
      <c r="AA923">
        <v>625721.1</v>
      </c>
      <c r="AB923" s="198">
        <v>37073.71597222222</v>
      </c>
      <c r="AC923" s="198">
        <v>37134.71597222222</v>
      </c>
    </row>
    <row r="924" spans="1:29" x14ac:dyDescent="0.25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31</v>
      </c>
      <c r="F924" s="213">
        <f t="shared" si="75"/>
        <v>310000</v>
      </c>
      <c r="G924" s="202">
        <v>1308593</v>
      </c>
      <c r="H924" s="198">
        <v>37041.32608796296</v>
      </c>
      <c r="I924" t="s">
        <v>1464</v>
      </c>
      <c r="M924" t="s">
        <v>2946</v>
      </c>
      <c r="N924" t="s">
        <v>1268</v>
      </c>
      <c r="O924" t="s">
        <v>1537</v>
      </c>
      <c r="Q924" s="199">
        <v>10000</v>
      </c>
      <c r="S924" t="s">
        <v>2947</v>
      </c>
      <c r="T924" t="s">
        <v>3255</v>
      </c>
      <c r="U924" s="201">
        <v>3.7349999999999999</v>
      </c>
      <c r="V924" t="s">
        <v>4928</v>
      </c>
      <c r="W924" t="s">
        <v>1767</v>
      </c>
      <c r="X924" t="s">
        <v>1269</v>
      </c>
      <c r="Y924" t="s">
        <v>3275</v>
      </c>
      <c r="Z924" t="s">
        <v>1909</v>
      </c>
      <c r="AA924" t="s">
        <v>4929</v>
      </c>
      <c r="AB924" s="198">
        <v>37073.875</v>
      </c>
      <c r="AC924" s="198">
        <v>37103.875</v>
      </c>
    </row>
    <row r="925" spans="1:29" x14ac:dyDescent="0.25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3">
        <f t="shared" si="75"/>
        <v>1500</v>
      </c>
      <c r="G925" s="202">
        <v>1308592</v>
      </c>
      <c r="H925" s="198">
        <v>37041.32608796296</v>
      </c>
      <c r="I925" t="s">
        <v>1276</v>
      </c>
      <c r="M925" t="s">
        <v>1657</v>
      </c>
      <c r="N925" t="s">
        <v>2977</v>
      </c>
      <c r="O925" t="s">
        <v>1263</v>
      </c>
      <c r="Q925" s="199">
        <v>50</v>
      </c>
      <c r="S925" t="s">
        <v>2945</v>
      </c>
      <c r="T925" t="s">
        <v>3255</v>
      </c>
      <c r="U925" s="201">
        <v>47.5</v>
      </c>
      <c r="V925" t="s">
        <v>1055</v>
      </c>
      <c r="W925" t="s">
        <v>2981</v>
      </c>
      <c r="X925" t="s">
        <v>2982</v>
      </c>
      <c r="Y925" t="s">
        <v>1072</v>
      </c>
      <c r="Z925" t="s">
        <v>1904</v>
      </c>
      <c r="AA925">
        <v>625722.1</v>
      </c>
      <c r="AB925" s="198">
        <v>37043.71597222222</v>
      </c>
      <c r="AC925" s="198">
        <v>37072.71597222222</v>
      </c>
    </row>
    <row r="926" spans="1:29" x14ac:dyDescent="0.25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151</v>
      </c>
      <c r="F926" s="213">
        <f t="shared" si="75"/>
        <v>755000</v>
      </c>
      <c r="G926" s="202">
        <v>1308594</v>
      </c>
      <c r="H926" s="198">
        <v>37041.326215277775</v>
      </c>
      <c r="I926" t="s">
        <v>1262</v>
      </c>
      <c r="M926" t="s">
        <v>2946</v>
      </c>
      <c r="N926" t="s">
        <v>1538</v>
      </c>
      <c r="O926" t="s">
        <v>1380</v>
      </c>
      <c r="P926" s="199">
        <v>5000</v>
      </c>
      <c r="S926" t="s">
        <v>2947</v>
      </c>
      <c r="T926" t="s">
        <v>3255</v>
      </c>
      <c r="U926" s="201">
        <v>1.39</v>
      </c>
      <c r="V926" t="s">
        <v>1008</v>
      </c>
      <c r="W926" t="s">
        <v>1539</v>
      </c>
      <c r="X926" t="s">
        <v>1540</v>
      </c>
      <c r="Y926" t="s">
        <v>3275</v>
      </c>
      <c r="Z926" t="s">
        <v>1909</v>
      </c>
      <c r="AA926" t="s">
        <v>4930</v>
      </c>
      <c r="AB926" s="198">
        <v>37196</v>
      </c>
      <c r="AC926" s="198">
        <v>37346</v>
      </c>
    </row>
    <row r="927" spans="1:29" x14ac:dyDescent="0.25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31</v>
      </c>
      <c r="F927" s="213">
        <f t="shared" si="75"/>
        <v>232500</v>
      </c>
      <c r="G927" s="202">
        <v>1308595</v>
      </c>
      <c r="H927" s="198">
        <v>37041.326307870368</v>
      </c>
      <c r="I927" t="s">
        <v>1532</v>
      </c>
      <c r="M927" t="s">
        <v>2946</v>
      </c>
      <c r="N927" t="s">
        <v>1268</v>
      </c>
      <c r="O927" t="s">
        <v>1537</v>
      </c>
      <c r="Q927" s="199">
        <v>7500</v>
      </c>
      <c r="S927" t="s">
        <v>2947</v>
      </c>
      <c r="T927" t="s">
        <v>3255</v>
      </c>
      <c r="U927" s="201">
        <v>3.7349999999999999</v>
      </c>
      <c r="V927" t="s">
        <v>1205</v>
      </c>
      <c r="W927" t="s">
        <v>1767</v>
      </c>
      <c r="X927" t="s">
        <v>1269</v>
      </c>
      <c r="Y927" t="s">
        <v>3275</v>
      </c>
      <c r="Z927" t="s">
        <v>1909</v>
      </c>
      <c r="AA927" t="s">
        <v>4931</v>
      </c>
      <c r="AB927" s="198">
        <v>37073.875</v>
      </c>
      <c r="AC927" s="198">
        <v>37103.875</v>
      </c>
    </row>
    <row r="928" spans="1:29" x14ac:dyDescent="0.25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300000</v>
      </c>
      <c r="G928" s="202">
        <v>1308596</v>
      </c>
      <c r="H928" s="198">
        <v>37041.326412037037</v>
      </c>
      <c r="I928" t="s">
        <v>3137</v>
      </c>
      <c r="M928" t="s">
        <v>2946</v>
      </c>
      <c r="N928" t="s">
        <v>1268</v>
      </c>
      <c r="O928" t="s">
        <v>74</v>
      </c>
      <c r="Q928" s="199">
        <v>10000</v>
      </c>
      <c r="S928" t="s">
        <v>2947</v>
      </c>
      <c r="T928" t="s">
        <v>3255</v>
      </c>
      <c r="U928" s="201">
        <v>3.67</v>
      </c>
      <c r="V928" t="s">
        <v>426</v>
      </c>
      <c r="W928" t="s">
        <v>1580</v>
      </c>
      <c r="X928" t="s">
        <v>1093</v>
      </c>
      <c r="Y928" t="s">
        <v>3275</v>
      </c>
      <c r="Z928" t="s">
        <v>1909</v>
      </c>
      <c r="AA928" t="s">
        <v>4932</v>
      </c>
      <c r="AB928" s="198">
        <v>37043.875</v>
      </c>
      <c r="AC928" s="198">
        <v>37072.875</v>
      </c>
    </row>
    <row r="929" spans="1:29" x14ac:dyDescent="0.25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151</v>
      </c>
      <c r="F929" s="213">
        <f t="shared" si="75"/>
        <v>755000</v>
      </c>
      <c r="G929" s="202">
        <v>1308598</v>
      </c>
      <c r="H929" s="198">
        <v>37041.326493055552</v>
      </c>
      <c r="I929" t="s">
        <v>2976</v>
      </c>
      <c r="M929" t="s">
        <v>2946</v>
      </c>
      <c r="N929" t="s">
        <v>1268</v>
      </c>
      <c r="O929" t="s">
        <v>1555</v>
      </c>
      <c r="Q929" s="199">
        <v>5000</v>
      </c>
      <c r="S929" t="s">
        <v>2947</v>
      </c>
      <c r="T929" t="s">
        <v>3255</v>
      </c>
      <c r="U929" s="201">
        <v>4.1900000000000004</v>
      </c>
      <c r="V929" t="s">
        <v>1417</v>
      </c>
      <c r="W929" t="s">
        <v>1767</v>
      </c>
      <c r="X929" t="s">
        <v>1269</v>
      </c>
      <c r="Y929" t="s">
        <v>3275</v>
      </c>
      <c r="Z929" t="s">
        <v>1909</v>
      </c>
      <c r="AA929" t="s">
        <v>4933</v>
      </c>
      <c r="AB929" s="198">
        <v>37196</v>
      </c>
      <c r="AC929" s="198">
        <v>37346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1308600</v>
      </c>
      <c r="H930" s="198">
        <v>37041.326898148145</v>
      </c>
      <c r="I930" t="s">
        <v>1464</v>
      </c>
      <c r="M930" t="s">
        <v>2946</v>
      </c>
      <c r="N930" t="s">
        <v>1524</v>
      </c>
      <c r="O930" t="s">
        <v>110</v>
      </c>
      <c r="Q930" s="199">
        <v>10000</v>
      </c>
      <c r="S930" t="s">
        <v>2947</v>
      </c>
      <c r="T930" t="s">
        <v>3255</v>
      </c>
      <c r="U930" s="201">
        <v>3.69</v>
      </c>
      <c r="V930" t="s">
        <v>4928</v>
      </c>
      <c r="W930" t="s">
        <v>1101</v>
      </c>
      <c r="X930" t="s">
        <v>1102</v>
      </c>
      <c r="Y930" t="s">
        <v>1528</v>
      </c>
      <c r="Z930" t="s">
        <v>1909</v>
      </c>
      <c r="AA930">
        <v>816664</v>
      </c>
      <c r="AB930" s="198">
        <v>37042.875</v>
      </c>
      <c r="AC930" s="198">
        <v>37042.875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1308601</v>
      </c>
      <c r="H931" s="198">
        <v>37041.327187499999</v>
      </c>
      <c r="I931" t="s">
        <v>3095</v>
      </c>
      <c r="M931" t="s">
        <v>2946</v>
      </c>
      <c r="N931" t="s">
        <v>1524</v>
      </c>
      <c r="O931" t="s">
        <v>4934</v>
      </c>
      <c r="P931" s="199">
        <v>10000</v>
      </c>
      <c r="S931" t="s">
        <v>2947</v>
      </c>
      <c r="T931" t="s">
        <v>3255</v>
      </c>
      <c r="U931" s="201">
        <v>3.5249999999999999</v>
      </c>
      <c r="V931" t="s">
        <v>2931</v>
      </c>
      <c r="W931" t="s">
        <v>91</v>
      </c>
      <c r="X931" t="s">
        <v>83</v>
      </c>
      <c r="Y931" t="s">
        <v>1528</v>
      </c>
      <c r="Z931" t="s">
        <v>1909</v>
      </c>
      <c r="AA931">
        <v>816666</v>
      </c>
      <c r="AB931" s="198">
        <v>37042.875</v>
      </c>
      <c r="AC931" s="198">
        <v>37042.875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1308602</v>
      </c>
      <c r="H932" s="198">
        <v>37041.327245370368</v>
      </c>
      <c r="I932" t="s">
        <v>2992</v>
      </c>
      <c r="M932" t="s">
        <v>2946</v>
      </c>
      <c r="N932" t="s">
        <v>1524</v>
      </c>
      <c r="O932" t="s">
        <v>4935</v>
      </c>
      <c r="P932" s="199">
        <v>5000</v>
      </c>
      <c r="S932" t="s">
        <v>2947</v>
      </c>
      <c r="T932" t="s">
        <v>3255</v>
      </c>
      <c r="U932" s="201">
        <v>2.605</v>
      </c>
      <c r="V932" t="s">
        <v>58</v>
      </c>
      <c r="W932" t="s">
        <v>3164</v>
      </c>
      <c r="X932" t="s">
        <v>2923</v>
      </c>
      <c r="Y932" t="s">
        <v>1528</v>
      </c>
      <c r="Z932" t="s">
        <v>1909</v>
      </c>
      <c r="AA932">
        <v>816667</v>
      </c>
      <c r="AB932" s="198">
        <v>37042.875</v>
      </c>
      <c r="AC932" s="198">
        <v>37042.875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2500</v>
      </c>
      <c r="G933" s="202">
        <v>1308603</v>
      </c>
      <c r="H933" s="198">
        <v>37041.327303240738</v>
      </c>
      <c r="I933" t="s">
        <v>2992</v>
      </c>
      <c r="M933" t="s">
        <v>2946</v>
      </c>
      <c r="N933" t="s">
        <v>1524</v>
      </c>
      <c r="O933" t="s">
        <v>4935</v>
      </c>
      <c r="P933" s="199">
        <v>2500</v>
      </c>
      <c r="S933" t="s">
        <v>2947</v>
      </c>
      <c r="T933" t="s">
        <v>3255</v>
      </c>
      <c r="U933" s="201">
        <v>2.59</v>
      </c>
      <c r="V933" t="s">
        <v>58</v>
      </c>
      <c r="W933" t="s">
        <v>3164</v>
      </c>
      <c r="X933" t="s">
        <v>2923</v>
      </c>
      <c r="Y933" t="s">
        <v>1528</v>
      </c>
      <c r="Z933" t="s">
        <v>1909</v>
      </c>
      <c r="AA933">
        <v>816668</v>
      </c>
      <c r="AB933" s="198">
        <v>37042.875</v>
      </c>
      <c r="AC933" s="198">
        <v>37042.875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1308604</v>
      </c>
      <c r="H934" s="198">
        <v>37041.327314814815</v>
      </c>
      <c r="I934" t="s">
        <v>1097</v>
      </c>
      <c r="M934" t="s">
        <v>2946</v>
      </c>
      <c r="N934" t="s">
        <v>1524</v>
      </c>
      <c r="O934" t="s">
        <v>4936</v>
      </c>
      <c r="Q934" s="199">
        <v>5000</v>
      </c>
      <c r="S934" t="s">
        <v>2947</v>
      </c>
      <c r="T934" t="s">
        <v>3255</v>
      </c>
      <c r="U934" s="201">
        <v>2.69</v>
      </c>
      <c r="V934" t="s">
        <v>4937</v>
      </c>
      <c r="W934" t="s">
        <v>3164</v>
      </c>
      <c r="X934" t="s">
        <v>2923</v>
      </c>
      <c r="Y934" t="s">
        <v>1528</v>
      </c>
      <c r="Z934" t="s">
        <v>1909</v>
      </c>
      <c r="AA934">
        <v>816669</v>
      </c>
      <c r="AB934" s="198">
        <v>37042.875</v>
      </c>
      <c r="AC934" s="198">
        <v>37042.875</v>
      </c>
    </row>
    <row r="935" spans="1:29" x14ac:dyDescent="0.25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1308606</v>
      </c>
      <c r="H935" s="198">
        <v>37041.327384259261</v>
      </c>
      <c r="I935" t="s">
        <v>1404</v>
      </c>
      <c r="M935" t="s">
        <v>2946</v>
      </c>
      <c r="N935" t="s">
        <v>1556</v>
      </c>
      <c r="O935" t="s">
        <v>4868</v>
      </c>
      <c r="Q935" s="199">
        <v>10000</v>
      </c>
      <c r="S935" t="s">
        <v>2947</v>
      </c>
      <c r="T935" t="s">
        <v>3255</v>
      </c>
      <c r="U935" s="201">
        <v>3.86</v>
      </c>
      <c r="V935" t="s">
        <v>4938</v>
      </c>
      <c r="W935" t="s">
        <v>1557</v>
      </c>
      <c r="X935" t="s">
        <v>1558</v>
      </c>
      <c r="Y935" t="s">
        <v>1528</v>
      </c>
      <c r="Z935" t="s">
        <v>1909</v>
      </c>
      <c r="AA935">
        <v>816671</v>
      </c>
      <c r="AB935" s="198">
        <v>37042.875</v>
      </c>
      <c r="AC935" s="198">
        <v>37042.875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2500</v>
      </c>
      <c r="G936" s="202">
        <v>1308605</v>
      </c>
      <c r="H936" s="198">
        <v>37041.327384259261</v>
      </c>
      <c r="I936" t="s">
        <v>2992</v>
      </c>
      <c r="M936" t="s">
        <v>2946</v>
      </c>
      <c r="N936" t="s">
        <v>1524</v>
      </c>
      <c r="O936" t="s">
        <v>4935</v>
      </c>
      <c r="P936" s="199">
        <v>2500</v>
      </c>
      <c r="S936" t="s">
        <v>2947</v>
      </c>
      <c r="T936" t="s">
        <v>3255</v>
      </c>
      <c r="U936" s="201">
        <v>2.5750000000000002</v>
      </c>
      <c r="V936" t="s">
        <v>58</v>
      </c>
      <c r="W936" t="s">
        <v>3164</v>
      </c>
      <c r="X936" t="s">
        <v>2923</v>
      </c>
      <c r="Y936" t="s">
        <v>1528</v>
      </c>
      <c r="Z936" t="s">
        <v>1909</v>
      </c>
      <c r="AA936">
        <v>816670</v>
      </c>
      <c r="AB936" s="198">
        <v>37042.875</v>
      </c>
      <c r="AC936" s="198">
        <v>37042.875</v>
      </c>
    </row>
    <row r="937" spans="1:29" x14ac:dyDescent="0.25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151</v>
      </c>
      <c r="F937" s="213">
        <f t="shared" si="75"/>
        <v>377500</v>
      </c>
      <c r="G937" s="202">
        <v>1308608</v>
      </c>
      <c r="H937" s="198">
        <v>37041.327499999999</v>
      </c>
      <c r="I937" t="s">
        <v>1532</v>
      </c>
      <c r="M937" t="s">
        <v>2946</v>
      </c>
      <c r="N937" t="s">
        <v>1268</v>
      </c>
      <c r="O937" t="s">
        <v>1555</v>
      </c>
      <c r="P937" s="199">
        <v>2500</v>
      </c>
      <c r="S937" t="s">
        <v>2947</v>
      </c>
      <c r="T937" t="s">
        <v>3255</v>
      </c>
      <c r="U937" s="201">
        <v>4.1849999999999996</v>
      </c>
      <c r="V937" t="s">
        <v>1205</v>
      </c>
      <c r="W937" t="s">
        <v>1767</v>
      </c>
      <c r="X937" t="s">
        <v>1269</v>
      </c>
      <c r="Y937" t="s">
        <v>3275</v>
      </c>
      <c r="Z937" t="s">
        <v>1909</v>
      </c>
      <c r="AA937" t="s">
        <v>4939</v>
      </c>
      <c r="AB937" s="198">
        <v>37196</v>
      </c>
      <c r="AC937" s="198">
        <v>37346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322</v>
      </c>
      <c r="G938" s="202">
        <v>1308609</v>
      </c>
      <c r="H938" s="198">
        <v>37041.327523148146</v>
      </c>
      <c r="I938" t="s">
        <v>1573</v>
      </c>
      <c r="M938" t="s">
        <v>2946</v>
      </c>
      <c r="N938" t="s">
        <v>1524</v>
      </c>
      <c r="O938" t="s">
        <v>4882</v>
      </c>
      <c r="Q938" s="199">
        <v>322</v>
      </c>
      <c r="S938" t="s">
        <v>2947</v>
      </c>
      <c r="T938" t="s">
        <v>3255</v>
      </c>
      <c r="U938" s="201">
        <v>3.86</v>
      </c>
      <c r="V938" t="s">
        <v>1389</v>
      </c>
      <c r="W938" t="s">
        <v>1575</v>
      </c>
      <c r="X938" t="s">
        <v>1576</v>
      </c>
      <c r="Y938" t="s">
        <v>1528</v>
      </c>
      <c r="Z938" t="s">
        <v>1909</v>
      </c>
      <c r="AA938">
        <v>816672</v>
      </c>
      <c r="AB938" s="198">
        <v>37042.875</v>
      </c>
      <c r="AC938" s="198">
        <v>37042.875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1308610</v>
      </c>
      <c r="H939" s="198">
        <v>37041.327523148146</v>
      </c>
      <c r="I939" t="s">
        <v>1551</v>
      </c>
      <c r="M939" t="s">
        <v>2946</v>
      </c>
      <c r="N939" t="s">
        <v>1524</v>
      </c>
      <c r="O939" t="s">
        <v>110</v>
      </c>
      <c r="P939" s="199">
        <v>10000</v>
      </c>
      <c r="S939" t="s">
        <v>2947</v>
      </c>
      <c r="T939" t="s">
        <v>3255</v>
      </c>
      <c r="U939" s="201">
        <v>3.69</v>
      </c>
      <c r="V939" t="s">
        <v>1364</v>
      </c>
      <c r="W939" t="s">
        <v>1101</v>
      </c>
      <c r="X939" t="s">
        <v>1102</v>
      </c>
      <c r="Y939" t="s">
        <v>1528</v>
      </c>
      <c r="Z939" t="s">
        <v>1909</v>
      </c>
      <c r="AA939">
        <v>816673</v>
      </c>
      <c r="AB939" s="198">
        <v>37042.875</v>
      </c>
      <c r="AC939" s="198">
        <v>37042.875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1308611</v>
      </c>
      <c r="H940" s="198">
        <v>37041.327604166669</v>
      </c>
      <c r="I940" t="s">
        <v>1277</v>
      </c>
      <c r="M940" t="s">
        <v>2946</v>
      </c>
      <c r="N940" t="s">
        <v>1524</v>
      </c>
      <c r="O940" t="s">
        <v>110</v>
      </c>
      <c r="P940" s="199">
        <v>10000</v>
      </c>
      <c r="S940" t="s">
        <v>2947</v>
      </c>
      <c r="T940" t="s">
        <v>3255</v>
      </c>
      <c r="U940" s="201">
        <v>3.68</v>
      </c>
      <c r="V940" t="s">
        <v>1407</v>
      </c>
      <c r="W940" t="s">
        <v>1101</v>
      </c>
      <c r="X940" t="s">
        <v>1102</v>
      </c>
      <c r="Y940" t="s">
        <v>1528</v>
      </c>
      <c r="Z940" t="s">
        <v>1909</v>
      </c>
      <c r="AA940">
        <v>816674</v>
      </c>
      <c r="AB940" s="198">
        <v>37042.875</v>
      </c>
      <c r="AC940" s="198">
        <v>37042.875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1308612</v>
      </c>
      <c r="H941" s="198">
        <v>37041.327627314815</v>
      </c>
      <c r="I941" t="s">
        <v>2992</v>
      </c>
      <c r="M941" t="s">
        <v>2946</v>
      </c>
      <c r="N941" t="s">
        <v>1524</v>
      </c>
      <c r="O941" t="s">
        <v>4935</v>
      </c>
      <c r="P941" s="199">
        <v>2500</v>
      </c>
      <c r="S941" t="s">
        <v>2947</v>
      </c>
      <c r="T941" t="s">
        <v>3255</v>
      </c>
      <c r="U941" s="201">
        <v>2.5499999999999998</v>
      </c>
      <c r="V941" t="s">
        <v>58</v>
      </c>
      <c r="W941" t="s">
        <v>3164</v>
      </c>
      <c r="X941" t="s">
        <v>2923</v>
      </c>
      <c r="Y941" t="s">
        <v>1528</v>
      </c>
      <c r="Z941" t="s">
        <v>1909</v>
      </c>
      <c r="AA941">
        <v>816675</v>
      </c>
      <c r="AB941" s="198">
        <v>37042.875</v>
      </c>
      <c r="AC941" s="198">
        <v>37042.875</v>
      </c>
    </row>
    <row r="942" spans="1:29" x14ac:dyDescent="0.25">
      <c r="A942" s="44" t="str">
        <f t="shared" si="71"/>
        <v>US Power Financial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5</v>
      </c>
      <c r="F942" s="213">
        <f t="shared" si="75"/>
        <v>250</v>
      </c>
      <c r="G942" s="202">
        <v>1308613</v>
      </c>
      <c r="H942" s="198">
        <v>37041.327627314815</v>
      </c>
      <c r="I942" t="s">
        <v>1249</v>
      </c>
      <c r="M942" t="s">
        <v>1657</v>
      </c>
      <c r="N942" t="s">
        <v>1069</v>
      </c>
      <c r="O942" t="s">
        <v>457</v>
      </c>
      <c r="P942" s="199">
        <v>50</v>
      </c>
      <c r="S942" t="s">
        <v>2945</v>
      </c>
      <c r="T942" t="s">
        <v>3255</v>
      </c>
      <c r="U942" s="201">
        <v>41.5</v>
      </c>
      <c r="V942" t="s">
        <v>371</v>
      </c>
      <c r="W942" t="s">
        <v>1242</v>
      </c>
      <c r="X942" t="s">
        <v>2984</v>
      </c>
      <c r="Y942" t="s">
        <v>1072</v>
      </c>
      <c r="Z942" t="s">
        <v>1909</v>
      </c>
      <c r="AA942">
        <v>625730.1</v>
      </c>
      <c r="AB942" s="198">
        <v>37046.875</v>
      </c>
      <c r="AC942" s="198">
        <v>37050.875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2500</v>
      </c>
      <c r="G943" s="202">
        <v>1308614</v>
      </c>
      <c r="H943" s="198">
        <v>37041.327719907407</v>
      </c>
      <c r="I943" t="s">
        <v>2992</v>
      </c>
      <c r="M943" t="s">
        <v>2946</v>
      </c>
      <c r="N943" t="s">
        <v>1524</v>
      </c>
      <c r="O943" t="s">
        <v>4935</v>
      </c>
      <c r="P943" s="199">
        <v>2500</v>
      </c>
      <c r="S943" t="s">
        <v>2947</v>
      </c>
      <c r="T943" t="s">
        <v>3255</v>
      </c>
      <c r="U943" s="201">
        <v>2.5249999999999999</v>
      </c>
      <c r="V943" t="s">
        <v>58</v>
      </c>
      <c r="W943" t="s">
        <v>3164</v>
      </c>
      <c r="X943" t="s">
        <v>2923</v>
      </c>
      <c r="Y943" t="s">
        <v>1528</v>
      </c>
      <c r="Z943" t="s">
        <v>1909</v>
      </c>
      <c r="AA943">
        <v>816676</v>
      </c>
      <c r="AB943" s="198">
        <v>37042.875</v>
      </c>
      <c r="AC943" s="198">
        <v>37042.875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10000</v>
      </c>
      <c r="G944" s="202">
        <v>1308615</v>
      </c>
      <c r="H944" s="198">
        <v>37041.327835648146</v>
      </c>
      <c r="I944" t="s">
        <v>3227</v>
      </c>
      <c r="M944" t="s">
        <v>2946</v>
      </c>
      <c r="N944" t="s">
        <v>1524</v>
      </c>
      <c r="O944" t="s">
        <v>110</v>
      </c>
      <c r="Q944" s="199">
        <v>10000</v>
      </c>
      <c r="S944" t="s">
        <v>2947</v>
      </c>
      <c r="T944" t="s">
        <v>3255</v>
      </c>
      <c r="U944" s="201">
        <v>3.68</v>
      </c>
      <c r="V944" t="s">
        <v>1122</v>
      </c>
      <c r="W944" t="s">
        <v>1101</v>
      </c>
      <c r="X944" t="s">
        <v>1102</v>
      </c>
      <c r="Y944" t="s">
        <v>1528</v>
      </c>
      <c r="Z944" t="s">
        <v>1909</v>
      </c>
      <c r="AA944">
        <v>816677</v>
      </c>
      <c r="AB944" s="198">
        <v>37042.875</v>
      </c>
      <c r="AC944" s="198">
        <v>37042.875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1308616</v>
      </c>
      <c r="H945" s="198">
        <v>37041.328182870369</v>
      </c>
      <c r="I945" t="s">
        <v>1238</v>
      </c>
      <c r="M945" t="s">
        <v>2946</v>
      </c>
      <c r="N945" t="s">
        <v>1524</v>
      </c>
      <c r="O945" t="s">
        <v>4882</v>
      </c>
      <c r="P945" s="199">
        <v>5000</v>
      </c>
      <c r="S945" t="s">
        <v>2947</v>
      </c>
      <c r="T945" t="s">
        <v>3255</v>
      </c>
      <c r="U945" s="201">
        <v>3.85</v>
      </c>
      <c r="V945" t="s">
        <v>1553</v>
      </c>
      <c r="W945" t="s">
        <v>1575</v>
      </c>
      <c r="X945" t="s">
        <v>1576</v>
      </c>
      <c r="Y945" t="s">
        <v>1528</v>
      </c>
      <c r="Z945" t="s">
        <v>1909</v>
      </c>
      <c r="AA945">
        <v>816678</v>
      </c>
      <c r="AB945" s="198">
        <v>37042.875</v>
      </c>
      <c r="AC945" s="198">
        <v>37042.875</v>
      </c>
    </row>
    <row r="946" spans="1:29" x14ac:dyDescent="0.25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5</v>
      </c>
      <c r="F946" s="213">
        <f t="shared" si="75"/>
        <v>250</v>
      </c>
      <c r="G946" s="202">
        <v>1308617</v>
      </c>
      <c r="H946" s="198">
        <v>37041.328356481485</v>
      </c>
      <c r="I946" t="s">
        <v>1226</v>
      </c>
      <c r="M946" t="s">
        <v>1657</v>
      </c>
      <c r="N946" t="s">
        <v>2977</v>
      </c>
      <c r="O946" t="s">
        <v>1159</v>
      </c>
      <c r="P946" s="199">
        <v>50</v>
      </c>
      <c r="S946" t="s">
        <v>2945</v>
      </c>
      <c r="T946" t="s">
        <v>3255</v>
      </c>
      <c r="U946" s="201">
        <v>40.5</v>
      </c>
      <c r="V946" t="s">
        <v>1204</v>
      </c>
      <c r="W946" t="s">
        <v>2981</v>
      </c>
      <c r="X946" t="s">
        <v>2982</v>
      </c>
      <c r="Y946" t="s">
        <v>1072</v>
      </c>
      <c r="Z946" t="s">
        <v>1904</v>
      </c>
      <c r="AA946">
        <v>625732.1</v>
      </c>
      <c r="AB946" s="198">
        <v>37046.875</v>
      </c>
      <c r="AC946" s="198">
        <v>37050.875</v>
      </c>
    </row>
    <row r="947" spans="1:29" x14ac:dyDescent="0.25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1500</v>
      </c>
      <c r="G947" s="202">
        <v>1308618</v>
      </c>
      <c r="H947" s="198">
        <v>37041.328611111108</v>
      </c>
      <c r="I947" t="s">
        <v>1258</v>
      </c>
      <c r="M947" t="s">
        <v>1657</v>
      </c>
      <c r="N947" t="s">
        <v>2977</v>
      </c>
      <c r="O947" t="s">
        <v>1164</v>
      </c>
      <c r="P947" s="199">
        <v>50</v>
      </c>
      <c r="S947" t="s">
        <v>2945</v>
      </c>
      <c r="T947" t="s">
        <v>3255</v>
      </c>
      <c r="U947" s="201">
        <v>51.25</v>
      </c>
      <c r="V947" t="s">
        <v>4897</v>
      </c>
      <c r="W947" t="s">
        <v>1253</v>
      </c>
      <c r="X947" t="s">
        <v>3001</v>
      </c>
      <c r="Y947" t="s">
        <v>1072</v>
      </c>
      <c r="Z947" t="s">
        <v>1904</v>
      </c>
      <c r="AA947">
        <v>625733.1</v>
      </c>
      <c r="AB947" s="198">
        <v>37135.71597222222</v>
      </c>
      <c r="AC947" s="198">
        <v>37164.71597222222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1308619</v>
      </c>
      <c r="H948" s="198">
        <v>37041.328703703701</v>
      </c>
      <c r="I948" t="s">
        <v>2992</v>
      </c>
      <c r="M948" t="s">
        <v>1657</v>
      </c>
      <c r="N948" t="s">
        <v>2977</v>
      </c>
      <c r="O948" t="s">
        <v>1158</v>
      </c>
      <c r="P948" s="199">
        <v>50</v>
      </c>
      <c r="S948" t="s">
        <v>2945</v>
      </c>
      <c r="T948" t="s">
        <v>3255</v>
      </c>
      <c r="U948" s="201">
        <v>41</v>
      </c>
      <c r="V948" t="s">
        <v>1074</v>
      </c>
      <c r="W948" t="s">
        <v>2993</v>
      </c>
      <c r="X948" t="s">
        <v>2994</v>
      </c>
      <c r="Y948" t="s">
        <v>1072</v>
      </c>
      <c r="Z948" t="s">
        <v>1904</v>
      </c>
      <c r="AA948">
        <v>625734.1</v>
      </c>
      <c r="AB948" s="198">
        <v>37046.875</v>
      </c>
      <c r="AC948" s="198">
        <v>37050.875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5000</v>
      </c>
      <c r="G949" s="202">
        <v>1308620</v>
      </c>
      <c r="H949" s="198">
        <v>37041.32885416667</v>
      </c>
      <c r="I949" t="s">
        <v>1111</v>
      </c>
      <c r="M949" t="s">
        <v>2946</v>
      </c>
      <c r="N949" t="s">
        <v>1524</v>
      </c>
      <c r="O949" t="s">
        <v>4940</v>
      </c>
      <c r="Q949" s="199">
        <v>5000</v>
      </c>
      <c r="S949" t="s">
        <v>2947</v>
      </c>
      <c r="T949" t="s">
        <v>3255</v>
      </c>
      <c r="U949" s="201">
        <v>5.5</v>
      </c>
      <c r="V949" t="s">
        <v>81</v>
      </c>
      <c r="W949" t="s">
        <v>82</v>
      </c>
      <c r="X949" t="s">
        <v>83</v>
      </c>
      <c r="Y949" t="s">
        <v>1528</v>
      </c>
      <c r="Z949" t="s">
        <v>1909</v>
      </c>
      <c r="AA949">
        <v>816679</v>
      </c>
      <c r="AB949" s="198">
        <v>37042.875</v>
      </c>
      <c r="AC949" s="198">
        <v>37042.875</v>
      </c>
    </row>
    <row r="950" spans="1:29" x14ac:dyDescent="0.25">
      <c r="A950" s="44" t="str">
        <f t="shared" si="71"/>
        <v xml:space="preserve"> Metals Financial</v>
      </c>
      <c r="B950" s="44" t="str">
        <f t="shared" si="72"/>
        <v/>
      </c>
      <c r="C950" s="44" t="str">
        <f t="shared" si="73"/>
        <v>Metals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20</v>
      </c>
      <c r="G950" s="202">
        <v>1308621</v>
      </c>
      <c r="H950" s="198">
        <v>37041.328865740739</v>
      </c>
      <c r="I950" t="s">
        <v>3225</v>
      </c>
      <c r="M950" t="s">
        <v>2952</v>
      </c>
      <c r="N950" t="s">
        <v>3265</v>
      </c>
      <c r="O950" t="s">
        <v>3266</v>
      </c>
      <c r="P950" s="199">
        <v>20</v>
      </c>
      <c r="S950" t="s">
        <v>3254</v>
      </c>
      <c r="T950" t="s">
        <v>3255</v>
      </c>
      <c r="U950" s="201">
        <v>1518</v>
      </c>
      <c r="V950" t="s">
        <v>3269</v>
      </c>
      <c r="W950" t="s">
        <v>3261</v>
      </c>
      <c r="X950" t="s">
        <v>3257</v>
      </c>
      <c r="Y950" t="s">
        <v>3258</v>
      </c>
      <c r="Z950" t="s">
        <v>3259</v>
      </c>
      <c r="AA950">
        <v>2157734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1308622</v>
      </c>
      <c r="H951" s="198">
        <v>37041.328900462962</v>
      </c>
      <c r="I951" t="s">
        <v>1111</v>
      </c>
      <c r="M951" t="s">
        <v>2946</v>
      </c>
      <c r="N951" t="s">
        <v>1524</v>
      </c>
      <c r="O951" t="s">
        <v>4940</v>
      </c>
      <c r="Q951" s="199">
        <v>5000</v>
      </c>
      <c r="S951" t="s">
        <v>2947</v>
      </c>
      <c r="T951" t="s">
        <v>3255</v>
      </c>
      <c r="U951" s="201">
        <v>5.6</v>
      </c>
      <c r="V951" t="s">
        <v>81</v>
      </c>
      <c r="W951" t="s">
        <v>82</v>
      </c>
      <c r="X951" t="s">
        <v>83</v>
      </c>
      <c r="Y951" t="s">
        <v>1528</v>
      </c>
      <c r="Z951" t="s">
        <v>1909</v>
      </c>
      <c r="AA951">
        <v>816680</v>
      </c>
      <c r="AB951" s="198">
        <v>37042.875</v>
      </c>
      <c r="AC951" s="198">
        <v>37042.875</v>
      </c>
    </row>
    <row r="952" spans="1:29" x14ac:dyDescent="0.25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2840</v>
      </c>
      <c r="G952" s="202">
        <v>1308623</v>
      </c>
      <c r="H952" s="198">
        <v>37041.328946759262</v>
      </c>
      <c r="I952" t="s">
        <v>3095</v>
      </c>
      <c r="M952" t="s">
        <v>2946</v>
      </c>
      <c r="N952" t="s">
        <v>1524</v>
      </c>
      <c r="O952" t="s">
        <v>4882</v>
      </c>
      <c r="Q952" s="199">
        <v>2840</v>
      </c>
      <c r="S952" t="s">
        <v>2947</v>
      </c>
      <c r="T952" t="s">
        <v>3255</v>
      </c>
      <c r="U952" s="201">
        <v>3.855</v>
      </c>
      <c r="V952" t="s">
        <v>1362</v>
      </c>
      <c r="W952" t="s">
        <v>1575</v>
      </c>
      <c r="X952" t="s">
        <v>1576</v>
      </c>
      <c r="Y952" t="s">
        <v>1528</v>
      </c>
      <c r="Z952" t="s">
        <v>1909</v>
      </c>
      <c r="AA952">
        <v>816681</v>
      </c>
      <c r="AB952" s="198">
        <v>37042.875</v>
      </c>
      <c r="AC952" s="198">
        <v>37042.875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</v>
      </c>
      <c r="G953" s="202">
        <v>1308624</v>
      </c>
      <c r="H953" s="198">
        <v>37041.328993055555</v>
      </c>
      <c r="I953" t="s">
        <v>72</v>
      </c>
      <c r="M953" t="s">
        <v>2946</v>
      </c>
      <c r="N953" t="s">
        <v>1524</v>
      </c>
      <c r="O953" t="s">
        <v>4879</v>
      </c>
      <c r="Q953" s="199">
        <v>500</v>
      </c>
      <c r="S953" t="s">
        <v>2947</v>
      </c>
      <c r="T953" t="s">
        <v>3255</v>
      </c>
      <c r="U953" s="201">
        <v>3.86</v>
      </c>
      <c r="V953" t="s">
        <v>4786</v>
      </c>
      <c r="W953" t="s">
        <v>1575</v>
      </c>
      <c r="X953" t="s">
        <v>1576</v>
      </c>
      <c r="Y953" t="s">
        <v>1528</v>
      </c>
      <c r="Z953" t="s">
        <v>1909</v>
      </c>
      <c r="AA953">
        <v>816682</v>
      </c>
      <c r="AB953" s="198">
        <v>37042.875</v>
      </c>
      <c r="AC953" s="198">
        <v>37042.875</v>
      </c>
    </row>
    <row r="954" spans="1:29" x14ac:dyDescent="0.25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1308625</v>
      </c>
      <c r="H954" s="198">
        <v>37041.329039351855</v>
      </c>
      <c r="I954" t="s">
        <v>1404</v>
      </c>
      <c r="M954" t="s">
        <v>2946</v>
      </c>
      <c r="N954" t="s">
        <v>1556</v>
      </c>
      <c r="O954" t="s">
        <v>4868</v>
      </c>
      <c r="Q954" s="199">
        <v>10000</v>
      </c>
      <c r="S954" t="s">
        <v>2947</v>
      </c>
      <c r="T954" t="s">
        <v>3255</v>
      </c>
      <c r="U954" s="201">
        <v>3.8650000000000002</v>
      </c>
      <c r="V954" t="s">
        <v>1405</v>
      </c>
      <c r="W954" t="s">
        <v>1557</v>
      </c>
      <c r="X954" t="s">
        <v>1558</v>
      </c>
      <c r="Y954" t="s">
        <v>1528</v>
      </c>
      <c r="Z954" t="s">
        <v>1909</v>
      </c>
      <c r="AA954">
        <v>816683</v>
      </c>
      <c r="AB954" s="198">
        <v>37042.875</v>
      </c>
      <c r="AC954" s="198">
        <v>37042.875</v>
      </c>
    </row>
    <row r="955" spans="1:29" x14ac:dyDescent="0.25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1308626</v>
      </c>
      <c r="H955" s="198">
        <v>37041.329050925924</v>
      </c>
      <c r="I955" t="s">
        <v>1238</v>
      </c>
      <c r="M955" t="s">
        <v>1657</v>
      </c>
      <c r="N955" t="s">
        <v>2977</v>
      </c>
      <c r="O955" t="s">
        <v>1263</v>
      </c>
      <c r="P955" s="199">
        <v>50</v>
      </c>
      <c r="S955" t="s">
        <v>2945</v>
      </c>
      <c r="T955" t="s">
        <v>3255</v>
      </c>
      <c r="U955" s="201">
        <v>47.25</v>
      </c>
      <c r="V955" t="s">
        <v>1076</v>
      </c>
      <c r="W955" t="s">
        <v>2981</v>
      </c>
      <c r="X955" t="s">
        <v>2982</v>
      </c>
      <c r="Y955" t="s">
        <v>1072</v>
      </c>
      <c r="Z955" t="s">
        <v>1904</v>
      </c>
      <c r="AA955">
        <v>625735.1</v>
      </c>
      <c r="AB955" s="198">
        <v>37043.71597222222</v>
      </c>
      <c r="AC955" s="198">
        <v>37072.71597222222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1308627</v>
      </c>
      <c r="H956" s="198">
        <v>37041.329050925924</v>
      </c>
      <c r="I956" t="s">
        <v>1276</v>
      </c>
      <c r="M956" t="s">
        <v>2946</v>
      </c>
      <c r="N956" t="s">
        <v>1524</v>
      </c>
      <c r="O956" t="s">
        <v>4941</v>
      </c>
      <c r="Q956" s="199">
        <v>10000</v>
      </c>
      <c r="S956" t="s">
        <v>2947</v>
      </c>
      <c r="T956" t="s">
        <v>3255</v>
      </c>
      <c r="U956" s="201">
        <v>3.6150000000000002</v>
      </c>
      <c r="V956" t="s">
        <v>4942</v>
      </c>
      <c r="W956" t="s">
        <v>1388</v>
      </c>
      <c r="X956" t="s">
        <v>85</v>
      </c>
      <c r="Y956" t="s">
        <v>1528</v>
      </c>
      <c r="Z956" t="s">
        <v>1909</v>
      </c>
      <c r="AA956">
        <v>816684</v>
      </c>
      <c r="AB956" s="198">
        <v>37042.875</v>
      </c>
      <c r="AC956" s="198">
        <v>37042.875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1308628</v>
      </c>
      <c r="H957" s="198">
        <v>37041.329074074078</v>
      </c>
      <c r="I957" t="s">
        <v>1277</v>
      </c>
      <c r="M957" t="s">
        <v>2946</v>
      </c>
      <c r="N957" t="s">
        <v>1524</v>
      </c>
      <c r="O957" t="s">
        <v>110</v>
      </c>
      <c r="P957" s="199">
        <v>10000</v>
      </c>
      <c r="S957" t="s">
        <v>2947</v>
      </c>
      <c r="T957" t="s">
        <v>3255</v>
      </c>
      <c r="U957" s="201">
        <v>3.68</v>
      </c>
      <c r="V957" t="s">
        <v>1407</v>
      </c>
      <c r="W957" t="s">
        <v>1101</v>
      </c>
      <c r="X957" t="s">
        <v>1102</v>
      </c>
      <c r="Y957" t="s">
        <v>1528</v>
      </c>
      <c r="Z957" t="s">
        <v>1909</v>
      </c>
      <c r="AA957">
        <v>816685</v>
      </c>
      <c r="AB957" s="198">
        <v>37042.875</v>
      </c>
      <c r="AC957" s="198">
        <v>37042.875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1308629</v>
      </c>
      <c r="H958" s="198">
        <v>37041.329085648147</v>
      </c>
      <c r="I958" t="s">
        <v>2992</v>
      </c>
      <c r="M958" t="s">
        <v>2946</v>
      </c>
      <c r="N958" t="s">
        <v>1524</v>
      </c>
      <c r="O958" t="s">
        <v>4936</v>
      </c>
      <c r="P958" s="199">
        <v>5000</v>
      </c>
      <c r="S958" t="s">
        <v>2947</v>
      </c>
      <c r="T958" t="s">
        <v>3255</v>
      </c>
      <c r="U958" s="201">
        <v>2.665</v>
      </c>
      <c r="V958" t="s">
        <v>58</v>
      </c>
      <c r="W958" t="s">
        <v>3164</v>
      </c>
      <c r="X958" t="s">
        <v>2923</v>
      </c>
      <c r="Y958" t="s">
        <v>1528</v>
      </c>
      <c r="Z958" t="s">
        <v>1909</v>
      </c>
      <c r="AA958">
        <v>816686</v>
      </c>
      <c r="AB958" s="198">
        <v>37042.875</v>
      </c>
      <c r="AC958" s="198">
        <v>37042.875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1308630</v>
      </c>
      <c r="H959" s="198">
        <v>37041.329143518517</v>
      </c>
      <c r="I959" t="s">
        <v>2992</v>
      </c>
      <c r="M959" t="s">
        <v>2946</v>
      </c>
      <c r="N959" t="s">
        <v>1524</v>
      </c>
      <c r="O959" t="s">
        <v>4936</v>
      </c>
      <c r="P959" s="199">
        <v>5000</v>
      </c>
      <c r="S959" t="s">
        <v>2947</v>
      </c>
      <c r="T959" t="s">
        <v>3255</v>
      </c>
      <c r="U959" s="201">
        <v>2.64</v>
      </c>
      <c r="V959" t="s">
        <v>58</v>
      </c>
      <c r="W959" t="s">
        <v>3164</v>
      </c>
      <c r="X959" t="s">
        <v>2923</v>
      </c>
      <c r="Y959" t="s">
        <v>1528</v>
      </c>
      <c r="Z959" t="s">
        <v>1909</v>
      </c>
      <c r="AA959">
        <v>816687</v>
      </c>
      <c r="AB959" s="198">
        <v>37042.875</v>
      </c>
      <c r="AC959" s="198">
        <v>37042.875</v>
      </c>
    </row>
    <row r="960" spans="1:29" x14ac:dyDescent="0.25">
      <c r="A960" s="44" t="str">
        <f t="shared" si="71"/>
        <v xml:space="preserve"> Power Physical</v>
      </c>
      <c r="B960" s="44" t="str">
        <f t="shared" si="72"/>
        <v/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365</v>
      </c>
      <c r="F960" s="213">
        <f t="shared" si="75"/>
        <v>1825</v>
      </c>
      <c r="G960" s="202">
        <v>1308632</v>
      </c>
      <c r="H960" s="198">
        <v>37041.329189814816</v>
      </c>
      <c r="I960" t="s">
        <v>166</v>
      </c>
      <c r="M960" t="s">
        <v>1657</v>
      </c>
      <c r="N960" t="s">
        <v>408</v>
      </c>
      <c r="O960" t="s">
        <v>409</v>
      </c>
      <c r="P960" s="199">
        <v>5</v>
      </c>
      <c r="S960" t="s">
        <v>2945</v>
      </c>
      <c r="T960" t="s">
        <v>938</v>
      </c>
      <c r="U960" s="201">
        <v>32.450000000000003</v>
      </c>
      <c r="V960" t="s">
        <v>4943</v>
      </c>
      <c r="W960" t="s">
        <v>410</v>
      </c>
      <c r="X960" t="s">
        <v>941</v>
      </c>
      <c r="Y960" t="s">
        <v>942</v>
      </c>
      <c r="Z960" t="s">
        <v>3260</v>
      </c>
      <c r="AA960">
        <v>108319.1</v>
      </c>
      <c r="AB960" s="198">
        <v>37257</v>
      </c>
      <c r="AC960" s="198">
        <v>37621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1308633</v>
      </c>
      <c r="H961" s="198">
        <v>37041.329247685186</v>
      </c>
      <c r="I961" t="s">
        <v>1258</v>
      </c>
      <c r="M961" t="s">
        <v>2946</v>
      </c>
      <c r="N961" t="s">
        <v>1524</v>
      </c>
      <c r="O961" t="s">
        <v>4940</v>
      </c>
      <c r="P961" s="199">
        <v>10000</v>
      </c>
      <c r="S961" t="s">
        <v>2947</v>
      </c>
      <c r="T961" t="s">
        <v>3255</v>
      </c>
      <c r="U961" s="201">
        <v>5.6</v>
      </c>
      <c r="V961" t="s">
        <v>1012</v>
      </c>
      <c r="W961" t="s">
        <v>82</v>
      </c>
      <c r="X961" t="s">
        <v>83</v>
      </c>
      <c r="Y961" t="s">
        <v>1528</v>
      </c>
      <c r="Z961" t="s">
        <v>1909</v>
      </c>
      <c r="AA961">
        <v>816688</v>
      </c>
      <c r="AB961" s="198">
        <v>37042.875</v>
      </c>
      <c r="AC961" s="198">
        <v>37042.875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1308634</v>
      </c>
      <c r="H962" s="198">
        <v>37041.329409722224</v>
      </c>
      <c r="I962" t="s">
        <v>1276</v>
      </c>
      <c r="M962" t="s">
        <v>2946</v>
      </c>
      <c r="N962" t="s">
        <v>1524</v>
      </c>
      <c r="O962" t="s">
        <v>4941</v>
      </c>
      <c r="Q962" s="199">
        <v>10000</v>
      </c>
      <c r="S962" t="s">
        <v>2947</v>
      </c>
      <c r="T962" t="s">
        <v>3255</v>
      </c>
      <c r="U962" s="201">
        <v>3.62</v>
      </c>
      <c r="V962" t="s">
        <v>4942</v>
      </c>
      <c r="W962" t="s">
        <v>1388</v>
      </c>
      <c r="X962" t="s">
        <v>85</v>
      </c>
      <c r="Y962" t="s">
        <v>1528</v>
      </c>
      <c r="Z962" t="s">
        <v>1909</v>
      </c>
      <c r="AA962">
        <v>816689</v>
      </c>
      <c r="AB962" s="198">
        <v>37042.875</v>
      </c>
      <c r="AC962" s="198">
        <v>37042.875</v>
      </c>
    </row>
    <row r="963" spans="1:29" x14ac:dyDescent="0.25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155000</v>
      </c>
      <c r="G963" s="202">
        <v>1308635</v>
      </c>
      <c r="H963" s="198">
        <v>37041.329583333332</v>
      </c>
      <c r="I963" t="s">
        <v>1573</v>
      </c>
      <c r="M963" t="s">
        <v>2946</v>
      </c>
      <c r="N963" t="s">
        <v>1538</v>
      </c>
      <c r="O963" t="s">
        <v>4869</v>
      </c>
      <c r="P963" s="199">
        <v>5000</v>
      </c>
      <c r="S963" t="s">
        <v>2947</v>
      </c>
      <c r="T963" t="s">
        <v>3255</v>
      </c>
      <c r="U963" s="201">
        <v>0.49</v>
      </c>
      <c r="V963" t="s">
        <v>1574</v>
      </c>
      <c r="W963" t="s">
        <v>1539</v>
      </c>
      <c r="X963" t="s">
        <v>1540</v>
      </c>
      <c r="Y963" t="s">
        <v>3275</v>
      </c>
      <c r="Z963" t="s">
        <v>1909</v>
      </c>
      <c r="AA963" t="s">
        <v>4944</v>
      </c>
      <c r="AB963" s="198">
        <v>37073.875</v>
      </c>
      <c r="AC963" s="198">
        <v>37103.875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5</v>
      </c>
      <c r="F964" s="213">
        <f t="shared" si="75"/>
        <v>250</v>
      </c>
      <c r="G964" s="202">
        <v>1308636</v>
      </c>
      <c r="H964" s="198">
        <v>37041.329756944448</v>
      </c>
      <c r="I964" t="s">
        <v>2976</v>
      </c>
      <c r="M964" t="s">
        <v>1657</v>
      </c>
      <c r="N964" t="s">
        <v>2977</v>
      </c>
      <c r="O964" t="s">
        <v>1159</v>
      </c>
      <c r="Q964" s="199">
        <v>50</v>
      </c>
      <c r="S964" t="s">
        <v>2945</v>
      </c>
      <c r="T964" t="s">
        <v>3255</v>
      </c>
      <c r="U964" s="201">
        <v>41</v>
      </c>
      <c r="V964" t="s">
        <v>1352</v>
      </c>
      <c r="W964" t="s">
        <v>2981</v>
      </c>
      <c r="X964" t="s">
        <v>2982</v>
      </c>
      <c r="Y964" t="s">
        <v>1072</v>
      </c>
      <c r="Z964" t="s">
        <v>1904</v>
      </c>
      <c r="AA964">
        <v>625738.1</v>
      </c>
      <c r="AB964" s="198">
        <v>37046.875</v>
      </c>
      <c r="AC964" s="198">
        <v>37050.875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2495</v>
      </c>
      <c r="G965" s="202">
        <v>1308637</v>
      </c>
      <c r="H965" s="198">
        <v>37041.329791666663</v>
      </c>
      <c r="I965" t="s">
        <v>1552</v>
      </c>
      <c r="M965" t="s">
        <v>2946</v>
      </c>
      <c r="N965" t="s">
        <v>1524</v>
      </c>
      <c r="O965" t="s">
        <v>4921</v>
      </c>
      <c r="P965" s="199">
        <v>2495</v>
      </c>
      <c r="S965" t="s">
        <v>2947</v>
      </c>
      <c r="T965" t="s">
        <v>3255</v>
      </c>
      <c r="U965" s="201">
        <v>3.5525000000000002</v>
      </c>
      <c r="V965" t="s">
        <v>1082</v>
      </c>
      <c r="W965" t="s">
        <v>1363</v>
      </c>
      <c r="X965" t="s">
        <v>1548</v>
      </c>
      <c r="Y965" t="s">
        <v>1528</v>
      </c>
      <c r="Z965" t="s">
        <v>1909</v>
      </c>
      <c r="AA965">
        <v>816704</v>
      </c>
      <c r="AB965" s="198">
        <v>37042.875</v>
      </c>
      <c r="AC965" s="198">
        <v>37042.875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1308638</v>
      </c>
      <c r="H966" s="198">
        <v>37041.330104166664</v>
      </c>
      <c r="I966" t="s">
        <v>1569</v>
      </c>
      <c r="M966" t="s">
        <v>2946</v>
      </c>
      <c r="N966" t="s">
        <v>1524</v>
      </c>
      <c r="O966" t="s">
        <v>4934</v>
      </c>
      <c r="P966" s="199">
        <v>10000</v>
      </c>
      <c r="S966" t="s">
        <v>2947</v>
      </c>
      <c r="T966" t="s">
        <v>3255</v>
      </c>
      <c r="U966" s="201">
        <v>3.5</v>
      </c>
      <c r="V966" t="s">
        <v>1438</v>
      </c>
      <c r="W966" t="s">
        <v>91</v>
      </c>
      <c r="X966" t="s">
        <v>83</v>
      </c>
      <c r="Y966" t="s">
        <v>1528</v>
      </c>
      <c r="Z966" t="s">
        <v>1909</v>
      </c>
      <c r="AA966">
        <v>816705</v>
      </c>
      <c r="AB966" s="198">
        <v>37042.875</v>
      </c>
      <c r="AC966" s="198">
        <v>37042.875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1308640</v>
      </c>
      <c r="H967" s="198">
        <v>37041.330277777779</v>
      </c>
      <c r="I967" t="s">
        <v>2987</v>
      </c>
      <c r="M967" t="s">
        <v>2946</v>
      </c>
      <c r="N967" t="s">
        <v>1524</v>
      </c>
      <c r="O967" t="s">
        <v>4945</v>
      </c>
      <c r="P967" s="199">
        <v>5000</v>
      </c>
      <c r="S967" t="s">
        <v>2947</v>
      </c>
      <c r="T967" t="s">
        <v>3255</v>
      </c>
      <c r="U967" s="201">
        <v>4</v>
      </c>
      <c r="V967" t="s">
        <v>1467</v>
      </c>
      <c r="W967" t="s">
        <v>250</v>
      </c>
      <c r="X967" t="s">
        <v>70</v>
      </c>
      <c r="Y967" t="s">
        <v>1528</v>
      </c>
      <c r="Z967" t="s">
        <v>1909</v>
      </c>
      <c r="AA967">
        <v>816706</v>
      </c>
      <c r="AB967" s="198">
        <v>37042.875</v>
      </c>
      <c r="AC967" s="198">
        <v>37042.875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1308641</v>
      </c>
      <c r="H968" s="198">
        <v>37041.330462962964</v>
      </c>
      <c r="I968" t="s">
        <v>1276</v>
      </c>
      <c r="M968" t="s">
        <v>2946</v>
      </c>
      <c r="N968" t="s">
        <v>1524</v>
      </c>
      <c r="O968" t="s">
        <v>362</v>
      </c>
      <c r="Q968" s="199">
        <v>10000</v>
      </c>
      <c r="S968" t="s">
        <v>2947</v>
      </c>
      <c r="T968" t="s">
        <v>3255</v>
      </c>
      <c r="U968" s="201">
        <v>3.605</v>
      </c>
      <c r="V968" t="s">
        <v>4942</v>
      </c>
      <c r="W968" t="s">
        <v>1388</v>
      </c>
      <c r="X968" t="s">
        <v>85</v>
      </c>
      <c r="Y968" t="s">
        <v>1528</v>
      </c>
      <c r="Z968" t="s">
        <v>1909</v>
      </c>
      <c r="AA968">
        <v>816707</v>
      </c>
      <c r="AB968" s="198">
        <v>37042.875</v>
      </c>
      <c r="AC968" s="198">
        <v>37042.875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10000</v>
      </c>
      <c r="G969" s="202">
        <v>1308642</v>
      </c>
      <c r="H969" s="198">
        <v>37041.330497685187</v>
      </c>
      <c r="I969" t="s">
        <v>1276</v>
      </c>
      <c r="M969" t="s">
        <v>2946</v>
      </c>
      <c r="N969" t="s">
        <v>1524</v>
      </c>
      <c r="O969" t="s">
        <v>4941</v>
      </c>
      <c r="Q969" s="199">
        <v>10000</v>
      </c>
      <c r="S969" t="s">
        <v>2947</v>
      </c>
      <c r="T969" t="s">
        <v>3255</v>
      </c>
      <c r="U969" s="201">
        <v>3.6150000000000002</v>
      </c>
      <c r="V969" t="s">
        <v>4942</v>
      </c>
      <c r="W969" t="s">
        <v>1388</v>
      </c>
      <c r="X969" t="s">
        <v>85</v>
      </c>
      <c r="Y969" t="s">
        <v>1528</v>
      </c>
      <c r="Z969" t="s">
        <v>1909</v>
      </c>
      <c r="AA969">
        <v>816708</v>
      </c>
      <c r="AB969" s="198">
        <v>37042.875</v>
      </c>
      <c r="AC969" s="198">
        <v>37042.875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1308643</v>
      </c>
      <c r="H970" s="198">
        <v>37041.330671296295</v>
      </c>
      <c r="I970" t="s">
        <v>1238</v>
      </c>
      <c r="M970" t="s">
        <v>2946</v>
      </c>
      <c r="N970" t="s">
        <v>1524</v>
      </c>
      <c r="O970" t="s">
        <v>4845</v>
      </c>
      <c r="Q970" s="199">
        <v>10000</v>
      </c>
      <c r="S970" t="s">
        <v>2947</v>
      </c>
      <c r="T970" t="s">
        <v>3255</v>
      </c>
      <c r="U970" s="201">
        <v>3.7412999999999998</v>
      </c>
      <c r="V970" t="s">
        <v>1553</v>
      </c>
      <c r="W970" t="s">
        <v>1526</v>
      </c>
      <c r="X970" t="s">
        <v>1527</v>
      </c>
      <c r="Y970" t="s">
        <v>1528</v>
      </c>
      <c r="Z970" t="s">
        <v>1909</v>
      </c>
      <c r="AA970">
        <v>816709</v>
      </c>
      <c r="AB970" s="198">
        <v>37042.875</v>
      </c>
      <c r="AC970" s="198">
        <v>37042.875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1308644</v>
      </c>
      <c r="H971" s="198">
        <v>37041.330729166664</v>
      </c>
      <c r="I971" t="s">
        <v>1492</v>
      </c>
      <c r="M971" t="s">
        <v>2946</v>
      </c>
      <c r="N971" t="s">
        <v>1524</v>
      </c>
      <c r="O971" t="s">
        <v>4946</v>
      </c>
      <c r="Q971" s="199">
        <v>10000</v>
      </c>
      <c r="S971" t="s">
        <v>2947</v>
      </c>
      <c r="T971" t="s">
        <v>3255</v>
      </c>
      <c r="U971" s="201">
        <v>3.74</v>
      </c>
      <c r="V971" t="s">
        <v>3335</v>
      </c>
      <c r="W971" t="s">
        <v>1526</v>
      </c>
      <c r="X971" t="s">
        <v>1527</v>
      </c>
      <c r="Y971" t="s">
        <v>1528</v>
      </c>
      <c r="Z971" t="s">
        <v>1909</v>
      </c>
      <c r="AA971">
        <v>816710</v>
      </c>
      <c r="AB971" s="198">
        <v>37042.875</v>
      </c>
      <c r="AC971" s="198">
        <v>37042.875</v>
      </c>
    </row>
    <row r="972" spans="1:29" x14ac:dyDescent="0.25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31</v>
      </c>
      <c r="F972" s="213">
        <f t="shared" si="80"/>
        <v>3100</v>
      </c>
      <c r="G972" s="202">
        <v>1308645</v>
      </c>
      <c r="H972" s="198">
        <v>37041.330740740741</v>
      </c>
      <c r="I972" t="s">
        <v>1241</v>
      </c>
      <c r="M972" t="s">
        <v>2946</v>
      </c>
      <c r="N972" t="s">
        <v>1507</v>
      </c>
      <c r="O972" t="s">
        <v>3370</v>
      </c>
      <c r="Q972" s="199">
        <v>100</v>
      </c>
      <c r="S972" t="s">
        <v>1441</v>
      </c>
      <c r="T972" t="s">
        <v>3255</v>
      </c>
      <c r="U972" s="201">
        <v>0.2475</v>
      </c>
      <c r="V972" t="s">
        <v>1559</v>
      </c>
      <c r="W972" t="s">
        <v>1442</v>
      </c>
      <c r="X972" t="s">
        <v>1443</v>
      </c>
      <c r="Y972" t="s">
        <v>3275</v>
      </c>
      <c r="Z972" t="s">
        <v>1909</v>
      </c>
      <c r="AA972" t="s">
        <v>4947</v>
      </c>
      <c r="AB972" s="198">
        <v>37073</v>
      </c>
      <c r="AC972" s="198">
        <v>37103</v>
      </c>
    </row>
    <row r="973" spans="1:29" x14ac:dyDescent="0.25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3100</v>
      </c>
      <c r="G973" s="202">
        <v>1308647</v>
      </c>
      <c r="H973" s="198">
        <v>37041.330810185187</v>
      </c>
      <c r="I973" t="s">
        <v>1241</v>
      </c>
      <c r="M973" t="s">
        <v>2946</v>
      </c>
      <c r="N973" t="s">
        <v>1507</v>
      </c>
      <c r="O973" t="s">
        <v>3370</v>
      </c>
      <c r="Q973" s="199">
        <v>100</v>
      </c>
      <c r="S973" t="s">
        <v>1441</v>
      </c>
      <c r="T973" t="s">
        <v>3255</v>
      </c>
      <c r="U973" s="201">
        <v>0.2475</v>
      </c>
      <c r="V973" t="s">
        <v>1559</v>
      </c>
      <c r="W973" t="s">
        <v>1442</v>
      </c>
      <c r="X973" t="s">
        <v>1443</v>
      </c>
      <c r="Y973" t="s">
        <v>3275</v>
      </c>
      <c r="Z973" t="s">
        <v>1909</v>
      </c>
      <c r="AA973" t="s">
        <v>4948</v>
      </c>
      <c r="AB973" s="198">
        <v>37073</v>
      </c>
      <c r="AC973" s="198">
        <v>37103</v>
      </c>
    </row>
    <row r="974" spans="1:29" x14ac:dyDescent="0.25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151</v>
      </c>
      <c r="F974" s="213">
        <f t="shared" si="80"/>
        <v>755000</v>
      </c>
      <c r="G974" s="202">
        <v>1308649</v>
      </c>
      <c r="H974" s="198">
        <v>37041.33090277778</v>
      </c>
      <c r="I974" t="s">
        <v>1267</v>
      </c>
      <c r="M974" t="s">
        <v>2946</v>
      </c>
      <c r="N974" t="s">
        <v>1268</v>
      </c>
      <c r="O974" t="s">
        <v>1555</v>
      </c>
      <c r="P974" s="199">
        <v>5000</v>
      </c>
      <c r="S974" t="s">
        <v>2947</v>
      </c>
      <c r="T974" t="s">
        <v>3255</v>
      </c>
      <c r="U974" s="201">
        <v>4.1849999999999996</v>
      </c>
      <c r="V974" t="s">
        <v>1343</v>
      </c>
      <c r="W974" t="s">
        <v>1767</v>
      </c>
      <c r="X974" t="s">
        <v>1269</v>
      </c>
      <c r="Y974" t="s">
        <v>3275</v>
      </c>
      <c r="Z974" t="s">
        <v>1909</v>
      </c>
      <c r="AA974" t="s">
        <v>4949</v>
      </c>
      <c r="AB974" s="198">
        <v>37196</v>
      </c>
      <c r="AC974" s="198">
        <v>37346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1686</v>
      </c>
      <c r="G975" s="202">
        <v>1308650</v>
      </c>
      <c r="H975" s="198">
        <v>37041.33090277778</v>
      </c>
      <c r="I975" t="s">
        <v>3095</v>
      </c>
      <c r="M975" t="s">
        <v>2946</v>
      </c>
      <c r="N975" t="s">
        <v>1524</v>
      </c>
      <c r="O975" t="s">
        <v>4845</v>
      </c>
      <c r="Q975" s="199">
        <v>1686</v>
      </c>
      <c r="S975" t="s">
        <v>2947</v>
      </c>
      <c r="T975" t="s">
        <v>3255</v>
      </c>
      <c r="U975" s="201">
        <v>3.7425000000000002</v>
      </c>
      <c r="V975" t="s">
        <v>1362</v>
      </c>
      <c r="W975" t="s">
        <v>1526</v>
      </c>
      <c r="X975" t="s">
        <v>1527</v>
      </c>
      <c r="Y975" t="s">
        <v>1528</v>
      </c>
      <c r="Z975" t="s">
        <v>1909</v>
      </c>
      <c r="AA975">
        <v>816711</v>
      </c>
      <c r="AB975" s="198">
        <v>37042.875</v>
      </c>
      <c r="AC975" s="198">
        <v>37042.875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1308652</v>
      </c>
      <c r="H976" s="198">
        <v>37041.331157407411</v>
      </c>
      <c r="I976" t="s">
        <v>1546</v>
      </c>
      <c r="M976" t="s">
        <v>2946</v>
      </c>
      <c r="N976" t="s">
        <v>1524</v>
      </c>
      <c r="O976" t="s">
        <v>4950</v>
      </c>
      <c r="P976" s="199">
        <v>5000</v>
      </c>
      <c r="S976" t="s">
        <v>2947</v>
      </c>
      <c r="T976" t="s">
        <v>3255</v>
      </c>
      <c r="U976" s="201">
        <v>3.55</v>
      </c>
      <c r="V976" t="s">
        <v>1550</v>
      </c>
      <c r="W976" t="s">
        <v>1562</v>
      </c>
      <c r="X976" t="s">
        <v>1563</v>
      </c>
      <c r="Y976" t="s">
        <v>1528</v>
      </c>
      <c r="Z976" t="s">
        <v>1909</v>
      </c>
      <c r="AA976">
        <v>816713</v>
      </c>
      <c r="AB976" s="198">
        <v>37042.875</v>
      </c>
      <c r="AC976" s="198">
        <v>37042.875</v>
      </c>
    </row>
    <row r="977" spans="1:29" x14ac:dyDescent="0.25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5</v>
      </c>
      <c r="F977" s="213">
        <f t="shared" si="80"/>
        <v>250</v>
      </c>
      <c r="G977" s="202">
        <v>1308653</v>
      </c>
      <c r="H977" s="198">
        <v>37041.331180555557</v>
      </c>
      <c r="I977" t="s">
        <v>2991</v>
      </c>
      <c r="J977" t="s">
        <v>1448</v>
      </c>
      <c r="K977" t="s">
        <v>1257</v>
      </c>
      <c r="M977" t="s">
        <v>1657</v>
      </c>
      <c r="N977" t="s">
        <v>2977</v>
      </c>
      <c r="O977" t="s">
        <v>879</v>
      </c>
      <c r="Q977" s="199">
        <v>50</v>
      </c>
      <c r="S977" t="s">
        <v>2945</v>
      </c>
      <c r="T977" t="s">
        <v>3255</v>
      </c>
      <c r="U977" s="201">
        <v>42</v>
      </c>
      <c r="V977" t="s">
        <v>1211</v>
      </c>
      <c r="W977" t="s">
        <v>1678</v>
      </c>
      <c r="X977" t="s">
        <v>2986</v>
      </c>
      <c r="Y977" t="s">
        <v>1072</v>
      </c>
      <c r="Z977" t="s">
        <v>1904</v>
      </c>
      <c r="AA977">
        <v>625741.1</v>
      </c>
      <c r="AB977" s="198">
        <v>37046.875</v>
      </c>
      <c r="AC977" s="198">
        <v>37050.875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4425</v>
      </c>
      <c r="G978" s="202">
        <v>1308654</v>
      </c>
      <c r="H978" s="198">
        <v>37041.33121527778</v>
      </c>
      <c r="I978" t="s">
        <v>3095</v>
      </c>
      <c r="M978" t="s">
        <v>2946</v>
      </c>
      <c r="N978" t="s">
        <v>1524</v>
      </c>
      <c r="O978" t="s">
        <v>4879</v>
      </c>
      <c r="P978" s="199">
        <v>4425</v>
      </c>
      <c r="S978" t="s">
        <v>2947</v>
      </c>
      <c r="T978" t="s">
        <v>3255</v>
      </c>
      <c r="U978" s="201">
        <v>3.85</v>
      </c>
      <c r="V978" t="s">
        <v>1362</v>
      </c>
      <c r="W978" t="s">
        <v>1575</v>
      </c>
      <c r="X978" t="s">
        <v>1576</v>
      </c>
      <c r="Y978" t="s">
        <v>1528</v>
      </c>
      <c r="Z978" t="s">
        <v>1909</v>
      </c>
      <c r="AA978">
        <v>816714</v>
      </c>
      <c r="AB978" s="198">
        <v>37042.875</v>
      </c>
      <c r="AC978" s="198">
        <v>37042.875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1308655</v>
      </c>
      <c r="H979" s="198">
        <v>37041.331250000003</v>
      </c>
      <c r="I979" t="s">
        <v>3095</v>
      </c>
      <c r="M979" t="s">
        <v>2946</v>
      </c>
      <c r="N979" t="s">
        <v>1524</v>
      </c>
      <c r="O979" t="s">
        <v>4950</v>
      </c>
      <c r="P979" s="199">
        <v>5000</v>
      </c>
      <c r="S979" t="s">
        <v>2947</v>
      </c>
      <c r="T979" t="s">
        <v>3255</v>
      </c>
      <c r="U979" s="201">
        <v>3.5449999999999999</v>
      </c>
      <c r="V979" t="s">
        <v>2933</v>
      </c>
      <c r="W979" t="s">
        <v>1562</v>
      </c>
      <c r="X979" t="s">
        <v>1563</v>
      </c>
      <c r="Y979" t="s">
        <v>1528</v>
      </c>
      <c r="Z979" t="s">
        <v>1909</v>
      </c>
      <c r="AA979">
        <v>816715</v>
      </c>
      <c r="AB979" s="198">
        <v>37042.875</v>
      </c>
      <c r="AC979" s="198">
        <v>37042.875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1308656</v>
      </c>
      <c r="H980" s="198">
        <v>37041.331307870372</v>
      </c>
      <c r="I980" t="s">
        <v>3095</v>
      </c>
      <c r="M980" t="s">
        <v>2946</v>
      </c>
      <c r="N980" t="s">
        <v>1524</v>
      </c>
      <c r="O980" t="s">
        <v>4950</v>
      </c>
      <c r="P980" s="199">
        <v>5000</v>
      </c>
      <c r="S980" t="s">
        <v>2947</v>
      </c>
      <c r="T980" t="s">
        <v>3255</v>
      </c>
      <c r="U980" s="201">
        <v>3.54</v>
      </c>
      <c r="V980" t="s">
        <v>2933</v>
      </c>
      <c r="W980" t="s">
        <v>1562</v>
      </c>
      <c r="X980" t="s">
        <v>1563</v>
      </c>
      <c r="Y980" t="s">
        <v>1528</v>
      </c>
      <c r="Z980" t="s">
        <v>1909</v>
      </c>
      <c r="AA980">
        <v>816716</v>
      </c>
      <c r="AB980" s="198">
        <v>37042.875</v>
      </c>
      <c r="AC980" s="198">
        <v>37042.875</v>
      </c>
    </row>
    <row r="981" spans="1:29" x14ac:dyDescent="0.25">
      <c r="A981" s="44" t="str">
        <f t="shared" si="76"/>
        <v>US Power Financial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62</v>
      </c>
      <c r="F981" s="213">
        <f t="shared" si="80"/>
        <v>3100</v>
      </c>
      <c r="G981" s="202">
        <v>1308658</v>
      </c>
      <c r="H981" s="198">
        <v>37041.331319444442</v>
      </c>
      <c r="I981" t="s">
        <v>1267</v>
      </c>
      <c r="M981" t="s">
        <v>1657</v>
      </c>
      <c r="N981" t="s">
        <v>1069</v>
      </c>
      <c r="O981" t="s">
        <v>4808</v>
      </c>
      <c r="P981" s="199">
        <v>50</v>
      </c>
      <c r="S981" t="s">
        <v>2945</v>
      </c>
      <c r="T981" t="s">
        <v>3255</v>
      </c>
      <c r="U981" s="201">
        <v>63</v>
      </c>
      <c r="V981" t="s">
        <v>4951</v>
      </c>
      <c r="W981" t="s">
        <v>1253</v>
      </c>
      <c r="X981" t="s">
        <v>3001</v>
      </c>
      <c r="Y981" t="s">
        <v>1072</v>
      </c>
      <c r="Z981" t="s">
        <v>1909</v>
      </c>
      <c r="AA981">
        <v>625742.1</v>
      </c>
      <c r="AB981" s="198">
        <v>37073</v>
      </c>
      <c r="AC981" s="198">
        <v>37134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1308659</v>
      </c>
      <c r="H982" s="198">
        <v>37041.331342592595</v>
      </c>
      <c r="I982" t="s">
        <v>3095</v>
      </c>
      <c r="M982" t="s">
        <v>2946</v>
      </c>
      <c r="N982" t="s">
        <v>1524</v>
      </c>
      <c r="O982" t="s">
        <v>4950</v>
      </c>
      <c r="P982" s="199">
        <v>5000</v>
      </c>
      <c r="S982" t="s">
        <v>2947</v>
      </c>
      <c r="T982" t="s">
        <v>3255</v>
      </c>
      <c r="U982" s="201">
        <v>3.5350000000000001</v>
      </c>
      <c r="V982" t="s">
        <v>2933</v>
      </c>
      <c r="W982" t="s">
        <v>1562</v>
      </c>
      <c r="X982" t="s">
        <v>1563</v>
      </c>
      <c r="Y982" t="s">
        <v>1528</v>
      </c>
      <c r="Z982" t="s">
        <v>1909</v>
      </c>
      <c r="AA982">
        <v>816717</v>
      </c>
      <c r="AB982" s="198">
        <v>37042.875</v>
      </c>
      <c r="AC982" s="198">
        <v>37042.875</v>
      </c>
    </row>
    <row r="983" spans="1:29" x14ac:dyDescent="0.25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31</v>
      </c>
      <c r="F983" s="213">
        <f t="shared" si="80"/>
        <v>155000</v>
      </c>
      <c r="G983" s="202">
        <v>1308660</v>
      </c>
      <c r="H983" s="198">
        <v>37041.331388888888</v>
      </c>
      <c r="I983" t="s">
        <v>2976</v>
      </c>
      <c r="M983" t="s">
        <v>2946</v>
      </c>
      <c r="N983" t="s">
        <v>1268</v>
      </c>
      <c r="O983" t="s">
        <v>1537</v>
      </c>
      <c r="Q983" s="199">
        <v>5000</v>
      </c>
      <c r="S983" t="s">
        <v>2947</v>
      </c>
      <c r="T983" t="s">
        <v>3255</v>
      </c>
      <c r="U983" s="201">
        <v>3.73</v>
      </c>
      <c r="V983" t="s">
        <v>3214</v>
      </c>
      <c r="W983" t="s">
        <v>1767</v>
      </c>
      <c r="X983" t="s">
        <v>1269</v>
      </c>
      <c r="Y983" t="s">
        <v>3275</v>
      </c>
      <c r="Z983" t="s">
        <v>1909</v>
      </c>
      <c r="AA983" t="s">
        <v>4952</v>
      </c>
      <c r="AB983" s="198">
        <v>37073.875</v>
      </c>
      <c r="AC983" s="198">
        <v>37103.875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20000</v>
      </c>
      <c r="G984" s="202">
        <v>1308661</v>
      </c>
      <c r="H984" s="198">
        <v>37041.331458333334</v>
      </c>
      <c r="I984" t="s">
        <v>1600</v>
      </c>
      <c r="M984" t="s">
        <v>2946</v>
      </c>
      <c r="N984" t="s">
        <v>1524</v>
      </c>
      <c r="O984" t="s">
        <v>4953</v>
      </c>
      <c r="Q984" s="199">
        <v>20000</v>
      </c>
      <c r="S984" t="s">
        <v>2947</v>
      </c>
      <c r="T984" t="s">
        <v>3255</v>
      </c>
      <c r="U984" s="201">
        <v>3.875</v>
      </c>
      <c r="V984" t="s">
        <v>4954</v>
      </c>
      <c r="W984" t="s">
        <v>1117</v>
      </c>
      <c r="X984" t="s">
        <v>1118</v>
      </c>
      <c r="Y984" t="s">
        <v>1528</v>
      </c>
      <c r="Z984" t="s">
        <v>1909</v>
      </c>
      <c r="AA984">
        <v>816718</v>
      </c>
      <c r="AB984" s="198">
        <v>37042.875</v>
      </c>
      <c r="AC984" s="198">
        <v>37042.875</v>
      </c>
    </row>
    <row r="985" spans="1:29" x14ac:dyDescent="0.25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1308662</v>
      </c>
      <c r="H985" s="198">
        <v>37041.331493055557</v>
      </c>
      <c r="I985" t="s">
        <v>3227</v>
      </c>
      <c r="M985" t="s">
        <v>2946</v>
      </c>
      <c r="N985" t="s">
        <v>1268</v>
      </c>
      <c r="O985" t="s">
        <v>1537</v>
      </c>
      <c r="Q985" s="199">
        <v>5000</v>
      </c>
      <c r="S985" t="s">
        <v>2947</v>
      </c>
      <c r="T985" t="s">
        <v>3255</v>
      </c>
      <c r="U985" s="201">
        <v>3.73</v>
      </c>
      <c r="V985" t="s">
        <v>3198</v>
      </c>
      <c r="W985" t="s">
        <v>1767</v>
      </c>
      <c r="X985" t="s">
        <v>1269</v>
      </c>
      <c r="Y985" t="s">
        <v>3275</v>
      </c>
      <c r="Z985" t="s">
        <v>1909</v>
      </c>
      <c r="AA985" t="s">
        <v>4955</v>
      </c>
      <c r="AB985" s="198">
        <v>37073.875</v>
      </c>
      <c r="AC985" s="198">
        <v>37103.875</v>
      </c>
    </row>
    <row r="986" spans="1:29" x14ac:dyDescent="0.25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92</v>
      </c>
      <c r="F986" s="213">
        <f t="shared" si="80"/>
        <v>460000</v>
      </c>
      <c r="G986" s="202">
        <v>1308664</v>
      </c>
      <c r="H986" s="198">
        <v>37041.331574074073</v>
      </c>
      <c r="I986" t="s">
        <v>1109</v>
      </c>
      <c r="M986" t="s">
        <v>2946</v>
      </c>
      <c r="N986" t="s">
        <v>1538</v>
      </c>
      <c r="O986" t="s">
        <v>4956</v>
      </c>
      <c r="P986" s="199">
        <v>5000</v>
      </c>
      <c r="S986" t="s">
        <v>2947</v>
      </c>
      <c r="T986" t="s">
        <v>3255</v>
      </c>
      <c r="U986" s="201">
        <v>0.23749999999999999</v>
      </c>
      <c r="V986" t="s">
        <v>1176</v>
      </c>
      <c r="W986" t="s">
        <v>1539</v>
      </c>
      <c r="X986" t="s">
        <v>1540</v>
      </c>
      <c r="Y986" t="s">
        <v>3275</v>
      </c>
      <c r="Z986" t="s">
        <v>1909</v>
      </c>
      <c r="AA986" t="s">
        <v>4957</v>
      </c>
      <c r="AB986" s="198">
        <v>37073</v>
      </c>
      <c r="AC986" s="198">
        <v>37164</v>
      </c>
    </row>
    <row r="987" spans="1:29" x14ac:dyDescent="0.25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31</v>
      </c>
      <c r="F987" s="213">
        <f t="shared" si="80"/>
        <v>155000</v>
      </c>
      <c r="G987" s="202">
        <v>1308665</v>
      </c>
      <c r="H987" s="198">
        <v>37041.331608796296</v>
      </c>
      <c r="I987" t="s">
        <v>1109</v>
      </c>
      <c r="M987" t="s">
        <v>2946</v>
      </c>
      <c r="N987" t="s">
        <v>1538</v>
      </c>
      <c r="O987" t="s">
        <v>4958</v>
      </c>
      <c r="P987" s="199">
        <v>5000</v>
      </c>
      <c r="S987" t="s">
        <v>2947</v>
      </c>
      <c r="T987" t="s">
        <v>3255</v>
      </c>
      <c r="U987" s="201">
        <v>0.23749999999999999</v>
      </c>
      <c r="V987" t="s">
        <v>1176</v>
      </c>
      <c r="W987" t="s">
        <v>1539</v>
      </c>
      <c r="X987" t="s">
        <v>1540</v>
      </c>
      <c r="Y987" t="s">
        <v>3275</v>
      </c>
      <c r="Z987" t="s">
        <v>1909</v>
      </c>
      <c r="AA987" t="s">
        <v>4959</v>
      </c>
      <c r="AB987" s="198">
        <v>37165</v>
      </c>
      <c r="AC987" s="198">
        <v>37195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1308666</v>
      </c>
      <c r="H988" s="198">
        <v>37041.331631944442</v>
      </c>
      <c r="I988" t="s">
        <v>2910</v>
      </c>
      <c r="M988" t="s">
        <v>2946</v>
      </c>
      <c r="N988" t="s">
        <v>1524</v>
      </c>
      <c r="O988" t="s">
        <v>4940</v>
      </c>
      <c r="Q988" s="199">
        <v>10000</v>
      </c>
      <c r="S988" t="s">
        <v>2947</v>
      </c>
      <c r="T988" t="s">
        <v>3255</v>
      </c>
      <c r="U988" s="201">
        <v>5.7</v>
      </c>
      <c r="V988" t="s">
        <v>3171</v>
      </c>
      <c r="W988" t="s">
        <v>82</v>
      </c>
      <c r="X988" t="s">
        <v>83</v>
      </c>
      <c r="Y988" t="s">
        <v>1528</v>
      </c>
      <c r="Z988" t="s">
        <v>1909</v>
      </c>
      <c r="AA988">
        <v>816719</v>
      </c>
      <c r="AB988" s="198">
        <v>37042.875</v>
      </c>
      <c r="AC988" s="198">
        <v>37042.875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1308667</v>
      </c>
      <c r="H989" s="198">
        <v>37041.331678240742</v>
      </c>
      <c r="I989" t="s">
        <v>2910</v>
      </c>
      <c r="M989" t="s">
        <v>2946</v>
      </c>
      <c r="N989" t="s">
        <v>1524</v>
      </c>
      <c r="O989" t="s">
        <v>4940</v>
      </c>
      <c r="Q989" s="199">
        <v>5000</v>
      </c>
      <c r="S989" t="s">
        <v>2947</v>
      </c>
      <c r="T989" t="s">
        <v>3255</v>
      </c>
      <c r="U989" s="201">
        <v>5.8</v>
      </c>
      <c r="V989" t="s">
        <v>3171</v>
      </c>
      <c r="W989" t="s">
        <v>82</v>
      </c>
      <c r="X989" t="s">
        <v>83</v>
      </c>
      <c r="Y989" t="s">
        <v>1528</v>
      </c>
      <c r="Z989" t="s">
        <v>1909</v>
      </c>
      <c r="AA989">
        <v>816720</v>
      </c>
      <c r="AB989" s="198">
        <v>37042.875</v>
      </c>
      <c r="AC989" s="198">
        <v>37042.875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10000</v>
      </c>
      <c r="G990" s="202">
        <v>1308668</v>
      </c>
      <c r="H990" s="198">
        <v>37041.331689814811</v>
      </c>
      <c r="I990" t="s">
        <v>1523</v>
      </c>
      <c r="M990" t="s">
        <v>2946</v>
      </c>
      <c r="N990" t="s">
        <v>1524</v>
      </c>
      <c r="O990" t="s">
        <v>4940</v>
      </c>
      <c r="P990" s="199">
        <v>10000</v>
      </c>
      <c r="S990" t="s">
        <v>2947</v>
      </c>
      <c r="T990" t="s">
        <v>3255</v>
      </c>
      <c r="U990" s="201">
        <v>5.7</v>
      </c>
      <c r="V990" t="s">
        <v>3122</v>
      </c>
      <c r="W990" t="s">
        <v>82</v>
      </c>
      <c r="X990" t="s">
        <v>83</v>
      </c>
      <c r="Y990" t="s">
        <v>1528</v>
      </c>
      <c r="Z990" t="s">
        <v>1909</v>
      </c>
      <c r="AA990">
        <v>816721</v>
      </c>
      <c r="AB990" s="198">
        <v>37042.875</v>
      </c>
      <c r="AC990" s="198">
        <v>37042.875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833</v>
      </c>
      <c r="G991" s="202">
        <v>1308669</v>
      </c>
      <c r="H991" s="198">
        <v>37041.331689814811</v>
      </c>
      <c r="I991" t="s">
        <v>1569</v>
      </c>
      <c r="M991" t="s">
        <v>2946</v>
      </c>
      <c r="N991" t="s">
        <v>1524</v>
      </c>
      <c r="O991" t="s">
        <v>4953</v>
      </c>
      <c r="Q991" s="199">
        <v>833</v>
      </c>
      <c r="S991" t="s">
        <v>2947</v>
      </c>
      <c r="T991" t="s">
        <v>3255</v>
      </c>
      <c r="U991" s="201">
        <v>3.8849999999999998</v>
      </c>
      <c r="V991" t="s">
        <v>1203</v>
      </c>
      <c r="W991" t="s">
        <v>1117</v>
      </c>
      <c r="X991" t="s">
        <v>1118</v>
      </c>
      <c r="Y991" t="s">
        <v>1528</v>
      </c>
      <c r="Z991" t="s">
        <v>1909</v>
      </c>
      <c r="AA991">
        <v>816722</v>
      </c>
      <c r="AB991" s="198">
        <v>37042.875</v>
      </c>
      <c r="AC991" s="198">
        <v>37042.875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2500</v>
      </c>
      <c r="G992" s="202">
        <v>1308670</v>
      </c>
      <c r="H992" s="198">
        <v>37041.331701388888</v>
      </c>
      <c r="I992" t="s">
        <v>66</v>
      </c>
      <c r="M992" t="s">
        <v>2946</v>
      </c>
      <c r="N992" t="s">
        <v>1524</v>
      </c>
      <c r="O992" t="s">
        <v>4935</v>
      </c>
      <c r="P992" s="199">
        <v>2500</v>
      </c>
      <c r="S992" t="s">
        <v>2947</v>
      </c>
      <c r="T992" t="s">
        <v>3255</v>
      </c>
      <c r="U992" s="201">
        <v>2.4900000000000002</v>
      </c>
      <c r="V992" t="s">
        <v>302</v>
      </c>
      <c r="W992" t="s">
        <v>3164</v>
      </c>
      <c r="X992" t="s">
        <v>2923</v>
      </c>
      <c r="Y992" t="s">
        <v>1528</v>
      </c>
      <c r="Z992" t="s">
        <v>1909</v>
      </c>
      <c r="AA992">
        <v>816723</v>
      </c>
      <c r="AB992" s="198">
        <v>37042.875</v>
      </c>
      <c r="AC992" s="198">
        <v>37042.875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1308671</v>
      </c>
      <c r="H993" s="198">
        <v>37041.331724537034</v>
      </c>
      <c r="I993" t="s">
        <v>1600</v>
      </c>
      <c r="M993" t="s">
        <v>2946</v>
      </c>
      <c r="N993" t="s">
        <v>1524</v>
      </c>
      <c r="O993" t="s">
        <v>4926</v>
      </c>
      <c r="P993" s="199">
        <v>5000</v>
      </c>
      <c r="S993" t="s">
        <v>2947</v>
      </c>
      <c r="T993" t="s">
        <v>3255</v>
      </c>
      <c r="U993" s="201">
        <v>2.64</v>
      </c>
      <c r="V993" t="s">
        <v>337</v>
      </c>
      <c r="W993" t="s">
        <v>104</v>
      </c>
      <c r="X993" t="s">
        <v>83</v>
      </c>
      <c r="Y993" t="s">
        <v>1528</v>
      </c>
      <c r="Z993" t="s">
        <v>1909</v>
      </c>
      <c r="AA993">
        <v>816724</v>
      </c>
      <c r="AB993" s="198">
        <v>37042.875</v>
      </c>
      <c r="AC993" s="198">
        <v>37042.875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9660</v>
      </c>
      <c r="G994" s="202">
        <v>1308673</v>
      </c>
      <c r="H994" s="198">
        <v>37041.331793981481</v>
      </c>
      <c r="I994" t="s">
        <v>1551</v>
      </c>
      <c r="M994" t="s">
        <v>2946</v>
      </c>
      <c r="N994" t="s">
        <v>1524</v>
      </c>
      <c r="O994" t="s">
        <v>4960</v>
      </c>
      <c r="Q994" s="199">
        <v>9660</v>
      </c>
      <c r="S994" t="s">
        <v>2947</v>
      </c>
      <c r="T994" t="s">
        <v>3255</v>
      </c>
      <c r="U994" s="201">
        <v>3.6</v>
      </c>
      <c r="V994" t="s">
        <v>1058</v>
      </c>
      <c r="W994" t="s">
        <v>1562</v>
      </c>
      <c r="X994" t="s">
        <v>1563</v>
      </c>
      <c r="Y994" t="s">
        <v>1528</v>
      </c>
      <c r="Z994" t="s">
        <v>1909</v>
      </c>
      <c r="AA994">
        <v>816726</v>
      </c>
      <c r="AB994" s="198">
        <v>37042.875</v>
      </c>
      <c r="AC994" s="198">
        <v>37042.875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20000</v>
      </c>
      <c r="G995" s="202">
        <v>1308674</v>
      </c>
      <c r="H995" s="198">
        <v>37041.332025462965</v>
      </c>
      <c r="I995" t="s">
        <v>1600</v>
      </c>
      <c r="M995" t="s">
        <v>2946</v>
      </c>
      <c r="N995" t="s">
        <v>1524</v>
      </c>
      <c r="O995" t="s">
        <v>4953</v>
      </c>
      <c r="Q995" s="199">
        <v>20000</v>
      </c>
      <c r="S995" t="s">
        <v>2947</v>
      </c>
      <c r="T995" t="s">
        <v>3255</v>
      </c>
      <c r="U995" s="201">
        <v>3.8849999999999998</v>
      </c>
      <c r="V995" t="s">
        <v>4954</v>
      </c>
      <c r="W995" t="s">
        <v>1117</v>
      </c>
      <c r="X995" t="s">
        <v>1118</v>
      </c>
      <c r="Y995" t="s">
        <v>1528</v>
      </c>
      <c r="Z995" t="s">
        <v>1909</v>
      </c>
      <c r="AA995">
        <v>816727</v>
      </c>
      <c r="AB995" s="198">
        <v>37042.875</v>
      </c>
      <c r="AC995" s="198">
        <v>37042.875</v>
      </c>
    </row>
    <row r="996" spans="1:29" x14ac:dyDescent="0.25">
      <c r="A996" s="44" t="str">
        <f t="shared" si="76"/>
        <v xml:space="preserve"> Metals Financial</v>
      </c>
      <c r="B996" s="44" t="str">
        <f t="shared" si="77"/>
        <v/>
      </c>
      <c r="C996" s="44" t="str">
        <f t="shared" si="78"/>
        <v>Metals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20</v>
      </c>
      <c r="G996" s="202">
        <v>1308675</v>
      </c>
      <c r="H996" s="198">
        <v>37041.332071759258</v>
      </c>
      <c r="I996" t="s">
        <v>186</v>
      </c>
      <c r="M996" t="s">
        <v>2952</v>
      </c>
      <c r="N996" t="s">
        <v>3265</v>
      </c>
      <c r="O996" t="s">
        <v>3266</v>
      </c>
      <c r="Q996" s="199">
        <v>20</v>
      </c>
      <c r="S996" t="s">
        <v>3254</v>
      </c>
      <c r="T996" t="s">
        <v>3255</v>
      </c>
      <c r="U996" s="201">
        <v>1519</v>
      </c>
      <c r="V996" t="s">
        <v>4909</v>
      </c>
      <c r="W996" t="s">
        <v>3261</v>
      </c>
      <c r="X996" t="s">
        <v>3257</v>
      </c>
      <c r="Y996" t="s">
        <v>3258</v>
      </c>
      <c r="Z996" t="s">
        <v>3259</v>
      </c>
      <c r="AA996">
        <v>2157769</v>
      </c>
    </row>
    <row r="997" spans="1:29" x14ac:dyDescent="0.25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31</v>
      </c>
      <c r="F997" s="213">
        <f t="shared" si="80"/>
        <v>3100</v>
      </c>
      <c r="G997" s="202">
        <v>1308676</v>
      </c>
      <c r="H997" s="198">
        <v>37041.332152777781</v>
      </c>
      <c r="I997" t="s">
        <v>1241</v>
      </c>
      <c r="M997" t="s">
        <v>2946</v>
      </c>
      <c r="N997" t="s">
        <v>1507</v>
      </c>
      <c r="O997" t="s">
        <v>4961</v>
      </c>
      <c r="Q997" s="199">
        <v>100</v>
      </c>
      <c r="S997" t="s">
        <v>1441</v>
      </c>
      <c r="T997" t="s">
        <v>3255</v>
      </c>
      <c r="U997" s="201">
        <v>0.31</v>
      </c>
      <c r="V997" t="s">
        <v>1559</v>
      </c>
      <c r="W997" t="s">
        <v>1442</v>
      </c>
      <c r="X997" t="s">
        <v>1443</v>
      </c>
      <c r="Y997" t="s">
        <v>3275</v>
      </c>
      <c r="Z997" t="s">
        <v>1909</v>
      </c>
      <c r="AA997" t="s">
        <v>4962</v>
      </c>
      <c r="AB997" s="198">
        <v>37104</v>
      </c>
      <c r="AC997" s="198">
        <v>37134</v>
      </c>
    </row>
    <row r="998" spans="1:29" x14ac:dyDescent="0.25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1308679</v>
      </c>
      <c r="H998" s="198">
        <v>37041.33222222222</v>
      </c>
      <c r="I998" t="s">
        <v>1274</v>
      </c>
      <c r="M998" t="s">
        <v>2946</v>
      </c>
      <c r="N998" t="s">
        <v>1268</v>
      </c>
      <c r="O998" t="s">
        <v>4963</v>
      </c>
      <c r="Q998" s="199">
        <v>10000</v>
      </c>
      <c r="S998" t="s">
        <v>2947</v>
      </c>
      <c r="T998" t="s">
        <v>3255</v>
      </c>
      <c r="U998" s="201">
        <v>4.03</v>
      </c>
      <c r="V998" t="s">
        <v>57</v>
      </c>
      <c r="W998" t="s">
        <v>250</v>
      </c>
      <c r="X998" t="s">
        <v>1167</v>
      </c>
      <c r="Y998" t="s">
        <v>3275</v>
      </c>
      <c r="Z998" t="s">
        <v>1909</v>
      </c>
      <c r="AA998" t="s">
        <v>4964</v>
      </c>
      <c r="AB998" s="198">
        <v>37043.875</v>
      </c>
      <c r="AC998" s="198">
        <v>37072.875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30</v>
      </c>
      <c r="F999" s="213">
        <f t="shared" si="80"/>
        <v>150000</v>
      </c>
      <c r="G999" s="202">
        <v>1308681</v>
      </c>
      <c r="H999" s="198">
        <v>37041.332384259258</v>
      </c>
      <c r="I999" t="s">
        <v>1566</v>
      </c>
      <c r="M999" t="s">
        <v>2946</v>
      </c>
      <c r="N999" t="s">
        <v>1524</v>
      </c>
      <c r="O999" t="s">
        <v>308</v>
      </c>
      <c r="P999" s="199">
        <v>5000</v>
      </c>
      <c r="S999" t="s">
        <v>2947</v>
      </c>
      <c r="T999" t="s">
        <v>3255</v>
      </c>
      <c r="U999" s="201">
        <v>3.9</v>
      </c>
      <c r="V999" t="s">
        <v>424</v>
      </c>
      <c r="W999" t="s">
        <v>64</v>
      </c>
      <c r="X999" t="s">
        <v>65</v>
      </c>
      <c r="Y999" t="s">
        <v>1528</v>
      </c>
      <c r="Z999" t="s">
        <v>1909</v>
      </c>
      <c r="AA999">
        <v>816729</v>
      </c>
      <c r="AB999" s="198">
        <v>37043.875</v>
      </c>
      <c r="AC999" s="198">
        <v>37072.875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1308684</v>
      </c>
      <c r="H1000" s="198">
        <v>37041.332569444443</v>
      </c>
      <c r="I1000" t="s">
        <v>1600</v>
      </c>
      <c r="M1000" t="s">
        <v>2946</v>
      </c>
      <c r="N1000" t="s">
        <v>1524</v>
      </c>
      <c r="O1000" t="s">
        <v>4965</v>
      </c>
      <c r="P1000" s="199">
        <v>5000</v>
      </c>
      <c r="S1000" t="s">
        <v>2947</v>
      </c>
      <c r="T1000" t="s">
        <v>3255</v>
      </c>
      <c r="U1000" s="201">
        <v>4</v>
      </c>
      <c r="V1000" t="s">
        <v>3007</v>
      </c>
      <c r="W1000" t="s">
        <v>250</v>
      </c>
      <c r="X1000" t="s">
        <v>70</v>
      </c>
      <c r="Y1000" t="s">
        <v>1528</v>
      </c>
      <c r="Z1000" t="s">
        <v>1909</v>
      </c>
      <c r="AA1000">
        <v>816730</v>
      </c>
      <c r="AB1000" s="198">
        <v>37042.875</v>
      </c>
      <c r="AC1000" s="198">
        <v>37042.875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75000</v>
      </c>
      <c r="G1001" s="202">
        <v>1308685</v>
      </c>
      <c r="H1001" s="198">
        <v>37041.332604166666</v>
      </c>
      <c r="I1001" t="s">
        <v>66</v>
      </c>
      <c r="M1001" t="s">
        <v>2946</v>
      </c>
      <c r="N1001" t="s">
        <v>1524</v>
      </c>
      <c r="O1001" t="s">
        <v>516</v>
      </c>
      <c r="P1001" s="199">
        <v>2500</v>
      </c>
      <c r="S1001" t="s">
        <v>2947</v>
      </c>
      <c r="T1001" t="s">
        <v>3255</v>
      </c>
      <c r="U1001" s="201">
        <v>3.55</v>
      </c>
      <c r="V1001" t="s">
        <v>1400</v>
      </c>
      <c r="W1001" t="s">
        <v>1388</v>
      </c>
      <c r="X1001" t="s">
        <v>85</v>
      </c>
      <c r="Y1001" t="s">
        <v>1528</v>
      </c>
      <c r="Z1001" t="s">
        <v>1909</v>
      </c>
      <c r="AA1001">
        <v>816731</v>
      </c>
      <c r="AB1001" s="198">
        <v>37043.875</v>
      </c>
      <c r="AC1001" s="198">
        <v>37072.875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10000</v>
      </c>
      <c r="G1002" s="202">
        <v>1308687</v>
      </c>
      <c r="H1002" s="198">
        <v>37041.332870370374</v>
      </c>
      <c r="I1002" t="s">
        <v>2910</v>
      </c>
      <c r="M1002" t="s">
        <v>2946</v>
      </c>
      <c r="N1002" t="s">
        <v>1524</v>
      </c>
      <c r="O1002" t="s">
        <v>4940</v>
      </c>
      <c r="Q1002" s="199">
        <v>10000</v>
      </c>
      <c r="S1002" t="s">
        <v>2947</v>
      </c>
      <c r="T1002" t="s">
        <v>3255</v>
      </c>
      <c r="U1002" s="201">
        <v>5.9</v>
      </c>
      <c r="V1002" t="s">
        <v>3171</v>
      </c>
      <c r="W1002" t="s">
        <v>82</v>
      </c>
      <c r="X1002" t="s">
        <v>83</v>
      </c>
      <c r="Y1002" t="s">
        <v>1528</v>
      </c>
      <c r="Z1002" t="s">
        <v>1909</v>
      </c>
      <c r="AA1002">
        <v>816732</v>
      </c>
      <c r="AB1002" s="198">
        <v>37042.875</v>
      </c>
      <c r="AC1002" s="198">
        <v>37042.875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2052</v>
      </c>
      <c r="G1003" s="202">
        <v>1308688</v>
      </c>
      <c r="H1003" s="198">
        <v>37041.333078703705</v>
      </c>
      <c r="I1003" t="s">
        <v>1552</v>
      </c>
      <c r="M1003" t="s">
        <v>2946</v>
      </c>
      <c r="N1003" t="s">
        <v>1524</v>
      </c>
      <c r="O1003" t="s">
        <v>4891</v>
      </c>
      <c r="P1003" s="199">
        <v>2052</v>
      </c>
      <c r="S1003" t="s">
        <v>2947</v>
      </c>
      <c r="T1003" t="s">
        <v>3255</v>
      </c>
      <c r="U1003" s="201">
        <v>3.5375000000000001</v>
      </c>
      <c r="V1003" t="s">
        <v>1082</v>
      </c>
      <c r="W1003" t="s">
        <v>1363</v>
      </c>
      <c r="X1003" t="s">
        <v>1548</v>
      </c>
      <c r="Y1003" t="s">
        <v>1528</v>
      </c>
      <c r="Z1003" t="s">
        <v>1909</v>
      </c>
      <c r="AA1003">
        <v>816733</v>
      </c>
      <c r="AB1003" s="198">
        <v>37042.875</v>
      </c>
      <c r="AC1003" s="198">
        <v>37042.875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1308689</v>
      </c>
      <c r="H1004" s="198">
        <v>37041.333182870374</v>
      </c>
      <c r="I1004" t="s">
        <v>1262</v>
      </c>
      <c r="M1004" t="s">
        <v>2946</v>
      </c>
      <c r="N1004" t="s">
        <v>1524</v>
      </c>
      <c r="O1004" t="s">
        <v>4940</v>
      </c>
      <c r="Q1004" s="199">
        <v>10000</v>
      </c>
      <c r="S1004" t="s">
        <v>2947</v>
      </c>
      <c r="T1004" t="s">
        <v>3255</v>
      </c>
      <c r="U1004" s="201">
        <v>6.2</v>
      </c>
      <c r="V1004" t="s">
        <v>2963</v>
      </c>
      <c r="W1004" t="s">
        <v>82</v>
      </c>
      <c r="X1004" t="s">
        <v>83</v>
      </c>
      <c r="Y1004" t="s">
        <v>1528</v>
      </c>
      <c r="Z1004" t="s">
        <v>1909</v>
      </c>
      <c r="AA1004">
        <v>816734</v>
      </c>
      <c r="AB1004" s="198">
        <v>37042.875</v>
      </c>
      <c r="AC1004" s="198">
        <v>37042.875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1308690</v>
      </c>
      <c r="H1005" s="198">
        <v>37041.333194444444</v>
      </c>
      <c r="I1005" t="s">
        <v>1226</v>
      </c>
      <c r="M1005" t="s">
        <v>1657</v>
      </c>
      <c r="N1005" t="s">
        <v>2902</v>
      </c>
      <c r="O1005" t="s">
        <v>4966</v>
      </c>
      <c r="Q1005" s="199">
        <v>25</v>
      </c>
      <c r="S1005" t="s">
        <v>2945</v>
      </c>
      <c r="T1005" t="s">
        <v>3255</v>
      </c>
      <c r="U1005" s="201">
        <v>27.5</v>
      </c>
      <c r="V1005" t="s">
        <v>2920</v>
      </c>
      <c r="W1005" t="s">
        <v>288</v>
      </c>
      <c r="X1005" t="s">
        <v>2903</v>
      </c>
      <c r="Y1005" t="s">
        <v>1072</v>
      </c>
      <c r="Z1005" t="s">
        <v>1904</v>
      </c>
      <c r="AA1005">
        <v>625744.1</v>
      </c>
      <c r="AB1005" s="198">
        <v>37042.875</v>
      </c>
      <c r="AC1005" s="198">
        <v>37042.875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5000</v>
      </c>
      <c r="G1006" s="202">
        <v>1308691</v>
      </c>
      <c r="H1006" s="198">
        <v>37041.333194444444</v>
      </c>
      <c r="I1006" t="s">
        <v>1551</v>
      </c>
      <c r="M1006" t="s">
        <v>2946</v>
      </c>
      <c r="N1006" t="s">
        <v>1524</v>
      </c>
      <c r="O1006" t="s">
        <v>4926</v>
      </c>
      <c r="Q1006" s="199">
        <v>5000</v>
      </c>
      <c r="S1006" t="s">
        <v>2947</v>
      </c>
      <c r="T1006" t="s">
        <v>3255</v>
      </c>
      <c r="U1006" s="201">
        <v>2.665</v>
      </c>
      <c r="V1006" t="s">
        <v>3165</v>
      </c>
      <c r="W1006" t="s">
        <v>104</v>
      </c>
      <c r="X1006" t="s">
        <v>83</v>
      </c>
      <c r="Y1006" t="s">
        <v>1528</v>
      </c>
      <c r="Z1006" t="s">
        <v>1909</v>
      </c>
      <c r="AA1006">
        <v>816735</v>
      </c>
      <c r="AB1006" s="198">
        <v>37042.875</v>
      </c>
      <c r="AC1006" s="198">
        <v>37042.875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1308692</v>
      </c>
      <c r="H1007" s="198">
        <v>37041.333287037036</v>
      </c>
      <c r="I1007" t="s">
        <v>1238</v>
      </c>
      <c r="M1007" t="s">
        <v>1657</v>
      </c>
      <c r="N1007" t="s">
        <v>2902</v>
      </c>
      <c r="O1007" t="s">
        <v>471</v>
      </c>
      <c r="Q1007" s="199">
        <v>25</v>
      </c>
      <c r="S1007" t="s">
        <v>2945</v>
      </c>
      <c r="T1007" t="s">
        <v>3255</v>
      </c>
      <c r="U1007" s="201">
        <v>150</v>
      </c>
      <c r="V1007" t="s">
        <v>2905</v>
      </c>
      <c r="W1007" t="s">
        <v>2907</v>
      </c>
      <c r="X1007" t="s">
        <v>2903</v>
      </c>
      <c r="Y1007" t="s">
        <v>1072</v>
      </c>
      <c r="Z1007" t="s">
        <v>1904</v>
      </c>
      <c r="AA1007">
        <v>625745.1</v>
      </c>
      <c r="AB1007" s="198">
        <v>37042.875</v>
      </c>
      <c r="AC1007" s="198">
        <v>37042.875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1308693</v>
      </c>
      <c r="H1008" s="198">
        <v>37041.333356481482</v>
      </c>
      <c r="I1008" t="s">
        <v>3095</v>
      </c>
      <c r="M1008" t="s">
        <v>2946</v>
      </c>
      <c r="N1008" t="s">
        <v>1524</v>
      </c>
      <c r="O1008" t="s">
        <v>4940</v>
      </c>
      <c r="Q1008" s="199">
        <v>10000</v>
      </c>
      <c r="S1008" t="s">
        <v>2947</v>
      </c>
      <c r="T1008" t="s">
        <v>3255</v>
      </c>
      <c r="U1008" s="201">
        <v>6.5</v>
      </c>
      <c r="V1008" t="s">
        <v>287</v>
      </c>
      <c r="W1008" t="s">
        <v>82</v>
      </c>
      <c r="X1008" t="s">
        <v>83</v>
      </c>
      <c r="Y1008" t="s">
        <v>1528</v>
      </c>
      <c r="Z1008" t="s">
        <v>1909</v>
      </c>
      <c r="AA1008">
        <v>816736</v>
      </c>
      <c r="AB1008" s="198">
        <v>37042.875</v>
      </c>
      <c r="AC1008" s="198">
        <v>37042.875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1308694</v>
      </c>
      <c r="H1009" s="198">
        <v>37041.333425925928</v>
      </c>
      <c r="I1009" t="s">
        <v>1515</v>
      </c>
      <c r="M1009" t="s">
        <v>2946</v>
      </c>
      <c r="N1009" t="s">
        <v>1524</v>
      </c>
      <c r="O1009" t="s">
        <v>4953</v>
      </c>
      <c r="Q1009" s="199">
        <v>10000</v>
      </c>
      <c r="S1009" t="s">
        <v>2947</v>
      </c>
      <c r="T1009" t="s">
        <v>3255</v>
      </c>
      <c r="U1009" s="201">
        <v>3.89</v>
      </c>
      <c r="V1009" t="s">
        <v>3120</v>
      </c>
      <c r="W1009" t="s">
        <v>1117</v>
      </c>
      <c r="X1009" t="s">
        <v>1118</v>
      </c>
      <c r="Y1009" t="s">
        <v>1528</v>
      </c>
      <c r="Z1009" t="s">
        <v>1909</v>
      </c>
      <c r="AA1009">
        <v>816737</v>
      </c>
      <c r="AB1009" s="198">
        <v>37042.875</v>
      </c>
      <c r="AC1009" s="198">
        <v>37042.875</v>
      </c>
    </row>
    <row r="1010" spans="1:29" x14ac:dyDescent="0.25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20</v>
      </c>
      <c r="G1010" s="202">
        <v>1308695</v>
      </c>
      <c r="H1010" s="198">
        <v>37041.333437499998</v>
      </c>
      <c r="I1010" t="s">
        <v>3212</v>
      </c>
      <c r="M1010" t="s">
        <v>2952</v>
      </c>
      <c r="N1010" t="s">
        <v>3252</v>
      </c>
      <c r="O1010" t="s">
        <v>3253</v>
      </c>
      <c r="P1010" s="199">
        <v>20</v>
      </c>
      <c r="S1010" t="s">
        <v>3254</v>
      </c>
      <c r="T1010" t="s">
        <v>3255</v>
      </c>
      <c r="U1010" s="201">
        <v>1698</v>
      </c>
      <c r="V1010" t="s">
        <v>3213</v>
      </c>
      <c r="W1010" t="s">
        <v>3261</v>
      </c>
      <c r="X1010" t="s">
        <v>3257</v>
      </c>
      <c r="Y1010" t="s">
        <v>3258</v>
      </c>
      <c r="Z1010" t="s">
        <v>3259</v>
      </c>
      <c r="AA1010">
        <v>2157789</v>
      </c>
    </row>
    <row r="1011" spans="1:29" x14ac:dyDescent="0.25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1308697</v>
      </c>
      <c r="H1011" s="198">
        <v>37041.333437499998</v>
      </c>
      <c r="I1011" t="s">
        <v>24</v>
      </c>
      <c r="M1011" t="s">
        <v>1657</v>
      </c>
      <c r="N1011" t="s">
        <v>2904</v>
      </c>
      <c r="O1011" t="s">
        <v>4967</v>
      </c>
      <c r="Q1011" s="199">
        <v>25</v>
      </c>
      <c r="S1011" t="s">
        <v>2945</v>
      </c>
      <c r="T1011" t="s">
        <v>3255</v>
      </c>
      <c r="U1011" s="201">
        <v>150</v>
      </c>
      <c r="V1011" t="s">
        <v>26</v>
      </c>
      <c r="W1011" t="s">
        <v>2955</v>
      </c>
      <c r="X1011" t="s">
        <v>2906</v>
      </c>
      <c r="Y1011" t="s">
        <v>1072</v>
      </c>
      <c r="Z1011" t="s">
        <v>1904</v>
      </c>
      <c r="AA1011">
        <v>625746.1</v>
      </c>
      <c r="AB1011" s="198">
        <v>37042.875</v>
      </c>
      <c r="AC1011" s="198">
        <v>37042.875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30</v>
      </c>
      <c r="F1012" s="213">
        <f t="shared" si="80"/>
        <v>150000</v>
      </c>
      <c r="G1012" s="202">
        <v>1308696</v>
      </c>
      <c r="H1012" s="198">
        <v>37041.333437499998</v>
      </c>
      <c r="I1012" t="s">
        <v>1523</v>
      </c>
      <c r="M1012" t="s">
        <v>2946</v>
      </c>
      <c r="N1012" t="s">
        <v>1524</v>
      </c>
      <c r="O1012" t="s">
        <v>1130</v>
      </c>
      <c r="Q1012" s="199">
        <v>5000</v>
      </c>
      <c r="S1012" t="s">
        <v>2947</v>
      </c>
      <c r="T1012" t="s">
        <v>3255</v>
      </c>
      <c r="U1012" s="201">
        <v>7.2</v>
      </c>
      <c r="V1012" t="s">
        <v>3122</v>
      </c>
      <c r="W1012" t="s">
        <v>1126</v>
      </c>
      <c r="X1012" t="s">
        <v>83</v>
      </c>
      <c r="Y1012" t="s">
        <v>1528</v>
      </c>
      <c r="Z1012" t="s">
        <v>1909</v>
      </c>
      <c r="AA1012">
        <v>816738</v>
      </c>
      <c r="AB1012" s="198">
        <v>37043.875</v>
      </c>
      <c r="AC1012" s="198">
        <v>37072.875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1400</v>
      </c>
      <c r="G1013" s="202">
        <v>1308698</v>
      </c>
      <c r="H1013" s="198">
        <v>37041.333460648151</v>
      </c>
      <c r="I1013" t="s">
        <v>4968</v>
      </c>
      <c r="M1013" t="s">
        <v>2946</v>
      </c>
      <c r="N1013" t="s">
        <v>1524</v>
      </c>
      <c r="O1013" t="s">
        <v>4879</v>
      </c>
      <c r="P1013" s="199">
        <v>1400</v>
      </c>
      <c r="S1013" t="s">
        <v>2947</v>
      </c>
      <c r="T1013" t="s">
        <v>3255</v>
      </c>
      <c r="U1013" s="201">
        <v>3.85</v>
      </c>
      <c r="V1013" t="s">
        <v>4969</v>
      </c>
      <c r="W1013" t="s">
        <v>1575</v>
      </c>
      <c r="X1013" t="s">
        <v>1576</v>
      </c>
      <c r="Y1013" t="s">
        <v>1528</v>
      </c>
      <c r="Z1013" t="s">
        <v>1909</v>
      </c>
      <c r="AA1013">
        <v>816739</v>
      </c>
      <c r="AB1013" s="198">
        <v>37042.875</v>
      </c>
      <c r="AC1013" s="198">
        <v>37042.875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1308699</v>
      </c>
      <c r="H1014" s="198">
        <v>37041.333472222221</v>
      </c>
      <c r="I1014" t="s">
        <v>1600</v>
      </c>
      <c r="M1014" t="s">
        <v>2946</v>
      </c>
      <c r="N1014" t="s">
        <v>1524</v>
      </c>
      <c r="O1014" t="s">
        <v>4940</v>
      </c>
      <c r="Q1014" s="199">
        <v>5000</v>
      </c>
      <c r="S1014" t="s">
        <v>2947</v>
      </c>
      <c r="T1014" t="s">
        <v>3255</v>
      </c>
      <c r="U1014" s="201">
        <v>6.6</v>
      </c>
      <c r="V1014" t="s">
        <v>3391</v>
      </c>
      <c r="W1014" t="s">
        <v>82</v>
      </c>
      <c r="X1014" t="s">
        <v>83</v>
      </c>
      <c r="Y1014" t="s">
        <v>1528</v>
      </c>
      <c r="Z1014" t="s">
        <v>1909</v>
      </c>
      <c r="AA1014">
        <v>816740</v>
      </c>
      <c r="AB1014" s="198">
        <v>37042.875</v>
      </c>
      <c r="AC1014" s="198">
        <v>37042.875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1308700</v>
      </c>
      <c r="H1015" s="198">
        <v>37041.333483796298</v>
      </c>
      <c r="I1015" t="s">
        <v>1523</v>
      </c>
      <c r="M1015" t="s">
        <v>2946</v>
      </c>
      <c r="N1015" t="s">
        <v>1524</v>
      </c>
      <c r="O1015" t="s">
        <v>4940</v>
      </c>
      <c r="P1015" s="199">
        <v>10000</v>
      </c>
      <c r="S1015" t="s">
        <v>2947</v>
      </c>
      <c r="T1015" t="s">
        <v>3255</v>
      </c>
      <c r="U1015" s="201">
        <v>6.5</v>
      </c>
      <c r="V1015" t="s">
        <v>3400</v>
      </c>
      <c r="W1015" t="s">
        <v>82</v>
      </c>
      <c r="X1015" t="s">
        <v>83</v>
      </c>
      <c r="Y1015" t="s">
        <v>1528</v>
      </c>
      <c r="Z1015" t="s">
        <v>1909</v>
      </c>
      <c r="AA1015">
        <v>816741</v>
      </c>
      <c r="AB1015" s="198">
        <v>37042.875</v>
      </c>
      <c r="AC1015" s="198">
        <v>37042.875</v>
      </c>
    </row>
    <row r="1016" spans="1:29" x14ac:dyDescent="0.25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30000</v>
      </c>
      <c r="G1016" s="202">
        <v>1308701</v>
      </c>
      <c r="H1016" s="198">
        <v>37041.333495370367</v>
      </c>
      <c r="I1016" t="s">
        <v>3225</v>
      </c>
      <c r="M1016" t="s">
        <v>3086</v>
      </c>
      <c r="N1016" t="s">
        <v>1063</v>
      </c>
      <c r="O1016" t="s">
        <v>2972</v>
      </c>
      <c r="P1016" s="199">
        <v>30000</v>
      </c>
      <c r="S1016" t="s">
        <v>2953</v>
      </c>
      <c r="T1016" t="s">
        <v>3255</v>
      </c>
      <c r="U1016" s="201">
        <v>28.77</v>
      </c>
      <c r="V1016" t="s">
        <v>1199</v>
      </c>
      <c r="W1016" t="s">
        <v>1065</v>
      </c>
      <c r="X1016" t="s">
        <v>1066</v>
      </c>
      <c r="Y1016" t="s">
        <v>1670</v>
      </c>
      <c r="Z1016" t="s">
        <v>1909</v>
      </c>
      <c r="AA1016">
        <v>109429</v>
      </c>
      <c r="AB1016" s="198">
        <v>37073</v>
      </c>
      <c r="AC1016" s="198">
        <v>37103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1308702</v>
      </c>
      <c r="H1017" s="198">
        <v>37041.333506944444</v>
      </c>
      <c r="I1017" t="s">
        <v>24</v>
      </c>
      <c r="M1017" t="s">
        <v>1657</v>
      </c>
      <c r="N1017" t="s">
        <v>2904</v>
      </c>
      <c r="O1017" t="s">
        <v>4970</v>
      </c>
      <c r="Q1017" s="199">
        <v>25</v>
      </c>
      <c r="S1017" t="s">
        <v>2945</v>
      </c>
      <c r="T1017" t="s">
        <v>3255</v>
      </c>
      <c r="U1017" s="201">
        <v>140</v>
      </c>
      <c r="V1017" t="s">
        <v>26</v>
      </c>
      <c r="W1017" t="s">
        <v>2955</v>
      </c>
      <c r="X1017" t="s">
        <v>2906</v>
      </c>
      <c r="Y1017" t="s">
        <v>1072</v>
      </c>
      <c r="Z1017" t="s">
        <v>1904</v>
      </c>
      <c r="AA1017">
        <v>625747.1</v>
      </c>
      <c r="AB1017" s="198">
        <v>37042.875</v>
      </c>
      <c r="AC1017" s="198">
        <v>37042.875</v>
      </c>
    </row>
    <row r="1018" spans="1:29" x14ac:dyDescent="0.25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1308703</v>
      </c>
      <c r="H1018" s="198">
        <v>37041.33353009259</v>
      </c>
      <c r="I1018" t="s">
        <v>34</v>
      </c>
      <c r="M1018" t="s">
        <v>1657</v>
      </c>
      <c r="N1018" t="s">
        <v>2902</v>
      </c>
      <c r="O1018" t="s">
        <v>471</v>
      </c>
      <c r="P1018" s="199">
        <v>25</v>
      </c>
      <c r="S1018" t="s">
        <v>2945</v>
      </c>
      <c r="T1018" t="s">
        <v>3255</v>
      </c>
      <c r="U1018" s="201">
        <v>145</v>
      </c>
      <c r="V1018" t="s">
        <v>311</v>
      </c>
      <c r="W1018" t="s">
        <v>2907</v>
      </c>
      <c r="X1018" t="s">
        <v>2903</v>
      </c>
      <c r="Y1018" t="s">
        <v>1072</v>
      </c>
      <c r="Z1018" t="s">
        <v>1904</v>
      </c>
      <c r="AA1018">
        <v>625748.1</v>
      </c>
      <c r="AB1018" s="198">
        <v>37042.875</v>
      </c>
      <c r="AC1018" s="198">
        <v>37042.875</v>
      </c>
    </row>
    <row r="1019" spans="1:29" x14ac:dyDescent="0.25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30</v>
      </c>
      <c r="F1019" s="213">
        <f t="shared" si="80"/>
        <v>300000</v>
      </c>
      <c r="G1019" s="202">
        <v>1308704</v>
      </c>
      <c r="H1019" s="198">
        <v>37041.33357638889</v>
      </c>
      <c r="I1019" t="s">
        <v>2976</v>
      </c>
      <c r="M1019" t="s">
        <v>2946</v>
      </c>
      <c r="N1019" t="s">
        <v>1268</v>
      </c>
      <c r="O1019" t="s">
        <v>74</v>
      </c>
      <c r="Q1019" s="199">
        <v>10000</v>
      </c>
      <c r="S1019" t="s">
        <v>2947</v>
      </c>
      <c r="T1019" t="s">
        <v>3255</v>
      </c>
      <c r="U1019" s="201">
        <v>3.67</v>
      </c>
      <c r="V1019" t="s">
        <v>3214</v>
      </c>
      <c r="W1019" t="s">
        <v>1580</v>
      </c>
      <c r="X1019" t="s">
        <v>1093</v>
      </c>
      <c r="Y1019" t="s">
        <v>3275</v>
      </c>
      <c r="Z1019" t="s">
        <v>1909</v>
      </c>
      <c r="AA1019" t="s">
        <v>4971</v>
      </c>
      <c r="AB1019" s="198">
        <v>37043.875</v>
      </c>
      <c r="AC1019" s="198">
        <v>37072.875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1308705</v>
      </c>
      <c r="H1020" s="198">
        <v>37041.33357638889</v>
      </c>
      <c r="I1020" t="s">
        <v>1523</v>
      </c>
      <c r="M1020" t="s">
        <v>2946</v>
      </c>
      <c r="N1020" t="s">
        <v>1524</v>
      </c>
      <c r="O1020" t="s">
        <v>4940</v>
      </c>
      <c r="P1020" s="199">
        <v>10000</v>
      </c>
      <c r="S1020" t="s">
        <v>2947</v>
      </c>
      <c r="T1020" t="s">
        <v>3255</v>
      </c>
      <c r="U1020" s="201">
        <v>6.4</v>
      </c>
      <c r="V1020" t="s">
        <v>3122</v>
      </c>
      <c r="W1020" t="s">
        <v>82</v>
      </c>
      <c r="X1020" t="s">
        <v>83</v>
      </c>
      <c r="Y1020" t="s">
        <v>1528</v>
      </c>
      <c r="Z1020" t="s">
        <v>1909</v>
      </c>
      <c r="AA1020">
        <v>816743</v>
      </c>
      <c r="AB1020" s="198">
        <v>37042.875</v>
      </c>
      <c r="AC1020" s="198">
        <v>37042.875</v>
      </c>
    </row>
    <row r="1021" spans="1:29" x14ac:dyDescent="0.25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3">
        <f t="shared" si="80"/>
        <v>1500</v>
      </c>
      <c r="G1021" s="202">
        <v>1308706</v>
      </c>
      <c r="H1021" s="198">
        <v>37041.333634259259</v>
      </c>
      <c r="I1021" t="s">
        <v>1276</v>
      </c>
      <c r="M1021" t="s">
        <v>1657</v>
      </c>
      <c r="N1021" t="s">
        <v>1259</v>
      </c>
      <c r="O1021" t="s">
        <v>1293</v>
      </c>
      <c r="P1021" s="199">
        <v>50</v>
      </c>
      <c r="S1021" t="s">
        <v>2945</v>
      </c>
      <c r="T1021" t="s">
        <v>3255</v>
      </c>
      <c r="U1021" s="201">
        <v>44.5</v>
      </c>
      <c r="V1021" t="s">
        <v>1080</v>
      </c>
      <c r="W1021" t="s">
        <v>1260</v>
      </c>
      <c r="X1021" t="s">
        <v>1565</v>
      </c>
      <c r="Y1021" t="s">
        <v>1072</v>
      </c>
      <c r="Z1021" t="s">
        <v>1904</v>
      </c>
      <c r="AA1021">
        <v>625749.1</v>
      </c>
      <c r="AB1021" s="198">
        <v>37043</v>
      </c>
      <c r="AC1021" s="198">
        <v>37072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1308707</v>
      </c>
      <c r="H1022" s="198">
        <v>37041.333668981482</v>
      </c>
      <c r="I1022" t="s">
        <v>1496</v>
      </c>
      <c r="M1022" t="s">
        <v>2946</v>
      </c>
      <c r="N1022" t="s">
        <v>1524</v>
      </c>
      <c r="O1022" t="s">
        <v>4940</v>
      </c>
      <c r="P1022" s="199">
        <v>5000</v>
      </c>
      <c r="S1022" t="s">
        <v>2947</v>
      </c>
      <c r="T1022" t="s">
        <v>3255</v>
      </c>
      <c r="U1022" s="201">
        <v>6.3</v>
      </c>
      <c r="V1022" t="s">
        <v>1497</v>
      </c>
      <c r="W1022" t="s">
        <v>82</v>
      </c>
      <c r="X1022" t="s">
        <v>83</v>
      </c>
      <c r="Y1022" t="s">
        <v>1528</v>
      </c>
      <c r="Z1022" t="s">
        <v>1909</v>
      </c>
      <c r="AA1022">
        <v>816744</v>
      </c>
      <c r="AB1022" s="198">
        <v>37042.875</v>
      </c>
      <c r="AC1022" s="198">
        <v>37042.875</v>
      </c>
    </row>
    <row r="1023" spans="1:29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1308708</v>
      </c>
      <c r="H1023" s="198">
        <v>37041.333692129629</v>
      </c>
      <c r="I1023" t="s">
        <v>29</v>
      </c>
      <c r="M1023" t="s">
        <v>1657</v>
      </c>
      <c r="N1023" t="s">
        <v>2902</v>
      </c>
      <c r="O1023" t="s">
        <v>4966</v>
      </c>
      <c r="P1023" s="199">
        <v>25</v>
      </c>
      <c r="S1023" t="s">
        <v>2945</v>
      </c>
      <c r="T1023" t="s">
        <v>3255</v>
      </c>
      <c r="U1023" s="201">
        <v>27</v>
      </c>
      <c r="V1023" t="s">
        <v>4972</v>
      </c>
      <c r="W1023" t="s">
        <v>288</v>
      </c>
      <c r="X1023" t="s">
        <v>2903</v>
      </c>
      <c r="Y1023" t="s">
        <v>1072</v>
      </c>
      <c r="Z1023" t="s">
        <v>1904</v>
      </c>
      <c r="AA1023">
        <v>625750.1</v>
      </c>
      <c r="AB1023" s="198">
        <v>37042.875</v>
      </c>
      <c r="AC1023" s="198">
        <v>37042.875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1308709</v>
      </c>
      <c r="H1024" s="198">
        <v>37041.333807870367</v>
      </c>
      <c r="I1024" t="s">
        <v>105</v>
      </c>
      <c r="M1024" t="s">
        <v>2946</v>
      </c>
      <c r="N1024" t="s">
        <v>1524</v>
      </c>
      <c r="O1024" t="s">
        <v>4973</v>
      </c>
      <c r="Q1024" s="199">
        <v>5000</v>
      </c>
      <c r="S1024" t="s">
        <v>2947</v>
      </c>
      <c r="T1024" t="s">
        <v>3255</v>
      </c>
      <c r="U1024" s="201">
        <v>3.74</v>
      </c>
      <c r="V1024" t="s">
        <v>3345</v>
      </c>
      <c r="W1024" t="s">
        <v>1101</v>
      </c>
      <c r="X1024" t="s">
        <v>1102</v>
      </c>
      <c r="Y1024" t="s">
        <v>1528</v>
      </c>
      <c r="Z1024" t="s">
        <v>1909</v>
      </c>
      <c r="AA1024">
        <v>816745</v>
      </c>
      <c r="AB1024" s="198">
        <v>37042.875</v>
      </c>
      <c r="AC1024" s="198">
        <v>37042.875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5000</v>
      </c>
      <c r="G1025" s="202">
        <v>1308710</v>
      </c>
      <c r="H1025" s="198">
        <v>37041.333865740744</v>
      </c>
      <c r="I1025" t="s">
        <v>1600</v>
      </c>
      <c r="M1025" t="s">
        <v>2946</v>
      </c>
      <c r="N1025" t="s">
        <v>1524</v>
      </c>
      <c r="O1025" t="s">
        <v>362</v>
      </c>
      <c r="Q1025" s="199">
        <v>5000</v>
      </c>
      <c r="S1025" t="s">
        <v>2947</v>
      </c>
      <c r="T1025" t="s">
        <v>3255</v>
      </c>
      <c r="U1025" s="201">
        <v>3.61</v>
      </c>
      <c r="V1025" t="s">
        <v>63</v>
      </c>
      <c r="W1025" t="s">
        <v>1388</v>
      </c>
      <c r="X1025" t="s">
        <v>85</v>
      </c>
      <c r="Y1025" t="s">
        <v>1528</v>
      </c>
      <c r="Z1025" t="s">
        <v>1909</v>
      </c>
      <c r="AA1025">
        <v>816746</v>
      </c>
      <c r="AB1025" s="198">
        <v>37042.875</v>
      </c>
      <c r="AC1025" s="198">
        <v>37042.875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1308711</v>
      </c>
      <c r="H1026" s="198">
        <v>37041.333912037036</v>
      </c>
      <c r="I1026" t="s">
        <v>24</v>
      </c>
      <c r="M1026" t="s">
        <v>1657</v>
      </c>
      <c r="N1026" t="s">
        <v>2902</v>
      </c>
      <c r="O1026" t="s">
        <v>4974</v>
      </c>
      <c r="Q1026" s="199">
        <v>25</v>
      </c>
      <c r="S1026" t="s">
        <v>2945</v>
      </c>
      <c r="T1026" t="s">
        <v>3255</v>
      </c>
      <c r="U1026" s="201">
        <v>140</v>
      </c>
      <c r="V1026" t="s">
        <v>26</v>
      </c>
      <c r="W1026" t="s">
        <v>22</v>
      </c>
      <c r="X1026" t="s">
        <v>23</v>
      </c>
      <c r="Y1026" t="s">
        <v>1072</v>
      </c>
      <c r="Z1026" t="s">
        <v>1904</v>
      </c>
      <c r="AA1026">
        <v>625751.1</v>
      </c>
      <c r="AB1026" s="198">
        <v>37042.875</v>
      </c>
      <c r="AC1026" s="198">
        <v>37042.875</v>
      </c>
    </row>
    <row r="1027" spans="1:29" x14ac:dyDescent="0.25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1308712</v>
      </c>
      <c r="H1027" s="198">
        <v>37041.333935185183</v>
      </c>
      <c r="I1027" t="s">
        <v>2908</v>
      </c>
      <c r="M1027" t="s">
        <v>1657</v>
      </c>
      <c r="N1027" t="s">
        <v>2904</v>
      </c>
      <c r="O1027" t="s">
        <v>4975</v>
      </c>
      <c r="P1027" s="199">
        <v>25</v>
      </c>
      <c r="S1027" t="s">
        <v>2945</v>
      </c>
      <c r="T1027" t="s">
        <v>3255</v>
      </c>
      <c r="U1027" s="201">
        <v>62</v>
      </c>
      <c r="V1027" t="s">
        <v>2921</v>
      </c>
      <c r="W1027" t="s">
        <v>2909</v>
      </c>
      <c r="X1027" t="s">
        <v>2906</v>
      </c>
      <c r="Y1027" t="s">
        <v>1072</v>
      </c>
      <c r="Z1027" t="s">
        <v>1904</v>
      </c>
      <c r="AA1027">
        <v>625752.1</v>
      </c>
      <c r="AB1027" s="198">
        <v>37042.875</v>
      </c>
      <c r="AC1027" s="198">
        <v>37042.875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1308713</v>
      </c>
      <c r="H1028" s="198">
        <v>37041.334085648145</v>
      </c>
      <c r="I1028" t="s">
        <v>94</v>
      </c>
      <c r="M1028" t="s">
        <v>2946</v>
      </c>
      <c r="N1028" t="s">
        <v>1524</v>
      </c>
      <c r="O1028" t="s">
        <v>4976</v>
      </c>
      <c r="P1028" s="199">
        <v>10000</v>
      </c>
      <c r="S1028" t="s">
        <v>2947</v>
      </c>
      <c r="T1028" t="s">
        <v>3255</v>
      </c>
      <c r="U1028" s="201">
        <v>4.75</v>
      </c>
      <c r="V1028" t="s">
        <v>95</v>
      </c>
      <c r="W1028" t="s">
        <v>82</v>
      </c>
      <c r="X1028" t="s">
        <v>83</v>
      </c>
      <c r="Y1028" t="s">
        <v>1528</v>
      </c>
      <c r="Z1028" t="s">
        <v>1909</v>
      </c>
      <c r="AA1028">
        <v>816747</v>
      </c>
      <c r="AB1028" s="198">
        <v>37042.875</v>
      </c>
      <c r="AC1028" s="198">
        <v>37042.875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1308714</v>
      </c>
      <c r="H1029" s="198">
        <v>37041.334120370368</v>
      </c>
      <c r="I1029" t="s">
        <v>3095</v>
      </c>
      <c r="M1029" t="s">
        <v>2946</v>
      </c>
      <c r="N1029" t="s">
        <v>1524</v>
      </c>
      <c r="O1029" t="s">
        <v>4934</v>
      </c>
      <c r="P1029" s="199">
        <v>10000</v>
      </c>
      <c r="S1029" t="s">
        <v>2947</v>
      </c>
      <c r="T1029" t="s">
        <v>3255</v>
      </c>
      <c r="U1029" s="201">
        <v>3.5</v>
      </c>
      <c r="V1029" t="s">
        <v>2931</v>
      </c>
      <c r="W1029" t="s">
        <v>91</v>
      </c>
      <c r="X1029" t="s">
        <v>83</v>
      </c>
      <c r="Y1029" t="s">
        <v>1528</v>
      </c>
      <c r="Z1029" t="s">
        <v>1909</v>
      </c>
      <c r="AA1029">
        <v>816748</v>
      </c>
      <c r="AB1029" s="198">
        <v>37042.875</v>
      </c>
      <c r="AC1029" s="198">
        <v>37042.875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1308715</v>
      </c>
      <c r="H1030" s="198">
        <v>37041.334120370368</v>
      </c>
      <c r="I1030" t="s">
        <v>94</v>
      </c>
      <c r="M1030" t="s">
        <v>2946</v>
      </c>
      <c r="N1030" t="s">
        <v>1524</v>
      </c>
      <c r="O1030" t="s">
        <v>4976</v>
      </c>
      <c r="P1030" s="199">
        <v>5000</v>
      </c>
      <c r="S1030" t="s">
        <v>2947</v>
      </c>
      <c r="T1030" t="s">
        <v>3255</v>
      </c>
      <c r="U1030" s="201">
        <v>4.6500000000000004</v>
      </c>
      <c r="V1030" t="s">
        <v>95</v>
      </c>
      <c r="W1030" t="s">
        <v>82</v>
      </c>
      <c r="X1030" t="s">
        <v>83</v>
      </c>
      <c r="Y1030" t="s">
        <v>1528</v>
      </c>
      <c r="Z1030" t="s">
        <v>1909</v>
      </c>
      <c r="AA1030">
        <v>816749</v>
      </c>
      <c r="AB1030" s="198">
        <v>37042.875</v>
      </c>
      <c r="AC1030" s="198">
        <v>37042.875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1308716</v>
      </c>
      <c r="H1031" s="198">
        <v>37041.334143518521</v>
      </c>
      <c r="I1031" t="s">
        <v>2976</v>
      </c>
      <c r="M1031" t="s">
        <v>1657</v>
      </c>
      <c r="N1031" t="s">
        <v>2902</v>
      </c>
      <c r="O1031" t="s">
        <v>471</v>
      </c>
      <c r="P1031" s="199">
        <v>25</v>
      </c>
      <c r="S1031" t="s">
        <v>2945</v>
      </c>
      <c r="T1031" t="s">
        <v>3255</v>
      </c>
      <c r="U1031" s="201">
        <v>140</v>
      </c>
      <c r="V1031" t="s">
        <v>1429</v>
      </c>
      <c r="W1031" t="s">
        <v>2907</v>
      </c>
      <c r="X1031" t="s">
        <v>2903</v>
      </c>
      <c r="Y1031" t="s">
        <v>1072</v>
      </c>
      <c r="Z1031" t="s">
        <v>1904</v>
      </c>
      <c r="AA1031">
        <v>625753.1</v>
      </c>
      <c r="AB1031" s="198">
        <v>37042.875</v>
      </c>
      <c r="AC1031" s="198">
        <v>37042.875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1308718</v>
      </c>
      <c r="H1032" s="198">
        <v>37041.334155092591</v>
      </c>
      <c r="I1032" t="s">
        <v>1111</v>
      </c>
      <c r="M1032" t="s">
        <v>2946</v>
      </c>
      <c r="N1032" t="s">
        <v>1524</v>
      </c>
      <c r="O1032" t="s">
        <v>4976</v>
      </c>
      <c r="P1032" s="199">
        <v>5000</v>
      </c>
      <c r="S1032" t="s">
        <v>2947</v>
      </c>
      <c r="T1032" t="s">
        <v>3255</v>
      </c>
      <c r="U1032" s="201">
        <v>4.55</v>
      </c>
      <c r="V1032" t="s">
        <v>81</v>
      </c>
      <c r="W1032" t="s">
        <v>82</v>
      </c>
      <c r="X1032" t="s">
        <v>83</v>
      </c>
      <c r="Y1032" t="s">
        <v>1528</v>
      </c>
      <c r="Z1032" t="s">
        <v>1909</v>
      </c>
      <c r="AA1032">
        <v>816750</v>
      </c>
      <c r="AB1032" s="198">
        <v>37042.875</v>
      </c>
      <c r="AC1032" s="198">
        <v>37042.875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1308717</v>
      </c>
      <c r="H1033" s="198">
        <v>37041.334155092591</v>
      </c>
      <c r="I1033" t="s">
        <v>2917</v>
      </c>
      <c r="M1033" t="s">
        <v>2946</v>
      </c>
      <c r="N1033" t="s">
        <v>1524</v>
      </c>
      <c r="O1033" t="s">
        <v>4845</v>
      </c>
      <c r="Q1033" s="199">
        <v>5000</v>
      </c>
      <c r="S1033" t="s">
        <v>2947</v>
      </c>
      <c r="T1033" t="s">
        <v>3255</v>
      </c>
      <c r="U1033" s="201">
        <v>3.7437999999999998</v>
      </c>
      <c r="V1033" t="s">
        <v>1366</v>
      </c>
      <c r="W1033" t="s">
        <v>1526</v>
      </c>
      <c r="X1033" t="s">
        <v>1527</v>
      </c>
      <c r="Y1033" t="s">
        <v>1528</v>
      </c>
      <c r="Z1033" t="s">
        <v>1909</v>
      </c>
      <c r="AA1033">
        <v>816751</v>
      </c>
      <c r="AB1033" s="198">
        <v>37042.875</v>
      </c>
      <c r="AC1033" s="198">
        <v>37042.875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1308719</v>
      </c>
      <c r="H1034" s="198">
        <v>37041.334166666667</v>
      </c>
      <c r="I1034" t="s">
        <v>1600</v>
      </c>
      <c r="M1034" t="s">
        <v>2946</v>
      </c>
      <c r="N1034" t="s">
        <v>1524</v>
      </c>
      <c r="O1034" t="s">
        <v>4934</v>
      </c>
      <c r="Q1034" s="199">
        <v>10000</v>
      </c>
      <c r="S1034" t="s">
        <v>2947</v>
      </c>
      <c r="T1034" t="s">
        <v>3255</v>
      </c>
      <c r="U1034" s="201">
        <v>3.5249999999999999</v>
      </c>
      <c r="V1034" t="s">
        <v>1433</v>
      </c>
      <c r="W1034" t="s">
        <v>91</v>
      </c>
      <c r="X1034" t="s">
        <v>83</v>
      </c>
      <c r="Y1034" t="s">
        <v>1528</v>
      </c>
      <c r="Z1034" t="s">
        <v>1909</v>
      </c>
      <c r="AA1034">
        <v>816752</v>
      </c>
      <c r="AB1034" s="198">
        <v>37042.875</v>
      </c>
      <c r="AC1034" s="198">
        <v>37042.875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3800</v>
      </c>
      <c r="G1035" s="202">
        <v>1308720</v>
      </c>
      <c r="H1035" s="198">
        <v>37041.334189814814</v>
      </c>
      <c r="I1035" t="s">
        <v>1600</v>
      </c>
      <c r="M1035" t="s">
        <v>2946</v>
      </c>
      <c r="N1035" t="s">
        <v>1524</v>
      </c>
      <c r="O1035" t="s">
        <v>4926</v>
      </c>
      <c r="P1035" s="199">
        <v>3800</v>
      </c>
      <c r="S1035" t="s">
        <v>2947</v>
      </c>
      <c r="T1035" t="s">
        <v>3255</v>
      </c>
      <c r="U1035" s="201">
        <v>2.65</v>
      </c>
      <c r="V1035" t="s">
        <v>337</v>
      </c>
      <c r="W1035" t="s">
        <v>104</v>
      </c>
      <c r="X1035" t="s">
        <v>83</v>
      </c>
      <c r="Y1035" t="s">
        <v>1528</v>
      </c>
      <c r="Z1035" t="s">
        <v>1909</v>
      </c>
      <c r="AA1035">
        <v>816753</v>
      </c>
      <c r="AB1035" s="198">
        <v>37042.875</v>
      </c>
      <c r="AC1035" s="198">
        <v>37042.875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1308721</v>
      </c>
      <c r="H1036" s="198">
        <v>37041.334201388891</v>
      </c>
      <c r="I1036" t="s">
        <v>1551</v>
      </c>
      <c r="M1036" t="s">
        <v>2946</v>
      </c>
      <c r="N1036" t="s">
        <v>1524</v>
      </c>
      <c r="O1036" t="s">
        <v>4976</v>
      </c>
      <c r="P1036" s="199">
        <v>5000</v>
      </c>
      <c r="S1036" t="s">
        <v>2947</v>
      </c>
      <c r="T1036" t="s">
        <v>3255</v>
      </c>
      <c r="U1036" s="201">
        <v>4.55</v>
      </c>
      <c r="V1036" t="s">
        <v>1372</v>
      </c>
      <c r="W1036" t="s">
        <v>82</v>
      </c>
      <c r="X1036" t="s">
        <v>83</v>
      </c>
      <c r="Y1036" t="s">
        <v>1528</v>
      </c>
      <c r="Z1036" t="s">
        <v>1909</v>
      </c>
      <c r="AA1036">
        <v>816754</v>
      </c>
      <c r="AB1036" s="198">
        <v>37042.875</v>
      </c>
      <c r="AC1036" s="198">
        <v>37042.875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1308722</v>
      </c>
      <c r="H1037" s="198">
        <v>37041.33421296296</v>
      </c>
      <c r="I1037" t="s">
        <v>1111</v>
      </c>
      <c r="M1037" t="s">
        <v>2946</v>
      </c>
      <c r="N1037" t="s">
        <v>1524</v>
      </c>
      <c r="O1037" t="s">
        <v>4976</v>
      </c>
      <c r="P1037" s="199">
        <v>5000</v>
      </c>
      <c r="S1037" t="s">
        <v>2947</v>
      </c>
      <c r="T1037" t="s">
        <v>3255</v>
      </c>
      <c r="U1037" s="201">
        <v>4.55</v>
      </c>
      <c r="V1037" t="s">
        <v>81</v>
      </c>
      <c r="W1037" t="s">
        <v>82</v>
      </c>
      <c r="X1037" t="s">
        <v>83</v>
      </c>
      <c r="Y1037" t="s">
        <v>1528</v>
      </c>
      <c r="Z1037" t="s">
        <v>1909</v>
      </c>
      <c r="AA1037">
        <v>816755</v>
      </c>
      <c r="AB1037" s="198">
        <v>37042.875</v>
      </c>
      <c r="AC1037" s="198">
        <v>37042.875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1308723</v>
      </c>
      <c r="H1038" s="198">
        <v>37041.33421296296</v>
      </c>
      <c r="I1038" t="s">
        <v>1569</v>
      </c>
      <c r="M1038" t="s">
        <v>2946</v>
      </c>
      <c r="N1038" t="s">
        <v>1524</v>
      </c>
      <c r="O1038" t="s">
        <v>4934</v>
      </c>
      <c r="P1038" s="199">
        <v>10000</v>
      </c>
      <c r="S1038" t="s">
        <v>2947</v>
      </c>
      <c r="T1038" t="s">
        <v>3255</v>
      </c>
      <c r="U1038" s="201">
        <v>3.5</v>
      </c>
      <c r="V1038" t="s">
        <v>1438</v>
      </c>
      <c r="W1038" t="s">
        <v>91</v>
      </c>
      <c r="X1038" t="s">
        <v>83</v>
      </c>
      <c r="Y1038" t="s">
        <v>1528</v>
      </c>
      <c r="Z1038" t="s">
        <v>1909</v>
      </c>
      <c r="AA1038">
        <v>816756</v>
      </c>
      <c r="AB1038" s="198">
        <v>37042.875</v>
      </c>
      <c r="AC1038" s="198">
        <v>37042.875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1308724</v>
      </c>
      <c r="H1039" s="198">
        <v>37041.334224537037</v>
      </c>
      <c r="I1039" t="s">
        <v>1600</v>
      </c>
      <c r="M1039" t="s">
        <v>1657</v>
      </c>
      <c r="N1039" t="s">
        <v>2904</v>
      </c>
      <c r="O1039" t="s">
        <v>4970</v>
      </c>
      <c r="P1039" s="199">
        <v>25</v>
      </c>
      <c r="S1039" t="s">
        <v>2945</v>
      </c>
      <c r="T1039" t="s">
        <v>3255</v>
      </c>
      <c r="U1039" s="201">
        <v>135</v>
      </c>
      <c r="V1039" t="s">
        <v>300</v>
      </c>
      <c r="W1039" t="s">
        <v>2955</v>
      </c>
      <c r="X1039" t="s">
        <v>2906</v>
      </c>
      <c r="Y1039" t="s">
        <v>1072</v>
      </c>
      <c r="Z1039" t="s">
        <v>1904</v>
      </c>
      <c r="AA1039">
        <v>625754.1</v>
      </c>
      <c r="AB1039" s="198">
        <v>37042.875</v>
      </c>
      <c r="AC1039" s="198">
        <v>37042.875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1308725</v>
      </c>
      <c r="H1040" s="198">
        <v>37041.33425925926</v>
      </c>
      <c r="I1040" t="s">
        <v>1600</v>
      </c>
      <c r="M1040" t="s">
        <v>2946</v>
      </c>
      <c r="N1040" t="s">
        <v>1524</v>
      </c>
      <c r="O1040" t="s">
        <v>4934</v>
      </c>
      <c r="Q1040" s="199">
        <v>10000</v>
      </c>
      <c r="S1040" t="s">
        <v>2947</v>
      </c>
      <c r="T1040" t="s">
        <v>3255</v>
      </c>
      <c r="U1040" s="201">
        <v>3.5249999999999999</v>
      </c>
      <c r="V1040" t="s">
        <v>1433</v>
      </c>
      <c r="W1040" t="s">
        <v>91</v>
      </c>
      <c r="X1040" t="s">
        <v>83</v>
      </c>
      <c r="Y1040" t="s">
        <v>1528</v>
      </c>
      <c r="Z1040" t="s">
        <v>1909</v>
      </c>
      <c r="AA1040">
        <v>816757</v>
      </c>
      <c r="AB1040" s="198">
        <v>37042.875</v>
      </c>
      <c r="AC1040" s="198">
        <v>37042.875</v>
      </c>
    </row>
    <row r="1041" spans="1:29" x14ac:dyDescent="0.25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1308726</v>
      </c>
      <c r="H1041" s="198">
        <v>37041.334270833337</v>
      </c>
      <c r="I1041" t="s">
        <v>2926</v>
      </c>
      <c r="M1041" t="s">
        <v>1657</v>
      </c>
      <c r="N1041" t="s">
        <v>2902</v>
      </c>
      <c r="O1041" t="s">
        <v>4974</v>
      </c>
      <c r="Q1041" s="199">
        <v>25</v>
      </c>
      <c r="S1041" t="s">
        <v>2945</v>
      </c>
      <c r="T1041" t="s">
        <v>3255</v>
      </c>
      <c r="U1041" s="201">
        <v>150</v>
      </c>
      <c r="V1041" t="s">
        <v>3402</v>
      </c>
      <c r="W1041" t="s">
        <v>22</v>
      </c>
      <c r="X1041" t="s">
        <v>23</v>
      </c>
      <c r="Y1041" t="s">
        <v>1072</v>
      </c>
      <c r="Z1041" t="s">
        <v>1904</v>
      </c>
      <c r="AA1041">
        <v>625755.1</v>
      </c>
      <c r="AB1041" s="198">
        <v>37042.875</v>
      </c>
      <c r="AC1041" s="198">
        <v>37042.875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3">
        <f t="shared" si="85"/>
        <v>120000</v>
      </c>
      <c r="G1042" s="202">
        <v>1308727</v>
      </c>
      <c r="H1042" s="198">
        <v>37041.334293981483</v>
      </c>
      <c r="I1042" t="s">
        <v>381</v>
      </c>
      <c r="M1042" t="s">
        <v>2946</v>
      </c>
      <c r="N1042" t="s">
        <v>1268</v>
      </c>
      <c r="O1042" t="s">
        <v>1168</v>
      </c>
      <c r="Q1042" s="199">
        <v>4000</v>
      </c>
      <c r="S1042" t="s">
        <v>2947</v>
      </c>
      <c r="T1042" t="s">
        <v>3255</v>
      </c>
      <c r="U1042" s="201">
        <v>3.7</v>
      </c>
      <c r="V1042" t="s">
        <v>382</v>
      </c>
      <c r="W1042" t="s">
        <v>1402</v>
      </c>
      <c r="X1042" t="s">
        <v>1403</v>
      </c>
      <c r="Y1042" t="s">
        <v>3275</v>
      </c>
      <c r="Z1042" t="s">
        <v>1909</v>
      </c>
      <c r="AA1042" t="s">
        <v>4977</v>
      </c>
      <c r="AB1042" s="198">
        <v>37043.875</v>
      </c>
      <c r="AC1042" s="198">
        <v>37072.875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1308728</v>
      </c>
      <c r="H1043" s="198">
        <v>37041.334328703706</v>
      </c>
      <c r="I1043" t="s">
        <v>2976</v>
      </c>
      <c r="M1043" t="s">
        <v>2946</v>
      </c>
      <c r="N1043" t="s">
        <v>1524</v>
      </c>
      <c r="O1043" t="s">
        <v>4978</v>
      </c>
      <c r="Q1043" s="199">
        <v>5000</v>
      </c>
      <c r="S1043" t="s">
        <v>2947</v>
      </c>
      <c r="T1043" t="s">
        <v>3255</v>
      </c>
      <c r="U1043" s="201">
        <v>3.56</v>
      </c>
      <c r="V1043" t="s">
        <v>1491</v>
      </c>
      <c r="W1043" t="s">
        <v>1562</v>
      </c>
      <c r="X1043" t="s">
        <v>1563</v>
      </c>
      <c r="Y1043" t="s">
        <v>1528</v>
      </c>
      <c r="Z1043" t="s">
        <v>1909</v>
      </c>
      <c r="AA1043">
        <v>816758</v>
      </c>
      <c r="AB1043" s="198">
        <v>37042.875</v>
      </c>
      <c r="AC1043" s="198">
        <v>37042.875</v>
      </c>
    </row>
    <row r="1044" spans="1:29" x14ac:dyDescent="0.25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1308729</v>
      </c>
      <c r="H1044" s="198">
        <v>37041.334340277775</v>
      </c>
      <c r="I1044" t="s">
        <v>1226</v>
      </c>
      <c r="M1044" t="s">
        <v>1657</v>
      </c>
      <c r="N1044" t="s">
        <v>2902</v>
      </c>
      <c r="O1044" t="s">
        <v>4966</v>
      </c>
      <c r="Q1044" s="199">
        <v>25</v>
      </c>
      <c r="S1044" t="s">
        <v>2945</v>
      </c>
      <c r="T1044" t="s">
        <v>3255</v>
      </c>
      <c r="U1044" s="201">
        <v>27.5</v>
      </c>
      <c r="V1044" t="s">
        <v>2920</v>
      </c>
      <c r="W1044" t="s">
        <v>288</v>
      </c>
      <c r="X1044" t="s">
        <v>2903</v>
      </c>
      <c r="Y1044" t="s">
        <v>1072</v>
      </c>
      <c r="Z1044" t="s">
        <v>1904</v>
      </c>
      <c r="AA1044">
        <v>625756.1</v>
      </c>
      <c r="AB1044" s="198">
        <v>37042.875</v>
      </c>
      <c r="AC1044" s="198">
        <v>37042.875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198</v>
      </c>
      <c r="G1045" s="202">
        <v>1308730</v>
      </c>
      <c r="H1045" s="198">
        <v>37041.334432870368</v>
      </c>
      <c r="I1045" t="s">
        <v>1573</v>
      </c>
      <c r="M1045" t="s">
        <v>2946</v>
      </c>
      <c r="N1045" t="s">
        <v>1524</v>
      </c>
      <c r="O1045" t="s">
        <v>4950</v>
      </c>
      <c r="P1045" s="199">
        <v>198</v>
      </c>
      <c r="S1045" t="s">
        <v>2947</v>
      </c>
      <c r="T1045" t="s">
        <v>3255</v>
      </c>
      <c r="U1045" s="201">
        <v>3.51</v>
      </c>
      <c r="V1045" t="s">
        <v>1446</v>
      </c>
      <c r="W1045" t="s">
        <v>1562</v>
      </c>
      <c r="X1045" t="s">
        <v>1563</v>
      </c>
      <c r="Y1045" t="s">
        <v>1528</v>
      </c>
      <c r="Z1045" t="s">
        <v>1909</v>
      </c>
      <c r="AA1045">
        <v>816759</v>
      </c>
      <c r="AB1045" s="198">
        <v>37042.875</v>
      </c>
      <c r="AC1045" s="198">
        <v>37042.875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1308733</v>
      </c>
      <c r="H1046" s="198">
        <v>37041.334490740737</v>
      </c>
      <c r="I1046" t="s">
        <v>1421</v>
      </c>
      <c r="M1046" t="s">
        <v>1657</v>
      </c>
      <c r="N1046" t="s">
        <v>2904</v>
      </c>
      <c r="O1046" t="s">
        <v>4975</v>
      </c>
      <c r="Q1046" s="199">
        <v>25</v>
      </c>
      <c r="S1046" t="s">
        <v>2945</v>
      </c>
      <c r="T1046" t="s">
        <v>3255</v>
      </c>
      <c r="U1046" s="201">
        <v>70</v>
      </c>
      <c r="V1046" t="s">
        <v>1422</v>
      </c>
      <c r="W1046" t="s">
        <v>2909</v>
      </c>
      <c r="X1046" t="s">
        <v>2906</v>
      </c>
      <c r="Y1046" t="s">
        <v>1072</v>
      </c>
      <c r="Z1046" t="s">
        <v>1904</v>
      </c>
      <c r="AA1046">
        <v>625757.1</v>
      </c>
      <c r="AB1046" s="198">
        <v>37042.875</v>
      </c>
      <c r="AC1046" s="198">
        <v>37042.875</v>
      </c>
    </row>
    <row r="1047" spans="1:29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1308732</v>
      </c>
      <c r="H1047" s="198">
        <v>37041.334490740737</v>
      </c>
      <c r="I1047" t="s">
        <v>1569</v>
      </c>
      <c r="M1047" t="s">
        <v>2946</v>
      </c>
      <c r="N1047" t="s">
        <v>1524</v>
      </c>
      <c r="O1047" t="s">
        <v>4934</v>
      </c>
      <c r="P1047" s="199">
        <v>10000</v>
      </c>
      <c r="S1047" t="s">
        <v>2947</v>
      </c>
      <c r="T1047" t="s">
        <v>3255</v>
      </c>
      <c r="U1047" s="201">
        <v>3.5</v>
      </c>
      <c r="V1047" t="s">
        <v>1438</v>
      </c>
      <c r="W1047" t="s">
        <v>91</v>
      </c>
      <c r="X1047" t="s">
        <v>83</v>
      </c>
      <c r="Y1047" t="s">
        <v>1528</v>
      </c>
      <c r="Z1047" t="s">
        <v>1909</v>
      </c>
      <c r="AA1047">
        <v>816761</v>
      </c>
      <c r="AB1047" s="198">
        <v>37042.875</v>
      </c>
      <c r="AC1047" s="198">
        <v>37042.875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10000</v>
      </c>
      <c r="G1048" s="202">
        <v>1308731</v>
      </c>
      <c r="H1048" s="198">
        <v>37041.334490740737</v>
      </c>
      <c r="I1048" t="s">
        <v>1111</v>
      </c>
      <c r="M1048" t="s">
        <v>2946</v>
      </c>
      <c r="N1048" t="s">
        <v>1524</v>
      </c>
      <c r="O1048" t="s">
        <v>4940</v>
      </c>
      <c r="P1048" s="199">
        <v>10000</v>
      </c>
      <c r="S1048" t="s">
        <v>2947</v>
      </c>
      <c r="T1048" t="s">
        <v>3255</v>
      </c>
      <c r="U1048" s="201">
        <v>6.2</v>
      </c>
      <c r="V1048" t="s">
        <v>81</v>
      </c>
      <c r="W1048" t="s">
        <v>82</v>
      </c>
      <c r="X1048" t="s">
        <v>83</v>
      </c>
      <c r="Y1048" t="s">
        <v>1528</v>
      </c>
      <c r="Z1048" t="s">
        <v>1909</v>
      </c>
      <c r="AA1048">
        <v>816760</v>
      </c>
      <c r="AB1048" s="198">
        <v>37042.875</v>
      </c>
      <c r="AC1048" s="198">
        <v>37042.875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1308734</v>
      </c>
      <c r="H1049" s="198">
        <v>37041.334560185183</v>
      </c>
      <c r="I1049" t="s">
        <v>1546</v>
      </c>
      <c r="M1049" t="s">
        <v>2946</v>
      </c>
      <c r="N1049" t="s">
        <v>1524</v>
      </c>
      <c r="O1049" t="s">
        <v>4934</v>
      </c>
      <c r="Q1049" s="199">
        <v>10000</v>
      </c>
      <c r="S1049" t="s">
        <v>2947</v>
      </c>
      <c r="T1049" t="s">
        <v>3255</v>
      </c>
      <c r="U1049" s="201">
        <v>3.5249999999999999</v>
      </c>
      <c r="V1049" t="s">
        <v>1434</v>
      </c>
      <c r="W1049" t="s">
        <v>91</v>
      </c>
      <c r="X1049" t="s">
        <v>83</v>
      </c>
      <c r="Y1049" t="s">
        <v>1528</v>
      </c>
      <c r="Z1049" t="s">
        <v>1909</v>
      </c>
      <c r="AA1049">
        <v>816762</v>
      </c>
      <c r="AB1049" s="198">
        <v>37042.875</v>
      </c>
      <c r="AC1049" s="198">
        <v>37042.875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1308735</v>
      </c>
      <c r="H1050" s="198">
        <v>37041.334606481483</v>
      </c>
      <c r="I1050" t="s">
        <v>1569</v>
      </c>
      <c r="M1050" t="s">
        <v>2946</v>
      </c>
      <c r="N1050" t="s">
        <v>1524</v>
      </c>
      <c r="O1050" t="s">
        <v>4934</v>
      </c>
      <c r="P1050" s="199">
        <v>10000</v>
      </c>
      <c r="S1050" t="s">
        <v>2947</v>
      </c>
      <c r="T1050" t="s">
        <v>3255</v>
      </c>
      <c r="U1050" s="201">
        <v>3.5</v>
      </c>
      <c r="V1050" t="s">
        <v>1438</v>
      </c>
      <c r="W1050" t="s">
        <v>91</v>
      </c>
      <c r="X1050" t="s">
        <v>83</v>
      </c>
      <c r="Y1050" t="s">
        <v>1528</v>
      </c>
      <c r="Z1050" t="s">
        <v>1909</v>
      </c>
      <c r="AA1050">
        <v>816763</v>
      </c>
      <c r="AB1050" s="198">
        <v>37042.875</v>
      </c>
      <c r="AC1050" s="198">
        <v>37042.875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7318</v>
      </c>
      <c r="G1051" s="202">
        <v>1308736</v>
      </c>
      <c r="H1051" s="198">
        <v>37041.334606481483</v>
      </c>
      <c r="I1051" t="s">
        <v>105</v>
      </c>
      <c r="M1051" t="s">
        <v>2946</v>
      </c>
      <c r="N1051" t="s">
        <v>1524</v>
      </c>
      <c r="O1051" t="s">
        <v>4953</v>
      </c>
      <c r="Q1051" s="199">
        <v>7318</v>
      </c>
      <c r="S1051" t="s">
        <v>2947</v>
      </c>
      <c r="T1051" t="s">
        <v>3255</v>
      </c>
      <c r="U1051" s="201">
        <v>3.89</v>
      </c>
      <c r="V1051" t="s">
        <v>419</v>
      </c>
      <c r="W1051" t="s">
        <v>1117</v>
      </c>
      <c r="X1051" t="s">
        <v>1118</v>
      </c>
      <c r="Y1051" t="s">
        <v>1528</v>
      </c>
      <c r="Z1051" t="s">
        <v>1909</v>
      </c>
      <c r="AA1051">
        <v>816764</v>
      </c>
      <c r="AB1051" s="198">
        <v>37042.875</v>
      </c>
      <c r="AC1051" s="198">
        <v>37042.875</v>
      </c>
    </row>
    <row r="1052" spans="1:29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1308737</v>
      </c>
      <c r="H1052" s="198">
        <v>37041.334629629629</v>
      </c>
      <c r="I1052" t="s">
        <v>29</v>
      </c>
      <c r="M1052" t="s">
        <v>1657</v>
      </c>
      <c r="N1052" t="s">
        <v>2902</v>
      </c>
      <c r="O1052" t="s">
        <v>4966</v>
      </c>
      <c r="P1052" s="199">
        <v>25</v>
      </c>
      <c r="S1052" t="s">
        <v>2945</v>
      </c>
      <c r="T1052" t="s">
        <v>3255</v>
      </c>
      <c r="U1052" s="201">
        <v>27</v>
      </c>
      <c r="V1052" t="s">
        <v>4972</v>
      </c>
      <c r="W1052" t="s">
        <v>288</v>
      </c>
      <c r="X1052" t="s">
        <v>2903</v>
      </c>
      <c r="Y1052" t="s">
        <v>1072</v>
      </c>
      <c r="Z1052" t="s">
        <v>1904</v>
      </c>
      <c r="AA1052">
        <v>625759.1</v>
      </c>
      <c r="AB1052" s="198">
        <v>37042.875</v>
      </c>
      <c r="AC1052" s="198">
        <v>37042.875</v>
      </c>
    </row>
    <row r="1053" spans="1:29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1308738</v>
      </c>
      <c r="H1053" s="198">
        <v>37041.334641203706</v>
      </c>
      <c r="I1053" t="s">
        <v>2987</v>
      </c>
      <c r="M1053" t="s">
        <v>1657</v>
      </c>
      <c r="N1053" t="s">
        <v>2902</v>
      </c>
      <c r="O1053" t="s">
        <v>4966</v>
      </c>
      <c r="Q1053" s="199">
        <v>25</v>
      </c>
      <c r="S1053" t="s">
        <v>2945</v>
      </c>
      <c r="T1053" t="s">
        <v>3255</v>
      </c>
      <c r="U1053" s="201">
        <v>28</v>
      </c>
      <c r="V1053" t="s">
        <v>291</v>
      </c>
      <c r="W1053" t="s">
        <v>288</v>
      </c>
      <c r="X1053" t="s">
        <v>2903</v>
      </c>
      <c r="Y1053" t="s">
        <v>1072</v>
      </c>
      <c r="Z1053" t="s">
        <v>1904</v>
      </c>
      <c r="AA1053">
        <v>625760.1</v>
      </c>
      <c r="AB1053" s="198">
        <v>37042.875</v>
      </c>
      <c r="AC1053" s="198">
        <v>37042.875</v>
      </c>
    </row>
    <row r="1054" spans="1:29" x14ac:dyDescent="0.25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10000</v>
      </c>
      <c r="G1054" s="202">
        <v>1308739</v>
      </c>
      <c r="H1054" s="198">
        <v>37041.334675925929</v>
      </c>
      <c r="I1054" t="s">
        <v>1600</v>
      </c>
      <c r="M1054" t="s">
        <v>2946</v>
      </c>
      <c r="N1054" t="s">
        <v>1524</v>
      </c>
      <c r="O1054" t="s">
        <v>4934</v>
      </c>
      <c r="Q1054" s="199">
        <v>10000</v>
      </c>
      <c r="S1054" t="s">
        <v>2947</v>
      </c>
      <c r="T1054" t="s">
        <v>3255</v>
      </c>
      <c r="U1054" s="201">
        <v>3.5249999999999999</v>
      </c>
      <c r="V1054" t="s">
        <v>1433</v>
      </c>
      <c r="W1054" t="s">
        <v>91</v>
      </c>
      <c r="X1054" t="s">
        <v>83</v>
      </c>
      <c r="Y1054" t="s">
        <v>1528</v>
      </c>
      <c r="Z1054" t="s">
        <v>1909</v>
      </c>
      <c r="AA1054">
        <v>816765</v>
      </c>
      <c r="AB1054" s="198">
        <v>37042.875</v>
      </c>
      <c r="AC1054" s="198">
        <v>37042.875</v>
      </c>
    </row>
    <row r="1055" spans="1:29" x14ac:dyDescent="0.25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1308740</v>
      </c>
      <c r="H1055" s="198">
        <v>37041.334710648145</v>
      </c>
      <c r="I1055" t="s">
        <v>1276</v>
      </c>
      <c r="M1055" t="s">
        <v>1657</v>
      </c>
      <c r="N1055" t="s">
        <v>2902</v>
      </c>
      <c r="O1055" t="s">
        <v>471</v>
      </c>
      <c r="Q1055" s="199">
        <v>25</v>
      </c>
      <c r="S1055" t="s">
        <v>2945</v>
      </c>
      <c r="T1055" t="s">
        <v>3255</v>
      </c>
      <c r="U1055" s="201">
        <v>140</v>
      </c>
      <c r="V1055" t="s">
        <v>31</v>
      </c>
      <c r="W1055" t="s">
        <v>2907</v>
      </c>
      <c r="X1055" t="s">
        <v>2903</v>
      </c>
      <c r="Y1055" t="s">
        <v>1072</v>
      </c>
      <c r="Z1055" t="s">
        <v>1904</v>
      </c>
      <c r="AA1055">
        <v>625762.1</v>
      </c>
      <c r="AB1055" s="198">
        <v>37042.875</v>
      </c>
      <c r="AC1055" s="198">
        <v>37042.875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1308741</v>
      </c>
      <c r="H1056" s="198">
        <v>37041.334733796299</v>
      </c>
      <c r="I1056" t="s">
        <v>1551</v>
      </c>
      <c r="M1056" t="s">
        <v>2946</v>
      </c>
      <c r="N1056" t="s">
        <v>1524</v>
      </c>
      <c r="O1056" t="s">
        <v>4934</v>
      </c>
      <c r="P1056" s="199">
        <v>10000</v>
      </c>
      <c r="S1056" t="s">
        <v>2947</v>
      </c>
      <c r="T1056" t="s">
        <v>3255</v>
      </c>
      <c r="U1056" s="201">
        <v>3.5</v>
      </c>
      <c r="V1056" t="s">
        <v>3165</v>
      </c>
      <c r="W1056" t="s">
        <v>91</v>
      </c>
      <c r="X1056" t="s">
        <v>83</v>
      </c>
      <c r="Y1056" t="s">
        <v>1528</v>
      </c>
      <c r="Z1056" t="s">
        <v>1909</v>
      </c>
      <c r="AA1056">
        <v>816766</v>
      </c>
      <c r="AB1056" s="198">
        <v>37042.875</v>
      </c>
      <c r="AC1056" s="198">
        <v>37042.875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1308742</v>
      </c>
      <c r="H1057" s="198">
        <v>37041.334826388891</v>
      </c>
      <c r="I1057" t="s">
        <v>2976</v>
      </c>
      <c r="M1057" t="s">
        <v>1657</v>
      </c>
      <c r="N1057" t="s">
        <v>2902</v>
      </c>
      <c r="O1057" t="s">
        <v>4979</v>
      </c>
      <c r="P1057" s="199">
        <v>25</v>
      </c>
      <c r="S1057" t="s">
        <v>2945</v>
      </c>
      <c r="T1057" t="s">
        <v>3255</v>
      </c>
      <c r="U1057" s="201">
        <v>150</v>
      </c>
      <c r="V1057" t="s">
        <v>4980</v>
      </c>
      <c r="W1057" t="s">
        <v>2932</v>
      </c>
      <c r="X1057" t="s">
        <v>23</v>
      </c>
      <c r="Y1057" t="s">
        <v>1072</v>
      </c>
      <c r="Z1057" t="s">
        <v>1904</v>
      </c>
      <c r="AA1057">
        <v>625763.1</v>
      </c>
      <c r="AB1057" s="198">
        <v>37042.875</v>
      </c>
      <c r="AC1057" s="198">
        <v>37042.875</v>
      </c>
    </row>
    <row r="1058" spans="1:29" x14ac:dyDescent="0.25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30</v>
      </c>
      <c r="F1058" s="213">
        <f t="shared" si="85"/>
        <v>1500</v>
      </c>
      <c r="G1058" s="202">
        <v>1308743</v>
      </c>
      <c r="H1058" s="198">
        <v>37041.334837962961</v>
      </c>
      <c r="I1058" t="s">
        <v>77</v>
      </c>
      <c r="M1058" t="s">
        <v>1657</v>
      </c>
      <c r="N1058" t="s">
        <v>2977</v>
      </c>
      <c r="O1058" t="s">
        <v>1536</v>
      </c>
      <c r="P1058" s="199">
        <v>50</v>
      </c>
      <c r="S1058" t="s">
        <v>2945</v>
      </c>
      <c r="T1058" t="s">
        <v>3255</v>
      </c>
      <c r="U1058" s="201">
        <v>47</v>
      </c>
      <c r="V1058" t="s">
        <v>4802</v>
      </c>
      <c r="W1058" t="s">
        <v>2993</v>
      </c>
      <c r="X1058" t="s">
        <v>1248</v>
      </c>
      <c r="Y1058" t="s">
        <v>1072</v>
      </c>
      <c r="Z1058" t="s">
        <v>1904</v>
      </c>
      <c r="AA1058">
        <v>625764.1</v>
      </c>
      <c r="AB1058" s="198">
        <v>37043.591666666667</v>
      </c>
      <c r="AC1058" s="198">
        <v>37072.591666666667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1308744</v>
      </c>
      <c r="H1059" s="198">
        <v>37041.33488425926</v>
      </c>
      <c r="I1059" t="s">
        <v>2999</v>
      </c>
      <c r="M1059" t="s">
        <v>1657</v>
      </c>
      <c r="N1059" t="s">
        <v>2904</v>
      </c>
      <c r="O1059" t="s">
        <v>4970</v>
      </c>
      <c r="P1059" s="199">
        <v>25</v>
      </c>
      <c r="S1059" t="s">
        <v>2945</v>
      </c>
      <c r="T1059" t="s">
        <v>3255</v>
      </c>
      <c r="U1059" s="201">
        <v>125</v>
      </c>
      <c r="V1059" t="s">
        <v>4981</v>
      </c>
      <c r="W1059" t="s">
        <v>2955</v>
      </c>
      <c r="X1059" t="s">
        <v>2906</v>
      </c>
      <c r="Y1059" t="s">
        <v>1072</v>
      </c>
      <c r="Z1059" t="s">
        <v>1904</v>
      </c>
      <c r="AA1059">
        <v>625765.1</v>
      </c>
      <c r="AB1059" s="198">
        <v>37042.875</v>
      </c>
      <c r="AC1059" s="198">
        <v>37042.875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1308745</v>
      </c>
      <c r="H1060" s="198">
        <v>37041.334930555553</v>
      </c>
      <c r="I1060" t="s">
        <v>3095</v>
      </c>
      <c r="M1060" t="s">
        <v>2946</v>
      </c>
      <c r="N1060" t="s">
        <v>1524</v>
      </c>
      <c r="O1060" t="s">
        <v>4904</v>
      </c>
      <c r="Q1060" s="199">
        <v>5000</v>
      </c>
      <c r="S1060" t="s">
        <v>2947</v>
      </c>
      <c r="T1060" t="s">
        <v>3255</v>
      </c>
      <c r="U1060" s="201">
        <v>3.91</v>
      </c>
      <c r="V1060" t="s">
        <v>1396</v>
      </c>
      <c r="W1060" t="s">
        <v>64</v>
      </c>
      <c r="X1060" t="s">
        <v>65</v>
      </c>
      <c r="Y1060" t="s">
        <v>1528</v>
      </c>
      <c r="Z1060" t="s">
        <v>1909</v>
      </c>
      <c r="AA1060">
        <v>816767</v>
      </c>
      <c r="AB1060" s="198">
        <v>37042.875</v>
      </c>
      <c r="AC1060" s="198">
        <v>37042.875</v>
      </c>
    </row>
    <row r="1061" spans="1:29" x14ac:dyDescent="0.25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1308746</v>
      </c>
      <c r="H1061" s="198">
        <v>37041.334965277776</v>
      </c>
      <c r="I1061" t="s">
        <v>2926</v>
      </c>
      <c r="M1061" t="s">
        <v>1657</v>
      </c>
      <c r="N1061" t="s">
        <v>2902</v>
      </c>
      <c r="O1061" t="s">
        <v>4966</v>
      </c>
      <c r="Q1061" s="199">
        <v>25</v>
      </c>
      <c r="S1061" t="s">
        <v>2945</v>
      </c>
      <c r="T1061" t="s">
        <v>3255</v>
      </c>
      <c r="U1061" s="201">
        <v>28.5</v>
      </c>
      <c r="V1061" t="s">
        <v>3398</v>
      </c>
      <c r="W1061" t="s">
        <v>288</v>
      </c>
      <c r="X1061" t="s">
        <v>2903</v>
      </c>
      <c r="Y1061" t="s">
        <v>1072</v>
      </c>
      <c r="Z1061" t="s">
        <v>1904</v>
      </c>
      <c r="AA1061">
        <v>625766.1</v>
      </c>
      <c r="AB1061" s="198">
        <v>37042.875</v>
      </c>
      <c r="AC1061" s="198">
        <v>37042.875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1308747</v>
      </c>
      <c r="H1062" s="198">
        <v>37041.335023148145</v>
      </c>
      <c r="I1062" t="s">
        <v>24</v>
      </c>
      <c r="M1062" t="s">
        <v>1657</v>
      </c>
      <c r="N1062" t="s">
        <v>2904</v>
      </c>
      <c r="O1062" t="s">
        <v>4970</v>
      </c>
      <c r="Q1062" s="199">
        <v>25</v>
      </c>
      <c r="S1062" t="s">
        <v>2945</v>
      </c>
      <c r="T1062" t="s">
        <v>3255</v>
      </c>
      <c r="U1062" s="201">
        <v>130</v>
      </c>
      <c r="V1062" t="s">
        <v>26</v>
      </c>
      <c r="W1062" t="s">
        <v>2955</v>
      </c>
      <c r="X1062" t="s">
        <v>2906</v>
      </c>
      <c r="Y1062" t="s">
        <v>1072</v>
      </c>
      <c r="Z1062" t="s">
        <v>1904</v>
      </c>
      <c r="AA1062">
        <v>625767.1</v>
      </c>
      <c r="AB1062" s="198">
        <v>37042.875</v>
      </c>
      <c r="AC1062" s="198">
        <v>37042.875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1308748</v>
      </c>
      <c r="H1063" s="198">
        <v>37041.335104166668</v>
      </c>
      <c r="I1063" t="s">
        <v>1373</v>
      </c>
      <c r="M1063" t="s">
        <v>1657</v>
      </c>
      <c r="N1063" t="s">
        <v>2904</v>
      </c>
      <c r="O1063" t="s">
        <v>4967</v>
      </c>
      <c r="Q1063" s="199">
        <v>25</v>
      </c>
      <c r="S1063" t="s">
        <v>2945</v>
      </c>
      <c r="T1063" t="s">
        <v>3255</v>
      </c>
      <c r="U1063" s="201">
        <v>150</v>
      </c>
      <c r="V1063" t="s">
        <v>4982</v>
      </c>
      <c r="W1063" t="s">
        <v>2955</v>
      </c>
      <c r="X1063" t="s">
        <v>2906</v>
      </c>
      <c r="Y1063" t="s">
        <v>1072</v>
      </c>
      <c r="Z1063" t="s">
        <v>1904</v>
      </c>
      <c r="AA1063">
        <v>625768.1</v>
      </c>
      <c r="AB1063" s="198">
        <v>37042.875</v>
      </c>
      <c r="AC1063" s="198">
        <v>37042.875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1308750</v>
      </c>
      <c r="H1064" s="198">
        <v>37041.335162037038</v>
      </c>
      <c r="I1064" t="s">
        <v>3033</v>
      </c>
      <c r="M1064" t="s">
        <v>2946</v>
      </c>
      <c r="N1064" t="s">
        <v>1524</v>
      </c>
      <c r="O1064" t="s">
        <v>112</v>
      </c>
      <c r="Q1064" s="199">
        <v>10000</v>
      </c>
      <c r="S1064" t="s">
        <v>2947</v>
      </c>
      <c r="T1064" t="s">
        <v>3255</v>
      </c>
      <c r="U1064" s="201">
        <v>3.57</v>
      </c>
      <c r="V1064" t="s">
        <v>3034</v>
      </c>
      <c r="W1064" t="s">
        <v>1388</v>
      </c>
      <c r="X1064" t="s">
        <v>85</v>
      </c>
      <c r="Y1064" t="s">
        <v>1528</v>
      </c>
      <c r="Z1064" t="s">
        <v>1909</v>
      </c>
      <c r="AA1064">
        <v>816768</v>
      </c>
      <c r="AB1064" s="198">
        <v>37042.875</v>
      </c>
      <c r="AC1064" s="198">
        <v>37042.875</v>
      </c>
    </row>
    <row r="1065" spans="1:29" x14ac:dyDescent="0.25">
      <c r="A1065" s="44" t="str">
        <f t="shared" si="81"/>
        <v>US Power Financial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62</v>
      </c>
      <c r="F1065" s="213">
        <f t="shared" si="85"/>
        <v>3100</v>
      </c>
      <c r="G1065" s="202">
        <v>1308749</v>
      </c>
      <c r="H1065" s="198">
        <v>37041.335162037038</v>
      </c>
      <c r="I1065" t="s">
        <v>2991</v>
      </c>
      <c r="M1065" t="s">
        <v>1657</v>
      </c>
      <c r="N1065" t="s">
        <v>1069</v>
      </c>
      <c r="O1065" t="s">
        <v>368</v>
      </c>
      <c r="Q1065" s="199">
        <v>50</v>
      </c>
      <c r="S1065" t="s">
        <v>2945</v>
      </c>
      <c r="T1065" t="s">
        <v>3255</v>
      </c>
      <c r="U1065" s="201">
        <v>106.75</v>
      </c>
      <c r="V1065" t="s">
        <v>346</v>
      </c>
      <c r="W1065" t="s">
        <v>1253</v>
      </c>
      <c r="X1065" t="s">
        <v>3001</v>
      </c>
      <c r="Y1065" t="s">
        <v>1072</v>
      </c>
      <c r="Z1065" t="s">
        <v>1909</v>
      </c>
      <c r="AA1065">
        <v>625769.1</v>
      </c>
      <c r="AB1065" s="198">
        <v>37073</v>
      </c>
      <c r="AC1065" s="198">
        <v>37134</v>
      </c>
    </row>
    <row r="1066" spans="1:29" x14ac:dyDescent="0.25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1308751</v>
      </c>
      <c r="H1066" s="198">
        <v>37041.335196759261</v>
      </c>
      <c r="I1066" t="s">
        <v>1276</v>
      </c>
      <c r="M1066" t="s">
        <v>1657</v>
      </c>
      <c r="N1066" t="s">
        <v>2902</v>
      </c>
      <c r="O1066" t="s">
        <v>471</v>
      </c>
      <c r="P1066" s="199">
        <v>25</v>
      </c>
      <c r="S1066" t="s">
        <v>2945</v>
      </c>
      <c r="T1066" t="s">
        <v>3255</v>
      </c>
      <c r="U1066" s="201">
        <v>138</v>
      </c>
      <c r="V1066" t="s">
        <v>31</v>
      </c>
      <c r="W1066" t="s">
        <v>2907</v>
      </c>
      <c r="X1066" t="s">
        <v>2903</v>
      </c>
      <c r="Y1066" t="s">
        <v>1072</v>
      </c>
      <c r="Z1066" t="s">
        <v>1904</v>
      </c>
      <c r="AA1066">
        <v>625770.1</v>
      </c>
      <c r="AB1066" s="198">
        <v>37042.875</v>
      </c>
      <c r="AC1066" s="198">
        <v>37042.875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25</v>
      </c>
      <c r="G1067" s="202">
        <v>1308752</v>
      </c>
      <c r="H1067" s="198">
        <v>37041.335219907407</v>
      </c>
      <c r="I1067" t="s">
        <v>1373</v>
      </c>
      <c r="M1067" t="s">
        <v>1657</v>
      </c>
      <c r="N1067" t="s">
        <v>2904</v>
      </c>
      <c r="O1067" t="s">
        <v>4967</v>
      </c>
      <c r="Q1067" s="199">
        <v>25</v>
      </c>
      <c r="S1067" t="s">
        <v>2945</v>
      </c>
      <c r="T1067" t="s">
        <v>3255</v>
      </c>
      <c r="U1067" s="201">
        <v>135</v>
      </c>
      <c r="V1067" t="s">
        <v>4982</v>
      </c>
      <c r="W1067" t="s">
        <v>2955</v>
      </c>
      <c r="X1067" t="s">
        <v>2906</v>
      </c>
      <c r="Y1067" t="s">
        <v>1072</v>
      </c>
      <c r="Z1067" t="s">
        <v>1904</v>
      </c>
      <c r="AA1067">
        <v>625771.1</v>
      </c>
      <c r="AB1067" s="198">
        <v>37042.875</v>
      </c>
      <c r="AC1067" s="198">
        <v>37042.875</v>
      </c>
    </row>
    <row r="1068" spans="1:29" x14ac:dyDescent="0.25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30</v>
      </c>
      <c r="F1068" s="213">
        <f t="shared" si="85"/>
        <v>1500</v>
      </c>
      <c r="G1068" s="202">
        <v>1308753</v>
      </c>
      <c r="H1068" s="198">
        <v>37041.335231481484</v>
      </c>
      <c r="I1068" t="s">
        <v>1276</v>
      </c>
      <c r="M1068" t="s">
        <v>1657</v>
      </c>
      <c r="N1068" t="s">
        <v>2977</v>
      </c>
      <c r="O1068" t="s">
        <v>1263</v>
      </c>
      <c r="P1068" s="199">
        <v>50</v>
      </c>
      <c r="S1068" t="s">
        <v>2945</v>
      </c>
      <c r="T1068" t="s">
        <v>3255</v>
      </c>
      <c r="U1068" s="201">
        <v>47</v>
      </c>
      <c r="V1068" t="s">
        <v>1055</v>
      </c>
      <c r="W1068" t="s">
        <v>2981</v>
      </c>
      <c r="X1068" t="s">
        <v>2982</v>
      </c>
      <c r="Y1068" t="s">
        <v>1072</v>
      </c>
      <c r="Z1068" t="s">
        <v>1904</v>
      </c>
      <c r="AA1068">
        <v>625772.1</v>
      </c>
      <c r="AB1068" s="198">
        <v>37043.71597222222</v>
      </c>
      <c r="AC1068" s="198">
        <v>37072.71597222222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1308754</v>
      </c>
      <c r="H1069" s="198">
        <v>37041.335347222222</v>
      </c>
      <c r="I1069" t="s">
        <v>1276</v>
      </c>
      <c r="M1069" t="s">
        <v>1657</v>
      </c>
      <c r="N1069" t="s">
        <v>2977</v>
      </c>
      <c r="O1069" t="s">
        <v>1536</v>
      </c>
      <c r="P1069" s="199">
        <v>50</v>
      </c>
      <c r="S1069" t="s">
        <v>2945</v>
      </c>
      <c r="T1069" t="s">
        <v>3255</v>
      </c>
      <c r="U1069" s="201">
        <v>46.75</v>
      </c>
      <c r="V1069" t="s">
        <v>1683</v>
      </c>
      <c r="W1069" t="s">
        <v>2993</v>
      </c>
      <c r="X1069" t="s">
        <v>1248</v>
      </c>
      <c r="Y1069" t="s">
        <v>1072</v>
      </c>
      <c r="Z1069" t="s">
        <v>1904</v>
      </c>
      <c r="AA1069">
        <v>625773.1</v>
      </c>
      <c r="AB1069" s="198">
        <v>37043.591666666667</v>
      </c>
      <c r="AC1069" s="198">
        <v>37072.591666666667</v>
      </c>
    </row>
    <row r="1070" spans="1:29" x14ac:dyDescent="0.25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151</v>
      </c>
      <c r="F1070" s="213">
        <f t="shared" si="85"/>
        <v>755000</v>
      </c>
      <c r="G1070" s="202">
        <v>1308755</v>
      </c>
      <c r="H1070" s="198">
        <v>37041.335370370369</v>
      </c>
      <c r="I1070" t="s">
        <v>1532</v>
      </c>
      <c r="M1070" t="s">
        <v>2946</v>
      </c>
      <c r="N1070" t="s">
        <v>1538</v>
      </c>
      <c r="O1070" t="s">
        <v>1702</v>
      </c>
      <c r="P1070" s="199">
        <v>5000</v>
      </c>
      <c r="S1070" t="s">
        <v>2947</v>
      </c>
      <c r="T1070" t="s">
        <v>3255</v>
      </c>
      <c r="U1070" s="201">
        <v>0.23749999999999999</v>
      </c>
      <c r="V1070" t="s">
        <v>3203</v>
      </c>
      <c r="W1070" t="s">
        <v>1539</v>
      </c>
      <c r="X1070" t="s">
        <v>1540</v>
      </c>
      <c r="Y1070" t="s">
        <v>3275</v>
      </c>
      <c r="Z1070" t="s">
        <v>1909</v>
      </c>
      <c r="AA1070" t="s">
        <v>4983</v>
      </c>
      <c r="AB1070" s="198">
        <v>37196</v>
      </c>
      <c r="AC1070" s="198">
        <v>37346</v>
      </c>
    </row>
    <row r="1071" spans="1:29" x14ac:dyDescent="0.25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30</v>
      </c>
      <c r="F1071" s="213">
        <f t="shared" si="85"/>
        <v>1500</v>
      </c>
      <c r="G1071" s="202">
        <v>1308756</v>
      </c>
      <c r="H1071" s="198">
        <v>37041.335381944446</v>
      </c>
      <c r="I1071" t="s">
        <v>1267</v>
      </c>
      <c r="M1071" t="s">
        <v>1657</v>
      </c>
      <c r="N1071" t="s">
        <v>2977</v>
      </c>
      <c r="O1071" t="s">
        <v>59</v>
      </c>
      <c r="P1071" s="199">
        <v>50</v>
      </c>
      <c r="S1071" t="s">
        <v>2945</v>
      </c>
      <c r="T1071" t="s">
        <v>3255</v>
      </c>
      <c r="U1071" s="201">
        <v>56.25</v>
      </c>
      <c r="V1071" t="s">
        <v>4951</v>
      </c>
      <c r="W1071" t="s">
        <v>2985</v>
      </c>
      <c r="X1071" t="s">
        <v>1266</v>
      </c>
      <c r="Y1071" t="s">
        <v>1072</v>
      </c>
      <c r="Z1071" t="s">
        <v>1904</v>
      </c>
      <c r="AA1071">
        <v>625774.1</v>
      </c>
      <c r="AB1071" s="198">
        <v>37043.594444444447</v>
      </c>
      <c r="AC1071" s="198">
        <v>37072.594444444447</v>
      </c>
    </row>
    <row r="1072" spans="1:29" x14ac:dyDescent="0.25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1308757</v>
      </c>
      <c r="H1072" s="198">
        <v>37041.335416666669</v>
      </c>
      <c r="I1072" t="s">
        <v>2991</v>
      </c>
      <c r="M1072" t="s">
        <v>1657</v>
      </c>
      <c r="N1072" t="s">
        <v>2902</v>
      </c>
      <c r="O1072" t="s">
        <v>4966</v>
      </c>
      <c r="P1072" s="199">
        <v>25</v>
      </c>
      <c r="S1072" t="s">
        <v>2945</v>
      </c>
      <c r="T1072" t="s">
        <v>3255</v>
      </c>
      <c r="U1072" s="201">
        <v>27.5</v>
      </c>
      <c r="V1072" t="s">
        <v>4984</v>
      </c>
      <c r="W1072" t="s">
        <v>288</v>
      </c>
      <c r="X1072" t="s">
        <v>2903</v>
      </c>
      <c r="Y1072" t="s">
        <v>1072</v>
      </c>
      <c r="Z1072" t="s">
        <v>1904</v>
      </c>
      <c r="AA1072">
        <v>625775.1</v>
      </c>
      <c r="AB1072" s="198">
        <v>37042.875</v>
      </c>
      <c r="AC1072" s="198">
        <v>37042.875</v>
      </c>
    </row>
    <row r="1073" spans="1:29" x14ac:dyDescent="0.25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5000</v>
      </c>
      <c r="G1073" s="202">
        <v>1308758</v>
      </c>
      <c r="H1073" s="198">
        <v>37041.335439814815</v>
      </c>
      <c r="I1073" t="s">
        <v>1573</v>
      </c>
      <c r="M1073" t="s">
        <v>2946</v>
      </c>
      <c r="N1073" t="s">
        <v>1524</v>
      </c>
      <c r="O1073" t="s">
        <v>1984</v>
      </c>
      <c r="Q1073" s="199">
        <v>5000</v>
      </c>
      <c r="S1073" t="s">
        <v>2947</v>
      </c>
      <c r="T1073" t="s">
        <v>3255</v>
      </c>
      <c r="U1073" s="201">
        <v>4.0199999999999996</v>
      </c>
      <c r="V1073" t="s">
        <v>1574</v>
      </c>
      <c r="W1073" t="s">
        <v>250</v>
      </c>
      <c r="X1073" t="s">
        <v>70</v>
      </c>
      <c r="Y1073" t="s">
        <v>1528</v>
      </c>
      <c r="Z1073" t="s">
        <v>1909</v>
      </c>
      <c r="AA1073">
        <v>816769</v>
      </c>
      <c r="AB1073" s="198">
        <v>37042.875</v>
      </c>
      <c r="AC1073" s="198">
        <v>37042.875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1308759</v>
      </c>
      <c r="H1074" s="198">
        <v>37041.335451388892</v>
      </c>
      <c r="I1074" t="s">
        <v>1267</v>
      </c>
      <c r="M1074" t="s">
        <v>2946</v>
      </c>
      <c r="N1074" t="s">
        <v>1524</v>
      </c>
      <c r="O1074" t="s">
        <v>1984</v>
      </c>
      <c r="P1074" s="199">
        <v>5000</v>
      </c>
      <c r="S1074" t="s">
        <v>2947</v>
      </c>
      <c r="T1074" t="s">
        <v>3255</v>
      </c>
      <c r="U1074" s="201">
        <v>4.01</v>
      </c>
      <c r="V1074" t="s">
        <v>1359</v>
      </c>
      <c r="W1074" t="s">
        <v>250</v>
      </c>
      <c r="X1074" t="s">
        <v>70</v>
      </c>
      <c r="Y1074" t="s">
        <v>1528</v>
      </c>
      <c r="Z1074" t="s">
        <v>1909</v>
      </c>
      <c r="AA1074">
        <v>816770</v>
      </c>
      <c r="AB1074" s="198">
        <v>37042.875</v>
      </c>
      <c r="AC1074" s="198">
        <v>37042.875</v>
      </c>
    </row>
    <row r="1075" spans="1:29" x14ac:dyDescent="0.25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1308760</v>
      </c>
      <c r="H1075" s="198">
        <v>37041.335497685184</v>
      </c>
      <c r="I1075" t="s">
        <v>1226</v>
      </c>
      <c r="M1075" t="s">
        <v>1657</v>
      </c>
      <c r="N1075" t="s">
        <v>2904</v>
      </c>
      <c r="O1075" t="s">
        <v>4975</v>
      </c>
      <c r="Q1075" s="199">
        <v>25</v>
      </c>
      <c r="S1075" t="s">
        <v>2945</v>
      </c>
      <c r="T1075" t="s">
        <v>3255</v>
      </c>
      <c r="U1075" s="201">
        <v>70</v>
      </c>
      <c r="V1075" t="s">
        <v>1447</v>
      </c>
      <c r="W1075" t="s">
        <v>2909</v>
      </c>
      <c r="X1075" t="s">
        <v>2906</v>
      </c>
      <c r="Y1075" t="s">
        <v>1072</v>
      </c>
      <c r="Z1075" t="s">
        <v>1904</v>
      </c>
      <c r="AA1075">
        <v>625776.1</v>
      </c>
      <c r="AB1075" s="198">
        <v>37042.875</v>
      </c>
      <c r="AC1075" s="198">
        <v>37042.875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1308761</v>
      </c>
      <c r="H1076" s="198">
        <v>37041.335520833331</v>
      </c>
      <c r="I1076" t="s">
        <v>3227</v>
      </c>
      <c r="M1076" t="s">
        <v>2946</v>
      </c>
      <c r="N1076" t="s">
        <v>1524</v>
      </c>
      <c r="O1076" t="s">
        <v>110</v>
      </c>
      <c r="P1076" s="199">
        <v>10000</v>
      </c>
      <c r="S1076" t="s">
        <v>2947</v>
      </c>
      <c r="T1076" t="s">
        <v>3255</v>
      </c>
      <c r="U1076" s="201">
        <v>3.67</v>
      </c>
      <c r="V1076" t="s">
        <v>1122</v>
      </c>
      <c r="W1076" t="s">
        <v>1101</v>
      </c>
      <c r="X1076" t="s">
        <v>1102</v>
      </c>
      <c r="Y1076" t="s">
        <v>1528</v>
      </c>
      <c r="Z1076" t="s">
        <v>1909</v>
      </c>
      <c r="AA1076">
        <v>816772</v>
      </c>
      <c r="AB1076" s="198">
        <v>37042.875</v>
      </c>
      <c r="AC1076" s="198">
        <v>37042.875</v>
      </c>
    </row>
    <row r="1077" spans="1:29" x14ac:dyDescent="0.25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1308762</v>
      </c>
      <c r="H1077" s="198">
        <v>37041.335613425923</v>
      </c>
      <c r="I1077" t="s">
        <v>1523</v>
      </c>
      <c r="M1077" t="s">
        <v>1657</v>
      </c>
      <c r="N1077" t="s">
        <v>2904</v>
      </c>
      <c r="O1077" t="s">
        <v>4975</v>
      </c>
      <c r="Q1077" s="199">
        <v>25</v>
      </c>
      <c r="S1077" t="s">
        <v>2945</v>
      </c>
      <c r="T1077" t="s">
        <v>3255</v>
      </c>
      <c r="U1077" s="201">
        <v>73</v>
      </c>
      <c r="V1077" t="s">
        <v>294</v>
      </c>
      <c r="W1077" t="s">
        <v>2909</v>
      </c>
      <c r="X1077" t="s">
        <v>2906</v>
      </c>
      <c r="Y1077" t="s">
        <v>1072</v>
      </c>
      <c r="Z1077" t="s">
        <v>1904</v>
      </c>
      <c r="AA1077">
        <v>625777.1</v>
      </c>
      <c r="AB1077" s="198">
        <v>37042.875</v>
      </c>
      <c r="AC1077" s="198">
        <v>37042.875</v>
      </c>
    </row>
    <row r="1078" spans="1:29" x14ac:dyDescent="0.25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1308763</v>
      </c>
      <c r="H1078" s="198">
        <v>37041.335625</v>
      </c>
      <c r="I1078" t="s">
        <v>2926</v>
      </c>
      <c r="M1078" t="s">
        <v>1657</v>
      </c>
      <c r="N1078" t="s">
        <v>2902</v>
      </c>
      <c r="O1078" t="s">
        <v>4966</v>
      </c>
      <c r="Q1078" s="199">
        <v>25</v>
      </c>
      <c r="S1078" t="s">
        <v>2945</v>
      </c>
      <c r="T1078" t="s">
        <v>3255</v>
      </c>
      <c r="U1078" s="201">
        <v>28</v>
      </c>
      <c r="V1078" t="s">
        <v>3398</v>
      </c>
      <c r="W1078" t="s">
        <v>288</v>
      </c>
      <c r="X1078" t="s">
        <v>2903</v>
      </c>
      <c r="Y1078" t="s">
        <v>1072</v>
      </c>
      <c r="Z1078" t="s">
        <v>1904</v>
      </c>
      <c r="AA1078">
        <v>625778.1</v>
      </c>
      <c r="AB1078" s="198">
        <v>37042.875</v>
      </c>
      <c r="AC1078" s="198">
        <v>37042.875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10000</v>
      </c>
      <c r="G1079" s="202">
        <v>1308764</v>
      </c>
      <c r="H1079" s="198">
        <v>37041.335787037038</v>
      </c>
      <c r="I1079" t="s">
        <v>1573</v>
      </c>
      <c r="M1079" t="s">
        <v>2946</v>
      </c>
      <c r="N1079" t="s">
        <v>1524</v>
      </c>
      <c r="O1079" t="s">
        <v>1985</v>
      </c>
      <c r="P1079" s="199">
        <v>10000</v>
      </c>
      <c r="S1079" t="s">
        <v>2947</v>
      </c>
      <c r="T1079" t="s">
        <v>3255</v>
      </c>
      <c r="U1079" s="201">
        <v>10.5</v>
      </c>
      <c r="V1079" t="s">
        <v>305</v>
      </c>
      <c r="W1079" t="s">
        <v>2919</v>
      </c>
      <c r="X1079" t="s">
        <v>83</v>
      </c>
      <c r="Y1079" t="s">
        <v>1528</v>
      </c>
      <c r="Z1079" t="s">
        <v>1909</v>
      </c>
      <c r="AA1079">
        <v>816773</v>
      </c>
      <c r="AB1079" s="198">
        <v>37042.875</v>
      </c>
      <c r="AC1079" s="198">
        <v>37042.875</v>
      </c>
    </row>
    <row r="1080" spans="1:29" x14ac:dyDescent="0.25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1308765</v>
      </c>
      <c r="H1080" s="198">
        <v>37041.335810185185</v>
      </c>
      <c r="I1080" t="s">
        <v>2999</v>
      </c>
      <c r="M1080" t="s">
        <v>1657</v>
      </c>
      <c r="N1080" t="s">
        <v>2902</v>
      </c>
      <c r="O1080" t="s">
        <v>471</v>
      </c>
      <c r="Q1080" s="199">
        <v>25</v>
      </c>
      <c r="S1080" t="s">
        <v>2945</v>
      </c>
      <c r="T1080" t="s">
        <v>3255</v>
      </c>
      <c r="U1080" s="201">
        <v>140</v>
      </c>
      <c r="V1080" t="s">
        <v>4981</v>
      </c>
      <c r="W1080" t="s">
        <v>2907</v>
      </c>
      <c r="X1080" t="s">
        <v>2903</v>
      </c>
      <c r="Y1080" t="s">
        <v>1072</v>
      </c>
      <c r="Z1080" t="s">
        <v>1904</v>
      </c>
      <c r="AA1080">
        <v>625779.1</v>
      </c>
      <c r="AB1080" s="198">
        <v>37042.875</v>
      </c>
      <c r="AC1080" s="198">
        <v>37042.875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1308766</v>
      </c>
      <c r="H1081" s="198">
        <v>37041.335914351854</v>
      </c>
      <c r="I1081" t="s">
        <v>1551</v>
      </c>
      <c r="M1081" t="s">
        <v>2946</v>
      </c>
      <c r="N1081" t="s">
        <v>1524</v>
      </c>
      <c r="O1081" t="s">
        <v>1986</v>
      </c>
      <c r="P1081" s="199">
        <v>10000</v>
      </c>
      <c r="S1081" t="s">
        <v>2947</v>
      </c>
      <c r="T1081" t="s">
        <v>3255</v>
      </c>
      <c r="U1081" s="201">
        <v>3.62</v>
      </c>
      <c r="V1081" t="s">
        <v>1058</v>
      </c>
      <c r="W1081" t="s">
        <v>1562</v>
      </c>
      <c r="X1081" t="s">
        <v>1563</v>
      </c>
      <c r="Y1081" t="s">
        <v>1528</v>
      </c>
      <c r="Z1081" t="s">
        <v>1909</v>
      </c>
      <c r="AA1081">
        <v>816774</v>
      </c>
      <c r="AB1081" s="198">
        <v>37042.875</v>
      </c>
      <c r="AC1081" s="198">
        <v>37042.875</v>
      </c>
    </row>
    <row r="1082" spans="1:29" x14ac:dyDescent="0.25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1308767</v>
      </c>
      <c r="H1082" s="198">
        <v>37041.3359375</v>
      </c>
      <c r="I1082" t="s">
        <v>1987</v>
      </c>
      <c r="M1082" t="s">
        <v>1657</v>
      </c>
      <c r="N1082" t="s">
        <v>2904</v>
      </c>
      <c r="O1082" t="s">
        <v>4975</v>
      </c>
      <c r="P1082" s="199">
        <v>25</v>
      </c>
      <c r="S1082" t="s">
        <v>2945</v>
      </c>
      <c r="T1082" t="s">
        <v>3255</v>
      </c>
      <c r="U1082" s="201">
        <v>68</v>
      </c>
      <c r="V1082" t="s">
        <v>1988</v>
      </c>
      <c r="W1082" t="s">
        <v>2909</v>
      </c>
      <c r="X1082" t="s">
        <v>2906</v>
      </c>
      <c r="Y1082" t="s">
        <v>1072</v>
      </c>
      <c r="Z1082" t="s">
        <v>1904</v>
      </c>
      <c r="AA1082">
        <v>625781.1</v>
      </c>
      <c r="AB1082" s="198">
        <v>37042.875</v>
      </c>
      <c r="AC1082" s="198">
        <v>37042.875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1308768</v>
      </c>
      <c r="H1083" s="198">
        <v>37041.335972222223</v>
      </c>
      <c r="I1083" t="s">
        <v>1091</v>
      </c>
      <c r="M1083" t="s">
        <v>1657</v>
      </c>
      <c r="N1083" t="s">
        <v>2904</v>
      </c>
      <c r="O1083" t="s">
        <v>4975</v>
      </c>
      <c r="Q1083" s="199">
        <v>25</v>
      </c>
      <c r="S1083" t="s">
        <v>2945</v>
      </c>
      <c r="T1083" t="s">
        <v>3255</v>
      </c>
      <c r="U1083" s="201">
        <v>73</v>
      </c>
      <c r="V1083" t="s">
        <v>1989</v>
      </c>
      <c r="W1083" t="s">
        <v>2909</v>
      </c>
      <c r="X1083" t="s">
        <v>2906</v>
      </c>
      <c r="Y1083" t="s">
        <v>1072</v>
      </c>
      <c r="Z1083" t="s">
        <v>1904</v>
      </c>
      <c r="AA1083">
        <v>625782.1</v>
      </c>
      <c r="AB1083" s="198">
        <v>37042.875</v>
      </c>
      <c r="AC1083" s="198">
        <v>37042.875</v>
      </c>
    </row>
    <row r="1084" spans="1:29" x14ac:dyDescent="0.25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151</v>
      </c>
      <c r="F1084" s="213">
        <f t="shared" si="85"/>
        <v>3775000</v>
      </c>
      <c r="G1084" s="202">
        <v>1308769</v>
      </c>
      <c r="H1084" s="198">
        <v>37041.335972222223</v>
      </c>
      <c r="I1084" t="s">
        <v>1532</v>
      </c>
      <c r="M1084" t="s">
        <v>2946</v>
      </c>
      <c r="N1084" t="s">
        <v>1538</v>
      </c>
      <c r="O1084" t="s">
        <v>1702</v>
      </c>
      <c r="P1084" s="199">
        <v>25000</v>
      </c>
      <c r="S1084" t="s">
        <v>2947</v>
      </c>
      <c r="T1084" t="s">
        <v>3255</v>
      </c>
      <c r="U1084" s="201">
        <v>0.23749999999999999</v>
      </c>
      <c r="V1084" t="s">
        <v>2913</v>
      </c>
      <c r="W1084" t="s">
        <v>1539</v>
      </c>
      <c r="X1084" t="s">
        <v>1540</v>
      </c>
      <c r="Y1084" t="s">
        <v>3275</v>
      </c>
      <c r="Z1084" t="s">
        <v>1909</v>
      </c>
      <c r="AA1084" t="s">
        <v>1990</v>
      </c>
      <c r="AB1084" s="198">
        <v>37196</v>
      </c>
      <c r="AC1084" s="198">
        <v>37346</v>
      </c>
    </row>
    <row r="1085" spans="1:29" x14ac:dyDescent="0.25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151</v>
      </c>
      <c r="F1085" s="213">
        <f t="shared" si="85"/>
        <v>3020000</v>
      </c>
      <c r="G1085" s="202">
        <v>1308770</v>
      </c>
      <c r="H1085" s="198">
        <v>37041.336111111108</v>
      </c>
      <c r="I1085" t="s">
        <v>1532</v>
      </c>
      <c r="M1085" t="s">
        <v>2946</v>
      </c>
      <c r="N1085" t="s">
        <v>1538</v>
      </c>
      <c r="O1085" t="s">
        <v>1702</v>
      </c>
      <c r="P1085" s="199">
        <v>20000</v>
      </c>
      <c r="S1085" t="s">
        <v>2947</v>
      </c>
      <c r="T1085" t="s">
        <v>3255</v>
      </c>
      <c r="U1085" s="201">
        <v>0.23749999999999999</v>
      </c>
      <c r="V1085" t="s">
        <v>2913</v>
      </c>
      <c r="W1085" t="s">
        <v>1539</v>
      </c>
      <c r="X1085" t="s">
        <v>1540</v>
      </c>
      <c r="Y1085" t="s">
        <v>3275</v>
      </c>
      <c r="Z1085" t="s">
        <v>1909</v>
      </c>
      <c r="AA1085" t="s">
        <v>1991</v>
      </c>
      <c r="AB1085" s="198">
        <v>37196</v>
      </c>
      <c r="AC1085" s="198">
        <v>37346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1308771</v>
      </c>
      <c r="H1086" s="198">
        <v>37041.336226851854</v>
      </c>
      <c r="I1086" t="s">
        <v>1390</v>
      </c>
      <c r="M1086" t="s">
        <v>2946</v>
      </c>
      <c r="N1086" t="s">
        <v>1524</v>
      </c>
      <c r="O1086" t="s">
        <v>4936</v>
      </c>
      <c r="P1086" s="199">
        <v>5000</v>
      </c>
      <c r="S1086" t="s">
        <v>2947</v>
      </c>
      <c r="T1086" t="s">
        <v>3255</v>
      </c>
      <c r="U1086" s="201">
        <v>2.6349999999999998</v>
      </c>
      <c r="V1086" t="s">
        <v>1391</v>
      </c>
      <c r="W1086" t="s">
        <v>3164</v>
      </c>
      <c r="X1086" t="s">
        <v>2923</v>
      </c>
      <c r="Y1086" t="s">
        <v>1528</v>
      </c>
      <c r="Z1086" t="s">
        <v>1909</v>
      </c>
      <c r="AA1086">
        <v>816775</v>
      </c>
      <c r="AB1086" s="198">
        <v>37042.875</v>
      </c>
      <c r="AC1086" s="198">
        <v>37042.875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1308772</v>
      </c>
      <c r="H1087" s="198">
        <v>37041.336273148147</v>
      </c>
      <c r="I1087" t="s">
        <v>1238</v>
      </c>
      <c r="M1087" t="s">
        <v>2946</v>
      </c>
      <c r="N1087" t="s">
        <v>1524</v>
      </c>
      <c r="O1087" t="s">
        <v>1986</v>
      </c>
      <c r="Q1087" s="199">
        <v>10000</v>
      </c>
      <c r="S1087" t="s">
        <v>2947</v>
      </c>
      <c r="T1087" t="s">
        <v>3255</v>
      </c>
      <c r="U1087" s="201">
        <v>3.6225000000000001</v>
      </c>
      <c r="V1087" t="s">
        <v>1525</v>
      </c>
      <c r="W1087" t="s">
        <v>1562</v>
      </c>
      <c r="X1087" t="s">
        <v>1563</v>
      </c>
      <c r="Y1087" t="s">
        <v>1528</v>
      </c>
      <c r="Z1087" t="s">
        <v>1909</v>
      </c>
      <c r="AA1087">
        <v>816776</v>
      </c>
      <c r="AB1087" s="198">
        <v>37042.875</v>
      </c>
      <c r="AC1087" s="198">
        <v>37042.875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1308774</v>
      </c>
      <c r="H1088" s="198">
        <v>37041.336377314816</v>
      </c>
      <c r="I1088" t="s">
        <v>2992</v>
      </c>
      <c r="M1088" t="s">
        <v>1657</v>
      </c>
      <c r="N1088" t="s">
        <v>2902</v>
      </c>
      <c r="O1088" t="s">
        <v>471</v>
      </c>
      <c r="Q1088" s="199">
        <v>25</v>
      </c>
      <c r="S1088" t="s">
        <v>2945</v>
      </c>
      <c r="T1088" t="s">
        <v>3255</v>
      </c>
      <c r="U1088" s="201">
        <v>142.5</v>
      </c>
      <c r="V1088" t="s">
        <v>1444</v>
      </c>
      <c r="W1088" t="s">
        <v>2907</v>
      </c>
      <c r="X1088" t="s">
        <v>2903</v>
      </c>
      <c r="Y1088" t="s">
        <v>1072</v>
      </c>
      <c r="Z1088" t="s">
        <v>1904</v>
      </c>
      <c r="AA1088">
        <v>625784.1</v>
      </c>
      <c r="AB1088" s="198">
        <v>37042.875</v>
      </c>
      <c r="AC1088" s="198">
        <v>37042.875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1308775</v>
      </c>
      <c r="H1089" s="198">
        <v>37041.336539351854</v>
      </c>
      <c r="I1089" t="s">
        <v>1421</v>
      </c>
      <c r="M1089" t="s">
        <v>1657</v>
      </c>
      <c r="N1089" t="s">
        <v>2904</v>
      </c>
      <c r="O1089" t="s">
        <v>4975</v>
      </c>
      <c r="Q1089" s="199">
        <v>25</v>
      </c>
      <c r="S1089" t="s">
        <v>2945</v>
      </c>
      <c r="T1089" t="s">
        <v>3255</v>
      </c>
      <c r="U1089" s="201">
        <v>73</v>
      </c>
      <c r="V1089" t="s">
        <v>1422</v>
      </c>
      <c r="W1089" t="s">
        <v>2909</v>
      </c>
      <c r="X1089" t="s">
        <v>2906</v>
      </c>
      <c r="Y1089" t="s">
        <v>1072</v>
      </c>
      <c r="Z1089" t="s">
        <v>1904</v>
      </c>
      <c r="AA1089">
        <v>625785.1</v>
      </c>
      <c r="AB1089" s="198">
        <v>37042.875</v>
      </c>
      <c r="AC1089" s="198">
        <v>37042.875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1308776</v>
      </c>
      <c r="H1090" s="198">
        <v>37041.336747685185</v>
      </c>
      <c r="I1090" t="s">
        <v>1226</v>
      </c>
      <c r="M1090" t="s">
        <v>1657</v>
      </c>
      <c r="N1090" t="s">
        <v>2904</v>
      </c>
      <c r="O1090" t="s">
        <v>4970</v>
      </c>
      <c r="Q1090" s="199">
        <v>25</v>
      </c>
      <c r="S1090" t="s">
        <v>2945</v>
      </c>
      <c r="T1090" t="s">
        <v>3255</v>
      </c>
      <c r="U1090" s="201">
        <v>132</v>
      </c>
      <c r="V1090" t="s">
        <v>1370</v>
      </c>
      <c r="W1090" t="s">
        <v>2955</v>
      </c>
      <c r="X1090" t="s">
        <v>2906</v>
      </c>
      <c r="Y1090" t="s">
        <v>1072</v>
      </c>
      <c r="Z1090" t="s">
        <v>1904</v>
      </c>
      <c r="AA1090">
        <v>625786.1</v>
      </c>
      <c r="AB1090" s="198">
        <v>37042.875</v>
      </c>
      <c r="AC1090" s="198">
        <v>37042.875</v>
      </c>
    </row>
    <row r="1091" spans="1:29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1308777</v>
      </c>
      <c r="H1091" s="198">
        <v>37041.336770833332</v>
      </c>
      <c r="I1091" t="s">
        <v>1262</v>
      </c>
      <c r="M1091" t="s">
        <v>1657</v>
      </c>
      <c r="N1091" t="s">
        <v>2902</v>
      </c>
      <c r="O1091" t="s">
        <v>4966</v>
      </c>
      <c r="Q1091" s="199">
        <v>25</v>
      </c>
      <c r="S1091" t="s">
        <v>2945</v>
      </c>
      <c r="T1091" t="s">
        <v>3255</v>
      </c>
      <c r="U1091" s="201">
        <v>29</v>
      </c>
      <c r="V1091" t="s">
        <v>316</v>
      </c>
      <c r="W1091" t="s">
        <v>288</v>
      </c>
      <c r="X1091" t="s">
        <v>2903</v>
      </c>
      <c r="Y1091" t="s">
        <v>1072</v>
      </c>
      <c r="Z1091" t="s">
        <v>1904</v>
      </c>
      <c r="AA1091">
        <v>625787.1</v>
      </c>
      <c r="AB1091" s="198">
        <v>37042.875</v>
      </c>
      <c r="AC1091" s="198">
        <v>37042.875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1308778</v>
      </c>
      <c r="H1092" s="198">
        <v>37041.336851851855</v>
      </c>
      <c r="I1092" t="s">
        <v>1267</v>
      </c>
      <c r="M1092" t="s">
        <v>1657</v>
      </c>
      <c r="N1092" t="s">
        <v>2902</v>
      </c>
      <c r="O1092" t="s">
        <v>1992</v>
      </c>
      <c r="Q1092" s="199">
        <v>25</v>
      </c>
      <c r="S1092" t="s">
        <v>2945</v>
      </c>
      <c r="T1092" t="s">
        <v>3255</v>
      </c>
      <c r="U1092" s="201">
        <v>75</v>
      </c>
      <c r="V1092" t="s">
        <v>1697</v>
      </c>
      <c r="W1092" t="s">
        <v>22</v>
      </c>
      <c r="X1092" t="s">
        <v>2903</v>
      </c>
      <c r="Y1092" t="s">
        <v>1072</v>
      </c>
      <c r="Z1092" t="s">
        <v>1904</v>
      </c>
      <c r="AA1092">
        <v>625788.1</v>
      </c>
      <c r="AB1092" s="198">
        <v>37042.875</v>
      </c>
      <c r="AC1092" s="198">
        <v>37042.875</v>
      </c>
    </row>
    <row r="1093" spans="1:29" x14ac:dyDescent="0.25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1308779</v>
      </c>
      <c r="H1093" s="198">
        <v>37041.336944444447</v>
      </c>
      <c r="I1093" t="s">
        <v>1276</v>
      </c>
      <c r="M1093" t="s">
        <v>1657</v>
      </c>
      <c r="N1093" t="s">
        <v>2904</v>
      </c>
      <c r="O1093" t="s">
        <v>4967</v>
      </c>
      <c r="Q1093" s="199">
        <v>25</v>
      </c>
      <c r="S1093" t="s">
        <v>2945</v>
      </c>
      <c r="T1093" t="s">
        <v>3255</v>
      </c>
      <c r="U1093" s="201">
        <v>155</v>
      </c>
      <c r="V1093" t="s">
        <v>31</v>
      </c>
      <c r="W1093" t="s">
        <v>2955</v>
      </c>
      <c r="X1093" t="s">
        <v>2906</v>
      </c>
      <c r="Y1093" t="s">
        <v>1072</v>
      </c>
      <c r="Z1093" t="s">
        <v>1904</v>
      </c>
      <c r="AA1093">
        <v>625789.1</v>
      </c>
      <c r="AB1093" s="198">
        <v>37042.875</v>
      </c>
      <c r="AC1093" s="198">
        <v>37042.875</v>
      </c>
    </row>
    <row r="1094" spans="1:29" x14ac:dyDescent="0.25">
      <c r="A1094" s="44" t="str">
        <f t="shared" si="81"/>
        <v xml:space="preserve"> Metals Financial</v>
      </c>
      <c r="B1094" s="44" t="str">
        <f t="shared" si="82"/>
        <v/>
      </c>
      <c r="C1094" s="44" t="str">
        <f t="shared" si="83"/>
        <v>Metals</v>
      </c>
      <c r="D1094" s="44" t="str">
        <f t="shared" si="84"/>
        <v>Financial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20</v>
      </c>
      <c r="G1094" s="202">
        <v>1308780</v>
      </c>
      <c r="H1094" s="198">
        <v>37041.337048611109</v>
      </c>
      <c r="I1094" t="s">
        <v>3212</v>
      </c>
      <c r="M1094" t="s">
        <v>2952</v>
      </c>
      <c r="N1094" t="s">
        <v>3265</v>
      </c>
      <c r="O1094" t="s">
        <v>3266</v>
      </c>
      <c r="P1094" s="199">
        <v>20</v>
      </c>
      <c r="S1094" t="s">
        <v>3254</v>
      </c>
      <c r="T1094" t="s">
        <v>3255</v>
      </c>
      <c r="U1094" s="201">
        <v>1518</v>
      </c>
      <c r="V1094" t="s">
        <v>3213</v>
      </c>
      <c r="W1094" t="s">
        <v>3261</v>
      </c>
      <c r="X1094" t="s">
        <v>3257</v>
      </c>
      <c r="Y1094" t="s">
        <v>3258</v>
      </c>
      <c r="Z1094" t="s">
        <v>3259</v>
      </c>
      <c r="AA1094">
        <v>2157822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1308781</v>
      </c>
      <c r="H1095" s="198">
        <v>37041.337141203701</v>
      </c>
      <c r="I1095" t="s">
        <v>1238</v>
      </c>
      <c r="M1095" t="s">
        <v>1657</v>
      </c>
      <c r="N1095" t="s">
        <v>2904</v>
      </c>
      <c r="O1095" t="s">
        <v>1993</v>
      </c>
      <c r="Q1095" s="199">
        <v>25</v>
      </c>
      <c r="S1095" t="s">
        <v>2945</v>
      </c>
      <c r="T1095" t="s">
        <v>3255</v>
      </c>
      <c r="U1095" s="201">
        <v>43</v>
      </c>
      <c r="V1095" t="s">
        <v>2905</v>
      </c>
      <c r="W1095" t="s">
        <v>2909</v>
      </c>
      <c r="X1095" t="s">
        <v>2906</v>
      </c>
      <c r="Y1095" t="s">
        <v>1072</v>
      </c>
      <c r="Z1095" t="s">
        <v>1904</v>
      </c>
      <c r="AA1095">
        <v>625790.1</v>
      </c>
      <c r="AB1095" s="198">
        <v>37042.875</v>
      </c>
      <c r="AC1095" s="198">
        <v>37042.875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20000</v>
      </c>
      <c r="G1096" s="202">
        <v>1308782</v>
      </c>
      <c r="H1096" s="198">
        <v>37041.337187500001</v>
      </c>
      <c r="I1096" t="s">
        <v>1471</v>
      </c>
      <c r="M1096" t="s">
        <v>2946</v>
      </c>
      <c r="N1096" t="s">
        <v>1524</v>
      </c>
      <c r="O1096" t="s">
        <v>4953</v>
      </c>
      <c r="P1096" s="199">
        <v>20000</v>
      </c>
      <c r="S1096" t="s">
        <v>2947</v>
      </c>
      <c r="T1096" t="s">
        <v>3255</v>
      </c>
      <c r="U1096" s="201">
        <v>3.87</v>
      </c>
      <c r="V1096" t="s">
        <v>405</v>
      </c>
      <c r="W1096" t="s">
        <v>1117</v>
      </c>
      <c r="X1096" t="s">
        <v>1118</v>
      </c>
      <c r="Y1096" t="s">
        <v>1528</v>
      </c>
      <c r="Z1096" t="s">
        <v>1909</v>
      </c>
      <c r="AA1096">
        <v>816778</v>
      </c>
      <c r="AB1096" s="198">
        <v>37042.875</v>
      </c>
      <c r="AC1096" s="198">
        <v>37042.875</v>
      </c>
    </row>
    <row r="1097" spans="1:29" x14ac:dyDescent="0.25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1308783</v>
      </c>
      <c r="H1097" s="198">
        <v>37041.337210648147</v>
      </c>
      <c r="I1097" t="s">
        <v>1551</v>
      </c>
      <c r="M1097" t="s">
        <v>2946</v>
      </c>
      <c r="N1097" t="s">
        <v>1524</v>
      </c>
      <c r="O1097" t="s">
        <v>110</v>
      </c>
      <c r="Q1097" s="199">
        <v>10000</v>
      </c>
      <c r="S1097" t="s">
        <v>2947</v>
      </c>
      <c r="T1097" t="s">
        <v>3255</v>
      </c>
      <c r="U1097" s="201">
        <v>3.67</v>
      </c>
      <c r="V1097" t="s">
        <v>1364</v>
      </c>
      <c r="W1097" t="s">
        <v>1101</v>
      </c>
      <c r="X1097" t="s">
        <v>1102</v>
      </c>
      <c r="Y1097" t="s">
        <v>1528</v>
      </c>
      <c r="Z1097" t="s">
        <v>1909</v>
      </c>
      <c r="AA1097">
        <v>816779</v>
      </c>
      <c r="AB1097" s="198">
        <v>37042.875</v>
      </c>
      <c r="AC1097" s="198">
        <v>37042.875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1308784</v>
      </c>
      <c r="H1098" s="198">
        <v>37041.337233796294</v>
      </c>
      <c r="I1098" t="s">
        <v>2939</v>
      </c>
      <c r="M1098" t="s">
        <v>1657</v>
      </c>
      <c r="N1098" t="s">
        <v>2904</v>
      </c>
      <c r="O1098" t="s">
        <v>4975</v>
      </c>
      <c r="Q1098" s="199">
        <v>25</v>
      </c>
      <c r="S1098" t="s">
        <v>2945</v>
      </c>
      <c r="T1098" t="s">
        <v>3255</v>
      </c>
      <c r="U1098" s="201">
        <v>75</v>
      </c>
      <c r="V1098" t="s">
        <v>1994</v>
      </c>
      <c r="W1098" t="s">
        <v>2909</v>
      </c>
      <c r="X1098" t="s">
        <v>2906</v>
      </c>
      <c r="Y1098" t="s">
        <v>1072</v>
      </c>
      <c r="Z1098" t="s">
        <v>1904</v>
      </c>
      <c r="AA1098">
        <v>625791.1</v>
      </c>
      <c r="AB1098" s="198">
        <v>37042.875</v>
      </c>
      <c r="AC1098" s="198">
        <v>37042.875</v>
      </c>
    </row>
    <row r="1099" spans="1:29" x14ac:dyDescent="0.25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1308785</v>
      </c>
      <c r="H1099" s="198">
        <v>37041.337256944447</v>
      </c>
      <c r="I1099" t="s">
        <v>34</v>
      </c>
      <c r="M1099" t="s">
        <v>1657</v>
      </c>
      <c r="N1099" t="s">
        <v>2902</v>
      </c>
      <c r="O1099" t="s">
        <v>4966</v>
      </c>
      <c r="P1099" s="199">
        <v>25</v>
      </c>
      <c r="S1099" t="s">
        <v>2945</v>
      </c>
      <c r="T1099" t="s">
        <v>3255</v>
      </c>
      <c r="U1099" s="201">
        <v>28.5</v>
      </c>
      <c r="V1099" t="s">
        <v>1995</v>
      </c>
      <c r="W1099" t="s">
        <v>288</v>
      </c>
      <c r="X1099" t="s">
        <v>2903</v>
      </c>
      <c r="Y1099" t="s">
        <v>1072</v>
      </c>
      <c r="Z1099" t="s">
        <v>1904</v>
      </c>
      <c r="AA1099">
        <v>625792.1</v>
      </c>
      <c r="AB1099" s="198">
        <v>37042.875</v>
      </c>
      <c r="AC1099" s="198">
        <v>37042.875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1308786</v>
      </c>
      <c r="H1100" s="198">
        <v>37041.337430555555</v>
      </c>
      <c r="I1100" t="s">
        <v>34</v>
      </c>
      <c r="M1100" t="s">
        <v>1657</v>
      </c>
      <c r="N1100" t="s">
        <v>2902</v>
      </c>
      <c r="O1100" t="s">
        <v>4966</v>
      </c>
      <c r="P1100" s="199">
        <v>25</v>
      </c>
      <c r="S1100" t="s">
        <v>2945</v>
      </c>
      <c r="T1100" t="s">
        <v>3255</v>
      </c>
      <c r="U1100" s="201">
        <v>28</v>
      </c>
      <c r="V1100" t="s">
        <v>311</v>
      </c>
      <c r="W1100" t="s">
        <v>288</v>
      </c>
      <c r="X1100" t="s">
        <v>2903</v>
      </c>
      <c r="Y1100" t="s">
        <v>1072</v>
      </c>
      <c r="Z1100" t="s">
        <v>1904</v>
      </c>
      <c r="AA1100">
        <v>625793.1</v>
      </c>
      <c r="AB1100" s="198">
        <v>37042.875</v>
      </c>
      <c r="AC1100" s="198">
        <v>37042.875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5000</v>
      </c>
      <c r="G1101" s="202">
        <v>1308787</v>
      </c>
      <c r="H1101" s="198">
        <v>37041.337488425925</v>
      </c>
      <c r="I1101" t="s">
        <v>1425</v>
      </c>
      <c r="M1101" t="s">
        <v>2946</v>
      </c>
      <c r="N1101" t="s">
        <v>1524</v>
      </c>
      <c r="O1101" t="s">
        <v>1984</v>
      </c>
      <c r="P1101" s="199">
        <v>5000</v>
      </c>
      <c r="S1101" t="s">
        <v>2947</v>
      </c>
      <c r="T1101" t="s">
        <v>3255</v>
      </c>
      <c r="U1101" s="201">
        <v>4</v>
      </c>
      <c r="V1101" t="s">
        <v>1454</v>
      </c>
      <c r="W1101" t="s">
        <v>250</v>
      </c>
      <c r="X1101" t="s">
        <v>70</v>
      </c>
      <c r="Y1101" t="s">
        <v>1528</v>
      </c>
      <c r="Z1101" t="s">
        <v>1909</v>
      </c>
      <c r="AA1101">
        <v>816780</v>
      </c>
      <c r="AB1101" s="198">
        <v>37042.875</v>
      </c>
      <c r="AC1101" s="198">
        <v>37042.875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5000</v>
      </c>
      <c r="G1102" s="202">
        <v>1308788</v>
      </c>
      <c r="H1102" s="198">
        <v>37041.337569444448</v>
      </c>
      <c r="I1102" t="s">
        <v>1238</v>
      </c>
      <c r="M1102" t="s">
        <v>2946</v>
      </c>
      <c r="N1102" t="s">
        <v>1524</v>
      </c>
      <c r="O1102" t="s">
        <v>4912</v>
      </c>
      <c r="P1102" s="199">
        <v>5000</v>
      </c>
      <c r="S1102" t="s">
        <v>2947</v>
      </c>
      <c r="T1102" t="s">
        <v>3255</v>
      </c>
      <c r="U1102" s="201">
        <v>3.55</v>
      </c>
      <c r="V1102" t="s">
        <v>1512</v>
      </c>
      <c r="W1102" t="s">
        <v>1363</v>
      </c>
      <c r="X1102" t="s">
        <v>1548</v>
      </c>
      <c r="Y1102" t="s">
        <v>1528</v>
      </c>
      <c r="Z1102" t="s">
        <v>1909</v>
      </c>
      <c r="AA1102">
        <v>816781</v>
      </c>
      <c r="AB1102" s="198">
        <v>37042.875</v>
      </c>
      <c r="AC1102" s="198">
        <v>37042.875</v>
      </c>
    </row>
    <row r="1103" spans="1:29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25</v>
      </c>
      <c r="G1103" s="202">
        <v>1308789</v>
      </c>
      <c r="H1103" s="198">
        <v>37041.33766203704</v>
      </c>
      <c r="I1103" t="s">
        <v>2926</v>
      </c>
      <c r="M1103" t="s">
        <v>1657</v>
      </c>
      <c r="N1103" t="s">
        <v>2902</v>
      </c>
      <c r="O1103" t="s">
        <v>4966</v>
      </c>
      <c r="Q1103" s="199">
        <v>25</v>
      </c>
      <c r="S1103" t="s">
        <v>2945</v>
      </c>
      <c r="T1103" t="s">
        <v>3255</v>
      </c>
      <c r="U1103" s="201">
        <v>28.5</v>
      </c>
      <c r="V1103" t="s">
        <v>3398</v>
      </c>
      <c r="W1103" t="s">
        <v>288</v>
      </c>
      <c r="X1103" t="s">
        <v>2903</v>
      </c>
      <c r="Y1103" t="s">
        <v>1072</v>
      </c>
      <c r="Z1103" t="s">
        <v>1904</v>
      </c>
      <c r="AA1103">
        <v>625794.1</v>
      </c>
      <c r="AB1103" s="198">
        <v>37042.875</v>
      </c>
      <c r="AC1103" s="198">
        <v>37042.875</v>
      </c>
    </row>
    <row r="1104" spans="1:29" x14ac:dyDescent="0.25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1349</v>
      </c>
      <c r="G1104" s="202">
        <v>1308791</v>
      </c>
      <c r="H1104" s="198">
        <v>37041.337696759256</v>
      </c>
      <c r="I1104" t="s">
        <v>88</v>
      </c>
      <c r="M1104" t="s">
        <v>2946</v>
      </c>
      <c r="N1104" t="s">
        <v>1524</v>
      </c>
      <c r="O1104" t="s">
        <v>4921</v>
      </c>
      <c r="P1104" s="199">
        <v>1349</v>
      </c>
      <c r="S1104" t="s">
        <v>2947</v>
      </c>
      <c r="T1104" t="s">
        <v>3255</v>
      </c>
      <c r="U1104" s="201">
        <v>3.5525000000000002</v>
      </c>
      <c r="V1104" t="s">
        <v>1996</v>
      </c>
      <c r="W1104" t="s">
        <v>1363</v>
      </c>
      <c r="X1104" t="s">
        <v>1548</v>
      </c>
      <c r="Y1104" t="s">
        <v>1528</v>
      </c>
      <c r="Z1104" t="s">
        <v>1909</v>
      </c>
      <c r="AA1104">
        <v>816782</v>
      </c>
      <c r="AB1104" s="198">
        <v>37042.875</v>
      </c>
      <c r="AC1104" s="198">
        <v>37042.875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2650</v>
      </c>
      <c r="G1105" s="202">
        <v>1308790</v>
      </c>
      <c r="H1105" s="198">
        <v>37041.337696759256</v>
      </c>
      <c r="I1105" t="s">
        <v>1196</v>
      </c>
      <c r="M1105" t="s">
        <v>2946</v>
      </c>
      <c r="N1105" t="s">
        <v>1524</v>
      </c>
      <c r="O1105" t="s">
        <v>362</v>
      </c>
      <c r="Q1105" s="199">
        <v>2650</v>
      </c>
      <c r="S1105" t="s">
        <v>2947</v>
      </c>
      <c r="T1105" t="s">
        <v>3255</v>
      </c>
      <c r="U1105" s="201">
        <v>3.61</v>
      </c>
      <c r="V1105" t="s">
        <v>1206</v>
      </c>
      <c r="W1105" t="s">
        <v>1388</v>
      </c>
      <c r="X1105" t="s">
        <v>85</v>
      </c>
      <c r="Y1105" t="s">
        <v>1528</v>
      </c>
      <c r="Z1105" t="s">
        <v>1909</v>
      </c>
      <c r="AA1105">
        <v>816783</v>
      </c>
      <c r="AB1105" s="198">
        <v>37042.875</v>
      </c>
      <c r="AC1105" s="198">
        <v>37042.875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2827</v>
      </c>
      <c r="G1106" s="202">
        <v>1308792</v>
      </c>
      <c r="H1106" s="198">
        <v>37041.337696759256</v>
      </c>
      <c r="I1106" t="s">
        <v>1425</v>
      </c>
      <c r="M1106" t="s">
        <v>2946</v>
      </c>
      <c r="N1106" t="s">
        <v>1524</v>
      </c>
      <c r="O1106" t="s">
        <v>360</v>
      </c>
      <c r="Q1106" s="199">
        <v>2827</v>
      </c>
      <c r="S1106" t="s">
        <v>2947</v>
      </c>
      <c r="T1106" t="s">
        <v>3255</v>
      </c>
      <c r="U1106" s="201">
        <v>3.605</v>
      </c>
      <c r="V1106" t="s">
        <v>1503</v>
      </c>
      <c r="W1106" t="s">
        <v>1107</v>
      </c>
      <c r="X1106" t="s">
        <v>85</v>
      </c>
      <c r="Y1106" t="s">
        <v>1528</v>
      </c>
      <c r="Z1106" t="s">
        <v>1909</v>
      </c>
      <c r="AA1106">
        <v>816784</v>
      </c>
      <c r="AB1106" s="198">
        <v>37042.875</v>
      </c>
      <c r="AC1106" s="198">
        <v>37042.875</v>
      </c>
    </row>
    <row r="1107" spans="1:29" x14ac:dyDescent="0.25">
      <c r="A1107" s="44" t="str">
        <f t="shared" si="86"/>
        <v>US Natural Gas Financial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Financial</v>
      </c>
      <c r="E1107" s="44">
        <f>IF(VLOOKUP(S1107,'DD-Lookup'!$J$6:$L$50,3,FALSE)="Monthly",(YEAR(AC1107)-YEAR(AB1107))*12+MONTH(AC1107)-MONTH(AB1107)+1,(AC1107-AB1107+1))</f>
        <v>31</v>
      </c>
      <c r="F1107" s="213">
        <f t="shared" si="90"/>
        <v>3100</v>
      </c>
      <c r="G1107" s="202">
        <v>1308793</v>
      </c>
      <c r="H1107" s="198">
        <v>37041.337743055556</v>
      </c>
      <c r="I1107" t="s">
        <v>3225</v>
      </c>
      <c r="M1107" t="s">
        <v>2946</v>
      </c>
      <c r="N1107" t="s">
        <v>1507</v>
      </c>
      <c r="O1107" t="s">
        <v>3370</v>
      </c>
      <c r="Q1107" s="199">
        <v>100</v>
      </c>
      <c r="S1107" t="s">
        <v>1441</v>
      </c>
      <c r="T1107" t="s">
        <v>3255</v>
      </c>
      <c r="U1107" s="201">
        <v>0.2475</v>
      </c>
      <c r="V1107" t="s">
        <v>1198</v>
      </c>
      <c r="W1107" t="s">
        <v>1442</v>
      </c>
      <c r="X1107" t="s">
        <v>1443</v>
      </c>
      <c r="Y1107" t="s">
        <v>3275</v>
      </c>
      <c r="Z1107" t="s">
        <v>1909</v>
      </c>
      <c r="AA1107" t="s">
        <v>1997</v>
      </c>
      <c r="AB1107" s="198">
        <v>37073</v>
      </c>
      <c r="AC1107" s="198">
        <v>37103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1308795</v>
      </c>
      <c r="H1108" s="198">
        <v>37041.337754629632</v>
      </c>
      <c r="I1108" t="s">
        <v>2987</v>
      </c>
      <c r="M1108" t="s">
        <v>1657</v>
      </c>
      <c r="N1108" t="s">
        <v>2902</v>
      </c>
      <c r="O1108" t="s">
        <v>471</v>
      </c>
      <c r="Q1108" s="199">
        <v>25</v>
      </c>
      <c r="S1108" t="s">
        <v>2945</v>
      </c>
      <c r="T1108" t="s">
        <v>3255</v>
      </c>
      <c r="U1108" s="201">
        <v>144</v>
      </c>
      <c r="V1108" t="s">
        <v>291</v>
      </c>
      <c r="W1108" t="s">
        <v>2907</v>
      </c>
      <c r="X1108" t="s">
        <v>2903</v>
      </c>
      <c r="Y1108" t="s">
        <v>1072</v>
      </c>
      <c r="Z1108" t="s">
        <v>1904</v>
      </c>
      <c r="AA1108">
        <v>625795.1</v>
      </c>
      <c r="AB1108" s="198">
        <v>37042.875</v>
      </c>
      <c r="AC1108" s="198">
        <v>37042.875</v>
      </c>
    </row>
    <row r="1109" spans="1:29" x14ac:dyDescent="0.25">
      <c r="A1109" s="44" t="str">
        <f t="shared" si="86"/>
        <v>US Power Financial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62</v>
      </c>
      <c r="F1109" s="213">
        <f t="shared" si="90"/>
        <v>3100</v>
      </c>
      <c r="G1109" s="202">
        <v>1308796</v>
      </c>
      <c r="H1109" s="198">
        <v>37041.337766203702</v>
      </c>
      <c r="I1109" t="s">
        <v>2991</v>
      </c>
      <c r="M1109" t="s">
        <v>1657</v>
      </c>
      <c r="N1109" t="s">
        <v>1069</v>
      </c>
      <c r="O1109" t="s">
        <v>368</v>
      </c>
      <c r="Q1109" s="199">
        <v>50</v>
      </c>
      <c r="S1109" t="s">
        <v>2945</v>
      </c>
      <c r="T1109" t="s">
        <v>3255</v>
      </c>
      <c r="U1109" s="201">
        <v>108</v>
      </c>
      <c r="V1109" t="s">
        <v>346</v>
      </c>
      <c r="W1109" t="s">
        <v>1253</v>
      </c>
      <c r="X1109" t="s">
        <v>3001</v>
      </c>
      <c r="Y1109" t="s">
        <v>1072</v>
      </c>
      <c r="Z1109" t="s">
        <v>1909</v>
      </c>
      <c r="AA1109">
        <v>625796.1</v>
      </c>
      <c r="AB1109" s="198">
        <v>37073</v>
      </c>
      <c r="AC1109" s="198">
        <v>37134</v>
      </c>
    </row>
    <row r="1110" spans="1:29" x14ac:dyDescent="0.25">
      <c r="A1110" s="44" t="str">
        <f t="shared" si="86"/>
        <v>US Natural Gas Financial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31</v>
      </c>
      <c r="F1110" s="213">
        <f t="shared" si="90"/>
        <v>77500</v>
      </c>
      <c r="G1110" s="202">
        <v>1308797</v>
      </c>
      <c r="H1110" s="198">
        <v>37041.337777777779</v>
      </c>
      <c r="I1110" t="s">
        <v>1262</v>
      </c>
      <c r="M1110" t="s">
        <v>2946</v>
      </c>
      <c r="N1110" t="s">
        <v>1268</v>
      </c>
      <c r="O1110" t="s">
        <v>1537</v>
      </c>
      <c r="Q1110" s="199">
        <v>2500</v>
      </c>
      <c r="S1110" t="s">
        <v>2947</v>
      </c>
      <c r="T1110" t="s">
        <v>3255</v>
      </c>
      <c r="U1110" s="201">
        <v>3.73</v>
      </c>
      <c r="V1110" t="s">
        <v>344</v>
      </c>
      <c r="W1110" t="s">
        <v>1767</v>
      </c>
      <c r="X1110" t="s">
        <v>1269</v>
      </c>
      <c r="Y1110" t="s">
        <v>3275</v>
      </c>
      <c r="Z1110" t="s">
        <v>1909</v>
      </c>
      <c r="AA1110" t="s">
        <v>1998</v>
      </c>
      <c r="AB1110" s="198">
        <v>37073.875</v>
      </c>
      <c r="AC1110" s="198">
        <v>37103.875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1308798</v>
      </c>
      <c r="H1111" s="198">
        <v>37041.337812500002</v>
      </c>
      <c r="I1111" t="s">
        <v>1111</v>
      </c>
      <c r="M1111" t="s">
        <v>2946</v>
      </c>
      <c r="N1111" t="s">
        <v>1524</v>
      </c>
      <c r="O1111" t="s">
        <v>4926</v>
      </c>
      <c r="P1111" s="199">
        <v>5000</v>
      </c>
      <c r="S1111" t="s">
        <v>2947</v>
      </c>
      <c r="T1111" t="s">
        <v>3255</v>
      </c>
      <c r="U1111" s="201">
        <v>2.65</v>
      </c>
      <c r="V1111" t="s">
        <v>1112</v>
      </c>
      <c r="W1111" t="s">
        <v>104</v>
      </c>
      <c r="X1111" t="s">
        <v>83</v>
      </c>
      <c r="Y1111" t="s">
        <v>1528</v>
      </c>
      <c r="Z1111" t="s">
        <v>1909</v>
      </c>
      <c r="AA1111">
        <v>816785</v>
      </c>
      <c r="AB1111" s="198">
        <v>37042.875</v>
      </c>
      <c r="AC1111" s="198">
        <v>37042.875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2000</v>
      </c>
      <c r="G1112" s="202">
        <v>1308799</v>
      </c>
      <c r="H1112" s="198">
        <v>37041.337847222225</v>
      </c>
      <c r="I1112" t="s">
        <v>1111</v>
      </c>
      <c r="M1112" t="s">
        <v>2946</v>
      </c>
      <c r="N1112" t="s">
        <v>1524</v>
      </c>
      <c r="O1112" t="s">
        <v>4936</v>
      </c>
      <c r="P1112" s="199">
        <v>2000</v>
      </c>
      <c r="S1112" t="s">
        <v>2947</v>
      </c>
      <c r="T1112" t="s">
        <v>3255</v>
      </c>
      <c r="U1112" s="201">
        <v>2.61</v>
      </c>
      <c r="V1112" t="s">
        <v>1112</v>
      </c>
      <c r="W1112" t="s">
        <v>3164</v>
      </c>
      <c r="X1112" t="s">
        <v>2923</v>
      </c>
      <c r="Y1112" t="s">
        <v>1528</v>
      </c>
      <c r="Z1112" t="s">
        <v>1909</v>
      </c>
      <c r="AA1112">
        <v>816786</v>
      </c>
      <c r="AB1112" s="198">
        <v>37042.875</v>
      </c>
      <c r="AC1112" s="198">
        <v>37042.875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10000</v>
      </c>
      <c r="G1113" s="202">
        <v>1308800</v>
      </c>
      <c r="H1113" s="198">
        <v>37041.33798611111</v>
      </c>
      <c r="I1113" t="s">
        <v>3095</v>
      </c>
      <c r="M1113" t="s">
        <v>2946</v>
      </c>
      <c r="N1113" t="s">
        <v>1524</v>
      </c>
      <c r="O1113" t="s">
        <v>110</v>
      </c>
      <c r="P1113" s="199">
        <v>10000</v>
      </c>
      <c r="S1113" t="s">
        <v>2947</v>
      </c>
      <c r="T1113" t="s">
        <v>3255</v>
      </c>
      <c r="U1113" s="201">
        <v>3.67</v>
      </c>
      <c r="V1113" t="s">
        <v>2942</v>
      </c>
      <c r="W1113" t="s">
        <v>1101</v>
      </c>
      <c r="X1113" t="s">
        <v>1102</v>
      </c>
      <c r="Y1113" t="s">
        <v>1528</v>
      </c>
      <c r="Z1113" t="s">
        <v>1909</v>
      </c>
      <c r="AA1113">
        <v>816787</v>
      </c>
      <c r="AB1113" s="198">
        <v>37042.875</v>
      </c>
      <c r="AC1113" s="198">
        <v>37042.875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1308801</v>
      </c>
      <c r="H1114" s="198">
        <v>37041.337997685187</v>
      </c>
      <c r="I1114" t="s">
        <v>1276</v>
      </c>
      <c r="M1114" t="s">
        <v>1657</v>
      </c>
      <c r="N1114" t="s">
        <v>2904</v>
      </c>
      <c r="O1114" t="s">
        <v>4975</v>
      </c>
      <c r="Q1114" s="199">
        <v>25</v>
      </c>
      <c r="S1114" t="s">
        <v>2945</v>
      </c>
      <c r="T1114" t="s">
        <v>3255</v>
      </c>
      <c r="U1114" s="201">
        <v>78</v>
      </c>
      <c r="V1114" t="s">
        <v>298</v>
      </c>
      <c r="W1114" t="s">
        <v>2909</v>
      </c>
      <c r="X1114" t="s">
        <v>2906</v>
      </c>
      <c r="Y1114" t="s">
        <v>1072</v>
      </c>
      <c r="Z1114" t="s">
        <v>1904</v>
      </c>
      <c r="AA1114">
        <v>625797.1</v>
      </c>
      <c r="AB1114" s="198">
        <v>37042.875</v>
      </c>
      <c r="AC1114" s="198">
        <v>37042.875</v>
      </c>
    </row>
    <row r="1115" spans="1:29" x14ac:dyDescent="0.25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30</v>
      </c>
      <c r="F1115" s="213">
        <f t="shared" si="90"/>
        <v>450000</v>
      </c>
      <c r="G1115" s="202">
        <v>1308802</v>
      </c>
      <c r="H1115" s="198">
        <v>37041.338020833333</v>
      </c>
      <c r="I1115" t="s">
        <v>1238</v>
      </c>
      <c r="M1115" t="s">
        <v>2946</v>
      </c>
      <c r="N1115" t="s">
        <v>1524</v>
      </c>
      <c r="O1115" t="s">
        <v>1154</v>
      </c>
      <c r="Q1115" s="199">
        <v>15000</v>
      </c>
      <c r="S1115" t="s">
        <v>2947</v>
      </c>
      <c r="T1115" t="s">
        <v>3255</v>
      </c>
      <c r="U1115" s="201">
        <v>3.585</v>
      </c>
      <c r="V1115" t="s">
        <v>1136</v>
      </c>
      <c r="W1115" t="s">
        <v>1402</v>
      </c>
      <c r="X1115" t="s">
        <v>1155</v>
      </c>
      <c r="Y1115" t="s">
        <v>1528</v>
      </c>
      <c r="Z1115" t="s">
        <v>1909</v>
      </c>
      <c r="AA1115">
        <v>816788</v>
      </c>
      <c r="AB1115" s="198">
        <v>37043.407638888886</v>
      </c>
      <c r="AC1115" s="198">
        <v>37072.407638888886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1308803</v>
      </c>
      <c r="H1116" s="198">
        <v>37041.338067129633</v>
      </c>
      <c r="I1116" t="s">
        <v>3095</v>
      </c>
      <c r="M1116" t="s">
        <v>2946</v>
      </c>
      <c r="N1116" t="s">
        <v>1524</v>
      </c>
      <c r="O1116" t="s">
        <v>110</v>
      </c>
      <c r="P1116" s="199">
        <v>10000</v>
      </c>
      <c r="S1116" t="s">
        <v>2947</v>
      </c>
      <c r="T1116" t="s">
        <v>3255</v>
      </c>
      <c r="U1116" s="201">
        <v>3.66</v>
      </c>
      <c r="V1116" t="s">
        <v>2942</v>
      </c>
      <c r="W1116" t="s">
        <v>1101</v>
      </c>
      <c r="X1116" t="s">
        <v>1102</v>
      </c>
      <c r="Y1116" t="s">
        <v>1528</v>
      </c>
      <c r="Z1116" t="s">
        <v>1909</v>
      </c>
      <c r="AA1116">
        <v>816789</v>
      </c>
      <c r="AB1116" s="198">
        <v>37042.875</v>
      </c>
      <c r="AC1116" s="198">
        <v>37042.875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1308804</v>
      </c>
      <c r="H1117" s="198">
        <v>37041.338101851848</v>
      </c>
      <c r="I1117" t="s">
        <v>24</v>
      </c>
      <c r="M1117" t="s">
        <v>1657</v>
      </c>
      <c r="N1117" t="s">
        <v>2904</v>
      </c>
      <c r="O1117" t="s">
        <v>1993</v>
      </c>
      <c r="Q1117" s="199">
        <v>25</v>
      </c>
      <c r="S1117" t="s">
        <v>2945</v>
      </c>
      <c r="T1117" t="s">
        <v>3255</v>
      </c>
      <c r="U1117" s="201">
        <v>45</v>
      </c>
      <c r="V1117" t="s">
        <v>25</v>
      </c>
      <c r="W1117" t="s">
        <v>2909</v>
      </c>
      <c r="X1117" t="s">
        <v>2906</v>
      </c>
      <c r="Y1117" t="s">
        <v>1072</v>
      </c>
      <c r="Z1117" t="s">
        <v>1904</v>
      </c>
      <c r="AA1117">
        <v>625798.1</v>
      </c>
      <c r="AB1117" s="198">
        <v>37042.875</v>
      </c>
      <c r="AC1117" s="198">
        <v>37042.875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1308805</v>
      </c>
      <c r="H1118" s="198">
        <v>37041.338159722225</v>
      </c>
      <c r="I1118" t="s">
        <v>1529</v>
      </c>
      <c r="M1118" t="s">
        <v>2946</v>
      </c>
      <c r="N1118" t="s">
        <v>1524</v>
      </c>
      <c r="O1118" t="s">
        <v>4845</v>
      </c>
      <c r="P1118" s="199">
        <v>5000</v>
      </c>
      <c r="S1118" t="s">
        <v>2947</v>
      </c>
      <c r="T1118" t="s">
        <v>3255</v>
      </c>
      <c r="U1118" s="201">
        <v>3.7412999999999998</v>
      </c>
      <c r="V1118" t="s">
        <v>1530</v>
      </c>
      <c r="W1118" t="s">
        <v>1526</v>
      </c>
      <c r="X1118" t="s">
        <v>1527</v>
      </c>
      <c r="Y1118" t="s">
        <v>1528</v>
      </c>
      <c r="Z1118" t="s">
        <v>1909</v>
      </c>
      <c r="AA1118">
        <v>816790</v>
      </c>
      <c r="AB1118" s="198">
        <v>37042.875</v>
      </c>
      <c r="AC1118" s="198">
        <v>37042.875</v>
      </c>
    </row>
    <row r="1119" spans="1:29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1308806</v>
      </c>
      <c r="H1119" s="198">
        <v>37041.338171296295</v>
      </c>
      <c r="I1119" t="s">
        <v>34</v>
      </c>
      <c r="M1119" t="s">
        <v>1657</v>
      </c>
      <c r="N1119" t="s">
        <v>2902</v>
      </c>
      <c r="O1119" t="s">
        <v>4966</v>
      </c>
      <c r="P1119" s="199">
        <v>25</v>
      </c>
      <c r="S1119" t="s">
        <v>2945</v>
      </c>
      <c r="T1119" t="s">
        <v>3255</v>
      </c>
      <c r="U1119" s="201">
        <v>28</v>
      </c>
      <c r="V1119" t="s">
        <v>311</v>
      </c>
      <c r="W1119" t="s">
        <v>288</v>
      </c>
      <c r="X1119" t="s">
        <v>2903</v>
      </c>
      <c r="Y1119" t="s">
        <v>1072</v>
      </c>
      <c r="Z1119" t="s">
        <v>1904</v>
      </c>
      <c r="AA1119">
        <v>625799.1</v>
      </c>
      <c r="AB1119" s="198">
        <v>37042.875</v>
      </c>
      <c r="AC1119" s="198">
        <v>37042.875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1308807</v>
      </c>
      <c r="H1120" s="198">
        <v>37041.338229166664</v>
      </c>
      <c r="I1120" t="s">
        <v>1600</v>
      </c>
      <c r="M1120" t="s">
        <v>2946</v>
      </c>
      <c r="N1120" t="s">
        <v>1524</v>
      </c>
      <c r="O1120" t="s">
        <v>4965</v>
      </c>
      <c r="P1120" s="199">
        <v>5000</v>
      </c>
      <c r="S1120" t="s">
        <v>2947</v>
      </c>
      <c r="T1120" t="s">
        <v>3255</v>
      </c>
      <c r="U1120" s="201">
        <v>3.99</v>
      </c>
      <c r="V1120" t="s">
        <v>1100</v>
      </c>
      <c r="W1120" t="s">
        <v>250</v>
      </c>
      <c r="X1120" t="s">
        <v>70</v>
      </c>
      <c r="Y1120" t="s">
        <v>1528</v>
      </c>
      <c r="Z1120" t="s">
        <v>1909</v>
      </c>
      <c r="AA1120">
        <v>816791</v>
      </c>
      <c r="AB1120" s="198">
        <v>37042.875</v>
      </c>
      <c r="AC1120" s="198">
        <v>37042.875</v>
      </c>
    </row>
    <row r="1121" spans="1:29" x14ac:dyDescent="0.25">
      <c r="A1121" s="44" t="str">
        <f t="shared" si="86"/>
        <v>US Crude Financial</v>
      </c>
      <c r="B1121" s="44" t="str">
        <f t="shared" si="87"/>
        <v>US</v>
      </c>
      <c r="C1121" s="44" t="str">
        <f t="shared" si="88"/>
        <v>Crude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50000</v>
      </c>
      <c r="G1121" s="202">
        <v>1308808</v>
      </c>
      <c r="H1121" s="198">
        <v>37041.338252314818</v>
      </c>
      <c r="I1121" t="s">
        <v>3225</v>
      </c>
      <c r="M1121" t="s">
        <v>3086</v>
      </c>
      <c r="N1121" t="s">
        <v>1063</v>
      </c>
      <c r="O1121" t="s">
        <v>2972</v>
      </c>
      <c r="Q1121" s="199">
        <v>50000</v>
      </c>
      <c r="S1121" t="s">
        <v>2953</v>
      </c>
      <c r="T1121" t="s">
        <v>3255</v>
      </c>
      <c r="U1121" s="201">
        <v>28.79</v>
      </c>
      <c r="V1121" t="s">
        <v>1199</v>
      </c>
      <c r="W1121" t="s">
        <v>1065</v>
      </c>
      <c r="X1121" t="s">
        <v>1066</v>
      </c>
      <c r="Y1121" t="s">
        <v>1670</v>
      </c>
      <c r="Z1121" t="s">
        <v>1909</v>
      </c>
      <c r="AA1121">
        <v>109430</v>
      </c>
      <c r="AB1121" s="198">
        <v>37073</v>
      </c>
      <c r="AC1121" s="198">
        <v>37103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1308809</v>
      </c>
      <c r="H1122" s="198">
        <v>37041.338263888887</v>
      </c>
      <c r="I1122" t="s">
        <v>1262</v>
      </c>
      <c r="M1122" t="s">
        <v>1657</v>
      </c>
      <c r="N1122" t="s">
        <v>2904</v>
      </c>
      <c r="O1122" t="s">
        <v>1993</v>
      </c>
      <c r="P1122" s="199">
        <v>25</v>
      </c>
      <c r="S1122" t="s">
        <v>2945</v>
      </c>
      <c r="T1122" t="s">
        <v>3255</v>
      </c>
      <c r="U1122" s="201">
        <v>42</v>
      </c>
      <c r="V1122" t="s">
        <v>316</v>
      </c>
      <c r="W1122" t="s">
        <v>2909</v>
      </c>
      <c r="X1122" t="s">
        <v>2906</v>
      </c>
      <c r="Y1122" t="s">
        <v>1072</v>
      </c>
      <c r="Z1122" t="s">
        <v>1904</v>
      </c>
      <c r="AA1122">
        <v>625800.1</v>
      </c>
      <c r="AB1122" s="198">
        <v>37042.875</v>
      </c>
      <c r="AC1122" s="198">
        <v>37042.875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200</v>
      </c>
      <c r="G1123" s="202">
        <v>1308810</v>
      </c>
      <c r="H1123" s="198">
        <v>37041.338402777779</v>
      </c>
      <c r="I1123" t="s">
        <v>1428</v>
      </c>
      <c r="M1123" t="s">
        <v>2946</v>
      </c>
      <c r="N1123" t="s">
        <v>1524</v>
      </c>
      <c r="O1123" t="s">
        <v>4960</v>
      </c>
      <c r="P1123" s="199">
        <v>200</v>
      </c>
      <c r="S1123" t="s">
        <v>2947</v>
      </c>
      <c r="T1123" t="s">
        <v>3255</v>
      </c>
      <c r="U1123" s="201">
        <v>3.6</v>
      </c>
      <c r="V1123" t="s">
        <v>875</v>
      </c>
      <c r="W1123" t="s">
        <v>1562</v>
      </c>
      <c r="X1123" t="s">
        <v>1563</v>
      </c>
      <c r="Y1123" t="s">
        <v>1528</v>
      </c>
      <c r="Z1123" t="s">
        <v>1909</v>
      </c>
      <c r="AA1123">
        <v>816793</v>
      </c>
      <c r="AB1123" s="198">
        <v>37042.875</v>
      </c>
      <c r="AC1123" s="198">
        <v>37042.875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1308811</v>
      </c>
      <c r="H1124" s="198">
        <v>37041.338425925926</v>
      </c>
      <c r="I1124" t="s">
        <v>66</v>
      </c>
      <c r="M1124" t="s">
        <v>2946</v>
      </c>
      <c r="N1124" t="s">
        <v>1524</v>
      </c>
      <c r="O1124" t="s">
        <v>4891</v>
      </c>
      <c r="P1124" s="199">
        <v>5000</v>
      </c>
      <c r="S1124" t="s">
        <v>2947</v>
      </c>
      <c r="T1124" t="s">
        <v>3255</v>
      </c>
      <c r="U1124" s="201">
        <v>3.5375000000000001</v>
      </c>
      <c r="V1124" t="s">
        <v>3209</v>
      </c>
      <c r="W1124" t="s">
        <v>1363</v>
      </c>
      <c r="X1124" t="s">
        <v>1548</v>
      </c>
      <c r="Y1124" t="s">
        <v>1528</v>
      </c>
      <c r="Z1124" t="s">
        <v>1909</v>
      </c>
      <c r="AA1124">
        <v>816794</v>
      </c>
      <c r="AB1124" s="198">
        <v>37042.875</v>
      </c>
      <c r="AC1124" s="198">
        <v>37042.875</v>
      </c>
    </row>
    <row r="1125" spans="1:29" x14ac:dyDescent="0.25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1308812</v>
      </c>
      <c r="H1125" s="198">
        <v>37041.338437500002</v>
      </c>
      <c r="I1125" t="s">
        <v>2987</v>
      </c>
      <c r="M1125" t="s">
        <v>1657</v>
      </c>
      <c r="N1125" t="s">
        <v>2902</v>
      </c>
      <c r="O1125" t="s">
        <v>1992</v>
      </c>
      <c r="P1125" s="199">
        <v>25</v>
      </c>
      <c r="S1125" t="s">
        <v>2945</v>
      </c>
      <c r="T1125" t="s">
        <v>3255</v>
      </c>
      <c r="U1125" s="201">
        <v>70</v>
      </c>
      <c r="V1125" t="s">
        <v>291</v>
      </c>
      <c r="W1125" t="s">
        <v>22</v>
      </c>
      <c r="X1125" t="s">
        <v>2903</v>
      </c>
      <c r="Y1125" t="s">
        <v>1072</v>
      </c>
      <c r="Z1125" t="s">
        <v>1904</v>
      </c>
      <c r="AA1125">
        <v>625801.1</v>
      </c>
      <c r="AB1125" s="198">
        <v>37042.875</v>
      </c>
      <c r="AC1125" s="198">
        <v>37042.875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1308813</v>
      </c>
      <c r="H1126" s="198">
        <v>37041.338449074072</v>
      </c>
      <c r="I1126" t="s">
        <v>1421</v>
      </c>
      <c r="M1126" t="s">
        <v>1657</v>
      </c>
      <c r="N1126" t="s">
        <v>2902</v>
      </c>
      <c r="O1126" t="s">
        <v>1992</v>
      </c>
      <c r="Q1126" s="199">
        <v>25</v>
      </c>
      <c r="S1126" t="s">
        <v>2945</v>
      </c>
      <c r="T1126" t="s">
        <v>3255</v>
      </c>
      <c r="U1126" s="201">
        <v>75</v>
      </c>
      <c r="V1126" t="s">
        <v>1422</v>
      </c>
      <c r="W1126" t="s">
        <v>22</v>
      </c>
      <c r="X1126" t="s">
        <v>2903</v>
      </c>
      <c r="Y1126" t="s">
        <v>1072</v>
      </c>
      <c r="Z1126" t="s">
        <v>1904</v>
      </c>
      <c r="AA1126">
        <v>625802.1</v>
      </c>
      <c r="AB1126" s="198">
        <v>37042.875</v>
      </c>
      <c r="AC1126" s="198">
        <v>37042.875</v>
      </c>
    </row>
    <row r="1127" spans="1:29" x14ac:dyDescent="0.25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1308814</v>
      </c>
      <c r="H1127" s="198">
        <v>37041.338483796295</v>
      </c>
      <c r="I1127" t="s">
        <v>34</v>
      </c>
      <c r="M1127" t="s">
        <v>1657</v>
      </c>
      <c r="N1127" t="s">
        <v>2902</v>
      </c>
      <c r="O1127" t="s">
        <v>4966</v>
      </c>
      <c r="P1127" s="199">
        <v>25</v>
      </c>
      <c r="S1127" t="s">
        <v>2945</v>
      </c>
      <c r="T1127" t="s">
        <v>3255</v>
      </c>
      <c r="U1127" s="201">
        <v>28.5</v>
      </c>
      <c r="V1127" t="s">
        <v>1995</v>
      </c>
      <c r="W1127" t="s">
        <v>288</v>
      </c>
      <c r="X1127" t="s">
        <v>2903</v>
      </c>
      <c r="Y1127" t="s">
        <v>1072</v>
      </c>
      <c r="Z1127" t="s">
        <v>1904</v>
      </c>
      <c r="AA1127">
        <v>625803.1</v>
      </c>
      <c r="AB1127" s="198">
        <v>37042.875</v>
      </c>
      <c r="AC1127" s="198">
        <v>37042.875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2870</v>
      </c>
      <c r="G1128" s="202">
        <v>1308815</v>
      </c>
      <c r="H1128" s="198">
        <v>37041.338506944441</v>
      </c>
      <c r="I1128" t="s">
        <v>1323</v>
      </c>
      <c r="M1128" t="s">
        <v>2946</v>
      </c>
      <c r="N1128" t="s">
        <v>1524</v>
      </c>
      <c r="O1128" t="s">
        <v>4845</v>
      </c>
      <c r="Q1128" s="199">
        <v>2870</v>
      </c>
      <c r="S1128" t="s">
        <v>2947</v>
      </c>
      <c r="T1128" t="s">
        <v>3255</v>
      </c>
      <c r="U1128" s="201">
        <v>3.7437999999999998</v>
      </c>
      <c r="V1128" t="s">
        <v>1375</v>
      </c>
      <c r="W1128" t="s">
        <v>1526</v>
      </c>
      <c r="X1128" t="s">
        <v>1527</v>
      </c>
      <c r="Y1128" t="s">
        <v>1528</v>
      </c>
      <c r="Z1128" t="s">
        <v>1909</v>
      </c>
      <c r="AA1128">
        <v>816795</v>
      </c>
      <c r="AB1128" s="198">
        <v>37042.875</v>
      </c>
      <c r="AC1128" s="198">
        <v>37042.875</v>
      </c>
    </row>
    <row r="1129" spans="1:29" x14ac:dyDescent="0.25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31</v>
      </c>
      <c r="F1129" s="213">
        <f t="shared" si="90"/>
        <v>3100</v>
      </c>
      <c r="G1129" s="202">
        <v>1308816</v>
      </c>
      <c r="H1129" s="198">
        <v>37041.338530092595</v>
      </c>
      <c r="I1129" t="s">
        <v>3225</v>
      </c>
      <c r="M1129" t="s">
        <v>2946</v>
      </c>
      <c r="N1129" t="s">
        <v>1507</v>
      </c>
      <c r="O1129" t="s">
        <v>3370</v>
      </c>
      <c r="Q1129" s="199">
        <v>100</v>
      </c>
      <c r="S1129" t="s">
        <v>1441</v>
      </c>
      <c r="T1129" t="s">
        <v>3255</v>
      </c>
      <c r="U1129" s="201">
        <v>0.25</v>
      </c>
      <c r="V1129" t="s">
        <v>1198</v>
      </c>
      <c r="W1129" t="s">
        <v>1442</v>
      </c>
      <c r="X1129" t="s">
        <v>1443</v>
      </c>
      <c r="Y1129" t="s">
        <v>3275</v>
      </c>
      <c r="Z1129" t="s">
        <v>1909</v>
      </c>
      <c r="AA1129" t="s">
        <v>1999</v>
      </c>
      <c r="AB1129" s="198">
        <v>37073</v>
      </c>
      <c r="AC1129" s="198">
        <v>37103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1308818</v>
      </c>
      <c r="H1130" s="198">
        <v>37041.338576388887</v>
      </c>
      <c r="I1130" t="s">
        <v>2992</v>
      </c>
      <c r="M1130" t="s">
        <v>2946</v>
      </c>
      <c r="N1130" t="s">
        <v>1524</v>
      </c>
      <c r="O1130" t="s">
        <v>4965</v>
      </c>
      <c r="P1130" s="199">
        <v>5000</v>
      </c>
      <c r="S1130" t="s">
        <v>2947</v>
      </c>
      <c r="T1130" t="s">
        <v>3255</v>
      </c>
      <c r="U1130" s="201">
        <v>3.98</v>
      </c>
      <c r="V1130" t="s">
        <v>325</v>
      </c>
      <c r="W1130" t="s">
        <v>250</v>
      </c>
      <c r="X1130" t="s">
        <v>70</v>
      </c>
      <c r="Y1130" t="s">
        <v>1528</v>
      </c>
      <c r="Z1130" t="s">
        <v>1909</v>
      </c>
      <c r="AA1130">
        <v>816797</v>
      </c>
      <c r="AB1130" s="198">
        <v>37042.875</v>
      </c>
      <c r="AC1130" s="198">
        <v>37042.875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650</v>
      </c>
      <c r="G1131" s="202">
        <v>1308819</v>
      </c>
      <c r="H1131" s="198">
        <v>37041.338587962964</v>
      </c>
      <c r="I1131" t="s">
        <v>2992</v>
      </c>
      <c r="M1131" t="s">
        <v>2946</v>
      </c>
      <c r="N1131" t="s">
        <v>1524</v>
      </c>
      <c r="O1131" t="s">
        <v>4926</v>
      </c>
      <c r="Q1131" s="199">
        <v>650</v>
      </c>
      <c r="S1131" t="s">
        <v>2947</v>
      </c>
      <c r="T1131" t="s">
        <v>3255</v>
      </c>
      <c r="U1131" s="201">
        <v>2.665</v>
      </c>
      <c r="V1131" t="s">
        <v>103</v>
      </c>
      <c r="W1131" t="s">
        <v>104</v>
      </c>
      <c r="X1131" t="s">
        <v>83</v>
      </c>
      <c r="Y1131" t="s">
        <v>1528</v>
      </c>
      <c r="Z1131" t="s">
        <v>1909</v>
      </c>
      <c r="AA1131">
        <v>816798</v>
      </c>
      <c r="AB1131" s="198">
        <v>37042.875</v>
      </c>
      <c r="AC1131" s="198">
        <v>37042.875</v>
      </c>
    </row>
    <row r="1132" spans="1:29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</v>
      </c>
      <c r="G1132" s="202">
        <v>1308820</v>
      </c>
      <c r="H1132" s="198">
        <v>37041.338634259257</v>
      </c>
      <c r="I1132" t="s">
        <v>1267</v>
      </c>
      <c r="M1132" t="s">
        <v>2946</v>
      </c>
      <c r="N1132" t="s">
        <v>1507</v>
      </c>
      <c r="O1132" t="s">
        <v>4961</v>
      </c>
      <c r="Q1132" s="199">
        <v>100</v>
      </c>
      <c r="S1132" t="s">
        <v>1441</v>
      </c>
      <c r="T1132" t="s">
        <v>3255</v>
      </c>
      <c r="U1132" s="201">
        <v>0.3125</v>
      </c>
      <c r="V1132" t="s">
        <v>1343</v>
      </c>
      <c r="W1132" t="s">
        <v>1442</v>
      </c>
      <c r="X1132" t="s">
        <v>1443</v>
      </c>
      <c r="Y1132" t="s">
        <v>3275</v>
      </c>
      <c r="Z1132" t="s">
        <v>1909</v>
      </c>
      <c r="AA1132" t="s">
        <v>2000</v>
      </c>
      <c r="AB1132" s="198">
        <v>37104</v>
      </c>
      <c r="AC1132" s="198">
        <v>37134</v>
      </c>
    </row>
    <row r="1133" spans="1:29" x14ac:dyDescent="0.25">
      <c r="A1133" s="44" t="str">
        <f t="shared" si="86"/>
        <v xml:space="preserve"> Metals Financial</v>
      </c>
      <c r="B1133" s="44" t="str">
        <f t="shared" si="87"/>
        <v/>
      </c>
      <c r="C1133" s="44" t="str">
        <f t="shared" si="88"/>
        <v>Metals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</v>
      </c>
      <c r="G1133" s="202">
        <v>1308821</v>
      </c>
      <c r="H1133" s="198">
        <v>37041.338634259257</v>
      </c>
      <c r="I1133" t="s">
        <v>3270</v>
      </c>
      <c r="M1133" t="s">
        <v>2952</v>
      </c>
      <c r="N1133" t="s">
        <v>3284</v>
      </c>
      <c r="O1133" t="s">
        <v>3285</v>
      </c>
      <c r="Q1133" s="199">
        <v>5</v>
      </c>
      <c r="S1133" t="s">
        <v>3254</v>
      </c>
      <c r="T1133" t="s">
        <v>3255</v>
      </c>
      <c r="U1133" s="201">
        <v>477</v>
      </c>
      <c r="V1133" t="s">
        <v>4687</v>
      </c>
      <c r="W1133" t="s">
        <v>3274</v>
      </c>
      <c r="X1133" t="s">
        <v>3257</v>
      </c>
      <c r="Y1133" t="s">
        <v>3258</v>
      </c>
      <c r="Z1133" t="s">
        <v>3259</v>
      </c>
      <c r="AA1133">
        <v>2157826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</v>
      </c>
      <c r="G1134" s="202">
        <v>1308824</v>
      </c>
      <c r="H1134" s="198">
        <v>37041.33865740741</v>
      </c>
      <c r="I1134" t="s">
        <v>1267</v>
      </c>
      <c r="M1134" t="s">
        <v>2946</v>
      </c>
      <c r="N1134" t="s">
        <v>1524</v>
      </c>
      <c r="O1134" t="s">
        <v>1984</v>
      </c>
      <c r="P1134" s="199">
        <v>5000</v>
      </c>
      <c r="S1134" t="s">
        <v>2947</v>
      </c>
      <c r="T1134" t="s">
        <v>3255</v>
      </c>
      <c r="U1134" s="201">
        <v>3.99</v>
      </c>
      <c r="V1134" t="s">
        <v>1359</v>
      </c>
      <c r="W1134" t="s">
        <v>250</v>
      </c>
      <c r="X1134" t="s">
        <v>70</v>
      </c>
      <c r="Y1134" t="s">
        <v>1528</v>
      </c>
      <c r="Z1134" t="s">
        <v>1909</v>
      </c>
      <c r="AA1134">
        <v>816800</v>
      </c>
      <c r="AB1134" s="198">
        <v>37042.875</v>
      </c>
      <c r="AC1134" s="198">
        <v>37042.875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</v>
      </c>
      <c r="G1135" s="202">
        <v>1308825</v>
      </c>
      <c r="H1135" s="198">
        <v>37041.33866898148</v>
      </c>
      <c r="I1135" t="s">
        <v>1111</v>
      </c>
      <c r="M1135" t="s">
        <v>2946</v>
      </c>
      <c r="N1135" t="s">
        <v>1524</v>
      </c>
      <c r="O1135" t="s">
        <v>2001</v>
      </c>
      <c r="P1135" s="199">
        <v>1000</v>
      </c>
      <c r="S1135" t="s">
        <v>2947</v>
      </c>
      <c r="T1135" t="s">
        <v>3255</v>
      </c>
      <c r="U1135" s="201">
        <v>3.59</v>
      </c>
      <c r="V1135" t="s">
        <v>1112</v>
      </c>
      <c r="W1135" t="s">
        <v>1562</v>
      </c>
      <c r="X1135" t="s">
        <v>1563</v>
      </c>
      <c r="Y1135" t="s">
        <v>1528</v>
      </c>
      <c r="Z1135" t="s">
        <v>1909</v>
      </c>
      <c r="AA1135">
        <v>816799</v>
      </c>
      <c r="AB1135" s="198">
        <v>37042.875</v>
      </c>
      <c r="AC1135" s="198">
        <v>37042.875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4175</v>
      </c>
      <c r="G1136" s="202">
        <v>1308826</v>
      </c>
      <c r="H1136" s="198">
        <v>37041.338703703703</v>
      </c>
      <c r="I1136" t="s">
        <v>1546</v>
      </c>
      <c r="M1136" t="s">
        <v>2946</v>
      </c>
      <c r="N1136" t="s">
        <v>1524</v>
      </c>
      <c r="O1136" t="s">
        <v>4879</v>
      </c>
      <c r="P1136" s="199">
        <v>4175</v>
      </c>
      <c r="S1136" t="s">
        <v>2947</v>
      </c>
      <c r="T1136" t="s">
        <v>3255</v>
      </c>
      <c r="U1136" s="201">
        <v>3.85</v>
      </c>
      <c r="V1136" t="s">
        <v>1550</v>
      </c>
      <c r="W1136" t="s">
        <v>1575</v>
      </c>
      <c r="X1136" t="s">
        <v>1576</v>
      </c>
      <c r="Y1136" t="s">
        <v>1528</v>
      </c>
      <c r="Z1136" t="s">
        <v>1909</v>
      </c>
      <c r="AA1136">
        <v>816801</v>
      </c>
      <c r="AB1136" s="198">
        <v>37042.875</v>
      </c>
      <c r="AC1136" s="198">
        <v>37042.875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1308827</v>
      </c>
      <c r="H1137" s="198">
        <v>37041.338726851849</v>
      </c>
      <c r="I1137" t="s">
        <v>1226</v>
      </c>
      <c r="M1137" t="s">
        <v>1657</v>
      </c>
      <c r="N1137" t="s">
        <v>2902</v>
      </c>
      <c r="O1137" t="s">
        <v>471</v>
      </c>
      <c r="P1137" s="199">
        <v>25</v>
      </c>
      <c r="S1137" t="s">
        <v>2945</v>
      </c>
      <c r="T1137" t="s">
        <v>3255</v>
      </c>
      <c r="U1137" s="201">
        <v>143</v>
      </c>
      <c r="V1137" t="s">
        <v>1370</v>
      </c>
      <c r="W1137" t="s">
        <v>2907</v>
      </c>
      <c r="X1137" t="s">
        <v>2903</v>
      </c>
      <c r="Y1137" t="s">
        <v>1072</v>
      </c>
      <c r="Z1137" t="s">
        <v>1904</v>
      </c>
      <c r="AA1137">
        <v>625804.1</v>
      </c>
      <c r="AB1137" s="198">
        <v>37042.875</v>
      </c>
      <c r="AC1137" s="198">
        <v>37042.875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1308828</v>
      </c>
      <c r="H1138" s="198">
        <v>37041.338750000003</v>
      </c>
      <c r="I1138" t="s">
        <v>2976</v>
      </c>
      <c r="M1138" t="s">
        <v>2946</v>
      </c>
      <c r="N1138" t="s">
        <v>1524</v>
      </c>
      <c r="O1138" t="s">
        <v>1985</v>
      </c>
      <c r="Q1138" s="199">
        <v>10000</v>
      </c>
      <c r="S1138" t="s">
        <v>2947</v>
      </c>
      <c r="T1138" t="s">
        <v>3255</v>
      </c>
      <c r="U1138" s="201">
        <v>10.6</v>
      </c>
      <c r="V1138" t="s">
        <v>1280</v>
      </c>
      <c r="W1138" t="s">
        <v>2919</v>
      </c>
      <c r="X1138" t="s">
        <v>83</v>
      </c>
      <c r="Y1138" t="s">
        <v>1528</v>
      </c>
      <c r="Z1138" t="s">
        <v>1909</v>
      </c>
      <c r="AA1138">
        <v>816802</v>
      </c>
      <c r="AB1138" s="198">
        <v>37042.875</v>
      </c>
      <c r="AC1138" s="198">
        <v>37042.875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5000</v>
      </c>
      <c r="G1139" s="202">
        <v>1308829</v>
      </c>
      <c r="H1139" s="198">
        <v>37041.338773148149</v>
      </c>
      <c r="I1139" t="s">
        <v>2917</v>
      </c>
      <c r="M1139" t="s">
        <v>2946</v>
      </c>
      <c r="N1139" t="s">
        <v>1524</v>
      </c>
      <c r="O1139" t="s">
        <v>4940</v>
      </c>
      <c r="Q1139" s="199">
        <v>5000</v>
      </c>
      <c r="S1139" t="s">
        <v>2947</v>
      </c>
      <c r="T1139" t="s">
        <v>3255</v>
      </c>
      <c r="U1139" s="201">
        <v>6.2</v>
      </c>
      <c r="V1139" t="s">
        <v>2918</v>
      </c>
      <c r="W1139" t="s">
        <v>82</v>
      </c>
      <c r="X1139" t="s">
        <v>83</v>
      </c>
      <c r="Y1139" t="s">
        <v>1528</v>
      </c>
      <c r="Z1139" t="s">
        <v>1909</v>
      </c>
      <c r="AA1139">
        <v>816803</v>
      </c>
      <c r="AB1139" s="198">
        <v>37042.875</v>
      </c>
      <c r="AC1139" s="198">
        <v>37042.875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1308830</v>
      </c>
      <c r="H1140" s="198">
        <v>37041.338784722226</v>
      </c>
      <c r="I1140" t="s">
        <v>1600</v>
      </c>
      <c r="M1140" t="s">
        <v>2946</v>
      </c>
      <c r="N1140" t="s">
        <v>1524</v>
      </c>
      <c r="O1140" t="s">
        <v>4945</v>
      </c>
      <c r="P1140" s="199">
        <v>5000</v>
      </c>
      <c r="S1140" t="s">
        <v>2947</v>
      </c>
      <c r="T1140" t="s">
        <v>3255</v>
      </c>
      <c r="U1140" s="201">
        <v>3.98</v>
      </c>
      <c r="V1140" t="s">
        <v>1100</v>
      </c>
      <c r="W1140" t="s">
        <v>250</v>
      </c>
      <c r="X1140" t="s">
        <v>70</v>
      </c>
      <c r="Y1140" t="s">
        <v>1528</v>
      </c>
      <c r="Z1140" t="s">
        <v>1909</v>
      </c>
      <c r="AA1140">
        <v>816804</v>
      </c>
      <c r="AB1140" s="198">
        <v>37042.875</v>
      </c>
      <c r="AC1140" s="198">
        <v>37042.875</v>
      </c>
    </row>
    <row r="1141" spans="1:29" x14ac:dyDescent="0.25">
      <c r="A1141" s="44" t="str">
        <f t="shared" si="86"/>
        <v xml:space="preserve"> Natural Gas Physical</v>
      </c>
      <c r="B1141" s="44" t="str">
        <f t="shared" si="87"/>
        <v/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1308831</v>
      </c>
      <c r="H1141" s="198">
        <v>37041.338796296295</v>
      </c>
      <c r="I1141" t="s">
        <v>1541</v>
      </c>
      <c r="M1141" t="s">
        <v>2946</v>
      </c>
      <c r="N1141" t="s">
        <v>1556</v>
      </c>
      <c r="O1141" t="s">
        <v>4868</v>
      </c>
      <c r="P1141" s="199">
        <v>10000</v>
      </c>
      <c r="S1141" t="s">
        <v>2947</v>
      </c>
      <c r="T1141" t="s">
        <v>3255</v>
      </c>
      <c r="U1141" s="201">
        <v>3.86</v>
      </c>
      <c r="V1141" t="s">
        <v>1687</v>
      </c>
      <c r="W1141" t="s">
        <v>1557</v>
      </c>
      <c r="X1141" t="s">
        <v>1558</v>
      </c>
      <c r="Y1141" t="s">
        <v>1528</v>
      </c>
      <c r="Z1141" t="s">
        <v>1909</v>
      </c>
      <c r="AA1141">
        <v>816805</v>
      </c>
      <c r="AB1141" s="198">
        <v>37042.875</v>
      </c>
      <c r="AC1141" s="198">
        <v>37042.875</v>
      </c>
    </row>
    <row r="1142" spans="1:29" x14ac:dyDescent="0.25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25</v>
      </c>
      <c r="G1142" s="202">
        <v>1308833</v>
      </c>
      <c r="H1142" s="198">
        <v>37041.338831018518</v>
      </c>
      <c r="I1142" t="s">
        <v>1226</v>
      </c>
      <c r="M1142" t="s">
        <v>1657</v>
      </c>
      <c r="N1142" t="s">
        <v>2902</v>
      </c>
      <c r="O1142" t="s">
        <v>4966</v>
      </c>
      <c r="Q1142" s="199">
        <v>25</v>
      </c>
      <c r="S1142" t="s">
        <v>2945</v>
      </c>
      <c r="T1142" t="s">
        <v>3255</v>
      </c>
      <c r="U1142" s="201">
        <v>29.5</v>
      </c>
      <c r="V1142" t="s">
        <v>2920</v>
      </c>
      <c r="W1142" t="s">
        <v>288</v>
      </c>
      <c r="X1142" t="s">
        <v>2903</v>
      </c>
      <c r="Y1142" t="s">
        <v>1072</v>
      </c>
      <c r="Z1142" t="s">
        <v>1904</v>
      </c>
      <c r="AA1142">
        <v>625805.1</v>
      </c>
      <c r="AB1142" s="198">
        <v>37042.875</v>
      </c>
      <c r="AC1142" s="198">
        <v>37042.875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25</v>
      </c>
      <c r="G1143" s="202">
        <v>1308835</v>
      </c>
      <c r="H1143" s="198">
        <v>37041.338888888888</v>
      </c>
      <c r="I1143" t="s">
        <v>34</v>
      </c>
      <c r="M1143" t="s">
        <v>1657</v>
      </c>
      <c r="N1143" t="s">
        <v>2902</v>
      </c>
      <c r="O1143" t="s">
        <v>4966</v>
      </c>
      <c r="P1143" s="199">
        <v>25</v>
      </c>
      <c r="S1143" t="s">
        <v>2945</v>
      </c>
      <c r="T1143" t="s">
        <v>3255</v>
      </c>
      <c r="U1143" s="201">
        <v>28.5</v>
      </c>
      <c r="V1143" t="s">
        <v>311</v>
      </c>
      <c r="W1143" t="s">
        <v>288</v>
      </c>
      <c r="X1143" t="s">
        <v>2903</v>
      </c>
      <c r="Y1143" t="s">
        <v>1072</v>
      </c>
      <c r="Z1143" t="s">
        <v>1904</v>
      </c>
      <c r="AA1143">
        <v>625806.1</v>
      </c>
      <c r="AB1143" s="198">
        <v>37042.875</v>
      </c>
      <c r="AC1143" s="198">
        <v>37042.875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1308836</v>
      </c>
      <c r="H1144" s="198">
        <v>37041.338923611111</v>
      </c>
      <c r="I1144" t="s">
        <v>92</v>
      </c>
      <c r="M1144" t="s">
        <v>2946</v>
      </c>
      <c r="N1144" t="s">
        <v>1524</v>
      </c>
      <c r="O1144" t="s">
        <v>4921</v>
      </c>
      <c r="P1144" s="199">
        <v>5000</v>
      </c>
      <c r="S1144" t="s">
        <v>2947</v>
      </c>
      <c r="T1144" t="s">
        <v>3255</v>
      </c>
      <c r="U1144" s="201">
        <v>3.5474999999999999</v>
      </c>
      <c r="V1144" t="s">
        <v>1197</v>
      </c>
      <c r="W1144" t="s">
        <v>1363</v>
      </c>
      <c r="X1144" t="s">
        <v>1548</v>
      </c>
      <c r="Y1144" t="s">
        <v>1528</v>
      </c>
      <c r="Z1144" t="s">
        <v>1909</v>
      </c>
      <c r="AA1144">
        <v>816807</v>
      </c>
      <c r="AB1144" s="198">
        <v>37042.875</v>
      </c>
      <c r="AC1144" s="198">
        <v>37042.875</v>
      </c>
    </row>
    <row r="1145" spans="1:29" x14ac:dyDescent="0.25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1308837</v>
      </c>
      <c r="H1145" s="198">
        <v>37041.338946759257</v>
      </c>
      <c r="I1145" t="s">
        <v>299</v>
      </c>
      <c r="M1145" t="s">
        <v>1657</v>
      </c>
      <c r="N1145" t="s">
        <v>2902</v>
      </c>
      <c r="O1145" t="s">
        <v>471</v>
      </c>
      <c r="Q1145" s="199">
        <v>25</v>
      </c>
      <c r="S1145" t="s">
        <v>2945</v>
      </c>
      <c r="T1145" t="s">
        <v>3255</v>
      </c>
      <c r="U1145" s="201">
        <v>145</v>
      </c>
      <c r="V1145" t="s">
        <v>2002</v>
      </c>
      <c r="W1145" t="s">
        <v>2907</v>
      </c>
      <c r="X1145" t="s">
        <v>2903</v>
      </c>
      <c r="Y1145" t="s">
        <v>1072</v>
      </c>
      <c r="Z1145" t="s">
        <v>1904</v>
      </c>
      <c r="AA1145">
        <v>625807.1</v>
      </c>
      <c r="AB1145" s="198">
        <v>37042.875</v>
      </c>
      <c r="AC1145" s="198">
        <v>37042.875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4500</v>
      </c>
      <c r="G1146" s="202">
        <v>1308838</v>
      </c>
      <c r="H1146" s="198">
        <v>37041.338958333334</v>
      </c>
      <c r="I1146" t="s">
        <v>2976</v>
      </c>
      <c r="M1146" t="s">
        <v>2946</v>
      </c>
      <c r="N1146" t="s">
        <v>1524</v>
      </c>
      <c r="O1146" t="s">
        <v>2003</v>
      </c>
      <c r="P1146" s="199">
        <v>4500</v>
      </c>
      <c r="S1146" t="s">
        <v>2947</v>
      </c>
      <c r="T1146" t="s">
        <v>3255</v>
      </c>
      <c r="U1146" s="201">
        <v>3.74</v>
      </c>
      <c r="V1146" t="s">
        <v>1491</v>
      </c>
      <c r="W1146" t="s">
        <v>1575</v>
      </c>
      <c r="X1146" t="s">
        <v>1103</v>
      </c>
      <c r="Y1146" t="s">
        <v>1528</v>
      </c>
      <c r="Z1146" t="s">
        <v>1909</v>
      </c>
      <c r="AA1146">
        <v>816808</v>
      </c>
      <c r="AB1146" s="198">
        <v>37042.875</v>
      </c>
      <c r="AC1146" s="198">
        <v>37042.875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5500</v>
      </c>
      <c r="G1147" s="202">
        <v>1308839</v>
      </c>
      <c r="H1147" s="198">
        <v>37041.338969907411</v>
      </c>
      <c r="I1147" t="s">
        <v>1546</v>
      </c>
      <c r="M1147" t="s">
        <v>2946</v>
      </c>
      <c r="N1147" t="s">
        <v>1524</v>
      </c>
      <c r="O1147" t="s">
        <v>2003</v>
      </c>
      <c r="P1147" s="199">
        <v>5500</v>
      </c>
      <c r="S1147" t="s">
        <v>2947</v>
      </c>
      <c r="T1147" t="s">
        <v>3255</v>
      </c>
      <c r="U1147" s="201">
        <v>3.74</v>
      </c>
      <c r="V1147" t="s">
        <v>2973</v>
      </c>
      <c r="W1147" t="s">
        <v>1575</v>
      </c>
      <c r="X1147" t="s">
        <v>1103</v>
      </c>
      <c r="Y1147" t="s">
        <v>1528</v>
      </c>
      <c r="Z1147" t="s">
        <v>1909</v>
      </c>
      <c r="AA1147">
        <v>816809</v>
      </c>
      <c r="AB1147" s="198">
        <v>37042.875</v>
      </c>
      <c r="AC1147" s="198">
        <v>37042.875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26</v>
      </c>
      <c r="G1148" s="202">
        <v>1308840</v>
      </c>
      <c r="H1148" s="198">
        <v>37041.339004629626</v>
      </c>
      <c r="I1148" t="s">
        <v>77</v>
      </c>
      <c r="M1148" t="s">
        <v>2946</v>
      </c>
      <c r="N1148" t="s">
        <v>1524</v>
      </c>
      <c r="O1148" t="s">
        <v>4950</v>
      </c>
      <c r="Q1148" s="199">
        <v>26</v>
      </c>
      <c r="S1148" t="s">
        <v>2947</v>
      </c>
      <c r="T1148" t="s">
        <v>3255</v>
      </c>
      <c r="U1148" s="201">
        <v>3.52</v>
      </c>
      <c r="V1148" t="s">
        <v>1285</v>
      </c>
      <c r="W1148" t="s">
        <v>1562</v>
      </c>
      <c r="X1148" t="s">
        <v>1563</v>
      </c>
      <c r="Y1148" t="s">
        <v>1528</v>
      </c>
      <c r="Z1148" t="s">
        <v>1909</v>
      </c>
      <c r="AA1148">
        <v>816810</v>
      </c>
      <c r="AB1148" s="198">
        <v>37042.875</v>
      </c>
      <c r="AC1148" s="198">
        <v>37042.875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1308841</v>
      </c>
      <c r="H1149" s="198">
        <v>37041.339039351849</v>
      </c>
      <c r="I1149" t="s">
        <v>1094</v>
      </c>
      <c r="M1149" t="s">
        <v>2946</v>
      </c>
      <c r="N1149" t="s">
        <v>1524</v>
      </c>
      <c r="O1149" t="s">
        <v>4879</v>
      </c>
      <c r="P1149" s="199">
        <v>5000</v>
      </c>
      <c r="S1149" t="s">
        <v>2947</v>
      </c>
      <c r="T1149" t="s">
        <v>3255</v>
      </c>
      <c r="U1149" s="201">
        <v>3.8450000000000002</v>
      </c>
      <c r="V1149" t="s">
        <v>1686</v>
      </c>
      <c r="W1149" t="s">
        <v>1575</v>
      </c>
      <c r="X1149" t="s">
        <v>1576</v>
      </c>
      <c r="Y1149" t="s">
        <v>1528</v>
      </c>
      <c r="Z1149" t="s">
        <v>1909</v>
      </c>
      <c r="AA1149">
        <v>816811</v>
      </c>
      <c r="AB1149" s="198">
        <v>37042.875</v>
      </c>
      <c r="AC1149" s="198">
        <v>37042.875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1308842</v>
      </c>
      <c r="H1150" s="198">
        <v>37041.339074074072</v>
      </c>
      <c r="I1150" t="s">
        <v>1094</v>
      </c>
      <c r="M1150" t="s">
        <v>2946</v>
      </c>
      <c r="N1150" t="s">
        <v>1524</v>
      </c>
      <c r="O1150" t="s">
        <v>4882</v>
      </c>
      <c r="P1150" s="199">
        <v>5000</v>
      </c>
      <c r="S1150" t="s">
        <v>2947</v>
      </c>
      <c r="T1150" t="s">
        <v>3255</v>
      </c>
      <c r="U1150" s="201">
        <v>3.8450000000000002</v>
      </c>
      <c r="V1150" t="s">
        <v>1686</v>
      </c>
      <c r="W1150" t="s">
        <v>1575</v>
      </c>
      <c r="X1150" t="s">
        <v>1576</v>
      </c>
      <c r="Y1150" t="s">
        <v>1528</v>
      </c>
      <c r="Z1150" t="s">
        <v>1909</v>
      </c>
      <c r="AA1150">
        <v>816812</v>
      </c>
      <c r="AB1150" s="198">
        <v>37042.875</v>
      </c>
      <c r="AC1150" s="198">
        <v>37042.875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1308843</v>
      </c>
      <c r="H1151" s="198">
        <v>37041.339120370372</v>
      </c>
      <c r="I1151" t="s">
        <v>34</v>
      </c>
      <c r="M1151" t="s">
        <v>1657</v>
      </c>
      <c r="N1151" t="s">
        <v>2902</v>
      </c>
      <c r="O1151" t="s">
        <v>4966</v>
      </c>
      <c r="P1151" s="199">
        <v>25</v>
      </c>
      <c r="S1151" t="s">
        <v>2945</v>
      </c>
      <c r="T1151" t="s">
        <v>3255</v>
      </c>
      <c r="U1151" s="201">
        <v>29</v>
      </c>
      <c r="V1151" t="s">
        <v>311</v>
      </c>
      <c r="W1151" t="s">
        <v>288</v>
      </c>
      <c r="X1151" t="s">
        <v>2903</v>
      </c>
      <c r="Y1151" t="s">
        <v>1072</v>
      </c>
      <c r="Z1151" t="s">
        <v>1904</v>
      </c>
      <c r="AA1151">
        <v>625808.1</v>
      </c>
      <c r="AB1151" s="198">
        <v>37042.875</v>
      </c>
      <c r="AC1151" s="198">
        <v>37042.875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1308844</v>
      </c>
      <c r="H1152" s="198">
        <v>37041.339166666665</v>
      </c>
      <c r="I1152" t="s">
        <v>3095</v>
      </c>
      <c r="M1152" t="s">
        <v>2946</v>
      </c>
      <c r="N1152" t="s">
        <v>1524</v>
      </c>
      <c r="O1152" t="s">
        <v>1984</v>
      </c>
      <c r="Q1152" s="199">
        <v>5000</v>
      </c>
      <c r="S1152" t="s">
        <v>2947</v>
      </c>
      <c r="T1152" t="s">
        <v>3255</v>
      </c>
      <c r="U1152" s="201">
        <v>4</v>
      </c>
      <c r="V1152" t="s">
        <v>69</v>
      </c>
      <c r="W1152" t="s">
        <v>250</v>
      </c>
      <c r="X1152" t="s">
        <v>70</v>
      </c>
      <c r="Y1152" t="s">
        <v>1528</v>
      </c>
      <c r="Z1152" t="s">
        <v>1909</v>
      </c>
      <c r="AA1152">
        <v>816813</v>
      </c>
      <c r="AB1152" s="198">
        <v>37042.875</v>
      </c>
      <c r="AC1152" s="198">
        <v>37042.875</v>
      </c>
    </row>
    <row r="1153" spans="1:29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1308845</v>
      </c>
      <c r="H1153" s="198">
        <v>37041.339212962965</v>
      </c>
      <c r="I1153" t="s">
        <v>1551</v>
      </c>
      <c r="M1153" t="s">
        <v>2946</v>
      </c>
      <c r="N1153" t="s">
        <v>1524</v>
      </c>
      <c r="O1153" t="s">
        <v>4960</v>
      </c>
      <c r="P1153" s="199">
        <v>5000</v>
      </c>
      <c r="S1153" t="s">
        <v>2947</v>
      </c>
      <c r="T1153" t="s">
        <v>3255</v>
      </c>
      <c r="U1153" s="201">
        <v>3.6</v>
      </c>
      <c r="V1153" t="s">
        <v>1364</v>
      </c>
      <c r="W1153" t="s">
        <v>1562</v>
      </c>
      <c r="X1153" t="s">
        <v>1563</v>
      </c>
      <c r="Y1153" t="s">
        <v>1528</v>
      </c>
      <c r="Z1153" t="s">
        <v>1909</v>
      </c>
      <c r="AA1153">
        <v>816814</v>
      </c>
      <c r="AB1153" s="198">
        <v>37042.875</v>
      </c>
      <c r="AC1153" s="198">
        <v>37042.875</v>
      </c>
    </row>
    <row r="1154" spans="1:29" x14ac:dyDescent="0.25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25</v>
      </c>
      <c r="G1154" s="202">
        <v>1308846</v>
      </c>
      <c r="H1154" s="198">
        <v>37041.339363425926</v>
      </c>
      <c r="I1154" t="s">
        <v>34</v>
      </c>
      <c r="M1154" t="s">
        <v>1657</v>
      </c>
      <c r="N1154" t="s">
        <v>2902</v>
      </c>
      <c r="O1154" t="s">
        <v>4966</v>
      </c>
      <c r="P1154" s="199">
        <v>25</v>
      </c>
      <c r="S1154" t="s">
        <v>2945</v>
      </c>
      <c r="T1154" t="s">
        <v>3255</v>
      </c>
      <c r="U1154" s="201">
        <v>29</v>
      </c>
      <c r="V1154" t="s">
        <v>311</v>
      </c>
      <c r="W1154" t="s">
        <v>288</v>
      </c>
      <c r="X1154" t="s">
        <v>2903</v>
      </c>
      <c r="Y1154" t="s">
        <v>1072</v>
      </c>
      <c r="Z1154" t="s">
        <v>1904</v>
      </c>
      <c r="AA1154">
        <v>625809.1</v>
      </c>
      <c r="AB1154" s="198">
        <v>37042.875</v>
      </c>
      <c r="AC1154" s="198">
        <v>37042.875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31</v>
      </c>
      <c r="F1155" s="213">
        <f t="shared" si="90"/>
        <v>775</v>
      </c>
      <c r="G1155" s="202">
        <v>1308847</v>
      </c>
      <c r="H1155" s="198">
        <v>37041.339375000003</v>
      </c>
      <c r="I1155" t="s">
        <v>1226</v>
      </c>
      <c r="M1155" t="s">
        <v>1657</v>
      </c>
      <c r="N1155" t="s">
        <v>2902</v>
      </c>
      <c r="O1155" t="s">
        <v>303</v>
      </c>
      <c r="P1155" s="199">
        <v>25</v>
      </c>
      <c r="S1155" t="s">
        <v>2945</v>
      </c>
      <c r="T1155" t="s">
        <v>3255</v>
      </c>
      <c r="U1155" s="201">
        <v>310</v>
      </c>
      <c r="V1155" t="s">
        <v>1193</v>
      </c>
      <c r="W1155" t="s">
        <v>1436</v>
      </c>
      <c r="X1155" t="s">
        <v>2903</v>
      </c>
      <c r="Y1155" t="s">
        <v>1072</v>
      </c>
      <c r="Z1155" t="s">
        <v>1904</v>
      </c>
      <c r="AA1155">
        <v>625810.1</v>
      </c>
      <c r="AB1155" s="198">
        <v>37073.875</v>
      </c>
      <c r="AC1155" s="198">
        <v>37103.875</v>
      </c>
    </row>
    <row r="1156" spans="1:29" x14ac:dyDescent="0.25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1308848</v>
      </c>
      <c r="H1156" s="198">
        <v>37041.339386574073</v>
      </c>
      <c r="I1156" t="s">
        <v>2976</v>
      </c>
      <c r="M1156" t="s">
        <v>2946</v>
      </c>
      <c r="N1156" t="s">
        <v>1268</v>
      </c>
      <c r="O1156" t="s">
        <v>1537</v>
      </c>
      <c r="P1156" s="199">
        <v>20000</v>
      </c>
      <c r="S1156" t="s">
        <v>2947</v>
      </c>
      <c r="T1156" t="s">
        <v>3255</v>
      </c>
      <c r="U1156" s="201">
        <v>3.72</v>
      </c>
      <c r="V1156" t="s">
        <v>3002</v>
      </c>
      <c r="W1156" t="s">
        <v>1767</v>
      </c>
      <c r="X1156" t="s">
        <v>1269</v>
      </c>
      <c r="Y1156" t="s">
        <v>3275</v>
      </c>
      <c r="Z1156" t="s">
        <v>1909</v>
      </c>
      <c r="AA1156" t="s">
        <v>2004</v>
      </c>
      <c r="AB1156" s="198">
        <v>37073.875</v>
      </c>
      <c r="AC1156" s="198">
        <v>37103.875</v>
      </c>
    </row>
    <row r="1157" spans="1:29" x14ac:dyDescent="0.25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1308849</v>
      </c>
      <c r="H1157" s="198">
        <v>37041.339398148149</v>
      </c>
      <c r="I1157" t="s">
        <v>2939</v>
      </c>
      <c r="M1157" t="s">
        <v>1657</v>
      </c>
      <c r="N1157" t="s">
        <v>2904</v>
      </c>
      <c r="O1157" t="s">
        <v>4967</v>
      </c>
      <c r="Q1157" s="199">
        <v>25</v>
      </c>
      <c r="S1157" t="s">
        <v>2945</v>
      </c>
      <c r="T1157" t="s">
        <v>3255</v>
      </c>
      <c r="U1157" s="201">
        <v>162</v>
      </c>
      <c r="V1157" t="s">
        <v>1994</v>
      </c>
      <c r="W1157" t="s">
        <v>2955</v>
      </c>
      <c r="X1157" t="s">
        <v>2906</v>
      </c>
      <c r="Y1157" t="s">
        <v>1072</v>
      </c>
      <c r="Z1157" t="s">
        <v>1904</v>
      </c>
      <c r="AA1157">
        <v>625811.1</v>
      </c>
      <c r="AB1157" s="198">
        <v>37042.875</v>
      </c>
      <c r="AC1157" s="198">
        <v>37042.875</v>
      </c>
    </row>
    <row r="1158" spans="1:29" x14ac:dyDescent="0.25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20</v>
      </c>
      <c r="G1158" s="202">
        <v>1308850</v>
      </c>
      <c r="H1158" s="198">
        <v>37041.339421296296</v>
      </c>
      <c r="I1158" t="s">
        <v>3313</v>
      </c>
      <c r="M1158" t="s">
        <v>2952</v>
      </c>
      <c r="N1158" t="s">
        <v>3252</v>
      </c>
      <c r="O1158" t="s">
        <v>3253</v>
      </c>
      <c r="P1158" s="199">
        <v>20</v>
      </c>
      <c r="S1158" t="s">
        <v>3254</v>
      </c>
      <c r="T1158" t="s">
        <v>3255</v>
      </c>
      <c r="U1158" s="201">
        <v>1697</v>
      </c>
      <c r="V1158" t="s">
        <v>3315</v>
      </c>
      <c r="W1158" t="s">
        <v>3261</v>
      </c>
      <c r="X1158" t="s">
        <v>3257</v>
      </c>
      <c r="Y1158" t="s">
        <v>3258</v>
      </c>
      <c r="Z1158" t="s">
        <v>3259</v>
      </c>
      <c r="AA1158">
        <v>2157828</v>
      </c>
    </row>
    <row r="1159" spans="1:29" x14ac:dyDescent="0.25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</v>
      </c>
      <c r="G1159" s="202">
        <v>1308851</v>
      </c>
      <c r="H1159" s="198">
        <v>37041.339490740742</v>
      </c>
      <c r="I1159" t="s">
        <v>1267</v>
      </c>
      <c r="M1159" t="s">
        <v>1657</v>
      </c>
      <c r="N1159" t="s">
        <v>2904</v>
      </c>
      <c r="O1159" t="s">
        <v>2005</v>
      </c>
      <c r="Q1159" s="199">
        <v>10</v>
      </c>
      <c r="S1159" t="s">
        <v>2945</v>
      </c>
      <c r="T1159" t="s">
        <v>3255</v>
      </c>
      <c r="U1159" s="201">
        <v>44</v>
      </c>
      <c r="V1159" t="s">
        <v>1697</v>
      </c>
      <c r="W1159" t="s">
        <v>296</v>
      </c>
      <c r="X1159" t="s">
        <v>2906</v>
      </c>
      <c r="Y1159" t="s">
        <v>1072</v>
      </c>
      <c r="Z1159" t="s">
        <v>1904</v>
      </c>
      <c r="AA1159">
        <v>625812.1</v>
      </c>
      <c r="AB1159" s="198">
        <v>37042.875</v>
      </c>
      <c r="AC1159" s="198">
        <v>37042.875</v>
      </c>
    </row>
    <row r="1160" spans="1:29" x14ac:dyDescent="0.25">
      <c r="A1160" s="44" t="str">
        <f t="shared" si="86"/>
        <v xml:space="preserve"> Power Financial</v>
      </c>
      <c r="B1160" s="44" t="str">
        <f t="shared" si="87"/>
        <v/>
      </c>
      <c r="C1160" s="44" t="str">
        <f t="shared" si="88"/>
        <v>Power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1308852</v>
      </c>
      <c r="H1160" s="198">
        <v>37041.339537037034</v>
      </c>
      <c r="I1160" t="s">
        <v>1468</v>
      </c>
      <c r="M1160" t="s">
        <v>1657</v>
      </c>
      <c r="N1160" t="s">
        <v>3355</v>
      </c>
      <c r="O1160" t="s">
        <v>2006</v>
      </c>
      <c r="Q1160" s="199">
        <v>25</v>
      </c>
      <c r="S1160" t="s">
        <v>2948</v>
      </c>
      <c r="T1160" t="s">
        <v>97</v>
      </c>
      <c r="U1160" s="201">
        <v>67</v>
      </c>
      <c r="V1160" t="s">
        <v>3360</v>
      </c>
      <c r="W1160" t="s">
        <v>437</v>
      </c>
      <c r="X1160" t="s">
        <v>438</v>
      </c>
      <c r="Y1160" t="s">
        <v>1072</v>
      </c>
      <c r="Z1160" t="s">
        <v>1910</v>
      </c>
      <c r="AA1160">
        <v>625813.1</v>
      </c>
      <c r="AB1160" s="198">
        <v>37041.875</v>
      </c>
      <c r="AC1160" s="198">
        <v>37041.875</v>
      </c>
    </row>
    <row r="1161" spans="1:29" x14ac:dyDescent="0.25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3">
        <f t="shared" si="90"/>
        <v>450000</v>
      </c>
      <c r="G1161" s="202">
        <v>1308853</v>
      </c>
      <c r="H1161" s="198">
        <v>37041.339583333334</v>
      </c>
      <c r="I1161" t="s">
        <v>3151</v>
      </c>
      <c r="M1161" t="s">
        <v>2946</v>
      </c>
      <c r="N1161" t="s">
        <v>1268</v>
      </c>
      <c r="O1161" t="s">
        <v>1168</v>
      </c>
      <c r="P1161" s="199">
        <v>15000</v>
      </c>
      <c r="S1161" t="s">
        <v>2947</v>
      </c>
      <c r="T1161" t="s">
        <v>3255</v>
      </c>
      <c r="U1161" s="201">
        <v>3.68</v>
      </c>
      <c r="V1161" t="s">
        <v>511</v>
      </c>
      <c r="W1161" t="s">
        <v>1402</v>
      </c>
      <c r="X1161" t="s">
        <v>1403</v>
      </c>
      <c r="Y1161" t="s">
        <v>3275</v>
      </c>
      <c r="Z1161" t="s">
        <v>1909</v>
      </c>
      <c r="AA1161" t="s">
        <v>2007</v>
      </c>
      <c r="AB1161" s="198">
        <v>37043.875</v>
      </c>
      <c r="AC1161" s="198">
        <v>37072.875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1308854</v>
      </c>
      <c r="H1162" s="198">
        <v>37041.339606481481</v>
      </c>
      <c r="I1162" t="s">
        <v>1551</v>
      </c>
      <c r="M1162" t="s">
        <v>2946</v>
      </c>
      <c r="N1162" t="s">
        <v>1524</v>
      </c>
      <c r="O1162" t="s">
        <v>4845</v>
      </c>
      <c r="P1162" s="199">
        <v>10000</v>
      </c>
      <c r="S1162" t="s">
        <v>2947</v>
      </c>
      <c r="T1162" t="s">
        <v>3255</v>
      </c>
      <c r="U1162" s="201">
        <v>3.7387999999999999</v>
      </c>
      <c r="V1162" t="s">
        <v>1058</v>
      </c>
      <c r="W1162" t="s">
        <v>1526</v>
      </c>
      <c r="X1162" t="s">
        <v>1527</v>
      </c>
      <c r="Y1162" t="s">
        <v>1528</v>
      </c>
      <c r="Z1162" t="s">
        <v>1909</v>
      </c>
      <c r="AA1162">
        <v>816815</v>
      </c>
      <c r="AB1162" s="198">
        <v>37042.875</v>
      </c>
      <c r="AC1162" s="198">
        <v>37042.875</v>
      </c>
    </row>
    <row r="1163" spans="1:29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1308855</v>
      </c>
      <c r="H1163" s="198">
        <v>37041.33966435185</v>
      </c>
      <c r="I1163" t="s">
        <v>2992</v>
      </c>
      <c r="M1163" t="s">
        <v>2946</v>
      </c>
      <c r="N1163" t="s">
        <v>1524</v>
      </c>
      <c r="O1163" t="s">
        <v>4926</v>
      </c>
      <c r="P1163" s="199">
        <v>5000</v>
      </c>
      <c r="S1163" t="s">
        <v>2947</v>
      </c>
      <c r="T1163" t="s">
        <v>3255</v>
      </c>
      <c r="U1163" s="201">
        <v>2.68</v>
      </c>
      <c r="V1163" t="s">
        <v>103</v>
      </c>
      <c r="W1163" t="s">
        <v>104</v>
      </c>
      <c r="X1163" t="s">
        <v>83</v>
      </c>
      <c r="Y1163" t="s">
        <v>1528</v>
      </c>
      <c r="Z1163" t="s">
        <v>1909</v>
      </c>
      <c r="AA1163">
        <v>816816</v>
      </c>
      <c r="AB1163" s="198">
        <v>37042.875</v>
      </c>
      <c r="AC1163" s="198">
        <v>37042.875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25</v>
      </c>
      <c r="G1164" s="202">
        <v>1308856</v>
      </c>
      <c r="H1164" s="198">
        <v>37041.339675925927</v>
      </c>
      <c r="I1164" t="s">
        <v>306</v>
      </c>
      <c r="M1164" t="s">
        <v>1657</v>
      </c>
      <c r="N1164" t="s">
        <v>2904</v>
      </c>
      <c r="O1164" t="s">
        <v>1993</v>
      </c>
      <c r="P1164" s="199">
        <v>25</v>
      </c>
      <c r="S1164" t="s">
        <v>2945</v>
      </c>
      <c r="T1164" t="s">
        <v>3255</v>
      </c>
      <c r="U1164" s="201">
        <v>42</v>
      </c>
      <c r="V1164" t="s">
        <v>307</v>
      </c>
      <c r="W1164" t="s">
        <v>2909</v>
      </c>
      <c r="X1164" t="s">
        <v>2906</v>
      </c>
      <c r="Y1164" t="s">
        <v>1072</v>
      </c>
      <c r="Z1164" t="s">
        <v>1904</v>
      </c>
      <c r="AA1164">
        <v>625814.1</v>
      </c>
      <c r="AB1164" s="198">
        <v>37042.875</v>
      </c>
      <c r="AC1164" s="198">
        <v>37042.875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1308857</v>
      </c>
      <c r="H1165" s="198">
        <v>37041.33971064815</v>
      </c>
      <c r="I1165" t="s">
        <v>1600</v>
      </c>
      <c r="M1165" t="s">
        <v>2946</v>
      </c>
      <c r="N1165" t="s">
        <v>1524</v>
      </c>
      <c r="O1165" t="s">
        <v>4845</v>
      </c>
      <c r="Q1165" s="199">
        <v>10000</v>
      </c>
      <c r="S1165" t="s">
        <v>2947</v>
      </c>
      <c r="T1165" t="s">
        <v>3255</v>
      </c>
      <c r="U1165" s="201">
        <v>3.74</v>
      </c>
      <c r="V1165" t="s">
        <v>1365</v>
      </c>
      <c r="W1165" t="s">
        <v>1526</v>
      </c>
      <c r="X1165" t="s">
        <v>1527</v>
      </c>
      <c r="Y1165" t="s">
        <v>1528</v>
      </c>
      <c r="Z1165" t="s">
        <v>1909</v>
      </c>
      <c r="AA1165">
        <v>816817</v>
      </c>
      <c r="AB1165" s="198">
        <v>37042.875</v>
      </c>
      <c r="AC1165" s="198">
        <v>37042.875</v>
      </c>
    </row>
    <row r="1166" spans="1:29" x14ac:dyDescent="0.25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25</v>
      </c>
      <c r="G1166" s="202">
        <v>1308858</v>
      </c>
      <c r="H1166" s="198">
        <v>37041.339803240742</v>
      </c>
      <c r="I1166" t="s">
        <v>1226</v>
      </c>
      <c r="M1166" t="s">
        <v>1657</v>
      </c>
      <c r="N1166" t="s">
        <v>2902</v>
      </c>
      <c r="O1166" t="s">
        <v>4966</v>
      </c>
      <c r="Q1166" s="199">
        <v>25</v>
      </c>
      <c r="S1166" t="s">
        <v>2945</v>
      </c>
      <c r="T1166" t="s">
        <v>3255</v>
      </c>
      <c r="U1166" s="201">
        <v>29.5</v>
      </c>
      <c r="V1166" t="s">
        <v>2920</v>
      </c>
      <c r="W1166" t="s">
        <v>288</v>
      </c>
      <c r="X1166" t="s">
        <v>2903</v>
      </c>
      <c r="Y1166" t="s">
        <v>1072</v>
      </c>
      <c r="Z1166" t="s">
        <v>1904</v>
      </c>
      <c r="AA1166">
        <v>625815.1</v>
      </c>
      <c r="AB1166" s="198">
        <v>37042.875</v>
      </c>
      <c r="AC1166" s="198">
        <v>37042.875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10000</v>
      </c>
      <c r="G1167" s="202">
        <v>1308862</v>
      </c>
      <c r="H1167" s="198">
        <v>37041.339907407404</v>
      </c>
      <c r="I1167" t="s">
        <v>1551</v>
      </c>
      <c r="M1167" t="s">
        <v>2946</v>
      </c>
      <c r="N1167" t="s">
        <v>1524</v>
      </c>
      <c r="O1167" t="s">
        <v>4960</v>
      </c>
      <c r="Q1167" s="199">
        <v>10000</v>
      </c>
      <c r="S1167" t="s">
        <v>2947</v>
      </c>
      <c r="T1167" t="s">
        <v>3255</v>
      </c>
      <c r="U1167" s="201">
        <v>3.605</v>
      </c>
      <c r="V1167" t="s">
        <v>1058</v>
      </c>
      <c r="W1167" t="s">
        <v>1562</v>
      </c>
      <c r="X1167" t="s">
        <v>1563</v>
      </c>
      <c r="Y1167" t="s">
        <v>1528</v>
      </c>
      <c r="Z1167" t="s">
        <v>1909</v>
      </c>
      <c r="AA1167">
        <v>816818</v>
      </c>
      <c r="AB1167" s="198">
        <v>37042.875</v>
      </c>
      <c r="AC1167" s="198">
        <v>37042.875</v>
      </c>
    </row>
    <row r="1168" spans="1:29" x14ac:dyDescent="0.25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2000</v>
      </c>
      <c r="G1168" s="202">
        <v>1308863</v>
      </c>
      <c r="H1168" s="198">
        <v>37041.339918981481</v>
      </c>
      <c r="I1168" t="s">
        <v>1323</v>
      </c>
      <c r="M1168" t="s">
        <v>2946</v>
      </c>
      <c r="N1168" t="s">
        <v>1524</v>
      </c>
      <c r="O1168" t="s">
        <v>4893</v>
      </c>
      <c r="Q1168" s="199">
        <v>2000</v>
      </c>
      <c r="S1168" t="s">
        <v>2947</v>
      </c>
      <c r="T1168" t="s">
        <v>3255</v>
      </c>
      <c r="U1168" s="201">
        <v>3.5625</v>
      </c>
      <c r="V1168" t="s">
        <v>1375</v>
      </c>
      <c r="W1168" t="s">
        <v>1363</v>
      </c>
      <c r="X1168" t="s">
        <v>1548</v>
      </c>
      <c r="Y1168" t="s">
        <v>1528</v>
      </c>
      <c r="Z1168" t="s">
        <v>1909</v>
      </c>
      <c r="AA1168">
        <v>816819</v>
      </c>
      <c r="AB1168" s="198">
        <v>37042.875</v>
      </c>
      <c r="AC1168" s="198">
        <v>37042.875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2106</v>
      </c>
      <c r="G1169" s="202">
        <v>1308864</v>
      </c>
      <c r="H1169" s="198">
        <v>37041.33997685185</v>
      </c>
      <c r="I1169" t="s">
        <v>1552</v>
      </c>
      <c r="M1169" t="s">
        <v>2946</v>
      </c>
      <c r="N1169" t="s">
        <v>1524</v>
      </c>
      <c r="O1169" t="s">
        <v>4891</v>
      </c>
      <c r="P1169" s="199">
        <v>2106</v>
      </c>
      <c r="S1169" t="s">
        <v>2947</v>
      </c>
      <c r="T1169" t="s">
        <v>3255</v>
      </c>
      <c r="U1169" s="201">
        <v>3.53</v>
      </c>
      <c r="V1169" t="s">
        <v>1082</v>
      </c>
      <c r="W1169" t="s">
        <v>1363</v>
      </c>
      <c r="X1169" t="s">
        <v>1548</v>
      </c>
      <c r="Y1169" t="s">
        <v>1528</v>
      </c>
      <c r="Z1169" t="s">
        <v>1909</v>
      </c>
      <c r="AA1169">
        <v>816820</v>
      </c>
      <c r="AB1169" s="198">
        <v>37042.875</v>
      </c>
      <c r="AC1169" s="198">
        <v>37042.875</v>
      </c>
    </row>
    <row r="1170" spans="1:29" x14ac:dyDescent="0.25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1308866</v>
      </c>
      <c r="H1170" s="198">
        <v>37041.339999999997</v>
      </c>
      <c r="I1170" t="s">
        <v>1421</v>
      </c>
      <c r="M1170" t="s">
        <v>1657</v>
      </c>
      <c r="N1170" t="s">
        <v>2904</v>
      </c>
      <c r="O1170" t="s">
        <v>4970</v>
      </c>
      <c r="Q1170" s="199">
        <v>25</v>
      </c>
      <c r="S1170" t="s">
        <v>2945</v>
      </c>
      <c r="T1170" t="s">
        <v>3255</v>
      </c>
      <c r="U1170" s="201">
        <v>142</v>
      </c>
      <c r="V1170" t="s">
        <v>1422</v>
      </c>
      <c r="W1170" t="s">
        <v>2955</v>
      </c>
      <c r="X1170" t="s">
        <v>2906</v>
      </c>
      <c r="Y1170" t="s">
        <v>1072</v>
      </c>
      <c r="Z1170" t="s">
        <v>1904</v>
      </c>
      <c r="AA1170">
        <v>625816.1</v>
      </c>
      <c r="AB1170" s="198">
        <v>37042.875</v>
      </c>
      <c r="AC1170" s="198">
        <v>37042.875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2173</v>
      </c>
      <c r="G1171" s="202">
        <v>1308865</v>
      </c>
      <c r="H1171" s="198">
        <v>37041.339999999997</v>
      </c>
      <c r="I1171" t="s">
        <v>1600</v>
      </c>
      <c r="M1171" t="s">
        <v>2946</v>
      </c>
      <c r="N1171" t="s">
        <v>1524</v>
      </c>
      <c r="O1171" t="s">
        <v>360</v>
      </c>
      <c r="Q1171" s="199">
        <v>2173</v>
      </c>
      <c r="S1171" t="s">
        <v>2947</v>
      </c>
      <c r="T1171" t="s">
        <v>3255</v>
      </c>
      <c r="U1171" s="201">
        <v>3.585</v>
      </c>
      <c r="V1171" t="s">
        <v>1100</v>
      </c>
      <c r="W1171" t="s">
        <v>1107</v>
      </c>
      <c r="X1171" t="s">
        <v>85</v>
      </c>
      <c r="Y1171" t="s">
        <v>1528</v>
      </c>
      <c r="Z1171" t="s">
        <v>1909</v>
      </c>
      <c r="AA1171">
        <v>816821</v>
      </c>
      <c r="AB1171" s="198">
        <v>37042.875</v>
      </c>
      <c r="AC1171" s="198">
        <v>37042.875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61</v>
      </c>
      <c r="F1172" s="213">
        <f t="shared" si="95"/>
        <v>3050</v>
      </c>
      <c r="G1172" s="202">
        <v>1308867</v>
      </c>
      <c r="H1172" s="198">
        <v>37041.34002314815</v>
      </c>
      <c r="I1172" t="s">
        <v>2976</v>
      </c>
      <c r="M1172" t="s">
        <v>1657</v>
      </c>
      <c r="N1172" t="s">
        <v>2977</v>
      </c>
      <c r="O1172" t="s">
        <v>514</v>
      </c>
      <c r="P1172" s="199">
        <v>50</v>
      </c>
      <c r="S1172" t="s">
        <v>2945</v>
      </c>
      <c r="T1172" t="s">
        <v>3255</v>
      </c>
      <c r="U1172" s="201">
        <v>37</v>
      </c>
      <c r="V1172" t="s">
        <v>2008</v>
      </c>
      <c r="W1172" t="s">
        <v>1247</v>
      </c>
      <c r="X1172" t="s">
        <v>1248</v>
      </c>
      <c r="Y1172" t="s">
        <v>1072</v>
      </c>
      <c r="Z1172" t="s">
        <v>1904</v>
      </c>
      <c r="AA1172">
        <v>625817.1</v>
      </c>
      <c r="AB1172" s="198">
        <v>37316.591666666667</v>
      </c>
      <c r="AC1172" s="198">
        <v>37376.591666666667</v>
      </c>
    </row>
    <row r="1173" spans="1:29" x14ac:dyDescent="0.25">
      <c r="A1173" s="44" t="str">
        <f t="shared" si="91"/>
        <v xml:space="preserve"> Power Physical</v>
      </c>
      <c r="B1173" s="44" t="str">
        <f t="shared" si="92"/>
        <v/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182</v>
      </c>
      <c r="F1173" s="213">
        <f t="shared" si="95"/>
        <v>3640</v>
      </c>
      <c r="G1173" s="202">
        <v>1308868</v>
      </c>
      <c r="H1173" s="198">
        <v>37041.340081018519</v>
      </c>
      <c r="I1173" t="s">
        <v>1345</v>
      </c>
      <c r="M1173" t="s">
        <v>1657</v>
      </c>
      <c r="N1173" t="s">
        <v>3325</v>
      </c>
      <c r="O1173" t="s">
        <v>201</v>
      </c>
      <c r="Q1173" s="199">
        <v>20</v>
      </c>
      <c r="S1173" t="s">
        <v>2945</v>
      </c>
      <c r="T1173" t="s">
        <v>3291</v>
      </c>
      <c r="U1173" s="201">
        <v>21.62</v>
      </c>
      <c r="V1173" t="s">
        <v>281</v>
      </c>
      <c r="W1173" t="s">
        <v>3326</v>
      </c>
      <c r="X1173" t="s">
        <v>3418</v>
      </c>
      <c r="Y1173" t="s">
        <v>3419</v>
      </c>
      <c r="Z1173" t="s">
        <v>3420</v>
      </c>
      <c r="AA1173">
        <v>108331.1</v>
      </c>
      <c r="AB1173" s="198">
        <v>37165</v>
      </c>
      <c r="AC1173" s="198">
        <v>37346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1308869</v>
      </c>
      <c r="H1174" s="198">
        <v>37041.340092592596</v>
      </c>
      <c r="I1174" t="s">
        <v>1529</v>
      </c>
      <c r="M1174" t="s">
        <v>2946</v>
      </c>
      <c r="N1174" t="s">
        <v>1524</v>
      </c>
      <c r="O1174" t="s">
        <v>4893</v>
      </c>
      <c r="P1174" s="199">
        <v>5000</v>
      </c>
      <c r="S1174" t="s">
        <v>2947</v>
      </c>
      <c r="T1174" t="s">
        <v>3255</v>
      </c>
      <c r="U1174" s="201">
        <v>3.5575000000000001</v>
      </c>
      <c r="V1174" t="s">
        <v>1567</v>
      </c>
      <c r="W1174" t="s">
        <v>1363</v>
      </c>
      <c r="X1174" t="s">
        <v>1548</v>
      </c>
      <c r="Y1174" t="s">
        <v>1528</v>
      </c>
      <c r="Z1174" t="s">
        <v>1909</v>
      </c>
      <c r="AA1174">
        <v>816822</v>
      </c>
      <c r="AB1174" s="198">
        <v>37042.875</v>
      </c>
      <c r="AC1174" s="198">
        <v>37042.875</v>
      </c>
    </row>
    <row r="1175" spans="1:29" x14ac:dyDescent="0.25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1308870</v>
      </c>
      <c r="H1175" s="198">
        <v>37041.340115740742</v>
      </c>
      <c r="I1175" t="s">
        <v>1238</v>
      </c>
      <c r="M1175" t="s">
        <v>2946</v>
      </c>
      <c r="N1175" t="s">
        <v>1524</v>
      </c>
      <c r="O1175" t="s">
        <v>4882</v>
      </c>
      <c r="P1175" s="199">
        <v>5000</v>
      </c>
      <c r="S1175" t="s">
        <v>2947</v>
      </c>
      <c r="T1175" t="s">
        <v>3255</v>
      </c>
      <c r="U1175" s="201">
        <v>3.84</v>
      </c>
      <c r="V1175" t="s">
        <v>1553</v>
      </c>
      <c r="W1175" t="s">
        <v>1575</v>
      </c>
      <c r="X1175" t="s">
        <v>1576</v>
      </c>
      <c r="Y1175" t="s">
        <v>1528</v>
      </c>
      <c r="Z1175" t="s">
        <v>1909</v>
      </c>
      <c r="AA1175">
        <v>816823</v>
      </c>
      <c r="AB1175" s="198">
        <v>37042.875</v>
      </c>
      <c r="AC1175" s="198">
        <v>37042.875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5000</v>
      </c>
      <c r="G1176" s="202">
        <v>1308871</v>
      </c>
      <c r="H1176" s="198">
        <v>37041.340173611112</v>
      </c>
      <c r="I1176" t="s">
        <v>1238</v>
      </c>
      <c r="M1176" t="s">
        <v>2946</v>
      </c>
      <c r="N1176" t="s">
        <v>1524</v>
      </c>
      <c r="O1176" t="s">
        <v>4893</v>
      </c>
      <c r="P1176" s="199">
        <v>5000</v>
      </c>
      <c r="S1176" t="s">
        <v>2947</v>
      </c>
      <c r="T1176" t="s">
        <v>3255</v>
      </c>
      <c r="U1176" s="201">
        <v>3.5550000000000002</v>
      </c>
      <c r="V1176" t="s">
        <v>1512</v>
      </c>
      <c r="W1176" t="s">
        <v>1363</v>
      </c>
      <c r="X1176" t="s">
        <v>1548</v>
      </c>
      <c r="Y1176" t="s">
        <v>1528</v>
      </c>
      <c r="Z1176" t="s">
        <v>1909</v>
      </c>
      <c r="AA1176">
        <v>816824</v>
      </c>
      <c r="AB1176" s="198">
        <v>37042.875</v>
      </c>
      <c r="AC1176" s="198">
        <v>37042.875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1308872</v>
      </c>
      <c r="H1177" s="198">
        <v>37041.340173611112</v>
      </c>
      <c r="I1177" t="s">
        <v>1552</v>
      </c>
      <c r="M1177" t="s">
        <v>2946</v>
      </c>
      <c r="N1177" t="s">
        <v>1524</v>
      </c>
      <c r="O1177" t="s">
        <v>4893</v>
      </c>
      <c r="Q1177" s="199">
        <v>5000</v>
      </c>
      <c r="S1177" t="s">
        <v>2947</v>
      </c>
      <c r="T1177" t="s">
        <v>3255</v>
      </c>
      <c r="U1177" s="201">
        <v>3.5575000000000001</v>
      </c>
      <c r="V1177" t="s">
        <v>1121</v>
      </c>
      <c r="W1177" t="s">
        <v>1363</v>
      </c>
      <c r="X1177" t="s">
        <v>1548</v>
      </c>
      <c r="Y1177" t="s">
        <v>1528</v>
      </c>
      <c r="Z1177" t="s">
        <v>1909</v>
      </c>
      <c r="AA1177">
        <v>816825</v>
      </c>
      <c r="AB1177" s="198">
        <v>37042.875</v>
      </c>
      <c r="AC1177" s="198">
        <v>37042.875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1308873</v>
      </c>
      <c r="H1178" s="198">
        <v>37041.340243055558</v>
      </c>
      <c r="I1178" t="s">
        <v>1600</v>
      </c>
      <c r="M1178" t="s">
        <v>1657</v>
      </c>
      <c r="N1178" t="s">
        <v>2904</v>
      </c>
      <c r="O1178" t="s">
        <v>1993</v>
      </c>
      <c r="Q1178" s="199">
        <v>25</v>
      </c>
      <c r="S1178" t="s">
        <v>2945</v>
      </c>
      <c r="T1178" t="s">
        <v>3255</v>
      </c>
      <c r="U1178" s="201">
        <v>44</v>
      </c>
      <c r="V1178" t="s">
        <v>300</v>
      </c>
      <c r="W1178" t="s">
        <v>2909</v>
      </c>
      <c r="X1178" t="s">
        <v>2906</v>
      </c>
      <c r="Y1178" t="s">
        <v>1072</v>
      </c>
      <c r="Z1178" t="s">
        <v>1904</v>
      </c>
      <c r="AA1178">
        <v>625818.1</v>
      </c>
      <c r="AB1178" s="198">
        <v>37042.875</v>
      </c>
      <c r="AC1178" s="198">
        <v>37042.875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1308874</v>
      </c>
      <c r="H1179" s="198">
        <v>37041.340254629627</v>
      </c>
      <c r="I1179" t="s">
        <v>2999</v>
      </c>
      <c r="M1179" t="s">
        <v>1657</v>
      </c>
      <c r="N1179" t="s">
        <v>2902</v>
      </c>
      <c r="O1179" t="s">
        <v>4974</v>
      </c>
      <c r="Q1179" s="199">
        <v>25</v>
      </c>
      <c r="S1179" t="s">
        <v>2945</v>
      </c>
      <c r="T1179" t="s">
        <v>3255</v>
      </c>
      <c r="U1179" s="201">
        <v>160</v>
      </c>
      <c r="V1179" t="s">
        <v>2009</v>
      </c>
      <c r="W1179" t="s">
        <v>22</v>
      </c>
      <c r="X1179" t="s">
        <v>23</v>
      </c>
      <c r="Y1179" t="s">
        <v>1072</v>
      </c>
      <c r="Z1179" t="s">
        <v>1904</v>
      </c>
      <c r="AA1179">
        <v>625819.1</v>
      </c>
      <c r="AB1179" s="198">
        <v>37042.875</v>
      </c>
      <c r="AC1179" s="198">
        <v>37042.875</v>
      </c>
    </row>
    <row r="1180" spans="1:29" x14ac:dyDescent="0.25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31</v>
      </c>
      <c r="F1180" s="213">
        <f t="shared" si="95"/>
        <v>3100</v>
      </c>
      <c r="G1180" s="202">
        <v>1308875</v>
      </c>
      <c r="H1180" s="198">
        <v>37041.340266203704</v>
      </c>
      <c r="I1180" t="s">
        <v>60</v>
      </c>
      <c r="M1180" t="s">
        <v>2946</v>
      </c>
      <c r="N1180" t="s">
        <v>1440</v>
      </c>
      <c r="O1180" t="s">
        <v>317</v>
      </c>
      <c r="Q1180" s="199">
        <v>100</v>
      </c>
      <c r="S1180" t="s">
        <v>1441</v>
      </c>
      <c r="T1180" t="s">
        <v>3255</v>
      </c>
      <c r="U1180" s="201">
        <v>4.2500000000000003E-2</v>
      </c>
      <c r="V1180" t="s">
        <v>3166</v>
      </c>
      <c r="W1180" t="s">
        <v>1442</v>
      </c>
      <c r="X1180" t="s">
        <v>1443</v>
      </c>
      <c r="Y1180" t="s">
        <v>3275</v>
      </c>
      <c r="Z1180" t="s">
        <v>1909</v>
      </c>
      <c r="AA1180" t="s">
        <v>2010</v>
      </c>
      <c r="AB1180" s="198">
        <v>37073</v>
      </c>
      <c r="AC1180" s="198">
        <v>37103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</v>
      </c>
      <c r="G1181" s="202">
        <v>1308877</v>
      </c>
      <c r="H1181" s="198">
        <v>37041.340312499997</v>
      </c>
      <c r="I1181" t="s">
        <v>2992</v>
      </c>
      <c r="M1181" t="s">
        <v>1657</v>
      </c>
      <c r="N1181" t="s">
        <v>2904</v>
      </c>
      <c r="O1181" t="s">
        <v>2011</v>
      </c>
      <c r="Q1181" s="199">
        <v>5</v>
      </c>
      <c r="S1181" t="s">
        <v>2945</v>
      </c>
      <c r="T1181" t="s">
        <v>3255</v>
      </c>
      <c r="U1181" s="201">
        <v>79</v>
      </c>
      <c r="V1181" t="s">
        <v>1444</v>
      </c>
      <c r="W1181" t="s">
        <v>296</v>
      </c>
      <c r="X1181" t="s">
        <v>2906</v>
      </c>
      <c r="Y1181" t="s">
        <v>1072</v>
      </c>
      <c r="Z1181" t="s">
        <v>1904</v>
      </c>
      <c r="AA1181">
        <v>625820.1</v>
      </c>
      <c r="AB1181" s="198">
        <v>37042.875</v>
      </c>
      <c r="AC1181" s="198">
        <v>37042.875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1308878</v>
      </c>
      <c r="H1182" s="198">
        <v>37041.340370370373</v>
      </c>
      <c r="I1182" t="s">
        <v>2908</v>
      </c>
      <c r="M1182" t="s">
        <v>1657</v>
      </c>
      <c r="N1182" t="s">
        <v>2902</v>
      </c>
      <c r="O1182" t="s">
        <v>4979</v>
      </c>
      <c r="P1182" s="199">
        <v>25</v>
      </c>
      <c r="S1182" t="s">
        <v>2945</v>
      </c>
      <c r="T1182" t="s">
        <v>3255</v>
      </c>
      <c r="U1182" s="201">
        <v>160</v>
      </c>
      <c r="V1182" t="s">
        <v>2921</v>
      </c>
      <c r="W1182" t="s">
        <v>2932</v>
      </c>
      <c r="X1182" t="s">
        <v>23</v>
      </c>
      <c r="Y1182" t="s">
        <v>1072</v>
      </c>
      <c r="Z1182" t="s">
        <v>1904</v>
      </c>
      <c r="AA1182">
        <v>625821.1</v>
      </c>
      <c r="AB1182" s="198">
        <v>37042.875</v>
      </c>
      <c r="AC1182" s="198">
        <v>37042.875</v>
      </c>
    </row>
    <row r="1183" spans="1:29" x14ac:dyDescent="0.25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1308879</v>
      </c>
      <c r="H1183" s="198">
        <v>37041.34039351852</v>
      </c>
      <c r="I1183" t="s">
        <v>1276</v>
      </c>
      <c r="J1183" t="s">
        <v>1448</v>
      </c>
      <c r="K1183" t="s">
        <v>1257</v>
      </c>
      <c r="M1183" t="s">
        <v>1657</v>
      </c>
      <c r="N1183" t="s">
        <v>2904</v>
      </c>
      <c r="O1183" t="s">
        <v>4975</v>
      </c>
      <c r="Q1183" s="199">
        <v>25</v>
      </c>
      <c r="S1183" t="s">
        <v>2945</v>
      </c>
      <c r="T1183" t="s">
        <v>3255</v>
      </c>
      <c r="U1183" s="201">
        <v>83</v>
      </c>
      <c r="V1183" t="s">
        <v>3012</v>
      </c>
      <c r="W1183" t="s">
        <v>2909</v>
      </c>
      <c r="X1183" t="s">
        <v>2906</v>
      </c>
      <c r="Y1183" t="s">
        <v>1072</v>
      </c>
      <c r="Z1183" t="s">
        <v>1904</v>
      </c>
      <c r="AA1183">
        <v>625822.1</v>
      </c>
      <c r="AB1183" s="198">
        <v>37042.875</v>
      </c>
      <c r="AC1183" s="198">
        <v>37042.875</v>
      </c>
    </row>
    <row r="1184" spans="1:29" x14ac:dyDescent="0.25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10000</v>
      </c>
      <c r="G1184" s="202">
        <v>1308880</v>
      </c>
      <c r="H1184" s="198">
        <v>37041.340405092589</v>
      </c>
      <c r="I1184" t="s">
        <v>2992</v>
      </c>
      <c r="M1184" t="s">
        <v>2946</v>
      </c>
      <c r="N1184" t="s">
        <v>1524</v>
      </c>
      <c r="O1184" t="s">
        <v>4960</v>
      </c>
      <c r="Q1184" s="199">
        <v>10000</v>
      </c>
      <c r="S1184" t="s">
        <v>2947</v>
      </c>
      <c r="T1184" t="s">
        <v>3255</v>
      </c>
      <c r="U1184" s="201">
        <v>3.6074999999999999</v>
      </c>
      <c r="V1184" t="s">
        <v>3363</v>
      </c>
      <c r="W1184" t="s">
        <v>1562</v>
      </c>
      <c r="X1184" t="s">
        <v>1563</v>
      </c>
      <c r="Y1184" t="s">
        <v>1528</v>
      </c>
      <c r="Z1184" t="s">
        <v>1909</v>
      </c>
      <c r="AA1184">
        <v>816827</v>
      </c>
      <c r="AB1184" s="198">
        <v>37042.875</v>
      </c>
      <c r="AC1184" s="198">
        <v>37042.875</v>
      </c>
    </row>
    <row r="1185" spans="1:29" x14ac:dyDescent="0.25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123</v>
      </c>
      <c r="F1185" s="213">
        <f t="shared" si="95"/>
        <v>615000</v>
      </c>
      <c r="G1185" s="202">
        <v>1308881</v>
      </c>
      <c r="H1185" s="198">
        <v>37041.340428240743</v>
      </c>
      <c r="I1185" t="s">
        <v>2976</v>
      </c>
      <c r="M1185" t="s">
        <v>2946</v>
      </c>
      <c r="N1185" t="s">
        <v>1268</v>
      </c>
      <c r="O1185" t="s">
        <v>251</v>
      </c>
      <c r="P1185" s="199">
        <v>5000</v>
      </c>
      <c r="S1185" t="s">
        <v>2947</v>
      </c>
      <c r="T1185" t="s">
        <v>3255</v>
      </c>
      <c r="U1185" s="201">
        <v>3.81</v>
      </c>
      <c r="V1185" t="s">
        <v>2012</v>
      </c>
      <c r="W1185" t="s">
        <v>1767</v>
      </c>
      <c r="X1185" t="s">
        <v>1269</v>
      </c>
      <c r="Y1185" t="s">
        <v>3275</v>
      </c>
      <c r="Z1185" t="s">
        <v>1909</v>
      </c>
      <c r="AA1185" t="s">
        <v>2013</v>
      </c>
      <c r="AB1185" s="198">
        <v>37073</v>
      </c>
      <c r="AC1185" s="198">
        <v>37195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1308885</v>
      </c>
      <c r="H1186" s="198">
        <v>37041.340474537035</v>
      </c>
      <c r="I1186" t="s">
        <v>2939</v>
      </c>
      <c r="M1186" t="s">
        <v>1657</v>
      </c>
      <c r="N1186" t="s">
        <v>2902</v>
      </c>
      <c r="O1186" t="s">
        <v>4979</v>
      </c>
      <c r="Q1186" s="199">
        <v>25</v>
      </c>
      <c r="S1186" t="s">
        <v>2945</v>
      </c>
      <c r="T1186" t="s">
        <v>3255</v>
      </c>
      <c r="U1186" s="201">
        <v>170</v>
      </c>
      <c r="V1186" t="s">
        <v>1994</v>
      </c>
      <c r="W1186" t="s">
        <v>2932</v>
      </c>
      <c r="X1186" t="s">
        <v>23</v>
      </c>
      <c r="Y1186" t="s">
        <v>1072</v>
      </c>
      <c r="Z1186" t="s">
        <v>1904</v>
      </c>
      <c r="AA1186">
        <v>625823.1</v>
      </c>
      <c r="AB1186" s="198">
        <v>37042.875</v>
      </c>
      <c r="AC1186" s="198">
        <v>37042.875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4931</v>
      </c>
      <c r="G1187" s="202">
        <v>1308884</v>
      </c>
      <c r="H1187" s="198">
        <v>37041.340474537035</v>
      </c>
      <c r="I1187" t="s">
        <v>2976</v>
      </c>
      <c r="M1187" t="s">
        <v>2946</v>
      </c>
      <c r="N1187" t="s">
        <v>1524</v>
      </c>
      <c r="O1187" t="s">
        <v>2014</v>
      </c>
      <c r="P1187" s="199">
        <v>4931</v>
      </c>
      <c r="S1187" t="s">
        <v>2947</v>
      </c>
      <c r="T1187" t="s">
        <v>3255</v>
      </c>
      <c r="U1187" s="201">
        <v>3.585</v>
      </c>
      <c r="V1187" t="s">
        <v>370</v>
      </c>
      <c r="W1187" t="s">
        <v>1562</v>
      </c>
      <c r="X1187" t="s">
        <v>1563</v>
      </c>
      <c r="Y1187" t="s">
        <v>1528</v>
      </c>
      <c r="Z1187" t="s">
        <v>1909</v>
      </c>
      <c r="AA1187">
        <v>816831</v>
      </c>
      <c r="AB1187" s="198">
        <v>37042.875</v>
      </c>
      <c r="AC1187" s="198">
        <v>37042.875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20000</v>
      </c>
      <c r="G1188" s="202">
        <v>1308883</v>
      </c>
      <c r="H1188" s="198">
        <v>37041.340474537035</v>
      </c>
      <c r="I1188" t="s">
        <v>1600</v>
      </c>
      <c r="M1188" t="s">
        <v>2946</v>
      </c>
      <c r="N1188" t="s">
        <v>1524</v>
      </c>
      <c r="O1188" t="s">
        <v>4953</v>
      </c>
      <c r="Q1188" s="199">
        <v>20000</v>
      </c>
      <c r="S1188" t="s">
        <v>2947</v>
      </c>
      <c r="T1188" t="s">
        <v>3255</v>
      </c>
      <c r="U1188" s="201">
        <v>3.9</v>
      </c>
      <c r="V1188" t="s">
        <v>4954</v>
      </c>
      <c r="W1188" t="s">
        <v>1117</v>
      </c>
      <c r="X1188" t="s">
        <v>1118</v>
      </c>
      <c r="Y1188" t="s">
        <v>1528</v>
      </c>
      <c r="Z1188" t="s">
        <v>1909</v>
      </c>
      <c r="AA1188">
        <v>816830</v>
      </c>
      <c r="AB1188" s="198">
        <v>37042.875</v>
      </c>
      <c r="AC1188" s="198">
        <v>37042.875</v>
      </c>
    </row>
    <row r="1189" spans="1:29" x14ac:dyDescent="0.25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1308886</v>
      </c>
      <c r="H1189" s="198">
        <v>37041.340520833335</v>
      </c>
      <c r="I1189" t="s">
        <v>1267</v>
      </c>
      <c r="M1189" t="s">
        <v>1657</v>
      </c>
      <c r="N1189" t="s">
        <v>2902</v>
      </c>
      <c r="O1189" t="s">
        <v>471</v>
      </c>
      <c r="P1189" s="199">
        <v>25</v>
      </c>
      <c r="S1189" t="s">
        <v>2945</v>
      </c>
      <c r="T1189" t="s">
        <v>3255</v>
      </c>
      <c r="U1189" s="201">
        <v>147</v>
      </c>
      <c r="V1189" t="s">
        <v>1450</v>
      </c>
      <c r="W1189" t="s">
        <v>2907</v>
      </c>
      <c r="X1189" t="s">
        <v>2903</v>
      </c>
      <c r="Y1189" t="s">
        <v>1072</v>
      </c>
      <c r="Z1189" t="s">
        <v>1904</v>
      </c>
      <c r="AA1189">
        <v>625824.1</v>
      </c>
      <c r="AB1189" s="198">
        <v>37042.875</v>
      </c>
      <c r="AC1189" s="198">
        <v>37042.875</v>
      </c>
    </row>
    <row r="1190" spans="1:29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1308887</v>
      </c>
      <c r="H1190" s="198">
        <v>37041.340532407405</v>
      </c>
      <c r="I1190" t="s">
        <v>1324</v>
      </c>
      <c r="M1190" t="s">
        <v>2946</v>
      </c>
      <c r="N1190" t="s">
        <v>1524</v>
      </c>
      <c r="O1190" t="s">
        <v>2015</v>
      </c>
      <c r="P1190" s="199">
        <v>5000</v>
      </c>
      <c r="S1190" t="s">
        <v>2947</v>
      </c>
      <c r="T1190" t="s">
        <v>3255</v>
      </c>
      <c r="U1190" s="201">
        <v>2.85</v>
      </c>
      <c r="V1190" t="s">
        <v>1325</v>
      </c>
      <c r="W1190" t="s">
        <v>272</v>
      </c>
      <c r="X1190" t="s">
        <v>83</v>
      </c>
      <c r="Y1190" t="s">
        <v>1528</v>
      </c>
      <c r="Z1190" t="s">
        <v>1909</v>
      </c>
      <c r="AA1190">
        <v>816832</v>
      </c>
      <c r="AB1190" s="198">
        <v>37042.875</v>
      </c>
      <c r="AC1190" s="198">
        <v>37042.875</v>
      </c>
    </row>
    <row r="1191" spans="1:29" x14ac:dyDescent="0.25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1308888</v>
      </c>
      <c r="H1191" s="198">
        <v>37041.340543981481</v>
      </c>
      <c r="I1191" t="s">
        <v>1226</v>
      </c>
      <c r="M1191" t="s">
        <v>1657</v>
      </c>
      <c r="N1191" t="s">
        <v>2902</v>
      </c>
      <c r="O1191" t="s">
        <v>1992</v>
      </c>
      <c r="Q1191" s="199">
        <v>25</v>
      </c>
      <c r="S1191" t="s">
        <v>2945</v>
      </c>
      <c r="T1191" t="s">
        <v>3255</v>
      </c>
      <c r="U1191" s="201">
        <v>80</v>
      </c>
      <c r="V1191" t="s">
        <v>1447</v>
      </c>
      <c r="W1191" t="s">
        <v>22</v>
      </c>
      <c r="X1191" t="s">
        <v>2903</v>
      </c>
      <c r="Y1191" t="s">
        <v>1072</v>
      </c>
      <c r="Z1191" t="s">
        <v>1904</v>
      </c>
      <c r="AA1191">
        <v>625825.1</v>
      </c>
      <c r="AB1191" s="198">
        <v>37042.875</v>
      </c>
      <c r="AC1191" s="198">
        <v>37042.875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10000</v>
      </c>
      <c r="G1192" s="202">
        <v>1308889</v>
      </c>
      <c r="H1192" s="198">
        <v>37041.340555555558</v>
      </c>
      <c r="I1192" t="s">
        <v>2941</v>
      </c>
      <c r="M1192" t="s">
        <v>2946</v>
      </c>
      <c r="N1192" t="s">
        <v>1524</v>
      </c>
      <c r="O1192" t="s">
        <v>2016</v>
      </c>
      <c r="Q1192" s="199">
        <v>10000</v>
      </c>
      <c r="S1192" t="s">
        <v>2947</v>
      </c>
      <c r="T1192" t="s">
        <v>3255</v>
      </c>
      <c r="U1192" s="201">
        <v>3.625</v>
      </c>
      <c r="V1192" t="s">
        <v>1057</v>
      </c>
      <c r="W1192" t="s">
        <v>1107</v>
      </c>
      <c r="X1192" t="s">
        <v>1108</v>
      </c>
      <c r="Y1192" t="s">
        <v>1528</v>
      </c>
      <c r="Z1192" t="s">
        <v>1909</v>
      </c>
      <c r="AA1192">
        <v>816833</v>
      </c>
      <c r="AB1192" s="198">
        <v>37042.875</v>
      </c>
      <c r="AC1192" s="198">
        <v>37042.875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1308890</v>
      </c>
      <c r="H1193" s="198">
        <v>37041.340567129628</v>
      </c>
      <c r="I1193" t="s">
        <v>3227</v>
      </c>
      <c r="M1193" t="s">
        <v>2946</v>
      </c>
      <c r="N1193" t="s">
        <v>1524</v>
      </c>
      <c r="O1193" t="s">
        <v>110</v>
      </c>
      <c r="Q1193" s="199">
        <v>10000</v>
      </c>
      <c r="S1193" t="s">
        <v>2947</v>
      </c>
      <c r="T1193" t="s">
        <v>3255</v>
      </c>
      <c r="U1193" s="201">
        <v>3.66</v>
      </c>
      <c r="V1193" t="s">
        <v>1122</v>
      </c>
      <c r="W1193" t="s">
        <v>1101</v>
      </c>
      <c r="X1193" t="s">
        <v>1102</v>
      </c>
      <c r="Y1193" t="s">
        <v>1528</v>
      </c>
      <c r="Z1193" t="s">
        <v>1909</v>
      </c>
      <c r="AA1193">
        <v>816834</v>
      </c>
      <c r="AB1193" s="198">
        <v>37042.875</v>
      </c>
      <c r="AC1193" s="198">
        <v>37042.875</v>
      </c>
    </row>
    <row r="1194" spans="1:29" x14ac:dyDescent="0.25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365</v>
      </c>
      <c r="F1194" s="213">
        <f t="shared" si="95"/>
        <v>912500</v>
      </c>
      <c r="G1194" s="202">
        <v>1308891</v>
      </c>
      <c r="H1194" s="198">
        <v>37041.34070601852</v>
      </c>
      <c r="I1194" t="s">
        <v>2976</v>
      </c>
      <c r="M1194" t="s">
        <v>2946</v>
      </c>
      <c r="N1194" t="s">
        <v>1268</v>
      </c>
      <c r="O1194" t="s">
        <v>1578</v>
      </c>
      <c r="P1194" s="199">
        <v>2500</v>
      </c>
      <c r="S1194" t="s">
        <v>2947</v>
      </c>
      <c r="T1194" t="s">
        <v>3255</v>
      </c>
      <c r="U1194" s="201">
        <v>3.93</v>
      </c>
      <c r="V1194" t="s">
        <v>1417</v>
      </c>
      <c r="W1194" t="s">
        <v>1767</v>
      </c>
      <c r="X1194" t="s">
        <v>1269</v>
      </c>
      <c r="Y1194" t="s">
        <v>3275</v>
      </c>
      <c r="Z1194" t="s">
        <v>1909</v>
      </c>
      <c r="AA1194" t="s">
        <v>2017</v>
      </c>
      <c r="AB1194" s="198">
        <v>37257.875</v>
      </c>
      <c r="AC1194" s="198">
        <v>37621.875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1308892</v>
      </c>
      <c r="H1195" s="198">
        <v>37041.340740740743</v>
      </c>
      <c r="I1195" t="s">
        <v>1552</v>
      </c>
      <c r="M1195" t="s">
        <v>2946</v>
      </c>
      <c r="N1195" t="s">
        <v>1524</v>
      </c>
      <c r="O1195" t="s">
        <v>4891</v>
      </c>
      <c r="P1195" s="199">
        <v>5000</v>
      </c>
      <c r="S1195" t="s">
        <v>2947</v>
      </c>
      <c r="T1195" t="s">
        <v>3255</v>
      </c>
      <c r="U1195" s="201">
        <v>3.53</v>
      </c>
      <c r="V1195" t="s">
        <v>1082</v>
      </c>
      <c r="W1195" t="s">
        <v>1363</v>
      </c>
      <c r="X1195" t="s">
        <v>1548</v>
      </c>
      <c r="Y1195" t="s">
        <v>1528</v>
      </c>
      <c r="Z1195" t="s">
        <v>1909</v>
      </c>
      <c r="AA1195">
        <v>816835</v>
      </c>
      <c r="AB1195" s="198">
        <v>37042.875</v>
      </c>
      <c r="AC1195" s="198">
        <v>37042.875</v>
      </c>
    </row>
    <row r="1196" spans="1:29" x14ac:dyDescent="0.25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912500</v>
      </c>
      <c r="G1196" s="202">
        <v>1308893</v>
      </c>
      <c r="H1196" s="198">
        <v>37041.340775462966</v>
      </c>
      <c r="I1196" t="s">
        <v>3200</v>
      </c>
      <c r="M1196" t="s">
        <v>2946</v>
      </c>
      <c r="N1196" t="s">
        <v>1268</v>
      </c>
      <c r="O1196" t="s">
        <v>1578</v>
      </c>
      <c r="P1196" s="199">
        <v>2500</v>
      </c>
      <c r="S1196" t="s">
        <v>2947</v>
      </c>
      <c r="T1196" t="s">
        <v>3255</v>
      </c>
      <c r="U1196" s="201">
        <v>3.93</v>
      </c>
      <c r="V1196" t="s">
        <v>3451</v>
      </c>
      <c r="W1196" t="s">
        <v>1767</v>
      </c>
      <c r="X1196" t="s">
        <v>1269</v>
      </c>
      <c r="Y1196" t="s">
        <v>3275</v>
      </c>
      <c r="Z1196" t="s">
        <v>1909</v>
      </c>
      <c r="AA1196" t="s">
        <v>2018</v>
      </c>
      <c r="AB1196" s="198">
        <v>37257.875</v>
      </c>
      <c r="AC1196" s="198">
        <v>37621.875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1308894</v>
      </c>
      <c r="H1197" s="198">
        <v>37041.340833333335</v>
      </c>
      <c r="I1197" t="s">
        <v>1551</v>
      </c>
      <c r="M1197" t="s">
        <v>2946</v>
      </c>
      <c r="N1197" t="s">
        <v>1524</v>
      </c>
      <c r="O1197" t="s">
        <v>4893</v>
      </c>
      <c r="P1197" s="199">
        <v>5000</v>
      </c>
      <c r="S1197" t="s">
        <v>2947</v>
      </c>
      <c r="T1197" t="s">
        <v>3255</v>
      </c>
      <c r="U1197" s="201">
        <v>3.5550000000000002</v>
      </c>
      <c r="V1197" t="s">
        <v>3161</v>
      </c>
      <c r="W1197" t="s">
        <v>1363</v>
      </c>
      <c r="X1197" t="s">
        <v>1548</v>
      </c>
      <c r="Y1197" t="s">
        <v>1528</v>
      </c>
      <c r="Z1197" t="s">
        <v>1909</v>
      </c>
      <c r="AA1197">
        <v>816836</v>
      </c>
      <c r="AB1197" s="198">
        <v>37042.875</v>
      </c>
      <c r="AC1197" s="198">
        <v>37042.875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1308895</v>
      </c>
      <c r="H1198" s="198">
        <v>37041.340891203705</v>
      </c>
      <c r="I1198" t="s">
        <v>2999</v>
      </c>
      <c r="M1198" t="s">
        <v>1657</v>
      </c>
      <c r="N1198" t="s">
        <v>2902</v>
      </c>
      <c r="O1198" t="s">
        <v>471</v>
      </c>
      <c r="Q1198" s="199">
        <v>25</v>
      </c>
      <c r="S1198" t="s">
        <v>2945</v>
      </c>
      <c r="T1198" t="s">
        <v>3255</v>
      </c>
      <c r="U1198" s="201">
        <v>150</v>
      </c>
      <c r="V1198" t="s">
        <v>4981</v>
      </c>
      <c r="W1198" t="s">
        <v>2907</v>
      </c>
      <c r="X1198" t="s">
        <v>2903</v>
      </c>
      <c r="Y1198" t="s">
        <v>1072</v>
      </c>
      <c r="Z1198" t="s">
        <v>1904</v>
      </c>
      <c r="AA1198">
        <v>625826.1</v>
      </c>
      <c r="AB1198" s="198">
        <v>37042.875</v>
      </c>
      <c r="AC1198" s="198">
        <v>37042.875</v>
      </c>
    </row>
    <row r="1199" spans="1:29" x14ac:dyDescent="0.25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1308896</v>
      </c>
      <c r="H1199" s="198">
        <v>37041.340925925928</v>
      </c>
      <c r="I1199" t="s">
        <v>1276</v>
      </c>
      <c r="J1199" t="s">
        <v>1448</v>
      </c>
      <c r="K1199" t="s">
        <v>1257</v>
      </c>
      <c r="M1199" t="s">
        <v>1657</v>
      </c>
      <c r="N1199" t="s">
        <v>2904</v>
      </c>
      <c r="O1199" t="s">
        <v>4975</v>
      </c>
      <c r="Q1199" s="199">
        <v>25</v>
      </c>
      <c r="S1199" t="s">
        <v>2945</v>
      </c>
      <c r="T1199" t="s">
        <v>3255</v>
      </c>
      <c r="U1199" s="201">
        <v>83</v>
      </c>
      <c r="V1199" t="s">
        <v>3012</v>
      </c>
      <c r="W1199" t="s">
        <v>2909</v>
      </c>
      <c r="X1199" t="s">
        <v>2906</v>
      </c>
      <c r="Y1199" t="s">
        <v>1072</v>
      </c>
      <c r="Z1199" t="s">
        <v>1904</v>
      </c>
      <c r="AA1199">
        <v>625827.1</v>
      </c>
      <c r="AB1199" s="198">
        <v>37042.875</v>
      </c>
      <c r="AC1199" s="198">
        <v>37042.875</v>
      </c>
    </row>
    <row r="1200" spans="1:29" x14ac:dyDescent="0.25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62</v>
      </c>
      <c r="F1200" s="213">
        <f t="shared" si="95"/>
        <v>3100</v>
      </c>
      <c r="G1200" s="202">
        <v>1308898</v>
      </c>
      <c r="H1200" s="198">
        <v>37041.34097222222</v>
      </c>
      <c r="I1200" t="s">
        <v>1515</v>
      </c>
      <c r="M1200" t="s">
        <v>1657</v>
      </c>
      <c r="N1200" t="s">
        <v>2977</v>
      </c>
      <c r="O1200" t="s">
        <v>3154</v>
      </c>
      <c r="P1200" s="199">
        <v>50</v>
      </c>
      <c r="S1200" t="s">
        <v>2945</v>
      </c>
      <c r="T1200" t="s">
        <v>3255</v>
      </c>
      <c r="U1200" s="201">
        <v>76.5</v>
      </c>
      <c r="V1200" t="s">
        <v>453</v>
      </c>
      <c r="W1200" t="s">
        <v>1253</v>
      </c>
      <c r="X1200" t="s">
        <v>3001</v>
      </c>
      <c r="Y1200" t="s">
        <v>1072</v>
      </c>
      <c r="Z1200" t="s">
        <v>1904</v>
      </c>
      <c r="AA1200">
        <v>625828.1</v>
      </c>
      <c r="AB1200" s="198">
        <v>37073.71597222222</v>
      </c>
      <c r="AC1200" s="198">
        <v>37134.71597222222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139</v>
      </c>
      <c r="G1201" s="202">
        <v>1308897</v>
      </c>
      <c r="H1201" s="198">
        <v>37041.34097222222</v>
      </c>
      <c r="I1201" t="s">
        <v>1552</v>
      </c>
      <c r="M1201" t="s">
        <v>2946</v>
      </c>
      <c r="N1201" t="s">
        <v>1524</v>
      </c>
      <c r="O1201" t="s">
        <v>4891</v>
      </c>
      <c r="P1201" s="199">
        <v>139</v>
      </c>
      <c r="S1201" t="s">
        <v>2947</v>
      </c>
      <c r="T1201" t="s">
        <v>3255</v>
      </c>
      <c r="U1201" s="201">
        <v>3.5225</v>
      </c>
      <c r="V1201" t="s">
        <v>1082</v>
      </c>
      <c r="W1201" t="s">
        <v>1363</v>
      </c>
      <c r="X1201" t="s">
        <v>1548</v>
      </c>
      <c r="Y1201" t="s">
        <v>1528</v>
      </c>
      <c r="Z1201" t="s">
        <v>1909</v>
      </c>
      <c r="AA1201">
        <v>816838</v>
      </c>
      <c r="AB1201" s="198">
        <v>37042.875</v>
      </c>
      <c r="AC1201" s="198">
        <v>37042.875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1308899</v>
      </c>
      <c r="H1202" s="198">
        <v>37041.34097222222</v>
      </c>
      <c r="I1202" t="s">
        <v>1111</v>
      </c>
      <c r="M1202" t="s">
        <v>2946</v>
      </c>
      <c r="N1202" t="s">
        <v>1524</v>
      </c>
      <c r="O1202" t="s">
        <v>4940</v>
      </c>
      <c r="P1202" s="199">
        <v>10000</v>
      </c>
      <c r="S1202" t="s">
        <v>2947</v>
      </c>
      <c r="T1202" t="s">
        <v>3255</v>
      </c>
      <c r="U1202" s="201">
        <v>6.1</v>
      </c>
      <c r="V1202" t="s">
        <v>2019</v>
      </c>
      <c r="W1202" t="s">
        <v>82</v>
      </c>
      <c r="X1202" t="s">
        <v>83</v>
      </c>
      <c r="Y1202" t="s">
        <v>1528</v>
      </c>
      <c r="Z1202" t="s">
        <v>1909</v>
      </c>
      <c r="AA1202">
        <v>816837</v>
      </c>
      <c r="AB1202" s="198">
        <v>37042.875</v>
      </c>
      <c r="AC1202" s="198">
        <v>37042.875</v>
      </c>
    </row>
    <row r="1203" spans="1:29" x14ac:dyDescent="0.25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</v>
      </c>
      <c r="G1203" s="202">
        <v>1308900</v>
      </c>
      <c r="H1203" s="198">
        <v>37041.340983796297</v>
      </c>
      <c r="I1203" t="s">
        <v>28</v>
      </c>
      <c r="M1203" t="s">
        <v>1657</v>
      </c>
      <c r="N1203" t="s">
        <v>2904</v>
      </c>
      <c r="O1203" t="s">
        <v>1993</v>
      </c>
      <c r="Q1203" s="199">
        <v>25</v>
      </c>
      <c r="S1203" t="s">
        <v>2945</v>
      </c>
      <c r="T1203" t="s">
        <v>3255</v>
      </c>
      <c r="U1203" s="201">
        <v>46</v>
      </c>
      <c r="V1203" t="s">
        <v>2020</v>
      </c>
      <c r="W1203" t="s">
        <v>2909</v>
      </c>
      <c r="X1203" t="s">
        <v>2906</v>
      </c>
      <c r="Y1203" t="s">
        <v>1072</v>
      </c>
      <c r="Z1203" t="s">
        <v>1904</v>
      </c>
      <c r="AA1203">
        <v>625829.1</v>
      </c>
      <c r="AB1203" s="198">
        <v>37042.875</v>
      </c>
      <c r="AC1203" s="198">
        <v>37042.875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10000</v>
      </c>
      <c r="G1204" s="202">
        <v>1308901</v>
      </c>
      <c r="H1204" s="198">
        <v>37041.341041666667</v>
      </c>
      <c r="I1204" t="s">
        <v>2941</v>
      </c>
      <c r="M1204" t="s">
        <v>2946</v>
      </c>
      <c r="N1204" t="s">
        <v>1524</v>
      </c>
      <c r="O1204" t="s">
        <v>2016</v>
      </c>
      <c r="Q1204" s="199">
        <v>10000</v>
      </c>
      <c r="S1204" t="s">
        <v>2947</v>
      </c>
      <c r="T1204" t="s">
        <v>3255</v>
      </c>
      <c r="U1204" s="201">
        <v>3.6349999999999998</v>
      </c>
      <c r="V1204" t="s">
        <v>1057</v>
      </c>
      <c r="W1204" t="s">
        <v>1107</v>
      </c>
      <c r="X1204" t="s">
        <v>1108</v>
      </c>
      <c r="Y1204" t="s">
        <v>1528</v>
      </c>
      <c r="Z1204" t="s">
        <v>1909</v>
      </c>
      <c r="AA1204">
        <v>816839</v>
      </c>
      <c r="AB1204" s="198">
        <v>37042.875</v>
      </c>
      <c r="AC1204" s="198">
        <v>37042.875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1308903</v>
      </c>
      <c r="H1205" s="198">
        <v>37041.341099537036</v>
      </c>
      <c r="I1205" t="s">
        <v>28</v>
      </c>
      <c r="M1205" t="s">
        <v>1657</v>
      </c>
      <c r="N1205" t="s">
        <v>2904</v>
      </c>
      <c r="O1205" t="s">
        <v>4970</v>
      </c>
      <c r="Q1205" s="199">
        <v>25</v>
      </c>
      <c r="S1205" t="s">
        <v>2945</v>
      </c>
      <c r="T1205" t="s">
        <v>3255</v>
      </c>
      <c r="U1205" s="201">
        <v>146</v>
      </c>
      <c r="V1205" t="s">
        <v>2020</v>
      </c>
      <c r="W1205" t="s">
        <v>2955</v>
      </c>
      <c r="X1205" t="s">
        <v>2906</v>
      </c>
      <c r="Y1205" t="s">
        <v>1072</v>
      </c>
      <c r="Z1205" t="s">
        <v>1904</v>
      </c>
      <c r="AA1205">
        <v>625830.1</v>
      </c>
      <c r="AB1205" s="198">
        <v>37042.875</v>
      </c>
      <c r="AC1205" s="198">
        <v>37042.875</v>
      </c>
    </row>
    <row r="1206" spans="1:29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2500</v>
      </c>
      <c r="G1206" s="202">
        <v>1308902</v>
      </c>
      <c r="H1206" s="198">
        <v>37041.341099537036</v>
      </c>
      <c r="I1206" t="s">
        <v>1472</v>
      </c>
      <c r="M1206" t="s">
        <v>2946</v>
      </c>
      <c r="N1206" t="s">
        <v>1524</v>
      </c>
      <c r="O1206" t="s">
        <v>4936</v>
      </c>
      <c r="P1206" s="199">
        <v>2500</v>
      </c>
      <c r="S1206" t="s">
        <v>2947</v>
      </c>
      <c r="T1206" t="s">
        <v>3255</v>
      </c>
      <c r="U1206" s="201">
        <v>2.5649999999999999</v>
      </c>
      <c r="V1206" t="s">
        <v>464</v>
      </c>
      <c r="W1206" t="s">
        <v>3164</v>
      </c>
      <c r="X1206" t="s">
        <v>2923</v>
      </c>
      <c r="Y1206" t="s">
        <v>1528</v>
      </c>
      <c r="Z1206" t="s">
        <v>1909</v>
      </c>
      <c r="AA1206">
        <v>816840</v>
      </c>
      <c r="AB1206" s="198">
        <v>37042.875</v>
      </c>
      <c r="AC1206" s="198">
        <v>37042.875</v>
      </c>
    </row>
    <row r="1207" spans="1:29" x14ac:dyDescent="0.25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92</v>
      </c>
      <c r="F1207" s="213">
        <f t="shared" si="95"/>
        <v>4600</v>
      </c>
      <c r="G1207" s="202">
        <v>1308904</v>
      </c>
      <c r="H1207" s="198">
        <v>37041.341168981482</v>
      </c>
      <c r="I1207" t="s">
        <v>1238</v>
      </c>
      <c r="J1207" t="s">
        <v>1448</v>
      </c>
      <c r="K1207" t="s">
        <v>1257</v>
      </c>
      <c r="M1207" t="s">
        <v>1657</v>
      </c>
      <c r="N1207" t="s">
        <v>2977</v>
      </c>
      <c r="O1207" t="s">
        <v>1214</v>
      </c>
      <c r="Q1207" s="199">
        <v>50</v>
      </c>
      <c r="S1207" t="s">
        <v>2945</v>
      </c>
      <c r="T1207" t="s">
        <v>3255</v>
      </c>
      <c r="U1207" s="201">
        <v>51</v>
      </c>
      <c r="V1207" t="s">
        <v>19</v>
      </c>
      <c r="W1207" t="s">
        <v>1253</v>
      </c>
      <c r="X1207" t="s">
        <v>3001</v>
      </c>
      <c r="Y1207" t="s">
        <v>1072</v>
      </c>
      <c r="Z1207" t="s">
        <v>1904</v>
      </c>
      <c r="AA1207">
        <v>625831.1</v>
      </c>
      <c r="AB1207" s="198">
        <v>37165.71597222222</v>
      </c>
      <c r="AC1207" s="198">
        <v>37256.71597222222</v>
      </c>
    </row>
    <row r="1208" spans="1:29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1308905</v>
      </c>
      <c r="H1208" s="198">
        <v>37041.341238425928</v>
      </c>
      <c r="I1208" t="s">
        <v>1600</v>
      </c>
      <c r="M1208" t="s">
        <v>2946</v>
      </c>
      <c r="N1208" t="s">
        <v>1524</v>
      </c>
      <c r="O1208" t="s">
        <v>4845</v>
      </c>
      <c r="Q1208" s="199">
        <v>10000</v>
      </c>
      <c r="S1208" t="s">
        <v>2947</v>
      </c>
      <c r="T1208" t="s">
        <v>3255</v>
      </c>
      <c r="U1208" s="201">
        <v>3.7362000000000002</v>
      </c>
      <c r="V1208" t="s">
        <v>1365</v>
      </c>
      <c r="W1208" t="s">
        <v>1526</v>
      </c>
      <c r="X1208" t="s">
        <v>1527</v>
      </c>
      <c r="Y1208" t="s">
        <v>1528</v>
      </c>
      <c r="Z1208" t="s">
        <v>1909</v>
      </c>
      <c r="AA1208">
        <v>816842</v>
      </c>
      <c r="AB1208" s="198">
        <v>37042.875</v>
      </c>
      <c r="AC1208" s="198">
        <v>37042.875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5000</v>
      </c>
      <c r="G1209" s="202">
        <v>1308906</v>
      </c>
      <c r="H1209" s="198">
        <v>37041.341238425928</v>
      </c>
      <c r="I1209" t="s">
        <v>1552</v>
      </c>
      <c r="M1209" t="s">
        <v>2946</v>
      </c>
      <c r="N1209" t="s">
        <v>1524</v>
      </c>
      <c r="O1209" t="s">
        <v>4893</v>
      </c>
      <c r="Q1209" s="199">
        <v>5000</v>
      </c>
      <c r="S1209" t="s">
        <v>2947</v>
      </c>
      <c r="T1209" t="s">
        <v>3255</v>
      </c>
      <c r="U1209" s="201">
        <v>3.5525000000000002</v>
      </c>
      <c r="V1209" t="s">
        <v>1121</v>
      </c>
      <c r="W1209" t="s">
        <v>1363</v>
      </c>
      <c r="X1209" t="s">
        <v>1548</v>
      </c>
      <c r="Y1209" t="s">
        <v>1528</v>
      </c>
      <c r="Z1209" t="s">
        <v>1909</v>
      </c>
      <c r="AA1209">
        <v>816841</v>
      </c>
      <c r="AB1209" s="198">
        <v>37042.875</v>
      </c>
      <c r="AC1209" s="198">
        <v>37042.875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1308907</v>
      </c>
      <c r="H1210" s="198">
        <v>37041.341284722221</v>
      </c>
      <c r="I1210" t="s">
        <v>1529</v>
      </c>
      <c r="M1210" t="s">
        <v>2946</v>
      </c>
      <c r="N1210" t="s">
        <v>1524</v>
      </c>
      <c r="O1210" t="s">
        <v>4893</v>
      </c>
      <c r="Q1210" s="199">
        <v>5000</v>
      </c>
      <c r="S1210" t="s">
        <v>2947</v>
      </c>
      <c r="T1210" t="s">
        <v>3255</v>
      </c>
      <c r="U1210" s="201">
        <v>3.5550000000000002</v>
      </c>
      <c r="V1210" t="s">
        <v>1567</v>
      </c>
      <c r="W1210" t="s">
        <v>1363</v>
      </c>
      <c r="X1210" t="s">
        <v>1548</v>
      </c>
      <c r="Y1210" t="s">
        <v>1528</v>
      </c>
      <c r="Z1210" t="s">
        <v>1909</v>
      </c>
      <c r="AA1210">
        <v>816843</v>
      </c>
      <c r="AB1210" s="198">
        <v>37042.875</v>
      </c>
      <c r="AC1210" s="198">
        <v>37042.875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1308908</v>
      </c>
      <c r="H1211" s="198">
        <v>37041.341307870367</v>
      </c>
      <c r="I1211" t="s">
        <v>1472</v>
      </c>
      <c r="M1211" t="s">
        <v>2946</v>
      </c>
      <c r="N1211" t="s">
        <v>1524</v>
      </c>
      <c r="O1211" t="s">
        <v>4940</v>
      </c>
      <c r="Q1211" s="199">
        <v>5000</v>
      </c>
      <c r="S1211" t="s">
        <v>2947</v>
      </c>
      <c r="T1211" t="s">
        <v>3255</v>
      </c>
      <c r="U1211" s="201">
        <v>6.2</v>
      </c>
      <c r="V1211" t="s">
        <v>33</v>
      </c>
      <c r="W1211" t="s">
        <v>82</v>
      </c>
      <c r="X1211" t="s">
        <v>83</v>
      </c>
      <c r="Y1211" t="s">
        <v>1528</v>
      </c>
      <c r="Z1211" t="s">
        <v>1909</v>
      </c>
      <c r="AA1211">
        <v>816844</v>
      </c>
      <c r="AB1211" s="198">
        <v>37042.875</v>
      </c>
      <c r="AC1211" s="198">
        <v>37042.875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5000</v>
      </c>
      <c r="G1212" s="202">
        <v>1308909</v>
      </c>
      <c r="H1212" s="198">
        <v>37041.341307870367</v>
      </c>
      <c r="I1212" t="s">
        <v>1111</v>
      </c>
      <c r="M1212" t="s">
        <v>2946</v>
      </c>
      <c r="N1212" t="s">
        <v>1524</v>
      </c>
      <c r="O1212" t="s">
        <v>4926</v>
      </c>
      <c r="P1212" s="199">
        <v>5000</v>
      </c>
      <c r="S1212" t="s">
        <v>2947</v>
      </c>
      <c r="T1212" t="s">
        <v>3255</v>
      </c>
      <c r="U1212" s="201">
        <v>2.665</v>
      </c>
      <c r="V1212" t="s">
        <v>1112</v>
      </c>
      <c r="W1212" t="s">
        <v>104</v>
      </c>
      <c r="X1212" t="s">
        <v>83</v>
      </c>
      <c r="Y1212" t="s">
        <v>1528</v>
      </c>
      <c r="Z1212" t="s">
        <v>1909</v>
      </c>
      <c r="AA1212">
        <v>816845</v>
      </c>
      <c r="AB1212" s="198">
        <v>37042.875</v>
      </c>
      <c r="AC1212" s="198">
        <v>37042.875</v>
      </c>
    </row>
    <row r="1213" spans="1:29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10000</v>
      </c>
      <c r="G1213" s="202">
        <v>1308910</v>
      </c>
      <c r="H1213" s="198">
        <v>37041.341331018521</v>
      </c>
      <c r="I1213" t="s">
        <v>3227</v>
      </c>
      <c r="M1213" t="s">
        <v>2946</v>
      </c>
      <c r="N1213" t="s">
        <v>1524</v>
      </c>
      <c r="O1213" t="s">
        <v>110</v>
      </c>
      <c r="Q1213" s="199">
        <v>10000</v>
      </c>
      <c r="S1213" t="s">
        <v>2947</v>
      </c>
      <c r="T1213" t="s">
        <v>3255</v>
      </c>
      <c r="U1213" s="201">
        <v>3.67</v>
      </c>
      <c r="V1213" t="s">
        <v>1122</v>
      </c>
      <c r="W1213" t="s">
        <v>1101</v>
      </c>
      <c r="X1213" t="s">
        <v>1102</v>
      </c>
      <c r="Y1213" t="s">
        <v>1528</v>
      </c>
      <c r="Z1213" t="s">
        <v>1909</v>
      </c>
      <c r="AA1213">
        <v>816846</v>
      </c>
      <c r="AB1213" s="198">
        <v>37042.875</v>
      </c>
      <c r="AC1213" s="198">
        <v>37042.875</v>
      </c>
    </row>
    <row r="1214" spans="1:29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5000</v>
      </c>
      <c r="G1214" s="202">
        <v>1308911</v>
      </c>
      <c r="H1214" s="198">
        <v>37041.34134259259</v>
      </c>
      <c r="I1214" t="s">
        <v>1111</v>
      </c>
      <c r="M1214" t="s">
        <v>2946</v>
      </c>
      <c r="N1214" t="s">
        <v>1524</v>
      </c>
      <c r="O1214" t="s">
        <v>4926</v>
      </c>
      <c r="P1214" s="199">
        <v>5000</v>
      </c>
      <c r="S1214" t="s">
        <v>2947</v>
      </c>
      <c r="T1214" t="s">
        <v>3255</v>
      </c>
      <c r="U1214" s="201">
        <v>2.65</v>
      </c>
      <c r="V1214" t="s">
        <v>1112</v>
      </c>
      <c r="W1214" t="s">
        <v>104</v>
      </c>
      <c r="X1214" t="s">
        <v>83</v>
      </c>
      <c r="Y1214" t="s">
        <v>1528</v>
      </c>
      <c r="Z1214" t="s">
        <v>1909</v>
      </c>
      <c r="AA1214">
        <v>816847</v>
      </c>
      <c r="AB1214" s="198">
        <v>37042.875</v>
      </c>
      <c r="AC1214" s="198">
        <v>37042.875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1308914</v>
      </c>
      <c r="H1215" s="198">
        <v>37041.341458333336</v>
      </c>
      <c r="I1215" t="s">
        <v>2976</v>
      </c>
      <c r="M1215" t="s">
        <v>2946</v>
      </c>
      <c r="N1215" t="s">
        <v>1524</v>
      </c>
      <c r="O1215" t="s">
        <v>2021</v>
      </c>
      <c r="P1215" s="199">
        <v>2500</v>
      </c>
      <c r="S1215" t="s">
        <v>2947</v>
      </c>
      <c r="T1215" t="s">
        <v>3255</v>
      </c>
      <c r="U1215" s="201">
        <v>2.5299999999999998</v>
      </c>
      <c r="V1215" t="s">
        <v>3205</v>
      </c>
      <c r="W1215" t="s">
        <v>3164</v>
      </c>
      <c r="X1215" t="s">
        <v>2923</v>
      </c>
      <c r="Y1215" t="s">
        <v>1528</v>
      </c>
      <c r="Z1215" t="s">
        <v>1909</v>
      </c>
      <c r="AA1215">
        <v>816848</v>
      </c>
      <c r="AB1215" s="198">
        <v>37042.875</v>
      </c>
      <c r="AC1215" s="198">
        <v>37042.875</v>
      </c>
    </row>
    <row r="1216" spans="1:29" x14ac:dyDescent="0.25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3">
        <f t="shared" si="95"/>
        <v>542500</v>
      </c>
      <c r="G1216" s="202">
        <v>1308915</v>
      </c>
      <c r="H1216" s="198">
        <v>37041.341516203705</v>
      </c>
      <c r="I1216" t="s">
        <v>75</v>
      </c>
      <c r="M1216" t="s">
        <v>2946</v>
      </c>
      <c r="N1216" t="s">
        <v>1268</v>
      </c>
      <c r="O1216" t="s">
        <v>1537</v>
      </c>
      <c r="P1216" s="199">
        <v>17500</v>
      </c>
      <c r="S1216" t="s">
        <v>2947</v>
      </c>
      <c r="T1216" t="s">
        <v>3255</v>
      </c>
      <c r="U1216" s="201">
        <v>3.72</v>
      </c>
      <c r="V1216" t="s">
        <v>1466</v>
      </c>
      <c r="W1216" t="s">
        <v>1767</v>
      </c>
      <c r="X1216" t="s">
        <v>1269</v>
      </c>
      <c r="Y1216" t="s">
        <v>3275</v>
      </c>
      <c r="Z1216" t="s">
        <v>1909</v>
      </c>
      <c r="AA1216" t="s">
        <v>2022</v>
      </c>
      <c r="AB1216" s="198">
        <v>37073.875</v>
      </c>
      <c r="AC1216" s="198">
        <v>37103.875</v>
      </c>
    </row>
    <row r="1217" spans="1:29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10000</v>
      </c>
      <c r="G1217" s="202">
        <v>1308916</v>
      </c>
      <c r="H1217" s="198">
        <v>37041.341562499998</v>
      </c>
      <c r="I1217" t="s">
        <v>1523</v>
      </c>
      <c r="M1217" t="s">
        <v>2946</v>
      </c>
      <c r="N1217" t="s">
        <v>1524</v>
      </c>
      <c r="O1217" t="s">
        <v>4940</v>
      </c>
      <c r="P1217" s="199">
        <v>10000</v>
      </c>
      <c r="S1217" t="s">
        <v>2947</v>
      </c>
      <c r="T1217" t="s">
        <v>3255</v>
      </c>
      <c r="U1217" s="201">
        <v>6.1</v>
      </c>
      <c r="V1217" t="s">
        <v>3400</v>
      </c>
      <c r="W1217" t="s">
        <v>82</v>
      </c>
      <c r="X1217" t="s">
        <v>83</v>
      </c>
      <c r="Y1217" t="s">
        <v>1528</v>
      </c>
      <c r="Z1217" t="s">
        <v>1909</v>
      </c>
      <c r="AA1217">
        <v>816849</v>
      </c>
      <c r="AB1217" s="198">
        <v>37042.875</v>
      </c>
      <c r="AC1217" s="198">
        <v>37042.875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1308917</v>
      </c>
      <c r="H1218" s="198">
        <v>37041.341574074075</v>
      </c>
      <c r="I1218" t="s">
        <v>1238</v>
      </c>
      <c r="M1218" t="s">
        <v>2946</v>
      </c>
      <c r="N1218" t="s">
        <v>1524</v>
      </c>
      <c r="O1218" t="s">
        <v>4912</v>
      </c>
      <c r="P1218" s="199">
        <v>5000</v>
      </c>
      <c r="S1218" t="s">
        <v>2947</v>
      </c>
      <c r="T1218" t="s">
        <v>3255</v>
      </c>
      <c r="U1218" s="201">
        <v>3.5375000000000001</v>
      </c>
      <c r="V1218" t="s">
        <v>1512</v>
      </c>
      <c r="W1218" t="s">
        <v>1363</v>
      </c>
      <c r="X1218" t="s">
        <v>1548</v>
      </c>
      <c r="Y1218" t="s">
        <v>1528</v>
      </c>
      <c r="Z1218" t="s">
        <v>1909</v>
      </c>
      <c r="AA1218">
        <v>816850</v>
      </c>
      <c r="AB1218" s="198">
        <v>37042.875</v>
      </c>
      <c r="AC1218" s="198">
        <v>37042.875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5</v>
      </c>
      <c r="G1219" s="202">
        <v>1308918</v>
      </c>
      <c r="H1219" s="198">
        <v>37041.341597222221</v>
      </c>
      <c r="I1219" t="s">
        <v>1239</v>
      </c>
      <c r="M1219" t="s">
        <v>1657</v>
      </c>
      <c r="N1219" t="s">
        <v>2904</v>
      </c>
      <c r="O1219" t="s">
        <v>2011</v>
      </c>
      <c r="Q1219" s="199">
        <v>5</v>
      </c>
      <c r="S1219" t="s">
        <v>2945</v>
      </c>
      <c r="T1219" t="s">
        <v>3255</v>
      </c>
      <c r="U1219" s="201">
        <v>84</v>
      </c>
      <c r="V1219" t="s">
        <v>333</v>
      </c>
      <c r="W1219" t="s">
        <v>296</v>
      </c>
      <c r="X1219" t="s">
        <v>2906</v>
      </c>
      <c r="Y1219" t="s">
        <v>1072</v>
      </c>
      <c r="Z1219" t="s">
        <v>1904</v>
      </c>
      <c r="AA1219">
        <v>625832.1</v>
      </c>
      <c r="AB1219" s="198">
        <v>37042.875</v>
      </c>
      <c r="AC1219" s="198">
        <v>37042.875</v>
      </c>
    </row>
    <row r="1220" spans="1:29" x14ac:dyDescent="0.25">
      <c r="A1220" s="44" t="str">
        <f t="shared" si="91"/>
        <v xml:space="preserve"> Power Physical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28</v>
      </c>
      <c r="F1220" s="213">
        <f t="shared" si="95"/>
        <v>560</v>
      </c>
      <c r="G1220" s="202">
        <v>1308919</v>
      </c>
      <c r="H1220" s="198">
        <v>37041.341608796298</v>
      </c>
      <c r="I1220" t="s">
        <v>3317</v>
      </c>
      <c r="M1220" t="s">
        <v>1657</v>
      </c>
      <c r="N1220" t="s">
        <v>3325</v>
      </c>
      <c r="O1220" t="s">
        <v>2023</v>
      </c>
      <c r="Q1220" s="199">
        <v>20</v>
      </c>
      <c r="S1220" t="s">
        <v>2945</v>
      </c>
      <c r="T1220" t="s">
        <v>3291</v>
      </c>
      <c r="U1220" s="201">
        <v>20.2</v>
      </c>
      <c r="V1220" t="s">
        <v>4722</v>
      </c>
      <c r="W1220" t="s">
        <v>3326</v>
      </c>
      <c r="X1220" t="s">
        <v>3418</v>
      </c>
      <c r="Y1220" t="s">
        <v>3419</v>
      </c>
      <c r="Z1220" t="s">
        <v>3420</v>
      </c>
      <c r="AA1220">
        <v>108334.1</v>
      </c>
      <c r="AB1220" s="198">
        <v>37165</v>
      </c>
      <c r="AC1220" s="198">
        <v>37192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1308920</v>
      </c>
      <c r="H1221" s="198">
        <v>37041.341631944444</v>
      </c>
      <c r="I1221" t="s">
        <v>3095</v>
      </c>
      <c r="M1221" t="s">
        <v>2946</v>
      </c>
      <c r="N1221" t="s">
        <v>1524</v>
      </c>
      <c r="O1221" t="s">
        <v>1984</v>
      </c>
      <c r="Q1221" s="199">
        <v>5000</v>
      </c>
      <c r="S1221" t="s">
        <v>2947</v>
      </c>
      <c r="T1221" t="s">
        <v>3255</v>
      </c>
      <c r="U1221" s="201">
        <v>4.01</v>
      </c>
      <c r="V1221" t="s">
        <v>69</v>
      </c>
      <c r="W1221" t="s">
        <v>250</v>
      </c>
      <c r="X1221" t="s">
        <v>70</v>
      </c>
      <c r="Y1221" t="s">
        <v>1528</v>
      </c>
      <c r="Z1221" t="s">
        <v>1909</v>
      </c>
      <c r="AA1221">
        <v>816851</v>
      </c>
      <c r="AB1221" s="198">
        <v>37042.875</v>
      </c>
      <c r="AC1221" s="198">
        <v>37042.875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1349</v>
      </c>
      <c r="G1222" s="202">
        <v>1308921</v>
      </c>
      <c r="H1222" s="198">
        <v>37041.341666666667</v>
      </c>
      <c r="I1222" t="s">
        <v>88</v>
      </c>
      <c r="M1222" t="s">
        <v>2946</v>
      </c>
      <c r="N1222" t="s">
        <v>1524</v>
      </c>
      <c r="O1222" t="s">
        <v>4921</v>
      </c>
      <c r="Q1222" s="199">
        <v>1349</v>
      </c>
      <c r="S1222" t="s">
        <v>2947</v>
      </c>
      <c r="T1222" t="s">
        <v>3255</v>
      </c>
      <c r="U1222" s="201">
        <v>3.5449999999999999</v>
      </c>
      <c r="V1222" t="s">
        <v>1996</v>
      </c>
      <c r="W1222" t="s">
        <v>1363</v>
      </c>
      <c r="X1222" t="s">
        <v>1548</v>
      </c>
      <c r="Y1222" t="s">
        <v>1528</v>
      </c>
      <c r="Z1222" t="s">
        <v>1909</v>
      </c>
      <c r="AA1222">
        <v>816852</v>
      </c>
      <c r="AB1222" s="198">
        <v>37042.875</v>
      </c>
      <c r="AC1222" s="198">
        <v>37042.875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72</v>
      </c>
      <c r="G1223" s="202">
        <v>1308922</v>
      </c>
      <c r="H1223" s="198">
        <v>37041.341678240744</v>
      </c>
      <c r="I1223" t="s">
        <v>77</v>
      </c>
      <c r="M1223" t="s">
        <v>2946</v>
      </c>
      <c r="N1223" t="s">
        <v>1524</v>
      </c>
      <c r="O1223" t="s">
        <v>4879</v>
      </c>
      <c r="Q1223" s="199">
        <v>72</v>
      </c>
      <c r="S1223" t="s">
        <v>2947</v>
      </c>
      <c r="T1223" t="s">
        <v>3255</v>
      </c>
      <c r="U1223" s="201">
        <v>3.85</v>
      </c>
      <c r="V1223" t="s">
        <v>1285</v>
      </c>
      <c r="W1223" t="s">
        <v>1575</v>
      </c>
      <c r="X1223" t="s">
        <v>1576</v>
      </c>
      <c r="Y1223" t="s">
        <v>1528</v>
      </c>
      <c r="Z1223" t="s">
        <v>1909</v>
      </c>
      <c r="AA1223">
        <v>816854</v>
      </c>
      <c r="AB1223" s="198">
        <v>37042.875</v>
      </c>
      <c r="AC1223" s="198">
        <v>37042.875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1308923</v>
      </c>
      <c r="H1224" s="198">
        <v>37041.341689814813</v>
      </c>
      <c r="I1224" t="s">
        <v>105</v>
      </c>
      <c r="M1224" t="s">
        <v>2946</v>
      </c>
      <c r="N1224" t="s">
        <v>1524</v>
      </c>
      <c r="O1224" t="s">
        <v>4945</v>
      </c>
      <c r="Q1224" s="199">
        <v>5000</v>
      </c>
      <c r="S1224" t="s">
        <v>2947</v>
      </c>
      <c r="T1224" t="s">
        <v>3255</v>
      </c>
      <c r="U1224" s="201">
        <v>3.99</v>
      </c>
      <c r="V1224" t="s">
        <v>3345</v>
      </c>
      <c r="W1224" t="s">
        <v>250</v>
      </c>
      <c r="X1224" t="s">
        <v>70</v>
      </c>
      <c r="Y1224" t="s">
        <v>1528</v>
      </c>
      <c r="Z1224" t="s">
        <v>1909</v>
      </c>
      <c r="AA1224">
        <v>816853</v>
      </c>
      <c r="AB1224" s="198">
        <v>37042.875</v>
      </c>
      <c r="AC1224" s="198">
        <v>37042.875</v>
      </c>
    </row>
    <row r="1225" spans="1:29" x14ac:dyDescent="0.25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2500</v>
      </c>
      <c r="G1225" s="202">
        <v>1308925</v>
      </c>
      <c r="H1225" s="198">
        <v>37041.34171296296</v>
      </c>
      <c r="I1225" t="s">
        <v>1111</v>
      </c>
      <c r="M1225" t="s">
        <v>2946</v>
      </c>
      <c r="N1225" t="s">
        <v>1524</v>
      </c>
      <c r="O1225" t="s">
        <v>4936</v>
      </c>
      <c r="P1225" s="199">
        <v>2500</v>
      </c>
      <c r="S1225" t="s">
        <v>2947</v>
      </c>
      <c r="T1225" t="s">
        <v>3255</v>
      </c>
      <c r="U1225" s="201">
        <v>2.5049999999999999</v>
      </c>
      <c r="V1225" t="s">
        <v>1112</v>
      </c>
      <c r="W1225" t="s">
        <v>3164</v>
      </c>
      <c r="X1225" t="s">
        <v>2923</v>
      </c>
      <c r="Y1225" t="s">
        <v>1528</v>
      </c>
      <c r="Z1225" t="s">
        <v>1909</v>
      </c>
      <c r="AA1225">
        <v>816856</v>
      </c>
      <c r="AB1225" s="198">
        <v>37042.875</v>
      </c>
      <c r="AC1225" s="198">
        <v>37042.875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3651</v>
      </c>
      <c r="G1226" s="202">
        <v>1308926</v>
      </c>
      <c r="H1226" s="198">
        <v>37041.341736111113</v>
      </c>
      <c r="I1226" t="s">
        <v>1238</v>
      </c>
      <c r="M1226" t="s">
        <v>2946</v>
      </c>
      <c r="N1226" t="s">
        <v>1524</v>
      </c>
      <c r="O1226" t="s">
        <v>4921</v>
      </c>
      <c r="Q1226" s="199">
        <v>3651</v>
      </c>
      <c r="S1226" t="s">
        <v>2947</v>
      </c>
      <c r="T1226" t="s">
        <v>3255</v>
      </c>
      <c r="U1226" s="201">
        <v>3.5449999999999999</v>
      </c>
      <c r="V1226" t="s">
        <v>1119</v>
      </c>
      <c r="W1226" t="s">
        <v>1363</v>
      </c>
      <c r="X1226" t="s">
        <v>1548</v>
      </c>
      <c r="Y1226" t="s">
        <v>1528</v>
      </c>
      <c r="Z1226" t="s">
        <v>1909</v>
      </c>
      <c r="AA1226">
        <v>816857</v>
      </c>
      <c r="AB1226" s="198">
        <v>37042.875</v>
      </c>
      <c r="AC1226" s="198">
        <v>37042.875</v>
      </c>
    </row>
    <row r="1227" spans="1:29" x14ac:dyDescent="0.25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150000</v>
      </c>
      <c r="G1227" s="202">
        <v>1308927</v>
      </c>
      <c r="H1227" s="198">
        <v>37041.34175925926</v>
      </c>
      <c r="I1227" t="s">
        <v>1569</v>
      </c>
      <c r="M1227" t="s">
        <v>2946</v>
      </c>
      <c r="N1227" t="s">
        <v>1268</v>
      </c>
      <c r="O1227" t="s">
        <v>111</v>
      </c>
      <c r="P1227" s="199">
        <v>5000</v>
      </c>
      <c r="S1227" t="s">
        <v>2947</v>
      </c>
      <c r="T1227" t="s">
        <v>3255</v>
      </c>
      <c r="U1227" s="201">
        <v>3.8374999999999999</v>
      </c>
      <c r="V1227" t="s">
        <v>1693</v>
      </c>
      <c r="W1227" t="s">
        <v>1767</v>
      </c>
      <c r="X1227" t="s">
        <v>1269</v>
      </c>
      <c r="Y1227" t="s">
        <v>3275</v>
      </c>
      <c r="Z1227" t="s">
        <v>1909</v>
      </c>
      <c r="AA1227" t="s">
        <v>2024</v>
      </c>
      <c r="AB1227" s="198">
        <v>37135.875</v>
      </c>
      <c r="AC1227" s="198">
        <v>37164.875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1308930</v>
      </c>
      <c r="H1228" s="198">
        <v>37041.341770833336</v>
      </c>
      <c r="I1228" t="s">
        <v>1551</v>
      </c>
      <c r="M1228" t="s">
        <v>2946</v>
      </c>
      <c r="N1228" t="s">
        <v>1524</v>
      </c>
      <c r="O1228" t="s">
        <v>4926</v>
      </c>
      <c r="P1228" s="199">
        <v>5000</v>
      </c>
      <c r="S1228" t="s">
        <v>2947</v>
      </c>
      <c r="T1228" t="s">
        <v>3255</v>
      </c>
      <c r="U1228" s="201">
        <v>2.6349999999999998</v>
      </c>
      <c r="V1228" t="s">
        <v>3165</v>
      </c>
      <c r="W1228" t="s">
        <v>104</v>
      </c>
      <c r="X1228" t="s">
        <v>83</v>
      </c>
      <c r="Y1228" t="s">
        <v>1528</v>
      </c>
      <c r="Z1228" t="s">
        <v>1909</v>
      </c>
      <c r="AA1228">
        <v>816858</v>
      </c>
      <c r="AB1228" s="198">
        <v>37042.875</v>
      </c>
      <c r="AC1228" s="198">
        <v>37042.875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1308931</v>
      </c>
      <c r="H1229" s="198">
        <v>37041.341782407406</v>
      </c>
      <c r="I1229" t="s">
        <v>1111</v>
      </c>
      <c r="M1229" t="s">
        <v>2946</v>
      </c>
      <c r="N1229" t="s">
        <v>1524</v>
      </c>
      <c r="O1229" t="s">
        <v>4976</v>
      </c>
      <c r="P1229" s="199">
        <v>10000</v>
      </c>
      <c r="S1229" t="s">
        <v>2947</v>
      </c>
      <c r="T1229" t="s">
        <v>3255</v>
      </c>
      <c r="U1229" s="201">
        <v>4.5</v>
      </c>
      <c r="V1229" t="s">
        <v>3190</v>
      </c>
      <c r="W1229" t="s">
        <v>82</v>
      </c>
      <c r="X1229" t="s">
        <v>83</v>
      </c>
      <c r="Y1229" t="s">
        <v>1528</v>
      </c>
      <c r="Z1229" t="s">
        <v>1909</v>
      </c>
      <c r="AA1229">
        <v>816859</v>
      </c>
      <c r="AB1229" s="198">
        <v>37042.875</v>
      </c>
      <c r="AC1229" s="198">
        <v>37042.875</v>
      </c>
    </row>
    <row r="1230" spans="1:29" x14ac:dyDescent="0.25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25</v>
      </c>
      <c r="G1230" s="202">
        <v>1308932</v>
      </c>
      <c r="H1230" s="198">
        <v>37041.341817129629</v>
      </c>
      <c r="I1230" t="s">
        <v>1523</v>
      </c>
      <c r="M1230" t="s">
        <v>1657</v>
      </c>
      <c r="N1230" t="s">
        <v>2904</v>
      </c>
      <c r="O1230" t="s">
        <v>4975</v>
      </c>
      <c r="Q1230" s="199">
        <v>25</v>
      </c>
      <c r="S1230" t="s">
        <v>2945</v>
      </c>
      <c r="T1230" t="s">
        <v>3255</v>
      </c>
      <c r="U1230" s="201">
        <v>88</v>
      </c>
      <c r="V1230" t="s">
        <v>294</v>
      </c>
      <c r="W1230" t="s">
        <v>2909</v>
      </c>
      <c r="X1230" t="s">
        <v>2906</v>
      </c>
      <c r="Y1230" t="s">
        <v>1072</v>
      </c>
      <c r="Z1230" t="s">
        <v>1904</v>
      </c>
      <c r="AA1230">
        <v>625833.1</v>
      </c>
      <c r="AB1230" s="198">
        <v>37042.875</v>
      </c>
      <c r="AC1230" s="198">
        <v>37042.875</v>
      </c>
    </row>
    <row r="1231" spans="1:29" x14ac:dyDescent="0.25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77500</v>
      </c>
      <c r="G1231" s="202">
        <v>1308933</v>
      </c>
      <c r="H1231" s="198">
        <v>37041.341851851852</v>
      </c>
      <c r="I1231" t="s">
        <v>1272</v>
      </c>
      <c r="M1231" t="s">
        <v>2946</v>
      </c>
      <c r="N1231" t="s">
        <v>1268</v>
      </c>
      <c r="O1231" t="s">
        <v>1537</v>
      </c>
      <c r="Q1231" s="199">
        <v>2500</v>
      </c>
      <c r="S1231" t="s">
        <v>2947</v>
      </c>
      <c r="T1231" t="s">
        <v>3255</v>
      </c>
      <c r="U1231" s="201">
        <v>3.7250000000000001</v>
      </c>
      <c r="V1231" t="s">
        <v>318</v>
      </c>
      <c r="W1231" t="s">
        <v>1767</v>
      </c>
      <c r="X1231" t="s">
        <v>1269</v>
      </c>
      <c r="Y1231" t="s">
        <v>3275</v>
      </c>
      <c r="Z1231" t="s">
        <v>1909</v>
      </c>
      <c r="AA1231" t="s">
        <v>2025</v>
      </c>
      <c r="AB1231" s="198">
        <v>37073.875</v>
      </c>
      <c r="AC1231" s="198">
        <v>37103.875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7767</v>
      </c>
      <c r="G1232" s="202">
        <v>1308934</v>
      </c>
      <c r="H1232" s="198">
        <v>37041.341874999998</v>
      </c>
      <c r="I1232" t="s">
        <v>1546</v>
      </c>
      <c r="M1232" t="s">
        <v>2946</v>
      </c>
      <c r="N1232" t="s">
        <v>1524</v>
      </c>
      <c r="O1232" t="s">
        <v>1986</v>
      </c>
      <c r="P1232" s="199">
        <v>7767</v>
      </c>
      <c r="S1232" t="s">
        <v>2947</v>
      </c>
      <c r="T1232" t="s">
        <v>3255</v>
      </c>
      <c r="U1232" s="201">
        <v>3.625</v>
      </c>
      <c r="V1232" t="s">
        <v>1572</v>
      </c>
      <c r="W1232" t="s">
        <v>1562</v>
      </c>
      <c r="X1232" t="s">
        <v>1563</v>
      </c>
      <c r="Y1232" t="s">
        <v>1528</v>
      </c>
      <c r="Z1232" t="s">
        <v>1909</v>
      </c>
      <c r="AA1232">
        <v>816860</v>
      </c>
      <c r="AB1232" s="198">
        <v>37042.875</v>
      </c>
      <c r="AC1232" s="198">
        <v>37042.875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2500</v>
      </c>
      <c r="G1233" s="202">
        <v>1308935</v>
      </c>
      <c r="H1233" s="198">
        <v>37041.341898148145</v>
      </c>
      <c r="I1233" t="s">
        <v>2976</v>
      </c>
      <c r="M1233" t="s">
        <v>2946</v>
      </c>
      <c r="N1233" t="s">
        <v>1524</v>
      </c>
      <c r="O1233" t="s">
        <v>2021</v>
      </c>
      <c r="P1233" s="199">
        <v>2500</v>
      </c>
      <c r="S1233" t="s">
        <v>2947</v>
      </c>
      <c r="T1233" t="s">
        <v>3255</v>
      </c>
      <c r="U1233" s="201">
        <v>2.5049999999999999</v>
      </c>
      <c r="V1233" t="s">
        <v>3205</v>
      </c>
      <c r="W1233" t="s">
        <v>3164</v>
      </c>
      <c r="X1233" t="s">
        <v>2923</v>
      </c>
      <c r="Y1233" t="s">
        <v>1528</v>
      </c>
      <c r="Z1233" t="s">
        <v>1909</v>
      </c>
      <c r="AA1233">
        <v>816861</v>
      </c>
      <c r="AB1233" s="198">
        <v>37042.875</v>
      </c>
      <c r="AC1233" s="198">
        <v>37042.875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1308938</v>
      </c>
      <c r="H1234" s="198">
        <v>37041.341956018521</v>
      </c>
      <c r="I1234" t="s">
        <v>1226</v>
      </c>
      <c r="M1234" t="s">
        <v>1657</v>
      </c>
      <c r="N1234" t="s">
        <v>2904</v>
      </c>
      <c r="O1234" t="s">
        <v>1993</v>
      </c>
      <c r="P1234" s="199">
        <v>25</v>
      </c>
      <c r="S1234" t="s">
        <v>2945</v>
      </c>
      <c r="T1234" t="s">
        <v>3255</v>
      </c>
      <c r="U1234" s="201">
        <v>45</v>
      </c>
      <c r="V1234" t="s">
        <v>2920</v>
      </c>
      <c r="W1234" t="s">
        <v>2909</v>
      </c>
      <c r="X1234" t="s">
        <v>2906</v>
      </c>
      <c r="Y1234" t="s">
        <v>1072</v>
      </c>
      <c r="Z1234" t="s">
        <v>1904</v>
      </c>
      <c r="AA1234">
        <v>625834.1</v>
      </c>
      <c r="AB1234" s="198">
        <v>37042.875</v>
      </c>
      <c r="AC1234" s="198">
        <v>37042.875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4995</v>
      </c>
      <c r="G1235" s="202">
        <v>1308937</v>
      </c>
      <c r="H1235" s="198">
        <v>37041.341956018521</v>
      </c>
      <c r="I1235" t="s">
        <v>1262</v>
      </c>
      <c r="M1235" t="s">
        <v>2946</v>
      </c>
      <c r="N1235" t="s">
        <v>1524</v>
      </c>
      <c r="O1235" t="s">
        <v>4926</v>
      </c>
      <c r="P1235" s="199">
        <v>4995</v>
      </c>
      <c r="S1235" t="s">
        <v>2947</v>
      </c>
      <c r="T1235" t="s">
        <v>3255</v>
      </c>
      <c r="U1235" s="201">
        <v>2.6</v>
      </c>
      <c r="V1235" t="s">
        <v>3029</v>
      </c>
      <c r="W1235" t="s">
        <v>104</v>
      </c>
      <c r="X1235" t="s">
        <v>83</v>
      </c>
      <c r="Y1235" t="s">
        <v>1528</v>
      </c>
      <c r="Z1235" t="s">
        <v>1909</v>
      </c>
      <c r="AA1235">
        <v>816862</v>
      </c>
      <c r="AB1235" s="198">
        <v>37042.875</v>
      </c>
      <c r="AC1235" s="198">
        <v>37042.875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</v>
      </c>
      <c r="G1236" s="202">
        <v>1308939</v>
      </c>
      <c r="H1236" s="198">
        <v>37041.341967592591</v>
      </c>
      <c r="I1236" t="s">
        <v>1111</v>
      </c>
      <c r="M1236" t="s">
        <v>2946</v>
      </c>
      <c r="N1236" t="s">
        <v>1524</v>
      </c>
      <c r="O1236" t="s">
        <v>4936</v>
      </c>
      <c r="P1236" s="199">
        <v>500</v>
      </c>
      <c r="S1236" t="s">
        <v>2947</v>
      </c>
      <c r="T1236" t="s">
        <v>3255</v>
      </c>
      <c r="U1236" s="201">
        <v>2.4449999999999998</v>
      </c>
      <c r="V1236" t="s">
        <v>1112</v>
      </c>
      <c r="W1236" t="s">
        <v>3164</v>
      </c>
      <c r="X1236" t="s">
        <v>2923</v>
      </c>
      <c r="Y1236" t="s">
        <v>1528</v>
      </c>
      <c r="Z1236" t="s">
        <v>1909</v>
      </c>
      <c r="AA1236">
        <v>816863</v>
      </c>
      <c r="AB1236" s="198">
        <v>37042.875</v>
      </c>
      <c r="AC1236" s="198">
        <v>37042.875</v>
      </c>
    </row>
    <row r="1237" spans="1:29" x14ac:dyDescent="0.25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300000</v>
      </c>
      <c r="G1237" s="202">
        <v>1308941</v>
      </c>
      <c r="H1237" s="198">
        <v>37041.341979166667</v>
      </c>
      <c r="I1237" t="s">
        <v>1226</v>
      </c>
      <c r="M1237" t="s">
        <v>2946</v>
      </c>
      <c r="N1237" t="s">
        <v>1268</v>
      </c>
      <c r="O1237" t="s">
        <v>74</v>
      </c>
      <c r="Q1237" s="199">
        <v>10000</v>
      </c>
      <c r="S1237" t="s">
        <v>2947</v>
      </c>
      <c r="T1237" t="s">
        <v>3255</v>
      </c>
      <c r="U1237" s="201">
        <v>3.665</v>
      </c>
      <c r="V1237" t="s">
        <v>1486</v>
      </c>
      <c r="W1237" t="s">
        <v>1580</v>
      </c>
      <c r="X1237" t="s">
        <v>1093</v>
      </c>
      <c r="Y1237" t="s">
        <v>3275</v>
      </c>
      <c r="Z1237" t="s">
        <v>1909</v>
      </c>
      <c r="AA1237" t="s">
        <v>2026</v>
      </c>
      <c r="AB1237" s="198">
        <v>37043.875</v>
      </c>
      <c r="AC1237" s="198">
        <v>37072.875</v>
      </c>
    </row>
    <row r="1238" spans="1:29" x14ac:dyDescent="0.25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</v>
      </c>
      <c r="G1238" s="202">
        <v>1308942</v>
      </c>
      <c r="H1238" s="198">
        <v>37041.342060185183</v>
      </c>
      <c r="I1238" t="s">
        <v>2999</v>
      </c>
      <c r="M1238" t="s">
        <v>1657</v>
      </c>
      <c r="N1238" t="s">
        <v>2902</v>
      </c>
      <c r="O1238" t="s">
        <v>471</v>
      </c>
      <c r="Q1238" s="199">
        <v>25</v>
      </c>
      <c r="S1238" t="s">
        <v>2945</v>
      </c>
      <c r="T1238" t="s">
        <v>3255</v>
      </c>
      <c r="U1238" s="201">
        <v>155</v>
      </c>
      <c r="V1238" t="s">
        <v>4981</v>
      </c>
      <c r="W1238" t="s">
        <v>2907</v>
      </c>
      <c r="X1238" t="s">
        <v>2903</v>
      </c>
      <c r="Y1238" t="s">
        <v>1072</v>
      </c>
      <c r="Z1238" t="s">
        <v>1904</v>
      </c>
      <c r="AA1238">
        <v>625835.1</v>
      </c>
      <c r="AB1238" s="198">
        <v>37042.875</v>
      </c>
      <c r="AC1238" s="198">
        <v>37042.875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1308943</v>
      </c>
      <c r="H1239" s="198">
        <v>37041.342060185183</v>
      </c>
      <c r="I1239" t="s">
        <v>1109</v>
      </c>
      <c r="M1239" t="s">
        <v>2946</v>
      </c>
      <c r="N1239" t="s">
        <v>1524</v>
      </c>
      <c r="O1239" t="s">
        <v>4941</v>
      </c>
      <c r="Q1239" s="199">
        <v>10000</v>
      </c>
      <c r="S1239" t="s">
        <v>2947</v>
      </c>
      <c r="T1239" t="s">
        <v>3255</v>
      </c>
      <c r="U1239" s="201">
        <v>3.62</v>
      </c>
      <c r="V1239" t="s">
        <v>1110</v>
      </c>
      <c r="W1239" t="s">
        <v>1388</v>
      </c>
      <c r="X1239" t="s">
        <v>85</v>
      </c>
      <c r="Y1239" t="s">
        <v>1528</v>
      </c>
      <c r="Z1239" t="s">
        <v>1909</v>
      </c>
      <c r="AA1239">
        <v>816864</v>
      </c>
      <c r="AB1239" s="198">
        <v>37042.875</v>
      </c>
      <c r="AC1239" s="198">
        <v>37042.875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1308944</v>
      </c>
      <c r="H1240" s="198">
        <v>37041.342094907406</v>
      </c>
      <c r="I1240" t="s">
        <v>1111</v>
      </c>
      <c r="M1240" t="s">
        <v>2946</v>
      </c>
      <c r="N1240" t="s">
        <v>1524</v>
      </c>
      <c r="O1240" t="s">
        <v>4926</v>
      </c>
      <c r="P1240" s="199">
        <v>5000</v>
      </c>
      <c r="S1240" t="s">
        <v>2947</v>
      </c>
      <c r="T1240" t="s">
        <v>3255</v>
      </c>
      <c r="U1240" s="201">
        <v>2.6</v>
      </c>
      <c r="V1240" t="s">
        <v>1112</v>
      </c>
      <c r="W1240" t="s">
        <v>104</v>
      </c>
      <c r="X1240" t="s">
        <v>83</v>
      </c>
      <c r="Y1240" t="s">
        <v>1528</v>
      </c>
      <c r="Z1240" t="s">
        <v>1909</v>
      </c>
      <c r="AA1240">
        <v>816866</v>
      </c>
      <c r="AB1240" s="198">
        <v>37042.875</v>
      </c>
      <c r="AC1240" s="198">
        <v>37042.875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10000</v>
      </c>
      <c r="G1241" s="202">
        <v>1308946</v>
      </c>
      <c r="H1241" s="198">
        <v>37041.342141203706</v>
      </c>
      <c r="I1241" t="s">
        <v>1546</v>
      </c>
      <c r="M1241" t="s">
        <v>2946</v>
      </c>
      <c r="N1241" t="s">
        <v>1524</v>
      </c>
      <c r="O1241" t="s">
        <v>4960</v>
      </c>
      <c r="P1241" s="199">
        <v>10000</v>
      </c>
      <c r="S1241" t="s">
        <v>2947</v>
      </c>
      <c r="T1241" t="s">
        <v>3255</v>
      </c>
      <c r="U1241" s="201">
        <v>3.6074999999999999</v>
      </c>
      <c r="V1241" t="s">
        <v>1387</v>
      </c>
      <c r="W1241" t="s">
        <v>1562</v>
      </c>
      <c r="X1241" t="s">
        <v>1563</v>
      </c>
      <c r="Y1241" t="s">
        <v>1528</v>
      </c>
      <c r="Z1241" t="s">
        <v>1909</v>
      </c>
      <c r="AA1241">
        <v>816867</v>
      </c>
      <c r="AB1241" s="198">
        <v>37042.875</v>
      </c>
      <c r="AC1241" s="198">
        <v>37042.875</v>
      </c>
    </row>
    <row r="1242" spans="1:29" x14ac:dyDescent="0.25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61</v>
      </c>
      <c r="F1242" s="213">
        <f t="shared" si="100"/>
        <v>3050</v>
      </c>
      <c r="G1242" s="202">
        <v>1308947</v>
      </c>
      <c r="H1242" s="198">
        <v>37041.342152777775</v>
      </c>
      <c r="I1242" t="s">
        <v>2976</v>
      </c>
      <c r="M1242" t="s">
        <v>1657</v>
      </c>
      <c r="N1242" t="s">
        <v>2977</v>
      </c>
      <c r="O1242" t="s">
        <v>514</v>
      </c>
      <c r="P1242" s="199">
        <v>50</v>
      </c>
      <c r="S1242" t="s">
        <v>2945</v>
      </c>
      <c r="T1242" t="s">
        <v>3255</v>
      </c>
      <c r="U1242" s="201">
        <v>36.75</v>
      </c>
      <c r="V1242" t="s">
        <v>2008</v>
      </c>
      <c r="W1242" t="s">
        <v>1247</v>
      </c>
      <c r="X1242" t="s">
        <v>1248</v>
      </c>
      <c r="Y1242" t="s">
        <v>1072</v>
      </c>
      <c r="Z1242" t="s">
        <v>1904</v>
      </c>
      <c r="AA1242">
        <v>625836.1</v>
      </c>
      <c r="AB1242" s="198">
        <v>37316.591666666667</v>
      </c>
      <c r="AC1242" s="198">
        <v>37376.591666666667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1308948</v>
      </c>
      <c r="H1243" s="198">
        <v>37041.342256944445</v>
      </c>
      <c r="I1243" t="s">
        <v>1111</v>
      </c>
      <c r="M1243" t="s">
        <v>2946</v>
      </c>
      <c r="N1243" t="s">
        <v>1524</v>
      </c>
      <c r="O1243" t="s">
        <v>2015</v>
      </c>
      <c r="P1243" s="199">
        <v>10000</v>
      </c>
      <c r="S1243" t="s">
        <v>2947</v>
      </c>
      <c r="T1243" t="s">
        <v>3255</v>
      </c>
      <c r="U1243" s="201">
        <v>2.85</v>
      </c>
      <c r="V1243" t="s">
        <v>81</v>
      </c>
      <c r="W1243" t="s">
        <v>272</v>
      </c>
      <c r="X1243" t="s">
        <v>83</v>
      </c>
      <c r="Y1243" t="s">
        <v>1528</v>
      </c>
      <c r="Z1243" t="s">
        <v>1909</v>
      </c>
      <c r="AA1243">
        <v>816868</v>
      </c>
      <c r="AB1243" s="198">
        <v>37042.875</v>
      </c>
      <c r="AC1243" s="198">
        <v>37042.875</v>
      </c>
    </row>
    <row r="1244" spans="1:29" x14ac:dyDescent="0.25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365</v>
      </c>
      <c r="F1244" s="213">
        <f t="shared" si="100"/>
        <v>1825000</v>
      </c>
      <c r="G1244" s="202">
        <v>1308949</v>
      </c>
      <c r="H1244" s="198">
        <v>37041.342268518521</v>
      </c>
      <c r="I1244" t="s">
        <v>1241</v>
      </c>
      <c r="M1244" t="s">
        <v>2946</v>
      </c>
      <c r="N1244" t="s">
        <v>1268</v>
      </c>
      <c r="O1244" t="s">
        <v>1578</v>
      </c>
      <c r="P1244" s="199">
        <v>5000</v>
      </c>
      <c r="S1244" t="s">
        <v>2947</v>
      </c>
      <c r="T1244" t="s">
        <v>3255</v>
      </c>
      <c r="U1244" s="201">
        <v>3.93</v>
      </c>
      <c r="V1244" t="s">
        <v>1559</v>
      </c>
      <c r="W1244" t="s">
        <v>1767</v>
      </c>
      <c r="X1244" t="s">
        <v>1269</v>
      </c>
      <c r="Y1244" t="s">
        <v>3275</v>
      </c>
      <c r="Z1244" t="s">
        <v>1909</v>
      </c>
      <c r="AA1244" t="s">
        <v>2027</v>
      </c>
      <c r="AB1244" s="198">
        <v>37257.875</v>
      </c>
      <c r="AC1244" s="198">
        <v>37621.875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1308950</v>
      </c>
      <c r="H1245" s="198">
        <v>37041.342280092591</v>
      </c>
      <c r="I1245" t="s">
        <v>3095</v>
      </c>
      <c r="M1245" t="s">
        <v>2946</v>
      </c>
      <c r="N1245" t="s">
        <v>1524</v>
      </c>
      <c r="O1245" t="s">
        <v>1984</v>
      </c>
      <c r="Q1245" s="199">
        <v>5000</v>
      </c>
      <c r="S1245" t="s">
        <v>2947</v>
      </c>
      <c r="T1245" t="s">
        <v>3255</v>
      </c>
      <c r="U1245" s="201">
        <v>4.0199999999999996</v>
      </c>
      <c r="V1245" t="s">
        <v>69</v>
      </c>
      <c r="W1245" t="s">
        <v>250</v>
      </c>
      <c r="X1245" t="s">
        <v>70</v>
      </c>
      <c r="Y1245" t="s">
        <v>1528</v>
      </c>
      <c r="Z1245" t="s">
        <v>1909</v>
      </c>
      <c r="AA1245">
        <v>816869</v>
      </c>
      <c r="AB1245" s="198">
        <v>37042.875</v>
      </c>
      <c r="AC1245" s="198">
        <v>37042.875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1308952</v>
      </c>
      <c r="H1246" s="198">
        <v>37041.342291666668</v>
      </c>
      <c r="I1246" t="s">
        <v>1111</v>
      </c>
      <c r="M1246" t="s">
        <v>2946</v>
      </c>
      <c r="N1246" t="s">
        <v>1524</v>
      </c>
      <c r="O1246" t="s">
        <v>2015</v>
      </c>
      <c r="P1246" s="199">
        <v>10000</v>
      </c>
      <c r="S1246" t="s">
        <v>2947</v>
      </c>
      <c r="T1246" t="s">
        <v>3255</v>
      </c>
      <c r="U1246" s="201">
        <v>2.8250000000000002</v>
      </c>
      <c r="V1246" t="s">
        <v>81</v>
      </c>
      <c r="W1246" t="s">
        <v>272</v>
      </c>
      <c r="X1246" t="s">
        <v>83</v>
      </c>
      <c r="Y1246" t="s">
        <v>1528</v>
      </c>
      <c r="Z1246" t="s">
        <v>1909</v>
      </c>
      <c r="AA1246">
        <v>816871</v>
      </c>
      <c r="AB1246" s="198">
        <v>37042.875</v>
      </c>
      <c r="AC1246" s="198">
        <v>37042.875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1308951</v>
      </c>
      <c r="H1247" s="198">
        <v>37041.342291666668</v>
      </c>
      <c r="I1247" t="s">
        <v>1551</v>
      </c>
      <c r="M1247" t="s">
        <v>2946</v>
      </c>
      <c r="N1247" t="s">
        <v>1524</v>
      </c>
      <c r="O1247" t="s">
        <v>4965</v>
      </c>
      <c r="Q1247" s="199">
        <v>5000</v>
      </c>
      <c r="S1247" t="s">
        <v>2947</v>
      </c>
      <c r="T1247" t="s">
        <v>3255</v>
      </c>
      <c r="U1247" s="201">
        <v>3.99</v>
      </c>
      <c r="V1247" t="s">
        <v>265</v>
      </c>
      <c r="W1247" t="s">
        <v>250</v>
      </c>
      <c r="X1247" t="s">
        <v>70</v>
      </c>
      <c r="Y1247" t="s">
        <v>1528</v>
      </c>
      <c r="Z1247" t="s">
        <v>1909</v>
      </c>
      <c r="AA1247">
        <v>816870</v>
      </c>
      <c r="AB1247" s="198">
        <v>37042.875</v>
      </c>
      <c r="AC1247" s="198">
        <v>37042.875</v>
      </c>
    </row>
    <row r="1248" spans="1:29" x14ac:dyDescent="0.25">
      <c r="A1248" s="44" t="str">
        <f t="shared" si="96"/>
        <v>US Crude Financial</v>
      </c>
      <c r="B1248" s="44" t="str">
        <f t="shared" si="97"/>
        <v>US</v>
      </c>
      <c r="C1248" s="44" t="str">
        <f t="shared" si="98"/>
        <v>Crude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50000</v>
      </c>
      <c r="G1248" s="202">
        <v>1308953</v>
      </c>
      <c r="H1248" s="198">
        <v>37041.342361111114</v>
      </c>
      <c r="I1248" t="s">
        <v>1267</v>
      </c>
      <c r="M1248" t="s">
        <v>3086</v>
      </c>
      <c r="N1248" t="s">
        <v>1063</v>
      </c>
      <c r="O1248" t="s">
        <v>2972</v>
      </c>
      <c r="P1248" s="199">
        <v>50000</v>
      </c>
      <c r="S1248" t="s">
        <v>2953</v>
      </c>
      <c r="T1248" t="s">
        <v>3255</v>
      </c>
      <c r="U1248" s="201">
        <v>28.77</v>
      </c>
      <c r="V1248" t="s">
        <v>1511</v>
      </c>
      <c r="W1248" t="s">
        <v>1065</v>
      </c>
      <c r="X1248" t="s">
        <v>1066</v>
      </c>
      <c r="Y1248" t="s">
        <v>1670</v>
      </c>
      <c r="Z1248" t="s">
        <v>1909</v>
      </c>
      <c r="AA1248">
        <v>109431</v>
      </c>
      <c r="AB1248" s="198">
        <v>37073</v>
      </c>
      <c r="AC1248" s="198">
        <v>37103</v>
      </c>
    </row>
    <row r="1249" spans="1:29" x14ac:dyDescent="0.25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300000</v>
      </c>
      <c r="G1249" s="202">
        <v>1308954</v>
      </c>
      <c r="H1249" s="198">
        <v>37041.34238425926</v>
      </c>
      <c r="I1249" t="s">
        <v>1262</v>
      </c>
      <c r="M1249" t="s">
        <v>2946</v>
      </c>
      <c r="N1249" t="s">
        <v>1268</v>
      </c>
      <c r="O1249" t="s">
        <v>74</v>
      </c>
      <c r="Q1249" s="199">
        <v>10000</v>
      </c>
      <c r="S1249" t="s">
        <v>2947</v>
      </c>
      <c r="T1249" t="s">
        <v>3255</v>
      </c>
      <c r="U1249" s="201">
        <v>3.665</v>
      </c>
      <c r="V1249" t="s">
        <v>1333</v>
      </c>
      <c r="W1249" t="s">
        <v>1580</v>
      </c>
      <c r="X1249" t="s">
        <v>1093</v>
      </c>
      <c r="Y1249" t="s">
        <v>3275</v>
      </c>
      <c r="Z1249" t="s">
        <v>1909</v>
      </c>
      <c r="AA1249" t="s">
        <v>2028</v>
      </c>
      <c r="AB1249" s="198">
        <v>37043.875</v>
      </c>
      <c r="AC1249" s="198">
        <v>37072.875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1308955</v>
      </c>
      <c r="H1250" s="198">
        <v>37041.342499999999</v>
      </c>
      <c r="I1250" t="s">
        <v>1324</v>
      </c>
      <c r="M1250" t="s">
        <v>2946</v>
      </c>
      <c r="N1250" t="s">
        <v>1524</v>
      </c>
      <c r="O1250" t="s">
        <v>4978</v>
      </c>
      <c r="Q1250" s="199">
        <v>5000</v>
      </c>
      <c r="S1250" t="s">
        <v>2947</v>
      </c>
      <c r="T1250" t="s">
        <v>3255</v>
      </c>
      <c r="U1250" s="201">
        <v>3.5674999999999999</v>
      </c>
      <c r="V1250" t="s">
        <v>1325</v>
      </c>
      <c r="W1250" t="s">
        <v>1562</v>
      </c>
      <c r="X1250" t="s">
        <v>1563</v>
      </c>
      <c r="Y1250" t="s">
        <v>1528</v>
      </c>
      <c r="Z1250" t="s">
        <v>1909</v>
      </c>
      <c r="AA1250">
        <v>816872</v>
      </c>
      <c r="AB1250" s="198">
        <v>37042.875</v>
      </c>
      <c r="AC1250" s="198">
        <v>37042.875</v>
      </c>
    </row>
    <row r="1251" spans="1:29" x14ac:dyDescent="0.25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31</v>
      </c>
      <c r="F1251" s="213">
        <f t="shared" si="100"/>
        <v>155000</v>
      </c>
      <c r="G1251" s="202">
        <v>1308956</v>
      </c>
      <c r="H1251" s="198">
        <v>37041.342569444445</v>
      </c>
      <c r="I1251" t="s">
        <v>1062</v>
      </c>
      <c r="M1251" t="s">
        <v>2946</v>
      </c>
      <c r="N1251" t="s">
        <v>1268</v>
      </c>
      <c r="O1251" t="s">
        <v>1537</v>
      </c>
      <c r="Q1251" s="199">
        <v>5000</v>
      </c>
      <c r="S1251" t="s">
        <v>2947</v>
      </c>
      <c r="T1251" t="s">
        <v>3255</v>
      </c>
      <c r="U1251" s="201">
        <v>3.7250000000000001</v>
      </c>
      <c r="V1251" t="s">
        <v>2029</v>
      </c>
      <c r="W1251" t="s">
        <v>1767</v>
      </c>
      <c r="X1251" t="s">
        <v>1269</v>
      </c>
      <c r="Y1251" t="s">
        <v>3275</v>
      </c>
      <c r="Z1251" t="s">
        <v>1909</v>
      </c>
      <c r="AA1251" t="s">
        <v>2030</v>
      </c>
      <c r="AB1251" s="198">
        <v>37073.875</v>
      </c>
      <c r="AC1251" s="198">
        <v>37103.875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3">
        <f t="shared" si="100"/>
        <v>4600</v>
      </c>
      <c r="G1252" s="202">
        <v>1308957</v>
      </c>
      <c r="H1252" s="198">
        <v>37041.342592592591</v>
      </c>
      <c r="I1252" t="s">
        <v>2987</v>
      </c>
      <c r="M1252" t="s">
        <v>1657</v>
      </c>
      <c r="N1252" t="s">
        <v>2977</v>
      </c>
      <c r="O1252" t="s">
        <v>1214</v>
      </c>
      <c r="P1252" s="199">
        <v>50</v>
      </c>
      <c r="S1252" t="s">
        <v>2945</v>
      </c>
      <c r="T1252" t="s">
        <v>3255</v>
      </c>
      <c r="U1252" s="201">
        <v>50.75</v>
      </c>
      <c r="V1252" t="s">
        <v>1677</v>
      </c>
      <c r="W1252" t="s">
        <v>1253</v>
      </c>
      <c r="X1252" t="s">
        <v>3001</v>
      </c>
      <c r="Y1252" t="s">
        <v>1072</v>
      </c>
      <c r="Z1252" t="s">
        <v>1904</v>
      </c>
      <c r="AA1252">
        <v>625837.1</v>
      </c>
      <c r="AB1252" s="198">
        <v>37165.71597222222</v>
      </c>
      <c r="AC1252" s="198">
        <v>37256.71597222222</v>
      </c>
    </row>
    <row r="1253" spans="1:29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1308958</v>
      </c>
      <c r="H1253" s="198">
        <v>37041.342604166668</v>
      </c>
      <c r="I1253" t="s">
        <v>2926</v>
      </c>
      <c r="M1253" t="s">
        <v>1657</v>
      </c>
      <c r="N1253" t="s">
        <v>2902</v>
      </c>
      <c r="O1253" t="s">
        <v>1992</v>
      </c>
      <c r="Q1253" s="199">
        <v>25</v>
      </c>
      <c r="S1253" t="s">
        <v>2945</v>
      </c>
      <c r="T1253" t="s">
        <v>3255</v>
      </c>
      <c r="U1253" s="201">
        <v>85</v>
      </c>
      <c r="V1253" t="s">
        <v>3402</v>
      </c>
      <c r="W1253" t="s">
        <v>22</v>
      </c>
      <c r="X1253" t="s">
        <v>2903</v>
      </c>
      <c r="Y1253" t="s">
        <v>1072</v>
      </c>
      <c r="Z1253" t="s">
        <v>1904</v>
      </c>
      <c r="AA1253">
        <v>625838.1</v>
      </c>
      <c r="AB1253" s="198">
        <v>37042.875</v>
      </c>
      <c r="AC1253" s="198">
        <v>37042.875</v>
      </c>
    </row>
    <row r="1254" spans="1:29" x14ac:dyDescent="0.25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59</v>
      </c>
      <c r="F1254" s="213">
        <f t="shared" si="100"/>
        <v>2950</v>
      </c>
      <c r="G1254" s="202">
        <v>1308959</v>
      </c>
      <c r="H1254" s="198">
        <v>37041.342685185184</v>
      </c>
      <c r="I1254" t="s">
        <v>2987</v>
      </c>
      <c r="M1254" t="s">
        <v>1657</v>
      </c>
      <c r="N1254" t="s">
        <v>2977</v>
      </c>
      <c r="O1254" t="s">
        <v>5</v>
      </c>
      <c r="P1254" s="199">
        <v>50</v>
      </c>
      <c r="S1254" t="s">
        <v>2945</v>
      </c>
      <c r="T1254" t="s">
        <v>3255</v>
      </c>
      <c r="U1254" s="201">
        <v>60.5</v>
      </c>
      <c r="V1254" t="s">
        <v>1677</v>
      </c>
      <c r="W1254" t="s">
        <v>1253</v>
      </c>
      <c r="X1254" t="s">
        <v>3001</v>
      </c>
      <c r="Y1254" t="s">
        <v>1072</v>
      </c>
      <c r="Z1254" t="s">
        <v>1904</v>
      </c>
      <c r="AA1254">
        <v>625839.1</v>
      </c>
      <c r="AB1254" s="198">
        <v>37257.71597222222</v>
      </c>
      <c r="AC1254" s="198">
        <v>37315.71597222222</v>
      </c>
    </row>
    <row r="1255" spans="1:29" x14ac:dyDescent="0.25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62</v>
      </c>
      <c r="F1255" s="213">
        <f t="shared" si="100"/>
        <v>3100</v>
      </c>
      <c r="G1255" s="202">
        <v>1308960</v>
      </c>
      <c r="H1255" s="198">
        <v>37041.34270833333</v>
      </c>
      <c r="I1255" t="s">
        <v>2987</v>
      </c>
      <c r="M1255" t="s">
        <v>1657</v>
      </c>
      <c r="N1255" t="s">
        <v>2977</v>
      </c>
      <c r="O1255" t="s">
        <v>4765</v>
      </c>
      <c r="P1255" s="199">
        <v>50</v>
      </c>
      <c r="S1255" t="s">
        <v>2945</v>
      </c>
      <c r="T1255" t="s">
        <v>3255</v>
      </c>
      <c r="U1255" s="201">
        <v>68</v>
      </c>
      <c r="V1255" t="s">
        <v>276</v>
      </c>
      <c r="W1255" t="s">
        <v>1253</v>
      </c>
      <c r="X1255" t="s">
        <v>3001</v>
      </c>
      <c r="Y1255" t="s">
        <v>1072</v>
      </c>
      <c r="Z1255" t="s">
        <v>1904</v>
      </c>
      <c r="AA1255">
        <v>625840.1</v>
      </c>
      <c r="AB1255" s="198">
        <v>37438.71597222222</v>
      </c>
      <c r="AC1255" s="198">
        <v>37499.71597222222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365</v>
      </c>
      <c r="F1256" s="213">
        <f t="shared" si="100"/>
        <v>18250</v>
      </c>
      <c r="G1256" s="202">
        <v>1308961</v>
      </c>
      <c r="H1256" s="198">
        <v>37041.342719907407</v>
      </c>
      <c r="I1256" t="s">
        <v>2987</v>
      </c>
      <c r="M1256" t="s">
        <v>1657</v>
      </c>
      <c r="N1256" t="s">
        <v>2977</v>
      </c>
      <c r="O1256" t="s">
        <v>472</v>
      </c>
      <c r="P1256" s="199">
        <v>50</v>
      </c>
      <c r="S1256" t="s">
        <v>2945</v>
      </c>
      <c r="T1256" t="s">
        <v>3255</v>
      </c>
      <c r="U1256" s="201">
        <v>52.5</v>
      </c>
      <c r="V1256" t="s">
        <v>400</v>
      </c>
      <c r="W1256" t="s">
        <v>1253</v>
      </c>
      <c r="X1256" t="s">
        <v>3001</v>
      </c>
      <c r="Y1256" t="s">
        <v>1072</v>
      </c>
      <c r="Z1256" t="s">
        <v>1904</v>
      </c>
      <c r="AA1256">
        <v>625841.1</v>
      </c>
      <c r="AB1256" s="198">
        <v>37257.71597222222</v>
      </c>
      <c r="AC1256" s="198">
        <v>37621.71597222222</v>
      </c>
    </row>
    <row r="1257" spans="1:29" x14ac:dyDescent="0.25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30</v>
      </c>
      <c r="F1257" s="213">
        <f t="shared" si="100"/>
        <v>1500</v>
      </c>
      <c r="G1257" s="202">
        <v>1308962</v>
      </c>
      <c r="H1257" s="198">
        <v>37041.34275462963</v>
      </c>
      <c r="I1257" t="s">
        <v>2987</v>
      </c>
      <c r="M1257" t="s">
        <v>1657</v>
      </c>
      <c r="N1257" t="s">
        <v>2977</v>
      </c>
      <c r="O1257" t="s">
        <v>504</v>
      </c>
      <c r="P1257" s="199">
        <v>50</v>
      </c>
      <c r="S1257" t="s">
        <v>2945</v>
      </c>
      <c r="T1257" t="s">
        <v>3255</v>
      </c>
      <c r="U1257" s="201">
        <v>54.25</v>
      </c>
      <c r="V1257" t="s">
        <v>276</v>
      </c>
      <c r="W1257" t="s">
        <v>1253</v>
      </c>
      <c r="X1257" t="s">
        <v>3001</v>
      </c>
      <c r="Y1257" t="s">
        <v>1072</v>
      </c>
      <c r="Z1257" t="s">
        <v>1904</v>
      </c>
      <c r="AA1257">
        <v>625842.1</v>
      </c>
      <c r="AB1257" s="198">
        <v>37408.71597222222</v>
      </c>
      <c r="AC1257" s="198">
        <v>37437.71597222222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1308963</v>
      </c>
      <c r="H1258" s="198">
        <v>37041.342812499999</v>
      </c>
      <c r="I1258" t="s">
        <v>1600</v>
      </c>
      <c r="M1258" t="s">
        <v>2946</v>
      </c>
      <c r="N1258" t="s">
        <v>1524</v>
      </c>
      <c r="O1258" t="s">
        <v>4845</v>
      </c>
      <c r="Q1258" s="199">
        <v>10000</v>
      </c>
      <c r="S1258" t="s">
        <v>2947</v>
      </c>
      <c r="T1258" t="s">
        <v>3255</v>
      </c>
      <c r="U1258" s="201">
        <v>3.7324999999999999</v>
      </c>
      <c r="V1258" t="s">
        <v>1365</v>
      </c>
      <c r="W1258" t="s">
        <v>1526</v>
      </c>
      <c r="X1258" t="s">
        <v>1527</v>
      </c>
      <c r="Y1258" t="s">
        <v>1528</v>
      </c>
      <c r="Z1258" t="s">
        <v>1909</v>
      </c>
      <c r="AA1258">
        <v>816873</v>
      </c>
      <c r="AB1258" s="198">
        <v>37042.875</v>
      </c>
      <c r="AC1258" s="198">
        <v>37042.875</v>
      </c>
    </row>
    <row r="1259" spans="1:29" x14ac:dyDescent="0.25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59</v>
      </c>
      <c r="F1259" s="213">
        <f t="shared" si="100"/>
        <v>2950</v>
      </c>
      <c r="G1259" s="202">
        <v>1308964</v>
      </c>
      <c r="H1259" s="198">
        <v>37041.342824074076</v>
      </c>
      <c r="I1259" t="s">
        <v>2987</v>
      </c>
      <c r="M1259" t="s">
        <v>1657</v>
      </c>
      <c r="N1259" t="s">
        <v>2977</v>
      </c>
      <c r="O1259" t="s">
        <v>5</v>
      </c>
      <c r="P1259" s="199">
        <v>50</v>
      </c>
      <c r="S1259" t="s">
        <v>2945</v>
      </c>
      <c r="T1259" t="s">
        <v>3255</v>
      </c>
      <c r="U1259" s="201">
        <v>60.25</v>
      </c>
      <c r="V1259" t="s">
        <v>400</v>
      </c>
      <c r="W1259" t="s">
        <v>1253</v>
      </c>
      <c r="X1259" t="s">
        <v>3001</v>
      </c>
      <c r="Y1259" t="s">
        <v>1072</v>
      </c>
      <c r="Z1259" t="s">
        <v>1904</v>
      </c>
      <c r="AA1259">
        <v>625843.1</v>
      </c>
      <c r="AB1259" s="198">
        <v>37257.71597222222</v>
      </c>
      <c r="AC1259" s="198">
        <v>37315.71597222222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3">
        <f t="shared" si="100"/>
        <v>750</v>
      </c>
      <c r="G1260" s="202">
        <v>1308965</v>
      </c>
      <c r="H1260" s="198">
        <v>37041.342881944445</v>
      </c>
      <c r="I1260" t="s">
        <v>2987</v>
      </c>
      <c r="M1260" t="s">
        <v>1657</v>
      </c>
      <c r="N1260" t="s">
        <v>2977</v>
      </c>
      <c r="O1260" t="s">
        <v>504</v>
      </c>
      <c r="P1260" s="199">
        <v>25</v>
      </c>
      <c r="S1260" t="s">
        <v>2945</v>
      </c>
      <c r="T1260" t="s">
        <v>3255</v>
      </c>
      <c r="U1260" s="201">
        <v>54</v>
      </c>
      <c r="V1260" t="s">
        <v>400</v>
      </c>
      <c r="W1260" t="s">
        <v>1253</v>
      </c>
      <c r="X1260" t="s">
        <v>3001</v>
      </c>
      <c r="Y1260" t="s">
        <v>1072</v>
      </c>
      <c r="Z1260" t="s">
        <v>1904</v>
      </c>
      <c r="AA1260">
        <v>625844.1</v>
      </c>
      <c r="AB1260" s="198">
        <v>37408.71597222222</v>
      </c>
      <c r="AC1260" s="198">
        <v>37437.71597222222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5000</v>
      </c>
      <c r="G1261" s="202">
        <v>1308966</v>
      </c>
      <c r="H1261" s="198">
        <v>37041.342905092592</v>
      </c>
      <c r="I1261" t="s">
        <v>1109</v>
      </c>
      <c r="M1261" t="s">
        <v>2946</v>
      </c>
      <c r="N1261" t="s">
        <v>1524</v>
      </c>
      <c r="O1261" t="s">
        <v>4941</v>
      </c>
      <c r="Q1261" s="199">
        <v>5000</v>
      </c>
      <c r="S1261" t="s">
        <v>2947</v>
      </c>
      <c r="T1261" t="s">
        <v>3255</v>
      </c>
      <c r="U1261" s="201">
        <v>3.625</v>
      </c>
      <c r="V1261" t="s">
        <v>1110</v>
      </c>
      <c r="W1261" t="s">
        <v>1388</v>
      </c>
      <c r="X1261" t="s">
        <v>85</v>
      </c>
      <c r="Y1261" t="s">
        <v>1528</v>
      </c>
      <c r="Z1261" t="s">
        <v>1909</v>
      </c>
      <c r="AA1261">
        <v>816874</v>
      </c>
      <c r="AB1261" s="198">
        <v>37042.875</v>
      </c>
      <c r="AC1261" s="198">
        <v>37042.875</v>
      </c>
    </row>
    <row r="1262" spans="1:29" x14ac:dyDescent="0.25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92</v>
      </c>
      <c r="F1262" s="213">
        <f t="shared" si="100"/>
        <v>4600</v>
      </c>
      <c r="G1262" s="202">
        <v>1308967</v>
      </c>
      <c r="H1262" s="198">
        <v>37041.342928240738</v>
      </c>
      <c r="I1262" t="s">
        <v>2987</v>
      </c>
      <c r="M1262" t="s">
        <v>1657</v>
      </c>
      <c r="N1262" t="s">
        <v>2977</v>
      </c>
      <c r="O1262" t="s">
        <v>1214</v>
      </c>
      <c r="P1262" s="199">
        <v>50</v>
      </c>
      <c r="S1262" t="s">
        <v>2945</v>
      </c>
      <c r="T1262" t="s">
        <v>3255</v>
      </c>
      <c r="U1262" s="201">
        <v>50.5</v>
      </c>
      <c r="V1262" t="s">
        <v>1677</v>
      </c>
      <c r="W1262" t="s">
        <v>1253</v>
      </c>
      <c r="X1262" t="s">
        <v>3001</v>
      </c>
      <c r="Y1262" t="s">
        <v>1072</v>
      </c>
      <c r="Z1262" t="s">
        <v>1904</v>
      </c>
      <c r="AA1262">
        <v>625845.1</v>
      </c>
      <c r="AB1262" s="198">
        <v>37165.71597222222</v>
      </c>
      <c r="AC1262" s="198">
        <v>37256.71597222222</v>
      </c>
    </row>
    <row r="1263" spans="1:29" x14ac:dyDescent="0.25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30</v>
      </c>
      <c r="F1263" s="213">
        <f t="shared" si="100"/>
        <v>600000</v>
      </c>
      <c r="G1263" s="202">
        <v>1308968</v>
      </c>
      <c r="H1263" s="198">
        <v>37041.342939814815</v>
      </c>
      <c r="I1263" t="s">
        <v>75</v>
      </c>
      <c r="M1263" t="s">
        <v>2946</v>
      </c>
      <c r="N1263" t="s">
        <v>1268</v>
      </c>
      <c r="O1263" t="s">
        <v>538</v>
      </c>
      <c r="Q1263" s="199">
        <v>20000</v>
      </c>
      <c r="S1263" t="s">
        <v>2947</v>
      </c>
      <c r="T1263" t="s">
        <v>3255</v>
      </c>
      <c r="U1263" s="201">
        <v>3.73</v>
      </c>
      <c r="V1263" t="s">
        <v>1466</v>
      </c>
      <c r="W1263" t="s">
        <v>1431</v>
      </c>
      <c r="X1263" t="s">
        <v>1432</v>
      </c>
      <c r="Y1263" t="s">
        <v>3275</v>
      </c>
      <c r="Z1263" t="s">
        <v>1909</v>
      </c>
      <c r="AA1263" t="s">
        <v>2031</v>
      </c>
      <c r="AB1263" s="198">
        <v>37043.875</v>
      </c>
      <c r="AC1263" s="198">
        <v>37072.875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1308969</v>
      </c>
      <c r="H1264" s="198">
        <v>37041.342951388891</v>
      </c>
      <c r="I1264" t="s">
        <v>29</v>
      </c>
      <c r="M1264" t="s">
        <v>1657</v>
      </c>
      <c r="N1264" t="s">
        <v>2902</v>
      </c>
      <c r="O1264" t="s">
        <v>4966</v>
      </c>
      <c r="P1264" s="199">
        <v>25</v>
      </c>
      <c r="S1264" t="s">
        <v>2945</v>
      </c>
      <c r="T1264" t="s">
        <v>3255</v>
      </c>
      <c r="U1264" s="201">
        <v>30</v>
      </c>
      <c r="V1264" t="s">
        <v>4972</v>
      </c>
      <c r="W1264" t="s">
        <v>288</v>
      </c>
      <c r="X1264" t="s">
        <v>2903</v>
      </c>
      <c r="Y1264" t="s">
        <v>1072</v>
      </c>
      <c r="Z1264" t="s">
        <v>1904</v>
      </c>
      <c r="AA1264">
        <v>625846.1</v>
      </c>
      <c r="AB1264" s="198">
        <v>37042.875</v>
      </c>
      <c r="AC1264" s="198">
        <v>37042.875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92</v>
      </c>
      <c r="F1265" s="213">
        <f t="shared" si="100"/>
        <v>4600</v>
      </c>
      <c r="G1265" s="202">
        <v>1308970</v>
      </c>
      <c r="H1265" s="198">
        <v>37041.343009259261</v>
      </c>
      <c r="I1265" t="s">
        <v>2987</v>
      </c>
      <c r="M1265" t="s">
        <v>1657</v>
      </c>
      <c r="N1265" t="s">
        <v>2977</v>
      </c>
      <c r="O1265" t="s">
        <v>1214</v>
      </c>
      <c r="P1265" s="199">
        <v>50</v>
      </c>
      <c r="S1265" t="s">
        <v>2945</v>
      </c>
      <c r="T1265" t="s">
        <v>3255</v>
      </c>
      <c r="U1265" s="201">
        <v>50.25</v>
      </c>
      <c r="V1265" t="s">
        <v>1677</v>
      </c>
      <c r="W1265" t="s">
        <v>1253</v>
      </c>
      <c r="X1265" t="s">
        <v>3001</v>
      </c>
      <c r="Y1265" t="s">
        <v>1072</v>
      </c>
      <c r="Z1265" t="s">
        <v>1904</v>
      </c>
      <c r="AA1265">
        <v>625847.1</v>
      </c>
      <c r="AB1265" s="198">
        <v>37165.71597222222</v>
      </c>
      <c r="AC1265" s="198">
        <v>37256.71597222222</v>
      </c>
    </row>
    <row r="1266" spans="1:29" x14ac:dyDescent="0.25">
      <c r="A1266" s="44" t="str">
        <f t="shared" si="96"/>
        <v xml:space="preserve"> Metals Financial</v>
      </c>
      <c r="B1266" s="44" t="str">
        <f t="shared" si="97"/>
        <v/>
      </c>
      <c r="C1266" s="44" t="str">
        <f t="shared" si="98"/>
        <v>Metals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9</v>
      </c>
      <c r="G1266" s="202">
        <v>1308972</v>
      </c>
      <c r="H1266" s="198">
        <v>37041.34302083333</v>
      </c>
      <c r="I1266" t="s">
        <v>3270</v>
      </c>
      <c r="M1266" t="s">
        <v>2952</v>
      </c>
      <c r="N1266" t="s">
        <v>3252</v>
      </c>
      <c r="O1266" t="s">
        <v>3253</v>
      </c>
      <c r="Q1266" s="199">
        <v>9</v>
      </c>
      <c r="S1266" t="s">
        <v>3254</v>
      </c>
      <c r="T1266" t="s">
        <v>3255</v>
      </c>
      <c r="U1266" s="201">
        <v>1698</v>
      </c>
      <c r="V1266" t="s">
        <v>4687</v>
      </c>
      <c r="W1266" t="s">
        <v>3261</v>
      </c>
      <c r="X1266" t="s">
        <v>3257</v>
      </c>
      <c r="Y1266" t="s">
        <v>3258</v>
      </c>
      <c r="Z1266" t="s">
        <v>3259</v>
      </c>
      <c r="AA1266">
        <v>2157830</v>
      </c>
    </row>
    <row r="1267" spans="1:29" x14ac:dyDescent="0.25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10</v>
      </c>
      <c r="G1267" s="202">
        <v>1308971</v>
      </c>
      <c r="H1267" s="198">
        <v>37041.34302083333</v>
      </c>
      <c r="I1267" t="s">
        <v>1267</v>
      </c>
      <c r="M1267" t="s">
        <v>1657</v>
      </c>
      <c r="N1267" t="s">
        <v>2904</v>
      </c>
      <c r="O1267" t="s">
        <v>2005</v>
      </c>
      <c r="Q1267" s="199">
        <v>10</v>
      </c>
      <c r="S1267" t="s">
        <v>2945</v>
      </c>
      <c r="T1267" t="s">
        <v>3255</v>
      </c>
      <c r="U1267" s="201">
        <v>44</v>
      </c>
      <c r="V1267" t="s">
        <v>1450</v>
      </c>
      <c r="W1267" t="s">
        <v>296</v>
      </c>
      <c r="X1267" t="s">
        <v>2906</v>
      </c>
      <c r="Y1267" t="s">
        <v>1072</v>
      </c>
      <c r="Z1267" t="s">
        <v>1904</v>
      </c>
      <c r="AA1267">
        <v>625848.1</v>
      </c>
      <c r="AB1267" s="198">
        <v>37042.875</v>
      </c>
      <c r="AC1267" s="198">
        <v>37042.875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5000</v>
      </c>
      <c r="G1268" s="202">
        <v>1308973</v>
      </c>
      <c r="H1268" s="198">
        <v>37041.343043981484</v>
      </c>
      <c r="I1268" t="s">
        <v>1111</v>
      </c>
      <c r="M1268" t="s">
        <v>2946</v>
      </c>
      <c r="N1268" t="s">
        <v>1524</v>
      </c>
      <c r="O1268" t="s">
        <v>4926</v>
      </c>
      <c r="P1268" s="199">
        <v>5000</v>
      </c>
      <c r="S1268" t="s">
        <v>2947</v>
      </c>
      <c r="T1268" t="s">
        <v>3255</v>
      </c>
      <c r="U1268" s="201">
        <v>2.585</v>
      </c>
      <c r="V1268" t="s">
        <v>1112</v>
      </c>
      <c r="W1268" t="s">
        <v>104</v>
      </c>
      <c r="X1268" t="s">
        <v>83</v>
      </c>
      <c r="Y1268" t="s">
        <v>1528</v>
      </c>
      <c r="Z1268" t="s">
        <v>1909</v>
      </c>
      <c r="AA1268">
        <v>816875</v>
      </c>
      <c r="AB1268" s="198">
        <v>37042.875</v>
      </c>
      <c r="AC1268" s="198">
        <v>37042.875</v>
      </c>
    </row>
    <row r="1269" spans="1:29" x14ac:dyDescent="0.25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1308974</v>
      </c>
      <c r="H1269" s="198">
        <v>37041.343148148146</v>
      </c>
      <c r="I1269" t="s">
        <v>2939</v>
      </c>
      <c r="M1269" t="s">
        <v>1657</v>
      </c>
      <c r="N1269" t="s">
        <v>2902</v>
      </c>
      <c r="O1269" t="s">
        <v>4974</v>
      </c>
      <c r="Q1269" s="199">
        <v>25</v>
      </c>
      <c r="S1269" t="s">
        <v>2945</v>
      </c>
      <c r="T1269" t="s">
        <v>3255</v>
      </c>
      <c r="U1269" s="201">
        <v>165</v>
      </c>
      <c r="V1269" t="s">
        <v>1994</v>
      </c>
      <c r="W1269" t="s">
        <v>22</v>
      </c>
      <c r="X1269" t="s">
        <v>23</v>
      </c>
      <c r="Y1269" t="s">
        <v>1072</v>
      </c>
      <c r="Z1269" t="s">
        <v>1904</v>
      </c>
      <c r="AA1269">
        <v>625849.1</v>
      </c>
      <c r="AB1269" s="198">
        <v>37042.875</v>
      </c>
      <c r="AC1269" s="198">
        <v>37042.875</v>
      </c>
    </row>
    <row r="1270" spans="1:29" x14ac:dyDescent="0.25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25</v>
      </c>
      <c r="G1270" s="202">
        <v>1308975</v>
      </c>
      <c r="H1270" s="198">
        <v>37041.343182870369</v>
      </c>
      <c r="I1270" t="s">
        <v>1238</v>
      </c>
      <c r="M1270" t="s">
        <v>1657</v>
      </c>
      <c r="N1270" t="s">
        <v>2902</v>
      </c>
      <c r="O1270" t="s">
        <v>471</v>
      </c>
      <c r="P1270" s="199">
        <v>25</v>
      </c>
      <c r="S1270" t="s">
        <v>2945</v>
      </c>
      <c r="T1270" t="s">
        <v>3255</v>
      </c>
      <c r="U1270" s="201">
        <v>156</v>
      </c>
      <c r="V1270" t="s">
        <v>2905</v>
      </c>
      <c r="W1270" t="s">
        <v>2907</v>
      </c>
      <c r="X1270" t="s">
        <v>2903</v>
      </c>
      <c r="Y1270" t="s">
        <v>1072</v>
      </c>
      <c r="Z1270" t="s">
        <v>1904</v>
      </c>
      <c r="AA1270">
        <v>625850.1</v>
      </c>
      <c r="AB1270" s="198">
        <v>37042.875</v>
      </c>
      <c r="AC1270" s="198">
        <v>37042.875</v>
      </c>
    </row>
    <row r="1271" spans="1:29" x14ac:dyDescent="0.25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13">
        <f t="shared" si="100"/>
        <v>77500</v>
      </c>
      <c r="G1271" s="202">
        <v>1308976</v>
      </c>
      <c r="H1271" s="198">
        <v>37041.343206018515</v>
      </c>
      <c r="I1271" t="s">
        <v>1241</v>
      </c>
      <c r="M1271" t="s">
        <v>2946</v>
      </c>
      <c r="N1271" t="s">
        <v>1268</v>
      </c>
      <c r="O1271" t="s">
        <v>1537</v>
      </c>
      <c r="Q1271" s="199">
        <v>2500</v>
      </c>
      <c r="S1271" t="s">
        <v>2947</v>
      </c>
      <c r="T1271" t="s">
        <v>3255</v>
      </c>
      <c r="U1271" s="201">
        <v>3.7250000000000001</v>
      </c>
      <c r="V1271" t="s">
        <v>1169</v>
      </c>
      <c r="W1271" t="s">
        <v>1767</v>
      </c>
      <c r="X1271" t="s">
        <v>1269</v>
      </c>
      <c r="Y1271" t="s">
        <v>3275</v>
      </c>
      <c r="Z1271" t="s">
        <v>1909</v>
      </c>
      <c r="AA1271" t="s">
        <v>2032</v>
      </c>
      <c r="AB1271" s="198">
        <v>37073.875</v>
      </c>
      <c r="AC1271" s="198">
        <v>37103.875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1308977</v>
      </c>
      <c r="H1272" s="198">
        <v>37041.343287037038</v>
      </c>
      <c r="I1272" t="s">
        <v>2976</v>
      </c>
      <c r="M1272" t="s">
        <v>1657</v>
      </c>
      <c r="N1272" t="s">
        <v>2902</v>
      </c>
      <c r="O1272" t="s">
        <v>471</v>
      </c>
      <c r="Q1272" s="199">
        <v>25</v>
      </c>
      <c r="S1272" t="s">
        <v>2945</v>
      </c>
      <c r="T1272" t="s">
        <v>3255</v>
      </c>
      <c r="U1272" s="201">
        <v>159</v>
      </c>
      <c r="V1272" t="s">
        <v>1429</v>
      </c>
      <c r="W1272" t="s">
        <v>2907</v>
      </c>
      <c r="X1272" t="s">
        <v>2903</v>
      </c>
      <c r="Y1272" t="s">
        <v>1072</v>
      </c>
      <c r="Z1272" t="s">
        <v>1904</v>
      </c>
      <c r="AA1272">
        <v>625851.1</v>
      </c>
      <c r="AB1272" s="198">
        <v>37042.875</v>
      </c>
      <c r="AC1272" s="198">
        <v>37042.875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1308978</v>
      </c>
      <c r="H1273" s="198">
        <v>37041.343298611115</v>
      </c>
      <c r="I1273" t="s">
        <v>1551</v>
      </c>
      <c r="M1273" t="s">
        <v>2946</v>
      </c>
      <c r="N1273" t="s">
        <v>1524</v>
      </c>
      <c r="O1273" t="s">
        <v>4926</v>
      </c>
      <c r="P1273" s="199">
        <v>5000</v>
      </c>
      <c r="S1273" t="s">
        <v>2947</v>
      </c>
      <c r="T1273" t="s">
        <v>3255</v>
      </c>
      <c r="U1273" s="201">
        <v>2.57</v>
      </c>
      <c r="V1273" t="s">
        <v>3165</v>
      </c>
      <c r="W1273" t="s">
        <v>104</v>
      </c>
      <c r="X1273" t="s">
        <v>83</v>
      </c>
      <c r="Y1273" t="s">
        <v>1528</v>
      </c>
      <c r="Z1273" t="s">
        <v>1909</v>
      </c>
      <c r="AA1273">
        <v>816876</v>
      </c>
      <c r="AB1273" s="198">
        <v>37042.875</v>
      </c>
      <c r="AC1273" s="198">
        <v>37042.875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30</v>
      </c>
      <c r="F1274" s="213">
        <f t="shared" si="100"/>
        <v>150000</v>
      </c>
      <c r="G1274" s="202">
        <v>1308979</v>
      </c>
      <c r="H1274" s="198">
        <v>37041.343298611115</v>
      </c>
      <c r="I1274" t="s">
        <v>2917</v>
      </c>
      <c r="M1274" t="s">
        <v>2946</v>
      </c>
      <c r="N1274" t="s">
        <v>1524</v>
      </c>
      <c r="O1274" t="s">
        <v>350</v>
      </c>
      <c r="Q1274" s="199">
        <v>5000</v>
      </c>
      <c r="S1274" t="s">
        <v>2947</v>
      </c>
      <c r="T1274" t="s">
        <v>3255</v>
      </c>
      <c r="U1274" s="201">
        <v>3.69</v>
      </c>
      <c r="V1274" t="s">
        <v>2033</v>
      </c>
      <c r="W1274" t="s">
        <v>1101</v>
      </c>
      <c r="X1274" t="s">
        <v>1102</v>
      </c>
      <c r="Y1274" t="s">
        <v>1528</v>
      </c>
      <c r="Z1274" t="s">
        <v>1909</v>
      </c>
      <c r="AA1274">
        <v>816877</v>
      </c>
      <c r="AB1274" s="198">
        <v>37043.875</v>
      </c>
      <c r="AC1274" s="198">
        <v>37072.875</v>
      </c>
    </row>
    <row r="1275" spans="1:29" x14ac:dyDescent="0.25">
      <c r="A1275" s="44" t="str">
        <f t="shared" si="96"/>
        <v xml:space="preserve"> Power Physical</v>
      </c>
      <c r="B1275" s="44" t="str">
        <f t="shared" si="97"/>
        <v/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775</v>
      </c>
      <c r="G1275" s="202">
        <v>1308982</v>
      </c>
      <c r="H1275" s="198">
        <v>37041.343368055554</v>
      </c>
      <c r="I1275" t="s">
        <v>3262</v>
      </c>
      <c r="M1275" t="s">
        <v>1657</v>
      </c>
      <c r="N1275" t="s">
        <v>937</v>
      </c>
      <c r="O1275" t="s">
        <v>144</v>
      </c>
      <c r="P1275" s="199">
        <v>25</v>
      </c>
      <c r="S1275" t="s">
        <v>2945</v>
      </c>
      <c r="T1275" t="s">
        <v>938</v>
      </c>
      <c r="U1275" s="201">
        <v>25.75</v>
      </c>
      <c r="V1275" t="s">
        <v>2034</v>
      </c>
      <c r="W1275" t="s">
        <v>940</v>
      </c>
      <c r="X1275" t="s">
        <v>941</v>
      </c>
      <c r="Y1275" t="s">
        <v>942</v>
      </c>
      <c r="Z1275" t="s">
        <v>3260</v>
      </c>
      <c r="AA1275">
        <v>108337.1</v>
      </c>
      <c r="AB1275" s="198">
        <v>37104</v>
      </c>
      <c r="AC1275" s="198">
        <v>37134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3">
        <f t="shared" si="100"/>
        <v>150000</v>
      </c>
      <c r="G1276" s="202">
        <v>1308983</v>
      </c>
      <c r="H1276" s="198">
        <v>37041.343495370369</v>
      </c>
      <c r="I1276" t="s">
        <v>1226</v>
      </c>
      <c r="M1276" t="s">
        <v>2946</v>
      </c>
      <c r="N1276" t="s">
        <v>1524</v>
      </c>
      <c r="O1276" t="s">
        <v>3383</v>
      </c>
      <c r="P1276" s="199">
        <v>5000</v>
      </c>
      <c r="S1276" t="s">
        <v>2947</v>
      </c>
      <c r="T1276" t="s">
        <v>3255</v>
      </c>
      <c r="U1276" s="201">
        <v>3.85</v>
      </c>
      <c r="V1276" t="s">
        <v>512</v>
      </c>
      <c r="W1276" t="s">
        <v>1117</v>
      </c>
      <c r="X1276" t="s">
        <v>1118</v>
      </c>
      <c r="Y1276" t="s">
        <v>1528</v>
      </c>
      <c r="Z1276" t="s">
        <v>1909</v>
      </c>
      <c r="AA1276">
        <v>816878</v>
      </c>
      <c r="AB1276" s="198">
        <v>37043.875</v>
      </c>
      <c r="AC1276" s="198">
        <v>37072.875</v>
      </c>
    </row>
    <row r="1277" spans="1:29" x14ac:dyDescent="0.25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1308985</v>
      </c>
      <c r="H1277" s="198">
        <v>37041.343530092592</v>
      </c>
      <c r="I1277" t="s">
        <v>1373</v>
      </c>
      <c r="M1277" t="s">
        <v>1657</v>
      </c>
      <c r="N1277" t="s">
        <v>2904</v>
      </c>
      <c r="O1277" t="s">
        <v>1993</v>
      </c>
      <c r="Q1277" s="199">
        <v>25</v>
      </c>
      <c r="S1277" t="s">
        <v>2945</v>
      </c>
      <c r="T1277" t="s">
        <v>3255</v>
      </c>
      <c r="U1277" s="201">
        <v>46</v>
      </c>
      <c r="V1277" t="s">
        <v>55</v>
      </c>
      <c r="W1277" t="s">
        <v>2909</v>
      </c>
      <c r="X1277" t="s">
        <v>2906</v>
      </c>
      <c r="Y1277" t="s">
        <v>1072</v>
      </c>
      <c r="Z1277" t="s">
        <v>1904</v>
      </c>
      <c r="AA1277">
        <v>625853.1</v>
      </c>
      <c r="AB1277" s="198">
        <v>37042.875</v>
      </c>
      <c r="AC1277" s="198">
        <v>37042.875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1308986</v>
      </c>
      <c r="H1278" s="198">
        <v>37041.343564814815</v>
      </c>
      <c r="I1278" t="s">
        <v>1111</v>
      </c>
      <c r="M1278" t="s">
        <v>2946</v>
      </c>
      <c r="N1278" t="s">
        <v>1524</v>
      </c>
      <c r="O1278" t="s">
        <v>4926</v>
      </c>
      <c r="Q1278" s="199">
        <v>5000</v>
      </c>
      <c r="S1278" t="s">
        <v>2947</v>
      </c>
      <c r="T1278" t="s">
        <v>3255</v>
      </c>
      <c r="U1278" s="201">
        <v>2.585</v>
      </c>
      <c r="V1278" t="s">
        <v>1112</v>
      </c>
      <c r="W1278" t="s">
        <v>104</v>
      </c>
      <c r="X1278" t="s">
        <v>83</v>
      </c>
      <c r="Y1278" t="s">
        <v>1528</v>
      </c>
      <c r="Z1278" t="s">
        <v>1909</v>
      </c>
      <c r="AA1278">
        <v>816879</v>
      </c>
      <c r="AB1278" s="198">
        <v>37042.875</v>
      </c>
      <c r="AC1278" s="198">
        <v>37042.875</v>
      </c>
    </row>
    <row r="1279" spans="1:29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25</v>
      </c>
      <c r="G1279" s="202">
        <v>1308987</v>
      </c>
      <c r="H1279" s="198">
        <v>37041.343668981484</v>
      </c>
      <c r="I1279" t="s">
        <v>1226</v>
      </c>
      <c r="M1279" t="s">
        <v>1657</v>
      </c>
      <c r="N1279" t="s">
        <v>2902</v>
      </c>
      <c r="O1279" t="s">
        <v>4966</v>
      </c>
      <c r="Q1279" s="199">
        <v>25</v>
      </c>
      <c r="S1279" t="s">
        <v>2945</v>
      </c>
      <c r="T1279" t="s">
        <v>3255</v>
      </c>
      <c r="U1279" s="201">
        <v>30.5</v>
      </c>
      <c r="V1279" t="s">
        <v>2920</v>
      </c>
      <c r="W1279" t="s">
        <v>288</v>
      </c>
      <c r="X1279" t="s">
        <v>2903</v>
      </c>
      <c r="Y1279" t="s">
        <v>1072</v>
      </c>
      <c r="Z1279" t="s">
        <v>1904</v>
      </c>
      <c r="AA1279">
        <v>625854.1</v>
      </c>
      <c r="AB1279" s="198">
        <v>37042.875</v>
      </c>
      <c r="AC1279" s="198">
        <v>37042.875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92</v>
      </c>
      <c r="F1280" s="213">
        <f t="shared" si="100"/>
        <v>4600</v>
      </c>
      <c r="G1280" s="202">
        <v>1308989</v>
      </c>
      <c r="H1280" s="198">
        <v>37041.343715277777</v>
      </c>
      <c r="I1280" t="s">
        <v>2999</v>
      </c>
      <c r="M1280" t="s">
        <v>1657</v>
      </c>
      <c r="N1280" t="s">
        <v>2977</v>
      </c>
      <c r="O1280" t="s">
        <v>1214</v>
      </c>
      <c r="Q1280" s="199">
        <v>50</v>
      </c>
      <c r="S1280" t="s">
        <v>2945</v>
      </c>
      <c r="T1280" t="s">
        <v>3255</v>
      </c>
      <c r="U1280" s="201">
        <v>50.5</v>
      </c>
      <c r="V1280" t="s">
        <v>3160</v>
      </c>
      <c r="W1280" t="s">
        <v>1253</v>
      </c>
      <c r="X1280" t="s">
        <v>3001</v>
      </c>
      <c r="Y1280" t="s">
        <v>1072</v>
      </c>
      <c r="Z1280" t="s">
        <v>1904</v>
      </c>
      <c r="AA1280">
        <v>625856.1</v>
      </c>
      <c r="AB1280" s="198">
        <v>37165.71597222222</v>
      </c>
      <c r="AC1280" s="198">
        <v>37256.71597222222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600</v>
      </c>
      <c r="G1281" s="202">
        <v>1308990</v>
      </c>
      <c r="H1281" s="198">
        <v>37041.343784722223</v>
      </c>
      <c r="I1281" t="s">
        <v>1499</v>
      </c>
      <c r="M1281" t="s">
        <v>2946</v>
      </c>
      <c r="N1281" t="s">
        <v>1524</v>
      </c>
      <c r="O1281" t="s">
        <v>2035</v>
      </c>
      <c r="P1281" s="199">
        <v>600</v>
      </c>
      <c r="S1281" t="s">
        <v>2947</v>
      </c>
      <c r="T1281" t="s">
        <v>3255</v>
      </c>
      <c r="U1281" s="201">
        <v>3.64</v>
      </c>
      <c r="V1281" t="s">
        <v>1500</v>
      </c>
      <c r="W1281" t="s">
        <v>1107</v>
      </c>
      <c r="X1281" t="s">
        <v>1108</v>
      </c>
      <c r="Y1281" t="s">
        <v>1528</v>
      </c>
      <c r="Z1281" t="s">
        <v>1909</v>
      </c>
      <c r="AA1281">
        <v>816880</v>
      </c>
      <c r="AB1281" s="198">
        <v>37042.875</v>
      </c>
      <c r="AC1281" s="198">
        <v>37042.875</v>
      </c>
    </row>
    <row r="1282" spans="1:29" x14ac:dyDescent="0.25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92</v>
      </c>
      <c r="F1282" s="213">
        <f t="shared" si="100"/>
        <v>4600</v>
      </c>
      <c r="G1282" s="202">
        <v>1308991</v>
      </c>
      <c r="H1282" s="198">
        <v>37041.343819444446</v>
      </c>
      <c r="I1282" t="s">
        <v>2999</v>
      </c>
      <c r="M1282" t="s">
        <v>1657</v>
      </c>
      <c r="N1282" t="s">
        <v>1069</v>
      </c>
      <c r="O1282" t="s">
        <v>283</v>
      </c>
      <c r="P1282" s="199">
        <v>50</v>
      </c>
      <c r="S1282" t="s">
        <v>2945</v>
      </c>
      <c r="T1282" t="s">
        <v>3255</v>
      </c>
      <c r="U1282" s="201">
        <v>51.75</v>
      </c>
      <c r="V1282" t="s">
        <v>3160</v>
      </c>
      <c r="W1282" t="s">
        <v>1253</v>
      </c>
      <c r="X1282" t="s">
        <v>3001</v>
      </c>
      <c r="Y1282" t="s">
        <v>1072</v>
      </c>
      <c r="Z1282" t="s">
        <v>1909</v>
      </c>
      <c r="AA1282">
        <v>625857.1</v>
      </c>
      <c r="AB1282" s="198">
        <v>37165</v>
      </c>
      <c r="AC1282" s="198">
        <v>37256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1308992</v>
      </c>
      <c r="H1283" s="198">
        <v>37041.343923611108</v>
      </c>
      <c r="I1283" t="s">
        <v>1551</v>
      </c>
      <c r="M1283" t="s">
        <v>2946</v>
      </c>
      <c r="N1283" t="s">
        <v>1524</v>
      </c>
      <c r="O1283" t="s">
        <v>4845</v>
      </c>
      <c r="Q1283" s="199">
        <v>10000</v>
      </c>
      <c r="S1283" t="s">
        <v>2947</v>
      </c>
      <c r="T1283" t="s">
        <v>3255</v>
      </c>
      <c r="U1283" s="201">
        <v>3.7338</v>
      </c>
      <c r="V1283" t="s">
        <v>1364</v>
      </c>
      <c r="W1283" t="s">
        <v>1526</v>
      </c>
      <c r="X1283" t="s">
        <v>1527</v>
      </c>
      <c r="Y1283" t="s">
        <v>1528</v>
      </c>
      <c r="Z1283" t="s">
        <v>1909</v>
      </c>
      <c r="AA1283">
        <v>816881</v>
      </c>
      <c r="AB1283" s="198">
        <v>37042.875</v>
      </c>
      <c r="AC1283" s="198">
        <v>37042.875</v>
      </c>
    </row>
    <row r="1284" spans="1:29" x14ac:dyDescent="0.25">
      <c r="A1284" s="44" t="str">
        <f t="shared" si="96"/>
        <v>US Power Financial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92</v>
      </c>
      <c r="F1284" s="213">
        <f t="shared" si="100"/>
        <v>4600</v>
      </c>
      <c r="G1284" s="202">
        <v>1308993</v>
      </c>
      <c r="H1284" s="198">
        <v>37041.343935185185</v>
      </c>
      <c r="I1284" t="s">
        <v>2999</v>
      </c>
      <c r="M1284" t="s">
        <v>1657</v>
      </c>
      <c r="N1284" t="s">
        <v>1069</v>
      </c>
      <c r="O1284" t="s">
        <v>283</v>
      </c>
      <c r="P1284" s="199">
        <v>50</v>
      </c>
      <c r="S1284" t="s">
        <v>2945</v>
      </c>
      <c r="T1284" t="s">
        <v>3255</v>
      </c>
      <c r="U1284" s="201">
        <v>51.5</v>
      </c>
      <c r="V1284" t="s">
        <v>3160</v>
      </c>
      <c r="W1284" t="s">
        <v>1253</v>
      </c>
      <c r="X1284" t="s">
        <v>3001</v>
      </c>
      <c r="Y1284" t="s">
        <v>1072</v>
      </c>
      <c r="Z1284" t="s">
        <v>1909</v>
      </c>
      <c r="AA1284">
        <v>625858.1</v>
      </c>
      <c r="AB1284" s="198">
        <v>37165</v>
      </c>
      <c r="AC1284" s="198">
        <v>37256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750</v>
      </c>
      <c r="G1285" s="202">
        <v>1308994</v>
      </c>
      <c r="H1285" s="198">
        <v>37041.343946759262</v>
      </c>
      <c r="I1285" t="s">
        <v>1262</v>
      </c>
      <c r="M1285" t="s">
        <v>1657</v>
      </c>
      <c r="N1285" t="s">
        <v>2904</v>
      </c>
      <c r="O1285" t="s">
        <v>348</v>
      </c>
      <c r="Q1285" s="199">
        <v>25</v>
      </c>
      <c r="S1285" t="s">
        <v>2945</v>
      </c>
      <c r="T1285" t="s">
        <v>3255</v>
      </c>
      <c r="U1285" s="201">
        <v>199</v>
      </c>
      <c r="V1285" t="s">
        <v>2036</v>
      </c>
      <c r="W1285" t="s">
        <v>293</v>
      </c>
      <c r="X1285" t="s">
        <v>295</v>
      </c>
      <c r="Y1285" t="s">
        <v>1072</v>
      </c>
      <c r="Z1285" t="s">
        <v>1904</v>
      </c>
      <c r="AA1285">
        <v>625859.1</v>
      </c>
      <c r="AB1285" s="198">
        <v>37135.875</v>
      </c>
      <c r="AC1285" s="198">
        <v>37164.875</v>
      </c>
    </row>
    <row r="1286" spans="1:29" x14ac:dyDescent="0.25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365</v>
      </c>
      <c r="F1286" s="213">
        <f t="shared" si="100"/>
        <v>1825000</v>
      </c>
      <c r="G1286" s="202">
        <v>1308995</v>
      </c>
      <c r="H1286" s="198">
        <v>37041.344027777777</v>
      </c>
      <c r="I1286" t="s">
        <v>1532</v>
      </c>
      <c r="M1286" t="s">
        <v>2946</v>
      </c>
      <c r="N1286" t="s">
        <v>1268</v>
      </c>
      <c r="O1286" t="s">
        <v>1578</v>
      </c>
      <c r="P1286" s="199">
        <v>5000</v>
      </c>
      <c r="S1286" t="s">
        <v>2947</v>
      </c>
      <c r="T1286" t="s">
        <v>3255</v>
      </c>
      <c r="U1286" s="201">
        <v>3.93</v>
      </c>
      <c r="V1286" t="s">
        <v>1533</v>
      </c>
      <c r="W1286" t="s">
        <v>1767</v>
      </c>
      <c r="X1286" t="s">
        <v>1269</v>
      </c>
      <c r="Y1286" t="s">
        <v>3275</v>
      </c>
      <c r="Z1286" t="s">
        <v>1909</v>
      </c>
      <c r="AA1286" t="s">
        <v>2037</v>
      </c>
      <c r="AB1286" s="198">
        <v>37257.875</v>
      </c>
      <c r="AC1286" s="198">
        <v>37621.875</v>
      </c>
    </row>
    <row r="1287" spans="1:29" x14ac:dyDescent="0.25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5000</v>
      </c>
      <c r="G1287" s="202">
        <v>1308996</v>
      </c>
      <c r="H1287" s="198">
        <v>37041.344050925924</v>
      </c>
      <c r="I1287" t="s">
        <v>1551</v>
      </c>
      <c r="M1287" t="s">
        <v>2946</v>
      </c>
      <c r="N1287" t="s">
        <v>1524</v>
      </c>
      <c r="O1287" t="s">
        <v>4921</v>
      </c>
      <c r="Q1287" s="199">
        <v>5000</v>
      </c>
      <c r="S1287" t="s">
        <v>2947</v>
      </c>
      <c r="T1287" t="s">
        <v>3255</v>
      </c>
      <c r="U1287" s="201">
        <v>3.5474999999999999</v>
      </c>
      <c r="V1287" t="s">
        <v>1364</v>
      </c>
      <c r="W1287" t="s">
        <v>1363</v>
      </c>
      <c r="X1287" t="s">
        <v>1548</v>
      </c>
      <c r="Y1287" t="s">
        <v>1528</v>
      </c>
      <c r="Z1287" t="s">
        <v>1909</v>
      </c>
      <c r="AA1287">
        <v>816882</v>
      </c>
      <c r="AB1287" s="198">
        <v>37042.875</v>
      </c>
      <c r="AC1287" s="198">
        <v>37042.875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1308997</v>
      </c>
      <c r="H1288" s="198">
        <v>37041.3440625</v>
      </c>
      <c r="I1288" t="s">
        <v>2944</v>
      </c>
      <c r="M1288" t="s">
        <v>1657</v>
      </c>
      <c r="N1288" t="s">
        <v>2904</v>
      </c>
      <c r="O1288" t="s">
        <v>4970</v>
      </c>
      <c r="Q1288" s="199">
        <v>25</v>
      </c>
      <c r="S1288" t="s">
        <v>2945</v>
      </c>
      <c r="T1288" t="s">
        <v>3255</v>
      </c>
      <c r="U1288" s="201">
        <v>152</v>
      </c>
      <c r="V1288" t="s">
        <v>1084</v>
      </c>
      <c r="W1288" t="s">
        <v>2955</v>
      </c>
      <c r="X1288" t="s">
        <v>2906</v>
      </c>
      <c r="Y1288" t="s">
        <v>1072</v>
      </c>
      <c r="Z1288" t="s">
        <v>1904</v>
      </c>
      <c r="AA1288">
        <v>625860.1</v>
      </c>
      <c r="AB1288" s="198">
        <v>37042.875</v>
      </c>
      <c r="AC1288" s="198">
        <v>37042.875</v>
      </c>
    </row>
    <row r="1289" spans="1:29" x14ac:dyDescent="0.25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1308998</v>
      </c>
      <c r="H1289" s="198">
        <v>37041.344131944446</v>
      </c>
      <c r="I1289" t="s">
        <v>1421</v>
      </c>
      <c r="M1289" t="s">
        <v>1657</v>
      </c>
      <c r="N1289" t="s">
        <v>2902</v>
      </c>
      <c r="O1289" t="s">
        <v>1992</v>
      </c>
      <c r="Q1289" s="199">
        <v>25</v>
      </c>
      <c r="S1289" t="s">
        <v>2945</v>
      </c>
      <c r="T1289" t="s">
        <v>3255</v>
      </c>
      <c r="U1289" s="201">
        <v>85</v>
      </c>
      <c r="V1289" t="s">
        <v>1422</v>
      </c>
      <c r="W1289" t="s">
        <v>22</v>
      </c>
      <c r="X1289" t="s">
        <v>2903</v>
      </c>
      <c r="Y1289" t="s">
        <v>1072</v>
      </c>
      <c r="Z1289" t="s">
        <v>1904</v>
      </c>
      <c r="AA1289">
        <v>625861.1</v>
      </c>
      <c r="AB1289" s="198">
        <v>37042.875</v>
      </c>
      <c r="AC1289" s="198">
        <v>37042.875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</v>
      </c>
      <c r="G1290" s="202">
        <v>1308999</v>
      </c>
      <c r="H1290" s="198">
        <v>37041.344143518516</v>
      </c>
      <c r="I1290" t="s">
        <v>1499</v>
      </c>
      <c r="M1290" t="s">
        <v>2946</v>
      </c>
      <c r="N1290" t="s">
        <v>1524</v>
      </c>
      <c r="O1290" t="s">
        <v>4891</v>
      </c>
      <c r="P1290" s="199">
        <v>5000</v>
      </c>
      <c r="S1290" t="s">
        <v>2947</v>
      </c>
      <c r="T1290" t="s">
        <v>3255</v>
      </c>
      <c r="U1290" s="201">
        <v>3.5225</v>
      </c>
      <c r="V1290" t="s">
        <v>1500</v>
      </c>
      <c r="W1290" t="s">
        <v>1363</v>
      </c>
      <c r="X1290" t="s">
        <v>1548</v>
      </c>
      <c r="Y1290" t="s">
        <v>1528</v>
      </c>
      <c r="Z1290" t="s">
        <v>1909</v>
      </c>
      <c r="AA1290">
        <v>816883</v>
      </c>
      <c r="AB1290" s="198">
        <v>37042.875</v>
      </c>
      <c r="AC1290" s="198">
        <v>37042.875</v>
      </c>
    </row>
    <row r="1291" spans="1:29" x14ac:dyDescent="0.25">
      <c r="A1291" s="44" t="str">
        <f t="shared" ref="A1291:A1354" si="101">B1291&amp;" "&amp;C1291&amp;" "&amp;D1291</f>
        <v>US Power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92</v>
      </c>
      <c r="F1291" s="213">
        <f t="shared" ref="F1291:F1354" si="105">E1291*SUM(P1291:Q1291)</f>
        <v>4600</v>
      </c>
      <c r="G1291" s="202">
        <v>1309000</v>
      </c>
      <c r="H1291" s="198">
        <v>37041.344189814816</v>
      </c>
      <c r="I1291" t="s">
        <v>2999</v>
      </c>
      <c r="M1291" t="s">
        <v>1657</v>
      </c>
      <c r="N1291" t="s">
        <v>1069</v>
      </c>
      <c r="O1291" t="s">
        <v>2038</v>
      </c>
      <c r="Q1291" s="199">
        <v>50</v>
      </c>
      <c r="S1291" t="s">
        <v>2945</v>
      </c>
      <c r="T1291" t="s">
        <v>3255</v>
      </c>
      <c r="U1291" s="201">
        <v>58</v>
      </c>
      <c r="V1291" t="s">
        <v>3160</v>
      </c>
      <c r="W1291" t="s">
        <v>1253</v>
      </c>
      <c r="X1291" t="s">
        <v>3001</v>
      </c>
      <c r="Y1291" t="s">
        <v>1072</v>
      </c>
      <c r="Z1291" t="s">
        <v>1909</v>
      </c>
      <c r="AA1291">
        <v>625862.1</v>
      </c>
      <c r="AB1291" s="198">
        <v>37165</v>
      </c>
      <c r="AC1291" s="198">
        <v>37256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1309001</v>
      </c>
      <c r="H1292" s="198">
        <v>37041.344259259262</v>
      </c>
      <c r="I1292" t="s">
        <v>2992</v>
      </c>
      <c r="M1292" t="s">
        <v>2946</v>
      </c>
      <c r="N1292" t="s">
        <v>1524</v>
      </c>
      <c r="O1292" t="s">
        <v>4926</v>
      </c>
      <c r="P1292" s="199">
        <v>5000</v>
      </c>
      <c r="S1292" t="s">
        <v>2947</v>
      </c>
      <c r="T1292" t="s">
        <v>3255</v>
      </c>
      <c r="U1292" s="201">
        <v>2.61</v>
      </c>
      <c r="V1292" t="s">
        <v>103</v>
      </c>
      <c r="W1292" t="s">
        <v>104</v>
      </c>
      <c r="X1292" t="s">
        <v>83</v>
      </c>
      <c r="Y1292" t="s">
        <v>1528</v>
      </c>
      <c r="Z1292" t="s">
        <v>1909</v>
      </c>
      <c r="AA1292">
        <v>816884</v>
      </c>
      <c r="AB1292" s="198">
        <v>37042.875</v>
      </c>
      <c r="AC1292" s="198">
        <v>37042.875</v>
      </c>
    </row>
    <row r="1293" spans="1:29" x14ac:dyDescent="0.25">
      <c r="A1293" s="44" t="str">
        <f t="shared" si="101"/>
        <v>US Natural Gas Financial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Financial</v>
      </c>
      <c r="E1293" s="44">
        <f>IF(VLOOKUP(S1293,'DD-Lookup'!$J$6:$L$50,3,FALSE)="Monthly",(YEAR(AC1293)-YEAR(AB1293))*12+MONTH(AC1293)-MONTH(AB1293)+1,(AC1293-AB1293+1))</f>
        <v>214</v>
      </c>
      <c r="F1293" s="213">
        <f t="shared" si="105"/>
        <v>1070000</v>
      </c>
      <c r="G1293" s="202">
        <v>1309002</v>
      </c>
      <c r="H1293" s="198">
        <v>37041.344340277778</v>
      </c>
      <c r="I1293" t="s">
        <v>3225</v>
      </c>
      <c r="M1293" t="s">
        <v>2946</v>
      </c>
      <c r="N1293" t="s">
        <v>1538</v>
      </c>
      <c r="O1293" t="s">
        <v>2039</v>
      </c>
      <c r="P1293" s="199">
        <v>5000</v>
      </c>
      <c r="S1293" t="s">
        <v>2947</v>
      </c>
      <c r="T1293" t="s">
        <v>3255</v>
      </c>
      <c r="U1293" s="201">
        <v>-0.38</v>
      </c>
      <c r="V1293" t="s">
        <v>1437</v>
      </c>
      <c r="W1293" t="s">
        <v>1469</v>
      </c>
      <c r="X1293" t="s">
        <v>1470</v>
      </c>
      <c r="Y1293" t="s">
        <v>3275</v>
      </c>
      <c r="Z1293" t="s">
        <v>1909</v>
      </c>
      <c r="AA1293" t="s">
        <v>2040</v>
      </c>
      <c r="AB1293" s="198">
        <v>37347</v>
      </c>
      <c r="AC1293" s="198">
        <v>37560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</v>
      </c>
      <c r="G1294" s="202">
        <v>1309004</v>
      </c>
      <c r="H1294" s="198">
        <v>37041.344351851854</v>
      </c>
      <c r="I1294" t="s">
        <v>1276</v>
      </c>
      <c r="J1294" t="s">
        <v>1448</v>
      </c>
      <c r="K1294" t="s">
        <v>1257</v>
      </c>
      <c r="M1294" t="s">
        <v>1657</v>
      </c>
      <c r="N1294" t="s">
        <v>2904</v>
      </c>
      <c r="O1294" t="s">
        <v>2011</v>
      </c>
      <c r="Q1294" s="199">
        <v>10</v>
      </c>
      <c r="S1294" t="s">
        <v>2945</v>
      </c>
      <c r="T1294" t="s">
        <v>3255</v>
      </c>
      <c r="U1294" s="201">
        <v>94</v>
      </c>
      <c r="V1294" t="s">
        <v>3012</v>
      </c>
      <c r="W1294" t="s">
        <v>296</v>
      </c>
      <c r="X1294" t="s">
        <v>2906</v>
      </c>
      <c r="Y1294" t="s">
        <v>1072</v>
      </c>
      <c r="Z1294" t="s">
        <v>1904</v>
      </c>
      <c r="AA1294">
        <v>625864.1</v>
      </c>
      <c r="AB1294" s="198">
        <v>37042.875</v>
      </c>
      <c r="AC1294" s="198">
        <v>37042.875</v>
      </c>
    </row>
    <row r="1295" spans="1:29" x14ac:dyDescent="0.25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25</v>
      </c>
      <c r="G1295" s="202">
        <v>1309003</v>
      </c>
      <c r="H1295" s="198">
        <v>37041.344351851854</v>
      </c>
      <c r="I1295" t="s">
        <v>1226</v>
      </c>
      <c r="M1295" t="s">
        <v>1657</v>
      </c>
      <c r="N1295" t="s">
        <v>2902</v>
      </c>
      <c r="O1295" t="s">
        <v>471</v>
      </c>
      <c r="Q1295" s="199">
        <v>25</v>
      </c>
      <c r="S1295" t="s">
        <v>2945</v>
      </c>
      <c r="T1295" t="s">
        <v>3255</v>
      </c>
      <c r="U1295" s="201">
        <v>165</v>
      </c>
      <c r="V1295" t="s">
        <v>1370</v>
      </c>
      <c r="W1295" t="s">
        <v>2907</v>
      </c>
      <c r="X1295" t="s">
        <v>2903</v>
      </c>
      <c r="Y1295" t="s">
        <v>1072</v>
      </c>
      <c r="Z1295" t="s">
        <v>1904</v>
      </c>
      <c r="AA1295">
        <v>625863.1</v>
      </c>
      <c r="AB1295" s="198">
        <v>37042.875</v>
      </c>
      <c r="AC1295" s="198">
        <v>37042.875</v>
      </c>
    </row>
    <row r="1296" spans="1:29" x14ac:dyDescent="0.25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1309005</v>
      </c>
      <c r="H1296" s="198">
        <v>37041.344398148147</v>
      </c>
      <c r="I1296" t="s">
        <v>1276</v>
      </c>
      <c r="J1296" t="s">
        <v>1448</v>
      </c>
      <c r="K1296" t="s">
        <v>1257</v>
      </c>
      <c r="M1296" t="s">
        <v>1657</v>
      </c>
      <c r="N1296" t="s">
        <v>2904</v>
      </c>
      <c r="O1296" t="s">
        <v>4975</v>
      </c>
      <c r="Q1296" s="199">
        <v>25</v>
      </c>
      <c r="S1296" t="s">
        <v>2945</v>
      </c>
      <c r="T1296" t="s">
        <v>3255</v>
      </c>
      <c r="U1296" s="201">
        <v>95</v>
      </c>
      <c r="V1296" t="s">
        <v>3012</v>
      </c>
      <c r="W1296" t="s">
        <v>2909</v>
      </c>
      <c r="X1296" t="s">
        <v>2906</v>
      </c>
      <c r="Y1296" t="s">
        <v>1072</v>
      </c>
      <c r="Z1296" t="s">
        <v>1904</v>
      </c>
      <c r="AA1296">
        <v>625865.1</v>
      </c>
      <c r="AB1296" s="198">
        <v>37042.875</v>
      </c>
      <c r="AC1296" s="198">
        <v>37042.875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1309006</v>
      </c>
      <c r="H1297" s="198">
        <v>37041.34443287037</v>
      </c>
      <c r="I1297" t="s">
        <v>34</v>
      </c>
      <c r="M1297" t="s">
        <v>1657</v>
      </c>
      <c r="N1297" t="s">
        <v>2902</v>
      </c>
      <c r="O1297" t="s">
        <v>4966</v>
      </c>
      <c r="P1297" s="199">
        <v>25</v>
      </c>
      <c r="S1297" t="s">
        <v>2945</v>
      </c>
      <c r="T1297" t="s">
        <v>3255</v>
      </c>
      <c r="U1297" s="201">
        <v>29.5</v>
      </c>
      <c r="V1297" t="s">
        <v>1995</v>
      </c>
      <c r="W1297" t="s">
        <v>288</v>
      </c>
      <c r="X1297" t="s">
        <v>2903</v>
      </c>
      <c r="Y1297" t="s">
        <v>1072</v>
      </c>
      <c r="Z1297" t="s">
        <v>1904</v>
      </c>
      <c r="AA1297">
        <v>625866.1</v>
      </c>
      <c r="AB1297" s="198">
        <v>37042.875</v>
      </c>
      <c r="AC1297" s="198">
        <v>37042.875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1500</v>
      </c>
      <c r="G1298" s="202">
        <v>1309007</v>
      </c>
      <c r="H1298" s="198">
        <v>37041.344548611109</v>
      </c>
      <c r="I1298" t="s">
        <v>1267</v>
      </c>
      <c r="M1298" t="s">
        <v>1657</v>
      </c>
      <c r="N1298" t="s">
        <v>2977</v>
      </c>
      <c r="O1298" t="s">
        <v>2041</v>
      </c>
      <c r="P1298" s="199">
        <v>50</v>
      </c>
      <c r="S1298" t="s">
        <v>2945</v>
      </c>
      <c r="T1298" t="s">
        <v>3255</v>
      </c>
      <c r="U1298" s="201">
        <v>52.5</v>
      </c>
      <c r="V1298" t="s">
        <v>2042</v>
      </c>
      <c r="W1298" t="s">
        <v>2985</v>
      </c>
      <c r="X1298" t="s">
        <v>445</v>
      </c>
      <c r="Y1298" t="s">
        <v>1072</v>
      </c>
      <c r="Z1298" t="s">
        <v>1904</v>
      </c>
      <c r="AA1298">
        <v>625867.1</v>
      </c>
      <c r="AB1298" s="198">
        <v>37408.875</v>
      </c>
      <c r="AC1298" s="198">
        <v>37437.875</v>
      </c>
    </row>
    <row r="1299" spans="1:29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151</v>
      </c>
      <c r="F1299" s="213">
        <f t="shared" si="105"/>
        <v>755000</v>
      </c>
      <c r="G1299" s="202">
        <v>1309008</v>
      </c>
      <c r="H1299" s="198">
        <v>37041.344571759262</v>
      </c>
      <c r="I1299" t="s">
        <v>1267</v>
      </c>
      <c r="M1299" t="s">
        <v>2946</v>
      </c>
      <c r="N1299" t="s">
        <v>1268</v>
      </c>
      <c r="O1299" t="s">
        <v>1555</v>
      </c>
      <c r="P1299" s="199">
        <v>5000</v>
      </c>
      <c r="S1299" t="s">
        <v>2947</v>
      </c>
      <c r="T1299" t="s">
        <v>3255</v>
      </c>
      <c r="U1299" s="201">
        <v>4.1749999999999998</v>
      </c>
      <c r="V1299" t="s">
        <v>1343</v>
      </c>
      <c r="W1299" t="s">
        <v>1767</v>
      </c>
      <c r="X1299" t="s">
        <v>1269</v>
      </c>
      <c r="Y1299" t="s">
        <v>3275</v>
      </c>
      <c r="Z1299" t="s">
        <v>1909</v>
      </c>
      <c r="AA1299" t="s">
        <v>2043</v>
      </c>
      <c r="AB1299" s="198">
        <v>37196</v>
      </c>
      <c r="AC1299" s="198">
        <v>37346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1309009</v>
      </c>
      <c r="H1300" s="198">
        <v>37041.344629629632</v>
      </c>
      <c r="I1300" t="s">
        <v>1109</v>
      </c>
      <c r="M1300" t="s">
        <v>2946</v>
      </c>
      <c r="N1300" t="s">
        <v>1524</v>
      </c>
      <c r="O1300" t="s">
        <v>4941</v>
      </c>
      <c r="Q1300" s="199">
        <v>5000</v>
      </c>
      <c r="S1300" t="s">
        <v>2947</v>
      </c>
      <c r="T1300" t="s">
        <v>3255</v>
      </c>
      <c r="U1300" s="201">
        <v>3.625</v>
      </c>
      <c r="V1300" t="s">
        <v>1110</v>
      </c>
      <c r="W1300" t="s">
        <v>1388</v>
      </c>
      <c r="X1300" t="s">
        <v>85</v>
      </c>
      <c r="Y1300" t="s">
        <v>1528</v>
      </c>
      <c r="Z1300" t="s">
        <v>1909</v>
      </c>
      <c r="AA1300">
        <v>816885</v>
      </c>
      <c r="AB1300" s="198">
        <v>37042.875</v>
      </c>
      <c r="AC1300" s="198">
        <v>37042.875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4000</v>
      </c>
      <c r="G1301" s="202">
        <v>1309010</v>
      </c>
      <c r="H1301" s="198">
        <v>37041.344722222224</v>
      </c>
      <c r="I1301" t="s">
        <v>1109</v>
      </c>
      <c r="M1301" t="s">
        <v>2946</v>
      </c>
      <c r="N1301" t="s">
        <v>1524</v>
      </c>
      <c r="O1301" t="s">
        <v>4941</v>
      </c>
      <c r="Q1301" s="199">
        <v>4000</v>
      </c>
      <c r="S1301" t="s">
        <v>2947</v>
      </c>
      <c r="T1301" t="s">
        <v>3255</v>
      </c>
      <c r="U1301" s="201">
        <v>3.63</v>
      </c>
      <c r="V1301" t="s">
        <v>1110</v>
      </c>
      <c r="W1301" t="s">
        <v>1388</v>
      </c>
      <c r="X1301" t="s">
        <v>85</v>
      </c>
      <c r="Y1301" t="s">
        <v>1528</v>
      </c>
      <c r="Z1301" t="s">
        <v>1909</v>
      </c>
      <c r="AA1301">
        <v>816886</v>
      </c>
      <c r="AB1301" s="198">
        <v>37042.875</v>
      </c>
      <c r="AC1301" s="198">
        <v>37042.875</v>
      </c>
    </row>
    <row r="1302" spans="1:29" x14ac:dyDescent="0.25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1309012</v>
      </c>
      <c r="H1302" s="198">
        <v>37041.344780092593</v>
      </c>
      <c r="I1302" t="s">
        <v>2991</v>
      </c>
      <c r="M1302" t="s">
        <v>1657</v>
      </c>
      <c r="N1302" t="s">
        <v>2904</v>
      </c>
      <c r="O1302" t="s">
        <v>4967</v>
      </c>
      <c r="Q1302" s="199">
        <v>25</v>
      </c>
      <c r="S1302" t="s">
        <v>2945</v>
      </c>
      <c r="T1302" t="s">
        <v>3255</v>
      </c>
      <c r="U1302" s="201">
        <v>173</v>
      </c>
      <c r="V1302" t="s">
        <v>2940</v>
      </c>
      <c r="W1302" t="s">
        <v>2955</v>
      </c>
      <c r="X1302" t="s">
        <v>2906</v>
      </c>
      <c r="Y1302" t="s">
        <v>1072</v>
      </c>
      <c r="Z1302" t="s">
        <v>1904</v>
      </c>
      <c r="AA1302">
        <v>625869.1</v>
      </c>
      <c r="AB1302" s="198">
        <v>37042.875</v>
      </c>
      <c r="AC1302" s="198">
        <v>37042.875</v>
      </c>
    </row>
    <row r="1303" spans="1:29" x14ac:dyDescent="0.25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1309011</v>
      </c>
      <c r="H1303" s="198">
        <v>37041.344780092593</v>
      </c>
      <c r="I1303" t="s">
        <v>1226</v>
      </c>
      <c r="M1303" t="s">
        <v>1657</v>
      </c>
      <c r="N1303" t="s">
        <v>2902</v>
      </c>
      <c r="O1303" t="s">
        <v>4966</v>
      </c>
      <c r="Q1303" s="199">
        <v>25</v>
      </c>
      <c r="S1303" t="s">
        <v>2945</v>
      </c>
      <c r="T1303" t="s">
        <v>3255</v>
      </c>
      <c r="U1303" s="201">
        <v>31</v>
      </c>
      <c r="V1303" t="s">
        <v>2920</v>
      </c>
      <c r="W1303" t="s">
        <v>288</v>
      </c>
      <c r="X1303" t="s">
        <v>2903</v>
      </c>
      <c r="Y1303" t="s">
        <v>1072</v>
      </c>
      <c r="Z1303" t="s">
        <v>1904</v>
      </c>
      <c r="AA1303">
        <v>625868.1</v>
      </c>
      <c r="AB1303" s="198">
        <v>37042.875</v>
      </c>
      <c r="AC1303" s="198">
        <v>37042.875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</v>
      </c>
      <c r="G1304" s="202">
        <v>1309013</v>
      </c>
      <c r="H1304" s="198">
        <v>37041.344814814816</v>
      </c>
      <c r="I1304" t="s">
        <v>1267</v>
      </c>
      <c r="M1304" t="s">
        <v>1657</v>
      </c>
      <c r="N1304" t="s">
        <v>2904</v>
      </c>
      <c r="O1304" t="s">
        <v>2005</v>
      </c>
      <c r="Q1304" s="199">
        <v>10</v>
      </c>
      <c r="S1304" t="s">
        <v>2945</v>
      </c>
      <c r="T1304" t="s">
        <v>3255</v>
      </c>
      <c r="U1304" s="201">
        <v>46</v>
      </c>
      <c r="V1304" t="s">
        <v>1450</v>
      </c>
      <c r="W1304" t="s">
        <v>296</v>
      </c>
      <c r="X1304" t="s">
        <v>2906</v>
      </c>
      <c r="Y1304" t="s">
        <v>1072</v>
      </c>
      <c r="Z1304" t="s">
        <v>1904</v>
      </c>
      <c r="AA1304">
        <v>625870.1</v>
      </c>
      <c r="AB1304" s="198">
        <v>37042.875</v>
      </c>
      <c r="AC1304" s="198">
        <v>37042.875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1309014</v>
      </c>
      <c r="H1305" s="198">
        <v>37041.344872685186</v>
      </c>
      <c r="I1305" t="s">
        <v>1552</v>
      </c>
      <c r="M1305" t="s">
        <v>2946</v>
      </c>
      <c r="N1305" t="s">
        <v>1524</v>
      </c>
      <c r="O1305" t="s">
        <v>4921</v>
      </c>
      <c r="P1305" s="199">
        <v>5000</v>
      </c>
      <c r="S1305" t="s">
        <v>2947</v>
      </c>
      <c r="T1305" t="s">
        <v>3255</v>
      </c>
      <c r="U1305" s="201">
        <v>3.5449999999999999</v>
      </c>
      <c r="V1305" t="s">
        <v>1082</v>
      </c>
      <c r="W1305" t="s">
        <v>1363</v>
      </c>
      <c r="X1305" t="s">
        <v>1548</v>
      </c>
      <c r="Y1305" t="s">
        <v>1528</v>
      </c>
      <c r="Z1305" t="s">
        <v>1909</v>
      </c>
      <c r="AA1305">
        <v>816887</v>
      </c>
      <c r="AB1305" s="198">
        <v>37042.875</v>
      </c>
      <c r="AC1305" s="198">
        <v>37042.875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1309015</v>
      </c>
      <c r="H1306" s="198">
        <v>37041.344930555555</v>
      </c>
      <c r="I1306" t="s">
        <v>34</v>
      </c>
      <c r="M1306" t="s">
        <v>1657</v>
      </c>
      <c r="N1306" t="s">
        <v>2902</v>
      </c>
      <c r="O1306" t="s">
        <v>4966</v>
      </c>
      <c r="P1306" s="199">
        <v>25</v>
      </c>
      <c r="S1306" t="s">
        <v>2945</v>
      </c>
      <c r="T1306" t="s">
        <v>3255</v>
      </c>
      <c r="U1306" s="201">
        <v>30</v>
      </c>
      <c r="V1306" t="s">
        <v>311</v>
      </c>
      <c r="W1306" t="s">
        <v>288</v>
      </c>
      <c r="X1306" t="s">
        <v>2903</v>
      </c>
      <c r="Y1306" t="s">
        <v>1072</v>
      </c>
      <c r="Z1306" t="s">
        <v>1904</v>
      </c>
      <c r="AA1306">
        <v>625871.1</v>
      </c>
      <c r="AB1306" s="198">
        <v>37042.875</v>
      </c>
      <c r="AC1306" s="198">
        <v>37042.875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1309016</v>
      </c>
      <c r="H1307" s="198">
        <v>37041.344976851855</v>
      </c>
      <c r="I1307" t="s">
        <v>1569</v>
      </c>
      <c r="M1307" t="s">
        <v>2946</v>
      </c>
      <c r="N1307" t="s">
        <v>1524</v>
      </c>
      <c r="O1307" t="s">
        <v>4934</v>
      </c>
      <c r="P1307" s="199">
        <v>10000</v>
      </c>
      <c r="S1307" t="s">
        <v>2947</v>
      </c>
      <c r="T1307" t="s">
        <v>3255</v>
      </c>
      <c r="U1307" s="201">
        <v>3.5</v>
      </c>
      <c r="V1307" t="s">
        <v>1438</v>
      </c>
      <c r="W1307" t="s">
        <v>91</v>
      </c>
      <c r="X1307" t="s">
        <v>83</v>
      </c>
      <c r="Y1307" t="s">
        <v>1528</v>
      </c>
      <c r="Z1307" t="s">
        <v>1909</v>
      </c>
      <c r="AA1307">
        <v>816888</v>
      </c>
      <c r="AB1307" s="198">
        <v>37042.875</v>
      </c>
      <c r="AC1307" s="198">
        <v>37042.875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1309017</v>
      </c>
      <c r="H1308" s="198">
        <v>37041.345011574071</v>
      </c>
      <c r="I1308" t="s">
        <v>1546</v>
      </c>
      <c r="M1308" t="s">
        <v>2946</v>
      </c>
      <c r="N1308" t="s">
        <v>1524</v>
      </c>
      <c r="O1308" t="s">
        <v>112</v>
      </c>
      <c r="Q1308" s="199">
        <v>10000</v>
      </c>
      <c r="S1308" t="s">
        <v>2947</v>
      </c>
      <c r="T1308" t="s">
        <v>3255</v>
      </c>
      <c r="U1308" s="201">
        <v>3.5750000000000002</v>
      </c>
      <c r="V1308" t="s">
        <v>3210</v>
      </c>
      <c r="W1308" t="s">
        <v>1388</v>
      </c>
      <c r="X1308" t="s">
        <v>85</v>
      </c>
      <c r="Y1308" t="s">
        <v>1528</v>
      </c>
      <c r="Z1308" t="s">
        <v>1909</v>
      </c>
      <c r="AA1308">
        <v>816889</v>
      </c>
      <c r="AB1308" s="198">
        <v>37042.875</v>
      </c>
      <c r="AC1308" s="198">
        <v>37042.875</v>
      </c>
    </row>
    <row r="1309" spans="1:29" x14ac:dyDescent="0.25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</v>
      </c>
      <c r="G1309" s="202">
        <v>1309018</v>
      </c>
      <c r="H1309" s="198">
        <v>37041.345104166663</v>
      </c>
      <c r="I1309" t="s">
        <v>3228</v>
      </c>
      <c r="M1309" t="s">
        <v>1657</v>
      </c>
      <c r="N1309" t="s">
        <v>2904</v>
      </c>
      <c r="O1309" t="s">
        <v>2005</v>
      </c>
      <c r="P1309" s="199">
        <v>10</v>
      </c>
      <c r="S1309" t="s">
        <v>2945</v>
      </c>
      <c r="T1309" t="s">
        <v>3255</v>
      </c>
      <c r="U1309" s="201">
        <v>40</v>
      </c>
      <c r="V1309" t="s">
        <v>1059</v>
      </c>
      <c r="W1309" t="s">
        <v>296</v>
      </c>
      <c r="X1309" t="s">
        <v>2906</v>
      </c>
      <c r="Y1309" t="s">
        <v>1072</v>
      </c>
      <c r="Z1309" t="s">
        <v>1904</v>
      </c>
      <c r="AA1309">
        <v>625872.1</v>
      </c>
      <c r="AB1309" s="198">
        <v>37042.875</v>
      </c>
      <c r="AC1309" s="198">
        <v>37042.875</v>
      </c>
    </row>
    <row r="1310" spans="1:29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6000</v>
      </c>
      <c r="G1310" s="202">
        <v>1309019</v>
      </c>
      <c r="H1310" s="198">
        <v>37041.345150462963</v>
      </c>
      <c r="I1310" t="s">
        <v>1499</v>
      </c>
      <c r="M1310" t="s">
        <v>2946</v>
      </c>
      <c r="N1310" t="s">
        <v>1524</v>
      </c>
      <c r="O1310" t="s">
        <v>4941</v>
      </c>
      <c r="Q1310" s="199">
        <v>6000</v>
      </c>
      <c r="S1310" t="s">
        <v>2947</v>
      </c>
      <c r="T1310" t="s">
        <v>3255</v>
      </c>
      <c r="U1310" s="201">
        <v>3.63</v>
      </c>
      <c r="V1310" t="s">
        <v>2044</v>
      </c>
      <c r="W1310" t="s">
        <v>1388</v>
      </c>
      <c r="X1310" t="s">
        <v>85</v>
      </c>
      <c r="Y1310" t="s">
        <v>1528</v>
      </c>
      <c r="Z1310" t="s">
        <v>1909</v>
      </c>
      <c r="AA1310">
        <v>816890</v>
      </c>
      <c r="AB1310" s="198">
        <v>37042.875</v>
      </c>
      <c r="AC1310" s="198">
        <v>37042.875</v>
      </c>
    </row>
    <row r="1311" spans="1:29" x14ac:dyDescent="0.25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25</v>
      </c>
      <c r="G1311" s="202">
        <v>1309020</v>
      </c>
      <c r="H1311" s="198">
        <v>37041.34516203704</v>
      </c>
      <c r="I1311" t="s">
        <v>34</v>
      </c>
      <c r="M1311" t="s">
        <v>1657</v>
      </c>
      <c r="N1311" t="s">
        <v>2902</v>
      </c>
      <c r="O1311" t="s">
        <v>4966</v>
      </c>
      <c r="P1311" s="199">
        <v>25</v>
      </c>
      <c r="S1311" t="s">
        <v>2945</v>
      </c>
      <c r="T1311" t="s">
        <v>3255</v>
      </c>
      <c r="U1311" s="201">
        <v>30</v>
      </c>
      <c r="V1311" t="s">
        <v>311</v>
      </c>
      <c r="W1311" t="s">
        <v>288</v>
      </c>
      <c r="X1311" t="s">
        <v>2903</v>
      </c>
      <c r="Y1311" t="s">
        <v>1072</v>
      </c>
      <c r="Z1311" t="s">
        <v>1904</v>
      </c>
      <c r="AA1311">
        <v>625873.1</v>
      </c>
      <c r="AB1311" s="198">
        <v>37042.875</v>
      </c>
      <c r="AC1311" s="198">
        <v>37042.875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25</v>
      </c>
      <c r="G1312" s="202">
        <v>1309021</v>
      </c>
      <c r="H1312" s="198">
        <v>37041.345243055555</v>
      </c>
      <c r="I1312" t="s">
        <v>1262</v>
      </c>
      <c r="M1312" t="s">
        <v>1657</v>
      </c>
      <c r="N1312" t="s">
        <v>2904</v>
      </c>
      <c r="O1312" t="s">
        <v>1993</v>
      </c>
      <c r="Q1312" s="199">
        <v>25</v>
      </c>
      <c r="S1312" t="s">
        <v>2945</v>
      </c>
      <c r="T1312" t="s">
        <v>3255</v>
      </c>
      <c r="U1312" s="201">
        <v>50</v>
      </c>
      <c r="V1312" t="s">
        <v>316</v>
      </c>
      <c r="W1312" t="s">
        <v>2909</v>
      </c>
      <c r="X1312" t="s">
        <v>2906</v>
      </c>
      <c r="Y1312" t="s">
        <v>1072</v>
      </c>
      <c r="Z1312" t="s">
        <v>1904</v>
      </c>
      <c r="AA1312">
        <v>625874.1</v>
      </c>
      <c r="AB1312" s="198">
        <v>37042.875</v>
      </c>
      <c r="AC1312" s="198">
        <v>37042.875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5000</v>
      </c>
      <c r="G1313" s="202">
        <v>1309022</v>
      </c>
      <c r="H1313" s="198">
        <v>37041.345358796294</v>
      </c>
      <c r="I1313" t="s">
        <v>2992</v>
      </c>
      <c r="M1313" t="s">
        <v>2946</v>
      </c>
      <c r="N1313" t="s">
        <v>1524</v>
      </c>
      <c r="O1313" t="s">
        <v>4935</v>
      </c>
      <c r="P1313" s="199">
        <v>5000</v>
      </c>
      <c r="S1313" t="s">
        <v>2947</v>
      </c>
      <c r="T1313" t="s">
        <v>3255</v>
      </c>
      <c r="U1313" s="201">
        <v>2.34</v>
      </c>
      <c r="V1313" t="s">
        <v>58</v>
      </c>
      <c r="W1313" t="s">
        <v>3164</v>
      </c>
      <c r="X1313" t="s">
        <v>2923</v>
      </c>
      <c r="Y1313" t="s">
        <v>1528</v>
      </c>
      <c r="Z1313" t="s">
        <v>1909</v>
      </c>
      <c r="AA1313">
        <v>816891</v>
      </c>
      <c r="AB1313" s="198">
        <v>37042.875</v>
      </c>
      <c r="AC1313" s="198">
        <v>37042.875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840</v>
      </c>
      <c r="G1314" s="202">
        <v>1309024</v>
      </c>
      <c r="H1314" s="198">
        <v>37041.345462962963</v>
      </c>
      <c r="I1314" t="s">
        <v>86</v>
      </c>
      <c r="M1314" t="s">
        <v>2946</v>
      </c>
      <c r="N1314" t="s">
        <v>1524</v>
      </c>
      <c r="O1314" t="s">
        <v>2045</v>
      </c>
      <c r="Q1314" s="199">
        <v>28</v>
      </c>
      <c r="S1314" t="s">
        <v>2947</v>
      </c>
      <c r="T1314" t="s">
        <v>3255</v>
      </c>
      <c r="U1314" s="201">
        <v>3.85</v>
      </c>
      <c r="V1314" t="s">
        <v>87</v>
      </c>
      <c r="W1314" t="s">
        <v>64</v>
      </c>
      <c r="X1314" t="s">
        <v>1163</v>
      </c>
      <c r="Y1314" t="s">
        <v>1528</v>
      </c>
      <c r="Z1314" t="s">
        <v>1909</v>
      </c>
      <c r="AA1314">
        <v>816892</v>
      </c>
      <c r="AB1314" s="198">
        <v>37043.875</v>
      </c>
      <c r="AC1314" s="198">
        <v>37072.875</v>
      </c>
    </row>
    <row r="1315" spans="1:29" x14ac:dyDescent="0.25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1500</v>
      </c>
      <c r="G1315" s="202">
        <v>1309027</v>
      </c>
      <c r="H1315" s="198">
        <v>37041.345486111109</v>
      </c>
      <c r="I1315" t="s">
        <v>1238</v>
      </c>
      <c r="M1315" t="s">
        <v>1657</v>
      </c>
      <c r="N1315" t="s">
        <v>1259</v>
      </c>
      <c r="O1315" t="s">
        <v>480</v>
      </c>
      <c r="P1315" s="199">
        <v>50</v>
      </c>
      <c r="S1315" t="s">
        <v>2945</v>
      </c>
      <c r="T1315" t="s">
        <v>3255</v>
      </c>
      <c r="U1315" s="201">
        <v>42.75</v>
      </c>
      <c r="V1315" t="s">
        <v>1215</v>
      </c>
      <c r="W1315" t="s">
        <v>1564</v>
      </c>
      <c r="X1315" t="s">
        <v>1565</v>
      </c>
      <c r="Y1315" t="s">
        <v>1072</v>
      </c>
      <c r="Z1315" t="s">
        <v>1904</v>
      </c>
      <c r="AA1315">
        <v>625877.1</v>
      </c>
      <c r="AB1315" s="198">
        <v>37408</v>
      </c>
      <c r="AC1315" s="198">
        <v>37437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2350</v>
      </c>
      <c r="G1316" s="202">
        <v>1309029</v>
      </c>
      <c r="H1316" s="198">
        <v>37041.345543981479</v>
      </c>
      <c r="I1316" t="s">
        <v>1546</v>
      </c>
      <c r="M1316" t="s">
        <v>2946</v>
      </c>
      <c r="N1316" t="s">
        <v>1524</v>
      </c>
      <c r="O1316" t="s">
        <v>362</v>
      </c>
      <c r="Q1316" s="199">
        <v>2350</v>
      </c>
      <c r="S1316" t="s">
        <v>2947</v>
      </c>
      <c r="T1316" t="s">
        <v>3255</v>
      </c>
      <c r="U1316" s="201">
        <v>3.6150000000000002</v>
      </c>
      <c r="V1316" t="s">
        <v>3210</v>
      </c>
      <c r="W1316" t="s">
        <v>1388</v>
      </c>
      <c r="X1316" t="s">
        <v>85</v>
      </c>
      <c r="Y1316" t="s">
        <v>1528</v>
      </c>
      <c r="Z1316" t="s">
        <v>1909</v>
      </c>
      <c r="AA1316">
        <v>816893</v>
      </c>
      <c r="AB1316" s="198">
        <v>37042.875</v>
      </c>
      <c r="AC1316" s="198">
        <v>37042.875</v>
      </c>
    </row>
    <row r="1317" spans="1:29" x14ac:dyDescent="0.25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1309030</v>
      </c>
      <c r="H1317" s="198">
        <v>37041.345567129632</v>
      </c>
      <c r="I1317" t="s">
        <v>2908</v>
      </c>
      <c r="M1317" t="s">
        <v>1657</v>
      </c>
      <c r="N1317" t="s">
        <v>2904</v>
      </c>
      <c r="O1317" t="s">
        <v>4975</v>
      </c>
      <c r="P1317" s="199">
        <v>25</v>
      </c>
      <c r="S1317" t="s">
        <v>2945</v>
      </c>
      <c r="T1317" t="s">
        <v>3255</v>
      </c>
      <c r="U1317" s="201">
        <v>93</v>
      </c>
      <c r="V1317" t="s">
        <v>2921</v>
      </c>
      <c r="W1317" t="s">
        <v>2909</v>
      </c>
      <c r="X1317" t="s">
        <v>2906</v>
      </c>
      <c r="Y1317" t="s">
        <v>1072</v>
      </c>
      <c r="Z1317" t="s">
        <v>1904</v>
      </c>
      <c r="AA1317">
        <v>625879.1</v>
      </c>
      <c r="AB1317" s="198">
        <v>37042.875</v>
      </c>
      <c r="AC1317" s="198">
        <v>37042.875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7075</v>
      </c>
      <c r="G1318" s="202">
        <v>1309031</v>
      </c>
      <c r="H1318" s="198">
        <v>37041.345578703702</v>
      </c>
      <c r="I1318" t="s">
        <v>1462</v>
      </c>
      <c r="M1318" t="s">
        <v>2946</v>
      </c>
      <c r="N1318" t="s">
        <v>1524</v>
      </c>
      <c r="O1318" t="s">
        <v>2046</v>
      </c>
      <c r="P1318" s="199">
        <v>7075</v>
      </c>
      <c r="S1318" t="s">
        <v>2947</v>
      </c>
      <c r="T1318" t="s">
        <v>3255</v>
      </c>
      <c r="U1318" s="201">
        <v>3.59</v>
      </c>
      <c r="V1318">
        <v>19691994</v>
      </c>
      <c r="W1318" t="s">
        <v>1107</v>
      </c>
      <c r="X1318" t="s">
        <v>85</v>
      </c>
      <c r="Y1318" t="s">
        <v>1528</v>
      </c>
      <c r="Z1318" t="s">
        <v>1909</v>
      </c>
      <c r="AA1318">
        <v>816894</v>
      </c>
      <c r="AB1318" s="198">
        <v>37042.875</v>
      </c>
      <c r="AC1318" s="198">
        <v>37042.875</v>
      </c>
    </row>
    <row r="1319" spans="1:29" x14ac:dyDescent="0.25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1500</v>
      </c>
      <c r="G1319" s="202">
        <v>1309032</v>
      </c>
      <c r="H1319" s="198">
        <v>37041.345671296294</v>
      </c>
      <c r="I1319" t="s">
        <v>1238</v>
      </c>
      <c r="M1319" t="s">
        <v>1657</v>
      </c>
      <c r="N1319" t="s">
        <v>2977</v>
      </c>
      <c r="O1319" t="s">
        <v>1263</v>
      </c>
      <c r="Q1319" s="199">
        <v>50</v>
      </c>
      <c r="S1319" t="s">
        <v>2945</v>
      </c>
      <c r="T1319" t="s">
        <v>3255</v>
      </c>
      <c r="U1319" s="201">
        <v>46.5</v>
      </c>
      <c r="V1319" t="s">
        <v>1294</v>
      </c>
      <c r="W1319" t="s">
        <v>2981</v>
      </c>
      <c r="X1319" t="s">
        <v>2982</v>
      </c>
      <c r="Y1319" t="s">
        <v>1072</v>
      </c>
      <c r="Z1319" t="s">
        <v>1904</v>
      </c>
      <c r="AA1319">
        <v>625880.1</v>
      </c>
      <c r="AB1319" s="198">
        <v>37043.71597222222</v>
      </c>
      <c r="AC1319" s="198">
        <v>37072.71597222222</v>
      </c>
    </row>
    <row r="1320" spans="1:29" x14ac:dyDescent="0.25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1500</v>
      </c>
      <c r="G1320" s="202">
        <v>1309033</v>
      </c>
      <c r="H1320" s="198">
        <v>37041.345671296294</v>
      </c>
      <c r="I1320" t="s">
        <v>1238</v>
      </c>
      <c r="M1320" t="s">
        <v>1657</v>
      </c>
      <c r="N1320" t="s">
        <v>2977</v>
      </c>
      <c r="O1320" t="s">
        <v>1590</v>
      </c>
      <c r="Q1320" s="199">
        <v>50</v>
      </c>
      <c r="S1320" t="s">
        <v>2945</v>
      </c>
      <c r="T1320" t="s">
        <v>3255</v>
      </c>
      <c r="U1320" s="201">
        <v>48</v>
      </c>
      <c r="V1320" t="s">
        <v>1215</v>
      </c>
      <c r="W1320" t="s">
        <v>1678</v>
      </c>
      <c r="X1320" t="s">
        <v>3202</v>
      </c>
      <c r="Y1320" t="s">
        <v>1072</v>
      </c>
      <c r="Z1320" t="s">
        <v>1904</v>
      </c>
      <c r="AA1320">
        <v>625881.1</v>
      </c>
      <c r="AB1320" s="198">
        <v>37043.600694444445</v>
      </c>
      <c r="AC1320" s="198">
        <v>37072.600694444445</v>
      </c>
    </row>
    <row r="1321" spans="1:29" x14ac:dyDescent="0.25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25</v>
      </c>
      <c r="G1321" s="202">
        <v>1309034</v>
      </c>
      <c r="H1321" s="198">
        <v>37041.345682870371</v>
      </c>
      <c r="I1321" t="s">
        <v>1226</v>
      </c>
      <c r="M1321" t="s">
        <v>1657</v>
      </c>
      <c r="N1321" t="s">
        <v>2902</v>
      </c>
      <c r="O1321" t="s">
        <v>4966</v>
      </c>
      <c r="Q1321" s="199">
        <v>25</v>
      </c>
      <c r="S1321" t="s">
        <v>2945</v>
      </c>
      <c r="T1321" t="s">
        <v>3255</v>
      </c>
      <c r="U1321" s="201">
        <v>31</v>
      </c>
      <c r="V1321" t="s">
        <v>2920</v>
      </c>
      <c r="W1321" t="s">
        <v>288</v>
      </c>
      <c r="X1321" t="s">
        <v>2903</v>
      </c>
      <c r="Y1321" t="s">
        <v>1072</v>
      </c>
      <c r="Z1321" t="s">
        <v>1904</v>
      </c>
      <c r="AA1321">
        <v>625882.1</v>
      </c>
      <c r="AB1321" s="198">
        <v>37042.875</v>
      </c>
      <c r="AC1321" s="198">
        <v>37042.875</v>
      </c>
    </row>
    <row r="1322" spans="1:29" x14ac:dyDescent="0.25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92</v>
      </c>
      <c r="F1322" s="213">
        <f t="shared" si="105"/>
        <v>2300</v>
      </c>
      <c r="G1322" s="202">
        <v>1309035</v>
      </c>
      <c r="H1322" s="198">
        <v>37041.345694444448</v>
      </c>
      <c r="I1322" t="s">
        <v>1276</v>
      </c>
      <c r="M1322" t="s">
        <v>1657</v>
      </c>
      <c r="N1322" t="s">
        <v>2904</v>
      </c>
      <c r="O1322" t="s">
        <v>441</v>
      </c>
      <c r="P1322" s="199">
        <v>25</v>
      </c>
      <c r="S1322" t="s">
        <v>2945</v>
      </c>
      <c r="T1322" t="s">
        <v>3255</v>
      </c>
      <c r="U1322" s="201">
        <v>129</v>
      </c>
      <c r="V1322" t="s">
        <v>304</v>
      </c>
      <c r="W1322" t="s">
        <v>293</v>
      </c>
      <c r="X1322" t="s">
        <v>295</v>
      </c>
      <c r="Y1322" t="s">
        <v>1072</v>
      </c>
      <c r="Z1322" t="s">
        <v>1904</v>
      </c>
      <c r="AA1322">
        <v>625883.1</v>
      </c>
      <c r="AB1322" s="198">
        <v>37165</v>
      </c>
      <c r="AC1322" s="198">
        <v>37256</v>
      </c>
    </row>
    <row r="1323" spans="1:29" x14ac:dyDescent="0.25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</v>
      </c>
      <c r="G1323" s="202">
        <v>1309036</v>
      </c>
      <c r="H1323" s="198">
        <v>37041.345729166664</v>
      </c>
      <c r="I1323" t="s">
        <v>1226</v>
      </c>
      <c r="M1323" t="s">
        <v>1657</v>
      </c>
      <c r="N1323" t="s">
        <v>2902</v>
      </c>
      <c r="O1323" t="s">
        <v>4974</v>
      </c>
      <c r="Q1323" s="199">
        <v>25</v>
      </c>
      <c r="S1323" t="s">
        <v>2945</v>
      </c>
      <c r="T1323" t="s">
        <v>3255</v>
      </c>
      <c r="U1323" s="201">
        <v>170</v>
      </c>
      <c r="V1323" t="s">
        <v>1447</v>
      </c>
      <c r="W1323" t="s">
        <v>22</v>
      </c>
      <c r="X1323" t="s">
        <v>23</v>
      </c>
      <c r="Y1323" t="s">
        <v>1072</v>
      </c>
      <c r="Z1323" t="s">
        <v>1904</v>
      </c>
      <c r="AA1323">
        <v>625884.1</v>
      </c>
      <c r="AB1323" s="198">
        <v>37042.875</v>
      </c>
      <c r="AC1323" s="198">
        <v>37042.875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5000</v>
      </c>
      <c r="G1324" s="202">
        <v>1309038</v>
      </c>
      <c r="H1324" s="198">
        <v>37041.34574074074</v>
      </c>
      <c r="I1324" t="s">
        <v>1472</v>
      </c>
      <c r="M1324" t="s">
        <v>2946</v>
      </c>
      <c r="N1324" t="s">
        <v>1524</v>
      </c>
      <c r="O1324" t="s">
        <v>4926</v>
      </c>
      <c r="P1324" s="199">
        <v>5000</v>
      </c>
      <c r="S1324" t="s">
        <v>2947</v>
      </c>
      <c r="T1324" t="s">
        <v>3255</v>
      </c>
      <c r="U1324" s="201">
        <v>2.5950000000000002</v>
      </c>
      <c r="V1324" t="s">
        <v>315</v>
      </c>
      <c r="W1324" t="s">
        <v>104</v>
      </c>
      <c r="X1324" t="s">
        <v>83</v>
      </c>
      <c r="Y1324" t="s">
        <v>1528</v>
      </c>
      <c r="Z1324" t="s">
        <v>1909</v>
      </c>
      <c r="AA1324">
        <v>816897</v>
      </c>
      <c r="AB1324" s="198">
        <v>37042.875</v>
      </c>
      <c r="AC1324" s="198">
        <v>37042.875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1309037</v>
      </c>
      <c r="H1325" s="198">
        <v>37041.34574074074</v>
      </c>
      <c r="I1325" t="s">
        <v>1462</v>
      </c>
      <c r="M1325" t="s">
        <v>2946</v>
      </c>
      <c r="N1325" t="s">
        <v>1524</v>
      </c>
      <c r="O1325" t="s">
        <v>4965</v>
      </c>
      <c r="Q1325" s="199">
        <v>5000</v>
      </c>
      <c r="S1325" t="s">
        <v>2947</v>
      </c>
      <c r="T1325" t="s">
        <v>3255</v>
      </c>
      <c r="U1325" s="201">
        <v>4</v>
      </c>
      <c r="V1325">
        <v>19691994</v>
      </c>
      <c r="W1325" t="s">
        <v>250</v>
      </c>
      <c r="X1325" t="s">
        <v>70</v>
      </c>
      <c r="Y1325" t="s">
        <v>1528</v>
      </c>
      <c r="Z1325" t="s">
        <v>1909</v>
      </c>
      <c r="AA1325">
        <v>816896</v>
      </c>
      <c r="AB1325" s="198">
        <v>37042.875</v>
      </c>
      <c r="AC1325" s="198">
        <v>37042.875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1309040</v>
      </c>
      <c r="H1326" s="198">
        <v>37041.345821759256</v>
      </c>
      <c r="I1326" t="s">
        <v>105</v>
      </c>
      <c r="M1326" t="s">
        <v>2946</v>
      </c>
      <c r="N1326" t="s">
        <v>1524</v>
      </c>
      <c r="O1326" t="s">
        <v>4904</v>
      </c>
      <c r="Q1326" s="199">
        <v>5000</v>
      </c>
      <c r="S1326" t="s">
        <v>2947</v>
      </c>
      <c r="T1326" t="s">
        <v>3255</v>
      </c>
      <c r="U1326" s="201">
        <v>3.9249999999999998</v>
      </c>
      <c r="V1326" t="s">
        <v>3206</v>
      </c>
      <c r="W1326" t="s">
        <v>64</v>
      </c>
      <c r="X1326" t="s">
        <v>65</v>
      </c>
      <c r="Y1326" t="s">
        <v>1528</v>
      </c>
      <c r="Z1326" t="s">
        <v>1909</v>
      </c>
      <c r="AA1326">
        <v>816899</v>
      </c>
      <c r="AB1326" s="198">
        <v>37042.875</v>
      </c>
      <c r="AC1326" s="198">
        <v>37042.875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5000</v>
      </c>
      <c r="G1327" s="202">
        <v>1309042</v>
      </c>
      <c r="H1327" s="198">
        <v>37041.345856481479</v>
      </c>
      <c r="I1327" t="s">
        <v>1113</v>
      </c>
      <c r="M1327" t="s">
        <v>2946</v>
      </c>
      <c r="N1327" t="s">
        <v>1524</v>
      </c>
      <c r="O1327" t="s">
        <v>4891</v>
      </c>
      <c r="Q1327" s="199">
        <v>5000</v>
      </c>
      <c r="S1327" t="s">
        <v>2947</v>
      </c>
      <c r="T1327" t="s">
        <v>3255</v>
      </c>
      <c r="U1327" s="201">
        <v>3.5249999999999999</v>
      </c>
      <c r="V1327" t="s">
        <v>1114</v>
      </c>
      <c r="W1327" t="s">
        <v>1363</v>
      </c>
      <c r="X1327" t="s">
        <v>1548</v>
      </c>
      <c r="Y1327" t="s">
        <v>1528</v>
      </c>
      <c r="Z1327" t="s">
        <v>1909</v>
      </c>
      <c r="AA1327">
        <v>816901</v>
      </c>
      <c r="AB1327" s="198">
        <v>37042.875</v>
      </c>
      <c r="AC1327" s="198">
        <v>37042.875</v>
      </c>
    </row>
    <row r="1328" spans="1:29" x14ac:dyDescent="0.25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30</v>
      </c>
      <c r="F1328" s="213">
        <f t="shared" si="105"/>
        <v>1500</v>
      </c>
      <c r="G1328" s="202">
        <v>1309043</v>
      </c>
      <c r="H1328" s="198">
        <v>37041.345879629633</v>
      </c>
      <c r="I1328" t="s">
        <v>1534</v>
      </c>
      <c r="M1328" t="s">
        <v>1657</v>
      </c>
      <c r="N1328" t="s">
        <v>2977</v>
      </c>
      <c r="O1328" t="s">
        <v>1536</v>
      </c>
      <c r="Q1328" s="199">
        <v>50</v>
      </c>
      <c r="S1328" t="s">
        <v>2945</v>
      </c>
      <c r="T1328" t="s">
        <v>3255</v>
      </c>
      <c r="U1328" s="201">
        <v>47</v>
      </c>
      <c r="V1328" t="s">
        <v>1535</v>
      </c>
      <c r="W1328" t="s">
        <v>2993</v>
      </c>
      <c r="X1328" t="s">
        <v>1248</v>
      </c>
      <c r="Y1328" t="s">
        <v>1072</v>
      </c>
      <c r="Z1328" t="s">
        <v>1904</v>
      </c>
      <c r="AA1328">
        <v>625885.1</v>
      </c>
      <c r="AB1328" s="198">
        <v>37043.591666666667</v>
      </c>
      <c r="AC1328" s="198">
        <v>37072.591666666667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1309044</v>
      </c>
      <c r="H1329" s="198">
        <v>37041.345937500002</v>
      </c>
      <c r="I1329" t="s">
        <v>1499</v>
      </c>
      <c r="M1329" t="s">
        <v>2946</v>
      </c>
      <c r="N1329" t="s">
        <v>1524</v>
      </c>
      <c r="O1329" t="s">
        <v>362</v>
      </c>
      <c r="Q1329" s="199">
        <v>10000</v>
      </c>
      <c r="S1329" t="s">
        <v>2947</v>
      </c>
      <c r="T1329" t="s">
        <v>3255</v>
      </c>
      <c r="U1329" s="201">
        <v>3.625</v>
      </c>
      <c r="V1329" t="s">
        <v>2044</v>
      </c>
      <c r="W1329" t="s">
        <v>1388</v>
      </c>
      <c r="X1329" t="s">
        <v>85</v>
      </c>
      <c r="Y1329" t="s">
        <v>1528</v>
      </c>
      <c r="Z1329" t="s">
        <v>1909</v>
      </c>
      <c r="AA1329">
        <v>816902</v>
      </c>
      <c r="AB1329" s="198">
        <v>37042.875</v>
      </c>
      <c r="AC1329" s="198">
        <v>37042.875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1493</v>
      </c>
      <c r="G1330" s="202">
        <v>1309045</v>
      </c>
      <c r="H1330" s="198">
        <v>37041.345960648148</v>
      </c>
      <c r="I1330" t="s">
        <v>1462</v>
      </c>
      <c r="M1330" t="s">
        <v>2946</v>
      </c>
      <c r="N1330" t="s">
        <v>1524</v>
      </c>
      <c r="O1330" t="s">
        <v>4965</v>
      </c>
      <c r="Q1330" s="199">
        <v>1493</v>
      </c>
      <c r="S1330" t="s">
        <v>2947</v>
      </c>
      <c r="T1330" t="s">
        <v>3255</v>
      </c>
      <c r="U1330" s="201">
        <v>4.01</v>
      </c>
      <c r="V1330">
        <v>19691994</v>
      </c>
      <c r="W1330" t="s">
        <v>250</v>
      </c>
      <c r="X1330" t="s">
        <v>70</v>
      </c>
      <c r="Y1330" t="s">
        <v>1528</v>
      </c>
      <c r="Z1330" t="s">
        <v>1909</v>
      </c>
      <c r="AA1330">
        <v>816903</v>
      </c>
      <c r="AB1330" s="198">
        <v>37042.875</v>
      </c>
      <c r="AC1330" s="198">
        <v>37042.875</v>
      </c>
    </row>
    <row r="1331" spans="1:29" x14ac:dyDescent="0.25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30</v>
      </c>
      <c r="F1331" s="213">
        <f t="shared" si="105"/>
        <v>150000</v>
      </c>
      <c r="G1331" s="202">
        <v>1309048</v>
      </c>
      <c r="H1331" s="198">
        <v>37041.346006944441</v>
      </c>
      <c r="I1331" t="s">
        <v>75</v>
      </c>
      <c r="M1331" t="s">
        <v>2946</v>
      </c>
      <c r="N1331" t="s">
        <v>1268</v>
      </c>
      <c r="O1331" t="s">
        <v>74</v>
      </c>
      <c r="P1331" s="199">
        <v>5000</v>
      </c>
      <c r="S1331" t="s">
        <v>2947</v>
      </c>
      <c r="T1331" t="s">
        <v>3255</v>
      </c>
      <c r="U1331" s="201">
        <v>3.66</v>
      </c>
      <c r="V1331" t="s">
        <v>1466</v>
      </c>
      <c r="W1331" t="s">
        <v>1580</v>
      </c>
      <c r="X1331" t="s">
        <v>1093</v>
      </c>
      <c r="Y1331" t="s">
        <v>3275</v>
      </c>
      <c r="Z1331" t="s">
        <v>1909</v>
      </c>
      <c r="AA1331" t="s">
        <v>2047</v>
      </c>
      <c r="AB1331" s="198">
        <v>37043.875</v>
      </c>
      <c r="AC1331" s="198">
        <v>37072.875</v>
      </c>
    </row>
    <row r="1332" spans="1:29" x14ac:dyDescent="0.25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25</v>
      </c>
      <c r="G1332" s="202">
        <v>1309049</v>
      </c>
      <c r="H1332" s="198">
        <v>37041.346203703702</v>
      </c>
      <c r="I1332" t="s">
        <v>28</v>
      </c>
      <c r="M1332" t="s">
        <v>1657</v>
      </c>
      <c r="N1332" t="s">
        <v>2904</v>
      </c>
      <c r="O1332" t="s">
        <v>1993</v>
      </c>
      <c r="Q1332" s="199">
        <v>25</v>
      </c>
      <c r="S1332" t="s">
        <v>2945</v>
      </c>
      <c r="T1332" t="s">
        <v>3255</v>
      </c>
      <c r="U1332" s="201">
        <v>55</v>
      </c>
      <c r="V1332" t="s">
        <v>2020</v>
      </c>
      <c r="W1332" t="s">
        <v>2909</v>
      </c>
      <c r="X1332" t="s">
        <v>2906</v>
      </c>
      <c r="Y1332" t="s">
        <v>1072</v>
      </c>
      <c r="Z1332" t="s">
        <v>1904</v>
      </c>
      <c r="AA1332">
        <v>625887.1</v>
      </c>
      <c r="AB1332" s="198">
        <v>37042.875</v>
      </c>
      <c r="AC1332" s="198">
        <v>37042.875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1309050</v>
      </c>
      <c r="H1333" s="198">
        <v>37041.346261574072</v>
      </c>
      <c r="I1333" t="s">
        <v>1600</v>
      </c>
      <c r="M1333" t="s">
        <v>2946</v>
      </c>
      <c r="N1333" t="s">
        <v>1524</v>
      </c>
      <c r="O1333" t="s">
        <v>4845</v>
      </c>
      <c r="Q1333" s="199">
        <v>5000</v>
      </c>
      <c r="S1333" t="s">
        <v>2947</v>
      </c>
      <c r="T1333" t="s">
        <v>3255</v>
      </c>
      <c r="U1333" s="201">
        <v>3.7349999999999999</v>
      </c>
      <c r="V1333" t="s">
        <v>1365</v>
      </c>
      <c r="W1333" t="s">
        <v>1526</v>
      </c>
      <c r="X1333" t="s">
        <v>1527</v>
      </c>
      <c r="Y1333" t="s">
        <v>1528</v>
      </c>
      <c r="Z1333" t="s">
        <v>1909</v>
      </c>
      <c r="AA1333">
        <v>816905</v>
      </c>
      <c r="AB1333" s="198">
        <v>37042.875</v>
      </c>
      <c r="AC1333" s="198">
        <v>37042.875</v>
      </c>
    </row>
    <row r="1334" spans="1:29" x14ac:dyDescent="0.25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13">
        <f t="shared" si="105"/>
        <v>300000</v>
      </c>
      <c r="G1334" s="202">
        <v>1309051</v>
      </c>
      <c r="H1334" s="198">
        <v>37041.346388888887</v>
      </c>
      <c r="I1334" t="s">
        <v>1573</v>
      </c>
      <c r="M1334" t="s">
        <v>2946</v>
      </c>
      <c r="N1334" t="s">
        <v>1268</v>
      </c>
      <c r="O1334" t="s">
        <v>74</v>
      </c>
      <c r="Q1334" s="199">
        <v>10000</v>
      </c>
      <c r="S1334" t="s">
        <v>2947</v>
      </c>
      <c r="T1334" t="s">
        <v>3255</v>
      </c>
      <c r="U1334" s="201">
        <v>3.665</v>
      </c>
      <c r="V1334" t="s">
        <v>1574</v>
      </c>
      <c r="W1334" t="s">
        <v>1580</v>
      </c>
      <c r="X1334" t="s">
        <v>1093</v>
      </c>
      <c r="Y1334" t="s">
        <v>3275</v>
      </c>
      <c r="Z1334" t="s">
        <v>1909</v>
      </c>
      <c r="AA1334" t="s">
        <v>2048</v>
      </c>
      <c r="AB1334" s="198">
        <v>37043.875</v>
      </c>
      <c r="AC1334" s="198">
        <v>37072.875</v>
      </c>
    </row>
    <row r="1335" spans="1:29" x14ac:dyDescent="0.25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4500</v>
      </c>
      <c r="G1335" s="202">
        <v>1309052</v>
      </c>
      <c r="H1335" s="198">
        <v>37041.346412037034</v>
      </c>
      <c r="I1335" t="s">
        <v>1534</v>
      </c>
      <c r="M1335" t="s">
        <v>1657</v>
      </c>
      <c r="N1335" t="s">
        <v>2977</v>
      </c>
      <c r="O1335" t="s">
        <v>4887</v>
      </c>
      <c r="Q1335" s="199">
        <v>150</v>
      </c>
      <c r="S1335" t="s">
        <v>2945</v>
      </c>
      <c r="T1335" t="s">
        <v>3255</v>
      </c>
      <c r="U1335" s="201">
        <v>20.75</v>
      </c>
      <c r="V1335" t="s">
        <v>1535</v>
      </c>
      <c r="W1335" t="s">
        <v>2993</v>
      </c>
      <c r="X1335" t="s">
        <v>2994</v>
      </c>
      <c r="Y1335" t="s">
        <v>1072</v>
      </c>
      <c r="Z1335" t="s">
        <v>1904</v>
      </c>
      <c r="AA1335">
        <v>625888.1</v>
      </c>
      <c r="AB1335" s="198">
        <v>37043.875</v>
      </c>
      <c r="AC1335" s="198">
        <v>37072.875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1309053</v>
      </c>
      <c r="H1336" s="198">
        <v>37041.34646990741</v>
      </c>
      <c r="I1336" t="s">
        <v>2917</v>
      </c>
      <c r="M1336" t="s">
        <v>2946</v>
      </c>
      <c r="N1336" t="s">
        <v>1524</v>
      </c>
      <c r="O1336" t="s">
        <v>4976</v>
      </c>
      <c r="P1336" s="199">
        <v>10000</v>
      </c>
      <c r="S1336" t="s">
        <v>2947</v>
      </c>
      <c r="T1336" t="s">
        <v>3255</v>
      </c>
      <c r="U1336" s="201">
        <v>4.45</v>
      </c>
      <c r="V1336" t="s">
        <v>1374</v>
      </c>
      <c r="W1336" t="s">
        <v>82</v>
      </c>
      <c r="X1336" t="s">
        <v>83</v>
      </c>
      <c r="Y1336" t="s">
        <v>1528</v>
      </c>
      <c r="Z1336" t="s">
        <v>1909</v>
      </c>
      <c r="AA1336">
        <v>816906</v>
      </c>
      <c r="AB1336" s="198">
        <v>37042.875</v>
      </c>
      <c r="AC1336" s="198">
        <v>37042.875</v>
      </c>
    </row>
    <row r="1337" spans="1:29" x14ac:dyDescent="0.25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5799</v>
      </c>
      <c r="G1337" s="202">
        <v>1309054</v>
      </c>
      <c r="H1337" s="198">
        <v>37041.34646990741</v>
      </c>
      <c r="I1337" t="s">
        <v>86</v>
      </c>
      <c r="M1337" t="s">
        <v>2946</v>
      </c>
      <c r="N1337" t="s">
        <v>1524</v>
      </c>
      <c r="O1337" t="s">
        <v>4941</v>
      </c>
      <c r="Q1337" s="199">
        <v>5799</v>
      </c>
      <c r="S1337" t="s">
        <v>2947</v>
      </c>
      <c r="T1337" t="s">
        <v>3255</v>
      </c>
      <c r="U1337" s="201">
        <v>3.6349999999999998</v>
      </c>
      <c r="V1337" t="s">
        <v>87</v>
      </c>
      <c r="W1337" t="s">
        <v>1388</v>
      </c>
      <c r="X1337" t="s">
        <v>85</v>
      </c>
      <c r="Y1337" t="s">
        <v>1528</v>
      </c>
      <c r="Z1337" t="s">
        <v>1909</v>
      </c>
      <c r="AA1337">
        <v>816907</v>
      </c>
      <c r="AB1337" s="198">
        <v>37042.875</v>
      </c>
      <c r="AC1337" s="198">
        <v>37042.875</v>
      </c>
    </row>
    <row r="1338" spans="1:29" x14ac:dyDescent="0.25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25</v>
      </c>
      <c r="G1338" s="202">
        <v>1309055</v>
      </c>
      <c r="H1338" s="198">
        <v>37041.34648148148</v>
      </c>
      <c r="I1338" t="s">
        <v>2991</v>
      </c>
      <c r="M1338" t="s">
        <v>1657</v>
      </c>
      <c r="N1338" t="s">
        <v>2904</v>
      </c>
      <c r="O1338" t="s">
        <v>4967</v>
      </c>
      <c r="Q1338" s="199">
        <v>25</v>
      </c>
      <c r="S1338" t="s">
        <v>2945</v>
      </c>
      <c r="T1338" t="s">
        <v>3255</v>
      </c>
      <c r="U1338" s="201">
        <v>175</v>
      </c>
      <c r="V1338" t="s">
        <v>2940</v>
      </c>
      <c r="W1338" t="s">
        <v>2955</v>
      </c>
      <c r="X1338" t="s">
        <v>2906</v>
      </c>
      <c r="Y1338" t="s">
        <v>1072</v>
      </c>
      <c r="Z1338" t="s">
        <v>1904</v>
      </c>
      <c r="AA1338">
        <v>625889.1</v>
      </c>
      <c r="AB1338" s="198">
        <v>37042.875</v>
      </c>
      <c r="AC1338" s="198">
        <v>37042.875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4201</v>
      </c>
      <c r="G1339" s="202">
        <v>1309056</v>
      </c>
      <c r="H1339" s="198">
        <v>37041.34652777778</v>
      </c>
      <c r="I1339" t="s">
        <v>1509</v>
      </c>
      <c r="M1339" t="s">
        <v>2946</v>
      </c>
      <c r="N1339" t="s">
        <v>1524</v>
      </c>
      <c r="O1339" t="s">
        <v>4941</v>
      </c>
      <c r="Q1339" s="199">
        <v>4201</v>
      </c>
      <c r="S1339" t="s">
        <v>2947</v>
      </c>
      <c r="T1339" t="s">
        <v>3255</v>
      </c>
      <c r="U1339" s="201">
        <v>3.6349999999999998</v>
      </c>
      <c r="V1339" t="s">
        <v>1194</v>
      </c>
      <c r="W1339" t="s">
        <v>1388</v>
      </c>
      <c r="X1339" t="s">
        <v>85</v>
      </c>
      <c r="Y1339" t="s">
        <v>1528</v>
      </c>
      <c r="Z1339" t="s">
        <v>1909</v>
      </c>
      <c r="AA1339">
        <v>816908</v>
      </c>
      <c r="AB1339" s="198">
        <v>37042.875</v>
      </c>
      <c r="AC1339" s="198">
        <v>37042.875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5000</v>
      </c>
      <c r="G1340" s="202">
        <v>1309058</v>
      </c>
      <c r="H1340" s="198">
        <v>37041.346574074072</v>
      </c>
      <c r="I1340" t="s">
        <v>2917</v>
      </c>
      <c r="M1340" t="s">
        <v>2946</v>
      </c>
      <c r="N1340" t="s">
        <v>1524</v>
      </c>
      <c r="O1340" t="s">
        <v>4976</v>
      </c>
      <c r="P1340" s="199">
        <v>5000</v>
      </c>
      <c r="S1340" t="s">
        <v>2947</v>
      </c>
      <c r="T1340" t="s">
        <v>3255</v>
      </c>
      <c r="U1340" s="201">
        <v>4.3499999999999996</v>
      </c>
      <c r="V1340" t="s">
        <v>1374</v>
      </c>
      <c r="W1340" t="s">
        <v>82</v>
      </c>
      <c r="X1340" t="s">
        <v>83</v>
      </c>
      <c r="Y1340" t="s">
        <v>1528</v>
      </c>
      <c r="Z1340" t="s">
        <v>1909</v>
      </c>
      <c r="AA1340">
        <v>816910</v>
      </c>
      <c r="AB1340" s="198">
        <v>37042.875</v>
      </c>
      <c r="AC1340" s="198">
        <v>37042.875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1309059</v>
      </c>
      <c r="H1341" s="198">
        <v>37041.346585648149</v>
      </c>
      <c r="I1341" t="s">
        <v>1509</v>
      </c>
      <c r="M1341" t="s">
        <v>2946</v>
      </c>
      <c r="N1341" t="s">
        <v>1524</v>
      </c>
      <c r="O1341" t="s">
        <v>4941</v>
      </c>
      <c r="Q1341" s="199">
        <v>10000</v>
      </c>
      <c r="S1341" t="s">
        <v>2947</v>
      </c>
      <c r="T1341" t="s">
        <v>3255</v>
      </c>
      <c r="U1341" s="201">
        <v>3.64</v>
      </c>
      <c r="V1341" t="s">
        <v>1194</v>
      </c>
      <c r="W1341" t="s">
        <v>1388</v>
      </c>
      <c r="X1341" t="s">
        <v>85</v>
      </c>
      <c r="Y1341" t="s">
        <v>1528</v>
      </c>
      <c r="Z1341" t="s">
        <v>1909</v>
      </c>
      <c r="AA1341">
        <v>816911</v>
      </c>
      <c r="AB1341" s="198">
        <v>37042.875</v>
      </c>
      <c r="AC1341" s="198">
        <v>37042.875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1309061</v>
      </c>
      <c r="H1342" s="198">
        <v>37041.346701388888</v>
      </c>
      <c r="I1342" t="s">
        <v>1509</v>
      </c>
      <c r="M1342" t="s">
        <v>2946</v>
      </c>
      <c r="N1342" t="s">
        <v>1524</v>
      </c>
      <c r="O1342" t="s">
        <v>362</v>
      </c>
      <c r="Q1342" s="199">
        <v>10000</v>
      </c>
      <c r="S1342" t="s">
        <v>2947</v>
      </c>
      <c r="T1342" t="s">
        <v>3255</v>
      </c>
      <c r="U1342" s="201">
        <v>3.64</v>
      </c>
      <c r="V1342" t="s">
        <v>1194</v>
      </c>
      <c r="W1342" t="s">
        <v>1388</v>
      </c>
      <c r="X1342" t="s">
        <v>85</v>
      </c>
      <c r="Y1342" t="s">
        <v>1528</v>
      </c>
      <c r="Z1342" t="s">
        <v>1909</v>
      </c>
      <c r="AA1342">
        <v>816912</v>
      </c>
      <c r="AB1342" s="198">
        <v>37042.875</v>
      </c>
      <c r="AC1342" s="198">
        <v>37042.875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1309062</v>
      </c>
      <c r="H1343" s="198">
        <v>37041.346712962964</v>
      </c>
      <c r="I1343" t="s">
        <v>3095</v>
      </c>
      <c r="M1343" t="s">
        <v>2946</v>
      </c>
      <c r="N1343" t="s">
        <v>1524</v>
      </c>
      <c r="O1343" t="s">
        <v>362</v>
      </c>
      <c r="P1343" s="199">
        <v>10000</v>
      </c>
      <c r="S1343" t="s">
        <v>2947</v>
      </c>
      <c r="T1343" t="s">
        <v>3255</v>
      </c>
      <c r="U1343" s="201">
        <v>3.62</v>
      </c>
      <c r="V1343" t="s">
        <v>2942</v>
      </c>
      <c r="W1343" t="s">
        <v>1388</v>
      </c>
      <c r="X1343" t="s">
        <v>85</v>
      </c>
      <c r="Y1343" t="s">
        <v>1528</v>
      </c>
      <c r="Z1343" t="s">
        <v>1909</v>
      </c>
      <c r="AA1343">
        <v>816913</v>
      </c>
      <c r="AB1343" s="198">
        <v>37042.875</v>
      </c>
      <c r="AC1343" s="198">
        <v>37042.875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1309063</v>
      </c>
      <c r="H1344" s="198">
        <v>37041.346747685187</v>
      </c>
      <c r="I1344" t="s">
        <v>3095</v>
      </c>
      <c r="M1344" t="s">
        <v>2946</v>
      </c>
      <c r="N1344" t="s">
        <v>1524</v>
      </c>
      <c r="O1344" t="s">
        <v>362</v>
      </c>
      <c r="P1344" s="199">
        <v>10000</v>
      </c>
      <c r="S1344" t="s">
        <v>2947</v>
      </c>
      <c r="T1344" t="s">
        <v>3255</v>
      </c>
      <c r="U1344" s="201">
        <v>3.6150000000000002</v>
      </c>
      <c r="V1344" t="s">
        <v>2942</v>
      </c>
      <c r="W1344" t="s">
        <v>1388</v>
      </c>
      <c r="X1344" t="s">
        <v>85</v>
      </c>
      <c r="Y1344" t="s">
        <v>1528</v>
      </c>
      <c r="Z1344" t="s">
        <v>1909</v>
      </c>
      <c r="AA1344">
        <v>816914</v>
      </c>
      <c r="AB1344" s="198">
        <v>37042.875</v>
      </c>
      <c r="AC1344" s="198">
        <v>37042.875</v>
      </c>
    </row>
    <row r="1345" spans="1:29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300000</v>
      </c>
      <c r="G1345" s="202">
        <v>1309064</v>
      </c>
      <c r="H1345" s="198">
        <v>37041.346759259257</v>
      </c>
      <c r="I1345" t="s">
        <v>1569</v>
      </c>
      <c r="M1345" t="s">
        <v>2946</v>
      </c>
      <c r="N1345" t="s">
        <v>1524</v>
      </c>
      <c r="O1345" t="s">
        <v>1140</v>
      </c>
      <c r="P1345" s="199">
        <v>10000</v>
      </c>
      <c r="S1345" t="s">
        <v>2947</v>
      </c>
      <c r="T1345" t="s">
        <v>3255</v>
      </c>
      <c r="U1345" s="201">
        <v>3.5750000000000002</v>
      </c>
      <c r="V1345" t="s">
        <v>1438</v>
      </c>
      <c r="W1345" t="s">
        <v>1126</v>
      </c>
      <c r="X1345" t="s">
        <v>83</v>
      </c>
      <c r="Y1345" t="s">
        <v>1528</v>
      </c>
      <c r="Z1345" t="s">
        <v>1909</v>
      </c>
      <c r="AA1345">
        <v>816915</v>
      </c>
      <c r="AB1345" s="198">
        <v>37043.875</v>
      </c>
      <c r="AC1345" s="198">
        <v>37072.875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1309065</v>
      </c>
      <c r="H1346" s="198">
        <v>37041.346770833334</v>
      </c>
      <c r="I1346" t="s">
        <v>2917</v>
      </c>
      <c r="M1346" t="s">
        <v>2946</v>
      </c>
      <c r="N1346" t="s">
        <v>1524</v>
      </c>
      <c r="O1346" t="s">
        <v>4940</v>
      </c>
      <c r="Q1346" s="199">
        <v>10000</v>
      </c>
      <c r="S1346" t="s">
        <v>2947</v>
      </c>
      <c r="T1346" t="s">
        <v>3255</v>
      </c>
      <c r="U1346" s="201">
        <v>6.1</v>
      </c>
      <c r="V1346" t="s">
        <v>2918</v>
      </c>
      <c r="W1346" t="s">
        <v>82</v>
      </c>
      <c r="X1346" t="s">
        <v>83</v>
      </c>
      <c r="Y1346" t="s">
        <v>1528</v>
      </c>
      <c r="Z1346" t="s">
        <v>1909</v>
      </c>
      <c r="AA1346">
        <v>816916</v>
      </c>
      <c r="AB1346" s="198">
        <v>37042.875</v>
      </c>
      <c r="AC1346" s="198">
        <v>37042.875</v>
      </c>
    </row>
    <row r="1347" spans="1:29" x14ac:dyDescent="0.25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30</v>
      </c>
      <c r="F1347" s="213">
        <f t="shared" si="105"/>
        <v>300000</v>
      </c>
      <c r="G1347" s="202">
        <v>1309067</v>
      </c>
      <c r="H1347" s="198">
        <v>37041.34679398148</v>
      </c>
      <c r="I1347" t="s">
        <v>1569</v>
      </c>
      <c r="M1347" t="s">
        <v>2946</v>
      </c>
      <c r="N1347" t="s">
        <v>1268</v>
      </c>
      <c r="O1347" t="s">
        <v>2049</v>
      </c>
      <c r="Q1347" s="199">
        <v>10000</v>
      </c>
      <c r="S1347" t="s">
        <v>2947</v>
      </c>
      <c r="T1347" t="s">
        <v>3255</v>
      </c>
      <c r="U1347" s="201">
        <v>3.5449999999999999</v>
      </c>
      <c r="V1347" t="s">
        <v>1438</v>
      </c>
      <c r="W1347" t="s">
        <v>91</v>
      </c>
      <c r="X1347" t="s">
        <v>1279</v>
      </c>
      <c r="Y1347" t="s">
        <v>3275</v>
      </c>
      <c r="Z1347" t="s">
        <v>1909</v>
      </c>
      <c r="AA1347" t="s">
        <v>2050</v>
      </c>
      <c r="AB1347" s="198">
        <v>37043.875</v>
      </c>
      <c r="AC1347" s="198">
        <v>37072.875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1309066</v>
      </c>
      <c r="H1348" s="198">
        <v>37041.34679398148</v>
      </c>
      <c r="I1348" t="s">
        <v>3095</v>
      </c>
      <c r="M1348" t="s">
        <v>2946</v>
      </c>
      <c r="N1348" t="s">
        <v>1524</v>
      </c>
      <c r="O1348" t="s">
        <v>362</v>
      </c>
      <c r="P1348" s="199">
        <v>10000</v>
      </c>
      <c r="S1348" t="s">
        <v>2947</v>
      </c>
      <c r="T1348" t="s">
        <v>3255</v>
      </c>
      <c r="U1348" s="201">
        <v>3.61</v>
      </c>
      <c r="V1348" t="s">
        <v>2942</v>
      </c>
      <c r="W1348" t="s">
        <v>1388</v>
      </c>
      <c r="X1348" t="s">
        <v>85</v>
      </c>
      <c r="Y1348" t="s">
        <v>1528</v>
      </c>
      <c r="Z1348" t="s">
        <v>1909</v>
      </c>
      <c r="AA1348">
        <v>816917</v>
      </c>
      <c r="AB1348" s="198">
        <v>37042.875</v>
      </c>
      <c r="AC1348" s="198">
        <v>37042.875</v>
      </c>
    </row>
    <row r="1349" spans="1:29" x14ac:dyDescent="0.25">
      <c r="A1349" s="44" t="str">
        <f t="shared" si="101"/>
        <v xml:space="preserve"> Metals Financial</v>
      </c>
      <c r="B1349" s="44" t="str">
        <f t="shared" si="102"/>
        <v/>
      </c>
      <c r="C1349" s="44" t="str">
        <f t="shared" si="103"/>
        <v>Metals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20</v>
      </c>
      <c r="G1349" s="202">
        <v>1309068</v>
      </c>
      <c r="H1349" s="198">
        <v>37041.346851851849</v>
      </c>
      <c r="I1349" t="s">
        <v>3225</v>
      </c>
      <c r="M1349" t="s">
        <v>2952</v>
      </c>
      <c r="N1349" t="s">
        <v>3265</v>
      </c>
      <c r="O1349" t="s">
        <v>3266</v>
      </c>
      <c r="P1349" s="199">
        <v>20</v>
      </c>
      <c r="S1349" t="s">
        <v>3254</v>
      </c>
      <c r="T1349" t="s">
        <v>3255</v>
      </c>
      <c r="U1349" s="201">
        <v>1517</v>
      </c>
      <c r="V1349" t="s">
        <v>3269</v>
      </c>
      <c r="W1349" t="s">
        <v>3261</v>
      </c>
      <c r="X1349" t="s">
        <v>3257</v>
      </c>
      <c r="Y1349" t="s">
        <v>3258</v>
      </c>
      <c r="Z1349" t="s">
        <v>3259</v>
      </c>
      <c r="AA1349">
        <v>2157832</v>
      </c>
    </row>
    <row r="1350" spans="1:29" x14ac:dyDescent="0.25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123</v>
      </c>
      <c r="F1350" s="213">
        <f t="shared" si="105"/>
        <v>922500</v>
      </c>
      <c r="G1350" s="202">
        <v>1309069</v>
      </c>
      <c r="H1350" s="198">
        <v>37041.346875000003</v>
      </c>
      <c r="I1350" t="s">
        <v>1267</v>
      </c>
      <c r="M1350" t="s">
        <v>2946</v>
      </c>
      <c r="N1350" t="s">
        <v>1538</v>
      </c>
      <c r="O1350" t="s">
        <v>2051</v>
      </c>
      <c r="Q1350" s="199">
        <v>7500</v>
      </c>
      <c r="S1350" t="s">
        <v>2947</v>
      </c>
      <c r="T1350" t="s">
        <v>3255</v>
      </c>
      <c r="U1350" s="201">
        <v>0.03</v>
      </c>
      <c r="V1350" t="s">
        <v>446</v>
      </c>
      <c r="W1350" t="s">
        <v>1402</v>
      </c>
      <c r="X1350" t="s">
        <v>1403</v>
      </c>
      <c r="Y1350" t="s">
        <v>3275</v>
      </c>
      <c r="Z1350" t="s">
        <v>1909</v>
      </c>
      <c r="AA1350" t="s">
        <v>2052</v>
      </c>
      <c r="AB1350" s="198">
        <v>37073</v>
      </c>
      <c r="AC1350" s="198">
        <v>37195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68040</v>
      </c>
      <c r="G1351" s="202">
        <v>1309070</v>
      </c>
      <c r="H1351" s="198">
        <v>37041.346875000003</v>
      </c>
      <c r="I1351" t="s">
        <v>1471</v>
      </c>
      <c r="M1351" t="s">
        <v>2946</v>
      </c>
      <c r="N1351" t="s">
        <v>1524</v>
      </c>
      <c r="O1351" t="s">
        <v>3383</v>
      </c>
      <c r="Q1351" s="199">
        <v>2268</v>
      </c>
      <c r="S1351" t="s">
        <v>2947</v>
      </c>
      <c r="T1351" t="s">
        <v>3255</v>
      </c>
      <c r="U1351" s="201">
        <v>3.875</v>
      </c>
      <c r="V1351" t="s">
        <v>405</v>
      </c>
      <c r="W1351" t="s">
        <v>1117</v>
      </c>
      <c r="X1351" t="s">
        <v>1118</v>
      </c>
      <c r="Y1351" t="s">
        <v>1528</v>
      </c>
      <c r="Z1351" t="s">
        <v>1909</v>
      </c>
      <c r="AA1351">
        <v>816918</v>
      </c>
      <c r="AB1351" s="198">
        <v>37043.875</v>
      </c>
      <c r="AC1351" s="198">
        <v>37072.875</v>
      </c>
    </row>
    <row r="1352" spans="1:29" x14ac:dyDescent="0.25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1309072</v>
      </c>
      <c r="H1352" s="198">
        <v>37041.346956018519</v>
      </c>
      <c r="I1352" t="s">
        <v>306</v>
      </c>
      <c r="M1352" t="s">
        <v>1657</v>
      </c>
      <c r="N1352" t="s">
        <v>2902</v>
      </c>
      <c r="O1352" t="s">
        <v>4966</v>
      </c>
      <c r="Q1352" s="199">
        <v>25</v>
      </c>
      <c r="S1352" t="s">
        <v>2945</v>
      </c>
      <c r="T1352" t="s">
        <v>3255</v>
      </c>
      <c r="U1352" s="201">
        <v>34</v>
      </c>
      <c r="V1352" t="s">
        <v>307</v>
      </c>
      <c r="W1352" t="s">
        <v>288</v>
      </c>
      <c r="X1352" t="s">
        <v>2903</v>
      </c>
      <c r="Y1352" t="s">
        <v>1072</v>
      </c>
      <c r="Z1352" t="s">
        <v>1904</v>
      </c>
      <c r="AA1352">
        <v>625890.1</v>
      </c>
      <c r="AB1352" s="198">
        <v>37042.875</v>
      </c>
      <c r="AC1352" s="198">
        <v>37042.875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34</v>
      </c>
      <c r="G1353" s="202">
        <v>1309073</v>
      </c>
      <c r="H1353" s="198">
        <v>37041.347048611111</v>
      </c>
      <c r="I1353" t="s">
        <v>1238</v>
      </c>
      <c r="M1353" t="s">
        <v>2946</v>
      </c>
      <c r="N1353" t="s">
        <v>1524</v>
      </c>
      <c r="O1353" t="s">
        <v>4960</v>
      </c>
      <c r="Q1353" s="199">
        <v>34</v>
      </c>
      <c r="S1353" t="s">
        <v>2947</v>
      </c>
      <c r="T1353" t="s">
        <v>3255</v>
      </c>
      <c r="U1353" s="201">
        <v>3.6124999999999998</v>
      </c>
      <c r="V1353" t="s">
        <v>1416</v>
      </c>
      <c r="W1353" t="s">
        <v>1562</v>
      </c>
      <c r="X1353" t="s">
        <v>1563</v>
      </c>
      <c r="Y1353" t="s">
        <v>1528</v>
      </c>
      <c r="Z1353" t="s">
        <v>1909</v>
      </c>
      <c r="AA1353">
        <v>816919</v>
      </c>
      <c r="AB1353" s="198">
        <v>37042.875</v>
      </c>
      <c r="AC1353" s="198">
        <v>37042.875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1309074</v>
      </c>
      <c r="H1354" s="198">
        <v>37041.347094907411</v>
      </c>
      <c r="I1354" t="s">
        <v>1551</v>
      </c>
      <c r="M1354" t="s">
        <v>2946</v>
      </c>
      <c r="N1354" t="s">
        <v>1524</v>
      </c>
      <c r="O1354" t="s">
        <v>4945</v>
      </c>
      <c r="Q1354" s="199">
        <v>5000</v>
      </c>
      <c r="S1354" t="s">
        <v>2947</v>
      </c>
      <c r="T1354" t="s">
        <v>3255</v>
      </c>
      <c r="U1354" s="201">
        <v>4</v>
      </c>
      <c r="V1354" t="s">
        <v>265</v>
      </c>
      <c r="W1354" t="s">
        <v>250</v>
      </c>
      <c r="X1354" t="s">
        <v>70</v>
      </c>
      <c r="Y1354" t="s">
        <v>1528</v>
      </c>
      <c r="Z1354" t="s">
        <v>1909</v>
      </c>
      <c r="AA1354">
        <v>816920</v>
      </c>
      <c r="AB1354" s="198">
        <v>37042.875</v>
      </c>
      <c r="AC1354" s="198">
        <v>37042.875</v>
      </c>
    </row>
    <row r="1355" spans="1:29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1309075</v>
      </c>
      <c r="H1355" s="198">
        <v>37041.34710648148</v>
      </c>
      <c r="I1355" t="s">
        <v>29</v>
      </c>
      <c r="M1355" t="s">
        <v>1657</v>
      </c>
      <c r="N1355" t="s">
        <v>2902</v>
      </c>
      <c r="O1355" t="s">
        <v>4966</v>
      </c>
      <c r="P1355" s="199">
        <v>25</v>
      </c>
      <c r="S1355" t="s">
        <v>2945</v>
      </c>
      <c r="T1355" t="s">
        <v>3255</v>
      </c>
      <c r="U1355" s="201">
        <v>32</v>
      </c>
      <c r="V1355" t="s">
        <v>4972</v>
      </c>
      <c r="W1355" t="s">
        <v>288</v>
      </c>
      <c r="X1355" t="s">
        <v>2903</v>
      </c>
      <c r="Y1355" t="s">
        <v>1072</v>
      </c>
      <c r="Z1355" t="s">
        <v>1904</v>
      </c>
      <c r="AA1355">
        <v>625891.1</v>
      </c>
      <c r="AB1355" s="198">
        <v>37042.875</v>
      </c>
      <c r="AC1355" s="198">
        <v>37042.875</v>
      </c>
    </row>
    <row r="1356" spans="1:29" x14ac:dyDescent="0.25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</v>
      </c>
      <c r="G1356" s="202">
        <v>1309077</v>
      </c>
      <c r="H1356" s="198">
        <v>37041.347245370373</v>
      </c>
      <c r="I1356" t="s">
        <v>1226</v>
      </c>
      <c r="M1356" t="s">
        <v>1657</v>
      </c>
      <c r="N1356" t="s">
        <v>2902</v>
      </c>
      <c r="O1356" t="s">
        <v>471</v>
      </c>
      <c r="Q1356" s="199">
        <v>25</v>
      </c>
      <c r="S1356" t="s">
        <v>2945</v>
      </c>
      <c r="T1356" t="s">
        <v>3255</v>
      </c>
      <c r="U1356" s="201">
        <v>171</v>
      </c>
      <c r="V1356" t="s">
        <v>1370</v>
      </c>
      <c r="W1356" t="s">
        <v>2907</v>
      </c>
      <c r="X1356" t="s">
        <v>2903</v>
      </c>
      <c r="Y1356" t="s">
        <v>1072</v>
      </c>
      <c r="Z1356" t="s">
        <v>1904</v>
      </c>
      <c r="AA1356">
        <v>625892.1</v>
      </c>
      <c r="AB1356" s="198">
        <v>37042.875</v>
      </c>
      <c r="AC1356" s="198">
        <v>37042.875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1309076</v>
      </c>
      <c r="H1357" s="198">
        <v>37041.347245370373</v>
      </c>
      <c r="I1357" t="s">
        <v>3095</v>
      </c>
      <c r="M1357" t="s">
        <v>2946</v>
      </c>
      <c r="N1357" t="s">
        <v>1524</v>
      </c>
      <c r="O1357" t="s">
        <v>362</v>
      </c>
      <c r="P1357" s="199">
        <v>10000</v>
      </c>
      <c r="S1357" t="s">
        <v>2947</v>
      </c>
      <c r="T1357" t="s">
        <v>3255</v>
      </c>
      <c r="U1357" s="201">
        <v>3.6124999999999998</v>
      </c>
      <c r="V1357" t="s">
        <v>2942</v>
      </c>
      <c r="W1357" t="s">
        <v>1388</v>
      </c>
      <c r="X1357" t="s">
        <v>85</v>
      </c>
      <c r="Y1357" t="s">
        <v>1528</v>
      </c>
      <c r="Z1357" t="s">
        <v>1909</v>
      </c>
      <c r="AA1357">
        <v>816921</v>
      </c>
      <c r="AB1357" s="198">
        <v>37042.875</v>
      </c>
      <c r="AC1357" s="198">
        <v>37042.875</v>
      </c>
    </row>
    <row r="1358" spans="1:29" x14ac:dyDescent="0.25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31</v>
      </c>
      <c r="F1358" s="213">
        <f t="shared" si="110"/>
        <v>775</v>
      </c>
      <c r="G1358" s="202">
        <v>1309078</v>
      </c>
      <c r="H1358" s="198">
        <v>37041.347256944442</v>
      </c>
      <c r="I1358" t="s">
        <v>2944</v>
      </c>
      <c r="M1358" t="s">
        <v>1657</v>
      </c>
      <c r="N1358" t="s">
        <v>2902</v>
      </c>
      <c r="O1358" t="s">
        <v>2053</v>
      </c>
      <c r="Q1358" s="199">
        <v>25</v>
      </c>
      <c r="S1358" t="s">
        <v>2945</v>
      </c>
      <c r="T1358" t="s">
        <v>3255</v>
      </c>
      <c r="U1358" s="201">
        <v>98</v>
      </c>
      <c r="V1358" t="s">
        <v>1084</v>
      </c>
      <c r="W1358" t="s">
        <v>2054</v>
      </c>
      <c r="X1358" t="s">
        <v>2903</v>
      </c>
      <c r="Y1358" t="s">
        <v>1072</v>
      </c>
      <c r="Z1358" t="s">
        <v>1904</v>
      </c>
      <c r="AA1358">
        <v>625893.1</v>
      </c>
      <c r="AB1358" s="198">
        <v>37073.875</v>
      </c>
      <c r="AC1358" s="198">
        <v>37103.875</v>
      </c>
    </row>
    <row r="1359" spans="1:29" x14ac:dyDescent="0.25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25</v>
      </c>
      <c r="G1359" s="202">
        <v>1309079</v>
      </c>
      <c r="H1359" s="198">
        <v>37041.347291666665</v>
      </c>
      <c r="I1359" t="s">
        <v>28</v>
      </c>
      <c r="M1359" t="s">
        <v>1657</v>
      </c>
      <c r="N1359" t="s">
        <v>2904</v>
      </c>
      <c r="O1359" t="s">
        <v>4970</v>
      </c>
      <c r="Q1359" s="199">
        <v>25</v>
      </c>
      <c r="S1359" t="s">
        <v>2945</v>
      </c>
      <c r="T1359" t="s">
        <v>3255</v>
      </c>
      <c r="U1359" s="201">
        <v>165</v>
      </c>
      <c r="V1359" t="s">
        <v>2020</v>
      </c>
      <c r="W1359" t="s">
        <v>2955</v>
      </c>
      <c r="X1359" t="s">
        <v>2906</v>
      </c>
      <c r="Y1359" t="s">
        <v>1072</v>
      </c>
      <c r="Z1359" t="s">
        <v>1904</v>
      </c>
      <c r="AA1359">
        <v>625894.1</v>
      </c>
      <c r="AB1359" s="198">
        <v>37042.875</v>
      </c>
      <c r="AC1359" s="198">
        <v>37042.875</v>
      </c>
    </row>
    <row r="1360" spans="1:29" x14ac:dyDescent="0.25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31</v>
      </c>
      <c r="F1360" s="213">
        <f t="shared" si="110"/>
        <v>775</v>
      </c>
      <c r="G1360" s="202">
        <v>1309080</v>
      </c>
      <c r="H1360" s="198">
        <v>37041.347303240742</v>
      </c>
      <c r="I1360" t="s">
        <v>2944</v>
      </c>
      <c r="M1360" t="s">
        <v>1657</v>
      </c>
      <c r="N1360" t="s">
        <v>2902</v>
      </c>
      <c r="O1360" t="s">
        <v>2055</v>
      </c>
      <c r="Q1360" s="199">
        <v>25</v>
      </c>
      <c r="S1360" t="s">
        <v>2945</v>
      </c>
      <c r="T1360" t="s">
        <v>3255</v>
      </c>
      <c r="U1360" s="201">
        <v>112</v>
      </c>
      <c r="V1360" t="s">
        <v>1084</v>
      </c>
      <c r="W1360" t="s">
        <v>2054</v>
      </c>
      <c r="X1360" t="s">
        <v>2903</v>
      </c>
      <c r="Y1360" t="s">
        <v>1072</v>
      </c>
      <c r="Z1360" t="s">
        <v>1904</v>
      </c>
      <c r="AA1360">
        <v>625895.1</v>
      </c>
      <c r="AB1360" s="198">
        <v>37104.875</v>
      </c>
      <c r="AC1360" s="198">
        <v>37134.875</v>
      </c>
    </row>
    <row r="1361" spans="1:29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4000</v>
      </c>
      <c r="G1361" s="202">
        <v>1309082</v>
      </c>
      <c r="H1361" s="198">
        <v>37041.347314814811</v>
      </c>
      <c r="I1361" t="s">
        <v>1509</v>
      </c>
      <c r="M1361" t="s">
        <v>2946</v>
      </c>
      <c r="N1361" t="s">
        <v>1524</v>
      </c>
      <c r="O1361" t="s">
        <v>4960</v>
      </c>
      <c r="Q1361" s="199">
        <v>4000</v>
      </c>
      <c r="S1361" t="s">
        <v>2947</v>
      </c>
      <c r="T1361" t="s">
        <v>3255</v>
      </c>
      <c r="U1361" s="201">
        <v>3.6124999999999998</v>
      </c>
      <c r="V1361" t="s">
        <v>1194</v>
      </c>
      <c r="W1361" t="s">
        <v>1562</v>
      </c>
      <c r="X1361" t="s">
        <v>1563</v>
      </c>
      <c r="Y1361" t="s">
        <v>1528</v>
      </c>
      <c r="Z1361" t="s">
        <v>1909</v>
      </c>
      <c r="AA1361">
        <v>816923</v>
      </c>
      <c r="AB1361" s="198">
        <v>37042.875</v>
      </c>
      <c r="AC1361" s="198">
        <v>37042.875</v>
      </c>
    </row>
    <row r="1362" spans="1:29" x14ac:dyDescent="0.25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30</v>
      </c>
      <c r="F1362" s="213">
        <f t="shared" si="110"/>
        <v>750</v>
      </c>
      <c r="G1362" s="202">
        <v>1309083</v>
      </c>
      <c r="H1362" s="198">
        <v>37041.347337962965</v>
      </c>
      <c r="I1362" t="s">
        <v>2944</v>
      </c>
      <c r="M1362" t="s">
        <v>1657</v>
      </c>
      <c r="N1362" t="s">
        <v>2902</v>
      </c>
      <c r="O1362" t="s">
        <v>2056</v>
      </c>
      <c r="Q1362" s="199">
        <v>25</v>
      </c>
      <c r="S1362" t="s">
        <v>2945</v>
      </c>
      <c r="T1362" t="s">
        <v>3255</v>
      </c>
      <c r="U1362" s="201">
        <v>82</v>
      </c>
      <c r="V1362" t="s">
        <v>1084</v>
      </c>
      <c r="W1362" t="s">
        <v>2054</v>
      </c>
      <c r="X1362" t="s">
        <v>2903</v>
      </c>
      <c r="Y1362" t="s">
        <v>1072</v>
      </c>
      <c r="Z1362" t="s">
        <v>1904</v>
      </c>
      <c r="AA1362">
        <v>625896.1</v>
      </c>
      <c r="AB1362" s="198">
        <v>37135.875</v>
      </c>
      <c r="AC1362" s="198">
        <v>37164.875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13">
        <f t="shared" si="110"/>
        <v>85980</v>
      </c>
      <c r="G1363" s="202">
        <v>1309084</v>
      </c>
      <c r="H1363" s="198">
        <v>37041.347361111111</v>
      </c>
      <c r="I1363" t="s">
        <v>2917</v>
      </c>
      <c r="M1363" t="s">
        <v>2946</v>
      </c>
      <c r="N1363" t="s">
        <v>1524</v>
      </c>
      <c r="O1363" t="s">
        <v>350</v>
      </c>
      <c r="Q1363" s="199">
        <v>2866</v>
      </c>
      <c r="S1363" t="s">
        <v>2947</v>
      </c>
      <c r="T1363" t="s">
        <v>3255</v>
      </c>
      <c r="U1363" s="201">
        <v>3.6949999999999998</v>
      </c>
      <c r="V1363" t="s">
        <v>2033</v>
      </c>
      <c r="W1363" t="s">
        <v>1101</v>
      </c>
      <c r="X1363" t="s">
        <v>1102</v>
      </c>
      <c r="Y1363" t="s">
        <v>1528</v>
      </c>
      <c r="Z1363" t="s">
        <v>1909</v>
      </c>
      <c r="AA1363">
        <v>816924</v>
      </c>
      <c r="AB1363" s="198">
        <v>37043.875</v>
      </c>
      <c r="AC1363" s="198">
        <v>37072.875</v>
      </c>
    </row>
    <row r="1364" spans="1:29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25</v>
      </c>
      <c r="G1364" s="202">
        <v>1309087</v>
      </c>
      <c r="H1364" s="198">
        <v>37041.347372685188</v>
      </c>
      <c r="I1364" t="s">
        <v>2939</v>
      </c>
      <c r="M1364" t="s">
        <v>1657</v>
      </c>
      <c r="N1364" t="s">
        <v>2904</v>
      </c>
      <c r="O1364" t="s">
        <v>4975</v>
      </c>
      <c r="Q1364" s="199">
        <v>25</v>
      </c>
      <c r="S1364" t="s">
        <v>2945</v>
      </c>
      <c r="T1364" t="s">
        <v>3255</v>
      </c>
      <c r="U1364" s="201">
        <v>96</v>
      </c>
      <c r="V1364" t="s">
        <v>1994</v>
      </c>
      <c r="W1364" t="s">
        <v>2909</v>
      </c>
      <c r="X1364" t="s">
        <v>2906</v>
      </c>
      <c r="Y1364" t="s">
        <v>1072</v>
      </c>
      <c r="Z1364" t="s">
        <v>1904</v>
      </c>
      <c r="AA1364">
        <v>625898.1</v>
      </c>
      <c r="AB1364" s="198">
        <v>37042.875</v>
      </c>
      <c r="AC1364" s="198">
        <v>37042.875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1500</v>
      </c>
      <c r="G1365" s="202">
        <v>1309086</v>
      </c>
      <c r="H1365" s="198">
        <v>37041.347372685188</v>
      </c>
      <c r="I1365" t="s">
        <v>1238</v>
      </c>
      <c r="M1365" t="s">
        <v>1657</v>
      </c>
      <c r="N1365" t="s">
        <v>2977</v>
      </c>
      <c r="O1365" t="s">
        <v>1681</v>
      </c>
      <c r="Q1365" s="199">
        <v>50</v>
      </c>
      <c r="S1365" t="s">
        <v>2945</v>
      </c>
      <c r="T1365" t="s">
        <v>3255</v>
      </c>
      <c r="U1365" s="201">
        <v>38</v>
      </c>
      <c r="V1365" t="s">
        <v>1215</v>
      </c>
      <c r="W1365" t="s">
        <v>1678</v>
      </c>
      <c r="X1365" t="s">
        <v>3202</v>
      </c>
      <c r="Y1365" t="s">
        <v>1072</v>
      </c>
      <c r="Z1365" t="s">
        <v>1904</v>
      </c>
      <c r="AA1365">
        <v>625897.1</v>
      </c>
      <c r="AB1365" s="198">
        <v>37135.600694444445</v>
      </c>
      <c r="AC1365" s="198">
        <v>37164.600694444445</v>
      </c>
    </row>
    <row r="1366" spans="1:29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1309088</v>
      </c>
      <c r="H1366" s="198">
        <v>37041.347407407404</v>
      </c>
      <c r="I1366" t="s">
        <v>1238</v>
      </c>
      <c r="M1366" t="s">
        <v>1657</v>
      </c>
      <c r="N1366" t="s">
        <v>2902</v>
      </c>
      <c r="O1366" t="s">
        <v>4966</v>
      </c>
      <c r="Q1366" s="199">
        <v>25</v>
      </c>
      <c r="S1366" t="s">
        <v>2945</v>
      </c>
      <c r="T1366" t="s">
        <v>3255</v>
      </c>
      <c r="U1366" s="201">
        <v>32.5</v>
      </c>
      <c r="V1366" t="s">
        <v>2905</v>
      </c>
      <c r="W1366" t="s">
        <v>288</v>
      </c>
      <c r="X1366" t="s">
        <v>2903</v>
      </c>
      <c r="Y1366" t="s">
        <v>1072</v>
      </c>
      <c r="Z1366" t="s">
        <v>1904</v>
      </c>
      <c r="AA1366">
        <v>625899.1</v>
      </c>
      <c r="AB1366" s="198">
        <v>37042.875</v>
      </c>
      <c r="AC1366" s="198">
        <v>37042.875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30</v>
      </c>
      <c r="F1367" s="213">
        <f t="shared" si="110"/>
        <v>750</v>
      </c>
      <c r="G1367" s="202">
        <v>1309089</v>
      </c>
      <c r="H1367" s="198">
        <v>37041.347442129627</v>
      </c>
      <c r="I1367" t="s">
        <v>1226</v>
      </c>
      <c r="M1367" t="s">
        <v>1657</v>
      </c>
      <c r="N1367" t="s">
        <v>2902</v>
      </c>
      <c r="O1367" t="s">
        <v>3199</v>
      </c>
      <c r="Q1367" s="199">
        <v>25</v>
      </c>
      <c r="S1367" t="s">
        <v>2945</v>
      </c>
      <c r="T1367" t="s">
        <v>3255</v>
      </c>
      <c r="U1367" s="201">
        <v>200</v>
      </c>
      <c r="V1367" t="s">
        <v>1193</v>
      </c>
      <c r="W1367" t="s">
        <v>1436</v>
      </c>
      <c r="X1367" t="s">
        <v>2903</v>
      </c>
      <c r="Y1367" t="s">
        <v>1072</v>
      </c>
      <c r="Z1367" t="s">
        <v>1904</v>
      </c>
      <c r="AA1367">
        <v>625900.1</v>
      </c>
      <c r="AB1367" s="198">
        <v>37135.875</v>
      </c>
      <c r="AC1367" s="198">
        <v>37164.875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1309091</v>
      </c>
      <c r="H1368" s="198">
        <v>37041.347511574073</v>
      </c>
      <c r="I1368" t="s">
        <v>1523</v>
      </c>
      <c r="M1368" t="s">
        <v>1657</v>
      </c>
      <c r="N1368" t="s">
        <v>2902</v>
      </c>
      <c r="O1368" t="s">
        <v>1378</v>
      </c>
      <c r="Q1368" s="199">
        <v>25</v>
      </c>
      <c r="S1368" t="s">
        <v>2945</v>
      </c>
      <c r="T1368" t="s">
        <v>3255</v>
      </c>
      <c r="U1368" s="201">
        <v>360</v>
      </c>
      <c r="V1368" t="s">
        <v>294</v>
      </c>
      <c r="W1368" t="s">
        <v>1436</v>
      </c>
      <c r="X1368" t="s">
        <v>2903</v>
      </c>
      <c r="Y1368" t="s">
        <v>1072</v>
      </c>
      <c r="Z1368" t="s">
        <v>1904</v>
      </c>
      <c r="AA1368">
        <v>625901.1</v>
      </c>
      <c r="AB1368" s="198">
        <v>37104.875</v>
      </c>
      <c r="AC1368" s="198">
        <v>37134.875</v>
      </c>
    </row>
    <row r="1369" spans="1:29" x14ac:dyDescent="0.25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450000</v>
      </c>
      <c r="G1369" s="202">
        <v>1309093</v>
      </c>
      <c r="H1369" s="198">
        <v>37041.347581018519</v>
      </c>
      <c r="I1369" t="s">
        <v>1532</v>
      </c>
      <c r="M1369" t="s">
        <v>2946</v>
      </c>
      <c r="N1369" t="s">
        <v>1268</v>
      </c>
      <c r="O1369" t="s">
        <v>1168</v>
      </c>
      <c r="Q1369" s="199">
        <v>15000</v>
      </c>
      <c r="S1369" t="s">
        <v>2947</v>
      </c>
      <c r="T1369" t="s">
        <v>3255</v>
      </c>
      <c r="U1369" s="201">
        <v>3.6850000000000001</v>
      </c>
      <c r="V1369" t="s">
        <v>3208</v>
      </c>
      <c r="W1369" t="s">
        <v>1402</v>
      </c>
      <c r="X1369" t="s">
        <v>1403</v>
      </c>
      <c r="Y1369" t="s">
        <v>3275</v>
      </c>
      <c r="Z1369" t="s">
        <v>1909</v>
      </c>
      <c r="AA1369" t="s">
        <v>2057</v>
      </c>
      <c r="AB1369" s="198">
        <v>37043.875</v>
      </c>
      <c r="AC1369" s="198">
        <v>37072.875</v>
      </c>
    </row>
    <row r="1370" spans="1:29" x14ac:dyDescent="0.25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30</v>
      </c>
      <c r="F1370" s="213">
        <f t="shared" si="110"/>
        <v>300000</v>
      </c>
      <c r="G1370" s="202">
        <v>1309094</v>
      </c>
      <c r="H1370" s="198">
        <v>37041.347615740742</v>
      </c>
      <c r="I1370" t="s">
        <v>1569</v>
      </c>
      <c r="M1370" t="s">
        <v>2946</v>
      </c>
      <c r="N1370" t="s">
        <v>1268</v>
      </c>
      <c r="O1370" t="s">
        <v>436</v>
      </c>
      <c r="P1370" s="199">
        <v>10000</v>
      </c>
      <c r="S1370" t="s">
        <v>2947</v>
      </c>
      <c r="T1370" t="s">
        <v>3255</v>
      </c>
      <c r="U1370" s="201">
        <v>3.5775000000000001</v>
      </c>
      <c r="V1370" t="s">
        <v>398</v>
      </c>
      <c r="W1370" t="s">
        <v>2914</v>
      </c>
      <c r="X1370" t="s">
        <v>2915</v>
      </c>
      <c r="Y1370" t="s">
        <v>3275</v>
      </c>
      <c r="Z1370" t="s">
        <v>1909</v>
      </c>
      <c r="AA1370" t="s">
        <v>2058</v>
      </c>
      <c r="AB1370" s="198">
        <v>37043.875</v>
      </c>
      <c r="AC1370" s="198">
        <v>37072.875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10000</v>
      </c>
      <c r="G1371" s="202">
        <v>1309095</v>
      </c>
      <c r="H1371" s="198">
        <v>37041.347638888888</v>
      </c>
      <c r="I1371" t="s">
        <v>3095</v>
      </c>
      <c r="M1371" t="s">
        <v>2946</v>
      </c>
      <c r="N1371" t="s">
        <v>1524</v>
      </c>
      <c r="O1371" t="s">
        <v>362</v>
      </c>
      <c r="P1371" s="199">
        <v>10000</v>
      </c>
      <c r="S1371" t="s">
        <v>2947</v>
      </c>
      <c r="T1371" t="s">
        <v>3255</v>
      </c>
      <c r="U1371" s="201">
        <v>3.61</v>
      </c>
      <c r="V1371" t="s">
        <v>2942</v>
      </c>
      <c r="W1371" t="s">
        <v>1388</v>
      </c>
      <c r="X1371" t="s">
        <v>85</v>
      </c>
      <c r="Y1371" t="s">
        <v>1528</v>
      </c>
      <c r="Z1371" t="s">
        <v>1909</v>
      </c>
      <c r="AA1371">
        <v>816927</v>
      </c>
      <c r="AB1371" s="198">
        <v>37042.875</v>
      </c>
      <c r="AC1371" s="198">
        <v>37042.875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1309096</v>
      </c>
      <c r="H1372" s="198">
        <v>37041.347673611112</v>
      </c>
      <c r="I1372" t="s">
        <v>1262</v>
      </c>
      <c r="M1372" t="s">
        <v>2946</v>
      </c>
      <c r="N1372" t="s">
        <v>1524</v>
      </c>
      <c r="O1372" t="s">
        <v>4965</v>
      </c>
      <c r="P1372" s="199">
        <v>10000</v>
      </c>
      <c r="S1372" t="s">
        <v>2947</v>
      </c>
      <c r="T1372" t="s">
        <v>3255</v>
      </c>
      <c r="U1372" s="201">
        <v>3.99</v>
      </c>
      <c r="V1372" t="s">
        <v>2059</v>
      </c>
      <c r="W1372" t="s">
        <v>250</v>
      </c>
      <c r="X1372" t="s">
        <v>70</v>
      </c>
      <c r="Y1372" t="s">
        <v>1528</v>
      </c>
      <c r="Z1372" t="s">
        <v>1909</v>
      </c>
      <c r="AA1372">
        <v>816928</v>
      </c>
      <c r="AB1372" s="198">
        <v>37042.875</v>
      </c>
      <c r="AC1372" s="198">
        <v>37042.875</v>
      </c>
    </row>
    <row r="1373" spans="1:29" x14ac:dyDescent="0.25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30</v>
      </c>
      <c r="F1373" s="213">
        <f t="shared" si="110"/>
        <v>150000</v>
      </c>
      <c r="G1373" s="202">
        <v>1309097</v>
      </c>
      <c r="H1373" s="198">
        <v>37041.347719907404</v>
      </c>
      <c r="I1373" t="s">
        <v>1111</v>
      </c>
      <c r="M1373" t="s">
        <v>2946</v>
      </c>
      <c r="N1373" t="s">
        <v>1268</v>
      </c>
      <c r="O1373" t="s">
        <v>2060</v>
      </c>
      <c r="P1373" s="199">
        <v>5000</v>
      </c>
      <c r="S1373" t="s">
        <v>2947</v>
      </c>
      <c r="T1373" t="s">
        <v>3255</v>
      </c>
      <c r="U1373" s="201">
        <v>3.5049999999999999</v>
      </c>
      <c r="V1373" t="s">
        <v>1112</v>
      </c>
      <c r="W1373" t="s">
        <v>2937</v>
      </c>
      <c r="X1373" t="s">
        <v>2938</v>
      </c>
      <c r="Y1373" t="s">
        <v>3275</v>
      </c>
      <c r="Z1373" t="s">
        <v>1909</v>
      </c>
      <c r="AA1373" t="s">
        <v>2061</v>
      </c>
      <c r="AB1373" s="198">
        <v>37043.875</v>
      </c>
      <c r="AC1373" s="198">
        <v>37072.875</v>
      </c>
    </row>
    <row r="1374" spans="1:29" x14ac:dyDescent="0.25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151</v>
      </c>
      <c r="F1374" s="213">
        <f t="shared" si="110"/>
        <v>755000</v>
      </c>
      <c r="G1374" s="202">
        <v>1309098</v>
      </c>
      <c r="H1374" s="198">
        <v>37041.347731481481</v>
      </c>
      <c r="I1374" t="s">
        <v>1532</v>
      </c>
      <c r="M1374" t="s">
        <v>2946</v>
      </c>
      <c r="N1374" t="s">
        <v>1268</v>
      </c>
      <c r="O1374" t="s">
        <v>1555</v>
      </c>
      <c r="P1374" s="199">
        <v>5000</v>
      </c>
      <c r="S1374" t="s">
        <v>2947</v>
      </c>
      <c r="T1374" t="s">
        <v>3255</v>
      </c>
      <c r="U1374" s="201">
        <v>4.17</v>
      </c>
      <c r="V1374" t="s">
        <v>2913</v>
      </c>
      <c r="W1374" t="s">
        <v>1767</v>
      </c>
      <c r="X1374" t="s">
        <v>1269</v>
      </c>
      <c r="Y1374" t="s">
        <v>3275</v>
      </c>
      <c r="Z1374" t="s">
        <v>1909</v>
      </c>
      <c r="AA1374" t="s">
        <v>2062</v>
      </c>
      <c r="AB1374" s="198">
        <v>37196</v>
      </c>
      <c r="AC1374" s="198">
        <v>37346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160</v>
      </c>
      <c r="G1375" s="202">
        <v>1309099</v>
      </c>
      <c r="H1375" s="198">
        <v>37041.347743055558</v>
      </c>
      <c r="I1375" t="s">
        <v>1573</v>
      </c>
      <c r="M1375" t="s">
        <v>2946</v>
      </c>
      <c r="N1375" t="s">
        <v>1524</v>
      </c>
      <c r="O1375" t="s">
        <v>1984</v>
      </c>
      <c r="Q1375" s="199">
        <v>160</v>
      </c>
      <c r="S1375" t="s">
        <v>2947</v>
      </c>
      <c r="T1375" t="s">
        <v>3255</v>
      </c>
      <c r="U1375" s="201">
        <v>4.03</v>
      </c>
      <c r="V1375" t="s">
        <v>1386</v>
      </c>
      <c r="W1375" t="s">
        <v>250</v>
      </c>
      <c r="X1375" t="s">
        <v>70</v>
      </c>
      <c r="Y1375" t="s">
        <v>1528</v>
      </c>
      <c r="Z1375" t="s">
        <v>1909</v>
      </c>
      <c r="AA1375">
        <v>816929</v>
      </c>
      <c r="AB1375" s="198">
        <v>37042.875</v>
      </c>
      <c r="AC1375" s="198">
        <v>37042.875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2400</v>
      </c>
      <c r="G1376" s="202">
        <v>1309100</v>
      </c>
      <c r="H1376" s="198">
        <v>37041.347800925927</v>
      </c>
      <c r="I1376" t="s">
        <v>1573</v>
      </c>
      <c r="M1376" t="s">
        <v>2946</v>
      </c>
      <c r="N1376" t="s">
        <v>1524</v>
      </c>
      <c r="O1376" t="s">
        <v>2016</v>
      </c>
      <c r="Q1376" s="199">
        <v>2400</v>
      </c>
      <c r="S1376" t="s">
        <v>2947</v>
      </c>
      <c r="T1376" t="s">
        <v>3255</v>
      </c>
      <c r="U1376" s="201">
        <v>3.645</v>
      </c>
      <c r="V1376" t="s">
        <v>1287</v>
      </c>
      <c r="W1376" t="s">
        <v>1107</v>
      </c>
      <c r="X1376" t="s">
        <v>1108</v>
      </c>
      <c r="Y1376" t="s">
        <v>1528</v>
      </c>
      <c r="Z1376" t="s">
        <v>1909</v>
      </c>
      <c r="AA1376">
        <v>816931</v>
      </c>
      <c r="AB1376" s="198">
        <v>37042.875</v>
      </c>
      <c r="AC1376" s="198">
        <v>37042.875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1309101</v>
      </c>
      <c r="H1377" s="198">
        <v>37041.347824074073</v>
      </c>
      <c r="I1377" t="s">
        <v>1113</v>
      </c>
      <c r="M1377" t="s">
        <v>2946</v>
      </c>
      <c r="N1377" t="s">
        <v>1524</v>
      </c>
      <c r="O1377" t="s">
        <v>4891</v>
      </c>
      <c r="Q1377" s="199">
        <v>5000</v>
      </c>
      <c r="S1377" t="s">
        <v>2947</v>
      </c>
      <c r="T1377" t="s">
        <v>3255</v>
      </c>
      <c r="U1377" s="201">
        <v>3.5274999999999999</v>
      </c>
      <c r="V1377" t="s">
        <v>1114</v>
      </c>
      <c r="W1377" t="s">
        <v>1363</v>
      </c>
      <c r="X1377" t="s">
        <v>1548</v>
      </c>
      <c r="Y1377" t="s">
        <v>1528</v>
      </c>
      <c r="Z1377" t="s">
        <v>1909</v>
      </c>
      <c r="AA1377">
        <v>816932</v>
      </c>
      <c r="AB1377" s="198">
        <v>37042.875</v>
      </c>
      <c r="AC1377" s="198">
        <v>37042.875</v>
      </c>
    </row>
    <row r="1378" spans="1:29" x14ac:dyDescent="0.25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151</v>
      </c>
      <c r="F1378" s="213">
        <f t="shared" si="110"/>
        <v>755000</v>
      </c>
      <c r="G1378" s="202">
        <v>1309102</v>
      </c>
      <c r="H1378" s="198">
        <v>37041.347858796296</v>
      </c>
      <c r="I1378" t="s">
        <v>1532</v>
      </c>
      <c r="M1378" t="s">
        <v>2946</v>
      </c>
      <c r="N1378" t="s">
        <v>1268</v>
      </c>
      <c r="O1378" t="s">
        <v>1555</v>
      </c>
      <c r="P1378" s="199">
        <v>5000</v>
      </c>
      <c r="S1378" t="s">
        <v>2947</v>
      </c>
      <c r="T1378" t="s">
        <v>3255</v>
      </c>
      <c r="U1378" s="201">
        <v>4.17</v>
      </c>
      <c r="V1378" t="s">
        <v>2913</v>
      </c>
      <c r="W1378" t="s">
        <v>1767</v>
      </c>
      <c r="X1378" t="s">
        <v>1269</v>
      </c>
      <c r="Y1378" t="s">
        <v>3275</v>
      </c>
      <c r="Z1378" t="s">
        <v>1909</v>
      </c>
      <c r="AA1378" t="s">
        <v>2063</v>
      </c>
      <c r="AB1378" s="198">
        <v>37196</v>
      </c>
      <c r="AC1378" s="198">
        <v>37346</v>
      </c>
    </row>
    <row r="1379" spans="1:29" x14ac:dyDescent="0.25">
      <c r="A1379" s="44" t="str">
        <f t="shared" si="106"/>
        <v>US Natural Gas Financial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Financial</v>
      </c>
      <c r="E1379" s="44">
        <f>IF(VLOOKUP(S1379,'DD-Lookup'!$J$6:$L$50,3,FALSE)="Monthly",(YEAR(AC1379)-YEAR(AB1379))*12+MONTH(AC1379)-MONTH(AB1379)+1,(AC1379-AB1379+1))</f>
        <v>31</v>
      </c>
      <c r="F1379" s="213">
        <f t="shared" si="110"/>
        <v>310000</v>
      </c>
      <c r="G1379" s="202">
        <v>1309103</v>
      </c>
      <c r="H1379" s="198">
        <v>37041.347893518519</v>
      </c>
      <c r="I1379" t="s">
        <v>1600</v>
      </c>
      <c r="M1379" t="s">
        <v>2946</v>
      </c>
      <c r="N1379" t="s">
        <v>1268</v>
      </c>
      <c r="O1379" t="s">
        <v>1537</v>
      </c>
      <c r="P1379" s="199">
        <v>10000</v>
      </c>
      <c r="S1379" t="s">
        <v>2947</v>
      </c>
      <c r="T1379" t="s">
        <v>3255</v>
      </c>
      <c r="U1379" s="201">
        <v>3.7149999999999999</v>
      </c>
      <c r="V1379" t="s">
        <v>420</v>
      </c>
      <c r="W1379" t="s">
        <v>1767</v>
      </c>
      <c r="X1379" t="s">
        <v>1269</v>
      </c>
      <c r="Y1379" t="s">
        <v>3275</v>
      </c>
      <c r="Z1379" t="s">
        <v>1909</v>
      </c>
      <c r="AA1379" t="s">
        <v>2064</v>
      </c>
      <c r="AB1379" s="198">
        <v>37073.875</v>
      </c>
      <c r="AC1379" s="198">
        <v>37103.875</v>
      </c>
    </row>
    <row r="1380" spans="1:29" x14ac:dyDescent="0.25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31</v>
      </c>
      <c r="F1380" s="213">
        <f t="shared" si="110"/>
        <v>310000</v>
      </c>
      <c r="G1380" s="202">
        <v>1309104</v>
      </c>
      <c r="H1380" s="198">
        <v>37041.348009259258</v>
      </c>
      <c r="I1380" t="s">
        <v>3095</v>
      </c>
      <c r="M1380" t="s">
        <v>2946</v>
      </c>
      <c r="N1380" t="s">
        <v>1268</v>
      </c>
      <c r="O1380" t="s">
        <v>1537</v>
      </c>
      <c r="P1380" s="199">
        <v>10000</v>
      </c>
      <c r="S1380" t="s">
        <v>2947</v>
      </c>
      <c r="T1380" t="s">
        <v>3255</v>
      </c>
      <c r="U1380" s="201">
        <v>3.7149999999999999</v>
      </c>
      <c r="V1380" t="s">
        <v>161</v>
      </c>
      <c r="W1380" t="s">
        <v>1767</v>
      </c>
      <c r="X1380" t="s">
        <v>1269</v>
      </c>
      <c r="Y1380" t="s">
        <v>3275</v>
      </c>
      <c r="Z1380" t="s">
        <v>1909</v>
      </c>
      <c r="AA1380" t="s">
        <v>2065</v>
      </c>
      <c r="AB1380" s="198">
        <v>37073.875</v>
      </c>
      <c r="AC1380" s="198">
        <v>37103.875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1309105</v>
      </c>
      <c r="H1381" s="198">
        <v>37041.348055555558</v>
      </c>
      <c r="I1381" t="s">
        <v>1097</v>
      </c>
      <c r="M1381" t="s">
        <v>2946</v>
      </c>
      <c r="N1381" t="s">
        <v>1524</v>
      </c>
      <c r="O1381" t="s">
        <v>4912</v>
      </c>
      <c r="P1381" s="199">
        <v>5000</v>
      </c>
      <c r="S1381" t="s">
        <v>2947</v>
      </c>
      <c r="T1381" t="s">
        <v>3255</v>
      </c>
      <c r="U1381" s="201">
        <v>3.5375000000000001</v>
      </c>
      <c r="V1381" t="s">
        <v>61</v>
      </c>
      <c r="W1381" t="s">
        <v>1363</v>
      </c>
      <c r="X1381" t="s">
        <v>1548</v>
      </c>
      <c r="Y1381" t="s">
        <v>1528</v>
      </c>
      <c r="Z1381" t="s">
        <v>1909</v>
      </c>
      <c r="AA1381">
        <v>816933</v>
      </c>
      <c r="AB1381" s="198">
        <v>37042.875</v>
      </c>
      <c r="AC1381" s="198">
        <v>37042.875</v>
      </c>
    </row>
    <row r="1382" spans="1:29" x14ac:dyDescent="0.25">
      <c r="A1382" s="44" t="str">
        <f t="shared" si="106"/>
        <v xml:space="preserve"> Natural Gas Physical</v>
      </c>
      <c r="B1382" s="44" t="str">
        <f t="shared" si="107"/>
        <v/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1309106</v>
      </c>
      <c r="H1382" s="198">
        <v>37041.348101851851</v>
      </c>
      <c r="I1382" t="s">
        <v>1094</v>
      </c>
      <c r="M1382" t="s">
        <v>2946</v>
      </c>
      <c r="N1382" t="s">
        <v>1556</v>
      </c>
      <c r="O1382" t="s">
        <v>4868</v>
      </c>
      <c r="P1382" s="199">
        <v>10000</v>
      </c>
      <c r="S1382" t="s">
        <v>2947</v>
      </c>
      <c r="T1382" t="s">
        <v>3255</v>
      </c>
      <c r="U1382" s="201">
        <v>3.855</v>
      </c>
      <c r="V1382" t="s">
        <v>1686</v>
      </c>
      <c r="W1382" t="s">
        <v>1557</v>
      </c>
      <c r="X1382" t="s">
        <v>1558</v>
      </c>
      <c r="Y1382" t="s">
        <v>1528</v>
      </c>
      <c r="Z1382" t="s">
        <v>1909</v>
      </c>
      <c r="AA1382">
        <v>816934</v>
      </c>
      <c r="AB1382" s="198">
        <v>37042.875</v>
      </c>
      <c r="AC1382" s="198">
        <v>37042.875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1309107</v>
      </c>
      <c r="H1383" s="198">
        <v>37041.348101851851</v>
      </c>
      <c r="I1383" t="s">
        <v>1097</v>
      </c>
      <c r="M1383" t="s">
        <v>2946</v>
      </c>
      <c r="N1383" t="s">
        <v>1524</v>
      </c>
      <c r="O1383" t="s">
        <v>4912</v>
      </c>
      <c r="P1383" s="199">
        <v>5000</v>
      </c>
      <c r="S1383" t="s">
        <v>2947</v>
      </c>
      <c r="T1383" t="s">
        <v>3255</v>
      </c>
      <c r="U1383" s="201">
        <v>3.5350000000000001</v>
      </c>
      <c r="V1383" t="s">
        <v>61</v>
      </c>
      <c r="W1383" t="s">
        <v>1363</v>
      </c>
      <c r="X1383" t="s">
        <v>1548</v>
      </c>
      <c r="Y1383" t="s">
        <v>1528</v>
      </c>
      <c r="Z1383" t="s">
        <v>1909</v>
      </c>
      <c r="AA1383">
        <v>816935</v>
      </c>
      <c r="AB1383" s="198">
        <v>37042.875</v>
      </c>
      <c r="AC1383" s="198">
        <v>37042.875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10000</v>
      </c>
      <c r="G1384" s="202">
        <v>1309108</v>
      </c>
      <c r="H1384" s="198">
        <v>37041.348136574074</v>
      </c>
      <c r="I1384" t="s">
        <v>1551</v>
      </c>
      <c r="M1384" t="s">
        <v>2946</v>
      </c>
      <c r="N1384" t="s">
        <v>1524</v>
      </c>
      <c r="O1384" t="s">
        <v>110</v>
      </c>
      <c r="Q1384" s="199">
        <v>10000</v>
      </c>
      <c r="S1384" t="s">
        <v>2947</v>
      </c>
      <c r="T1384" t="s">
        <v>3255</v>
      </c>
      <c r="U1384" s="201">
        <v>3.68</v>
      </c>
      <c r="V1384" t="s">
        <v>1058</v>
      </c>
      <c r="W1384" t="s">
        <v>1101</v>
      </c>
      <c r="X1384" t="s">
        <v>1102</v>
      </c>
      <c r="Y1384" t="s">
        <v>1528</v>
      </c>
      <c r="Z1384" t="s">
        <v>1909</v>
      </c>
      <c r="AA1384">
        <v>816936</v>
      </c>
      <c r="AB1384" s="198">
        <v>37042.875</v>
      </c>
      <c r="AC1384" s="198">
        <v>37042.875</v>
      </c>
    </row>
    <row r="1385" spans="1:29" x14ac:dyDescent="0.25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1309109</v>
      </c>
      <c r="H1385" s="198">
        <v>37041.34815972222</v>
      </c>
      <c r="I1385" t="s">
        <v>3228</v>
      </c>
      <c r="M1385" t="s">
        <v>1657</v>
      </c>
      <c r="N1385" t="s">
        <v>2902</v>
      </c>
      <c r="O1385" t="s">
        <v>471</v>
      </c>
      <c r="Q1385" s="199">
        <v>25</v>
      </c>
      <c r="S1385" t="s">
        <v>2945</v>
      </c>
      <c r="T1385" t="s">
        <v>3255</v>
      </c>
      <c r="U1385" s="201">
        <v>175</v>
      </c>
      <c r="V1385" t="s">
        <v>1059</v>
      </c>
      <c r="W1385" t="s">
        <v>2907</v>
      </c>
      <c r="X1385" t="s">
        <v>2903</v>
      </c>
      <c r="Y1385" t="s">
        <v>1072</v>
      </c>
      <c r="Z1385" t="s">
        <v>1904</v>
      </c>
      <c r="AA1385">
        <v>625902.1</v>
      </c>
      <c r="AB1385" s="198">
        <v>37042.875</v>
      </c>
      <c r="AC1385" s="198">
        <v>37042.875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1309110</v>
      </c>
      <c r="H1386" s="198">
        <v>37041.348194444443</v>
      </c>
      <c r="I1386" t="s">
        <v>101</v>
      </c>
      <c r="M1386" t="s">
        <v>2946</v>
      </c>
      <c r="N1386" t="s">
        <v>1524</v>
      </c>
      <c r="O1386" t="s">
        <v>4921</v>
      </c>
      <c r="P1386" s="199">
        <v>5000</v>
      </c>
      <c r="S1386" t="s">
        <v>2947</v>
      </c>
      <c r="T1386" t="s">
        <v>3255</v>
      </c>
      <c r="U1386" s="201">
        <v>3.5425</v>
      </c>
      <c r="V1386" t="s">
        <v>102</v>
      </c>
      <c r="W1386" t="s">
        <v>1363</v>
      </c>
      <c r="X1386" t="s">
        <v>1548</v>
      </c>
      <c r="Y1386" t="s">
        <v>1528</v>
      </c>
      <c r="Z1386" t="s">
        <v>1909</v>
      </c>
      <c r="AA1386">
        <v>816937</v>
      </c>
      <c r="AB1386" s="198">
        <v>37042.875</v>
      </c>
      <c r="AC1386" s="198">
        <v>37042.875</v>
      </c>
    </row>
    <row r="1387" spans="1:29" x14ac:dyDescent="0.25">
      <c r="A1387" s="44" t="str">
        <f t="shared" si="106"/>
        <v>US Natural Gas Financial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31</v>
      </c>
      <c r="F1387" s="213">
        <f t="shared" si="110"/>
        <v>310000</v>
      </c>
      <c r="G1387" s="202">
        <v>1309112</v>
      </c>
      <c r="H1387" s="198">
        <v>37041.348321759258</v>
      </c>
      <c r="I1387" t="s">
        <v>1241</v>
      </c>
      <c r="M1387" t="s">
        <v>2946</v>
      </c>
      <c r="N1387" t="s">
        <v>1268</v>
      </c>
      <c r="O1387" t="s">
        <v>1537</v>
      </c>
      <c r="Q1387" s="199">
        <v>10000</v>
      </c>
      <c r="S1387" t="s">
        <v>2947</v>
      </c>
      <c r="T1387" t="s">
        <v>3255</v>
      </c>
      <c r="U1387" s="201">
        <v>3.72</v>
      </c>
      <c r="V1387" t="s">
        <v>1169</v>
      </c>
      <c r="W1387" t="s">
        <v>1767</v>
      </c>
      <c r="X1387" t="s">
        <v>1269</v>
      </c>
      <c r="Y1387" t="s">
        <v>3275</v>
      </c>
      <c r="Z1387" t="s">
        <v>1909</v>
      </c>
      <c r="AA1387" t="s">
        <v>2066</v>
      </c>
      <c r="AB1387" s="198">
        <v>37073.875</v>
      </c>
      <c r="AC1387" s="198">
        <v>37103.875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2311</v>
      </c>
      <c r="G1388" s="202">
        <v>1309113</v>
      </c>
      <c r="H1388" s="198">
        <v>37041.348391203705</v>
      </c>
      <c r="I1388" t="s">
        <v>1238</v>
      </c>
      <c r="M1388" t="s">
        <v>2946</v>
      </c>
      <c r="N1388" t="s">
        <v>1524</v>
      </c>
      <c r="O1388" t="s">
        <v>2001</v>
      </c>
      <c r="Q1388" s="199">
        <v>2311</v>
      </c>
      <c r="S1388" t="s">
        <v>2947</v>
      </c>
      <c r="T1388" t="s">
        <v>3255</v>
      </c>
      <c r="U1388" s="201">
        <v>3.6074999999999999</v>
      </c>
      <c r="V1388" t="s">
        <v>320</v>
      </c>
      <c r="W1388" t="s">
        <v>1562</v>
      </c>
      <c r="X1388" t="s">
        <v>1563</v>
      </c>
      <c r="Y1388" t="s">
        <v>1528</v>
      </c>
      <c r="Z1388" t="s">
        <v>1909</v>
      </c>
      <c r="AA1388">
        <v>816938</v>
      </c>
      <c r="AB1388" s="198">
        <v>37042.875</v>
      </c>
      <c r="AC1388" s="198">
        <v>37042.875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120000</v>
      </c>
      <c r="G1389" s="202">
        <v>1309114</v>
      </c>
      <c r="H1389" s="198">
        <v>37041.348414351851</v>
      </c>
      <c r="I1389" t="s">
        <v>1581</v>
      </c>
      <c r="M1389" t="s">
        <v>2946</v>
      </c>
      <c r="N1389" t="s">
        <v>1524</v>
      </c>
      <c r="O1389" t="s">
        <v>516</v>
      </c>
      <c r="P1389" s="199">
        <v>4000</v>
      </c>
      <c r="S1389" t="s">
        <v>2947</v>
      </c>
      <c r="T1389" t="s">
        <v>3255</v>
      </c>
      <c r="U1389" s="201">
        <v>3.54</v>
      </c>
      <c r="V1389" t="s">
        <v>1582</v>
      </c>
      <c r="W1389" t="s">
        <v>1388</v>
      </c>
      <c r="X1389" t="s">
        <v>85</v>
      </c>
      <c r="Y1389" t="s">
        <v>1528</v>
      </c>
      <c r="Z1389" t="s">
        <v>1909</v>
      </c>
      <c r="AA1389">
        <v>816939</v>
      </c>
      <c r="AB1389" s="198">
        <v>37043.875</v>
      </c>
      <c r="AC1389" s="198">
        <v>37072.875</v>
      </c>
    </row>
    <row r="1390" spans="1:29" x14ac:dyDescent="0.25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180000</v>
      </c>
      <c r="G1390" s="202">
        <v>1309116</v>
      </c>
      <c r="H1390" s="198">
        <v>37041.348449074074</v>
      </c>
      <c r="I1390" t="s">
        <v>3151</v>
      </c>
      <c r="M1390" t="s">
        <v>2946</v>
      </c>
      <c r="N1390" t="s">
        <v>1268</v>
      </c>
      <c r="O1390" t="s">
        <v>74</v>
      </c>
      <c r="P1390" s="199">
        <v>6000</v>
      </c>
      <c r="S1390" t="s">
        <v>2947</v>
      </c>
      <c r="T1390" t="s">
        <v>3255</v>
      </c>
      <c r="U1390" s="201">
        <v>3.6549999999999998</v>
      </c>
      <c r="V1390" t="s">
        <v>3191</v>
      </c>
      <c r="W1390" t="s">
        <v>1580</v>
      </c>
      <c r="X1390" t="s">
        <v>1093</v>
      </c>
      <c r="Y1390" t="s">
        <v>3275</v>
      </c>
      <c r="Z1390" t="s">
        <v>1909</v>
      </c>
      <c r="AA1390" t="s">
        <v>2067</v>
      </c>
      <c r="AB1390" s="198">
        <v>37043.875</v>
      </c>
      <c r="AC1390" s="198">
        <v>37072.875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2500</v>
      </c>
      <c r="G1391" s="202">
        <v>1309117</v>
      </c>
      <c r="H1391" s="198">
        <v>37041.348460648151</v>
      </c>
      <c r="I1391" t="s">
        <v>2992</v>
      </c>
      <c r="M1391" t="s">
        <v>2946</v>
      </c>
      <c r="N1391" t="s">
        <v>1524</v>
      </c>
      <c r="O1391" t="s">
        <v>4935</v>
      </c>
      <c r="P1391" s="199">
        <v>2500</v>
      </c>
      <c r="S1391" t="s">
        <v>2947</v>
      </c>
      <c r="T1391" t="s">
        <v>3255</v>
      </c>
      <c r="U1391" s="201">
        <v>2.29</v>
      </c>
      <c r="V1391" t="s">
        <v>58</v>
      </c>
      <c r="W1391" t="s">
        <v>3164</v>
      </c>
      <c r="X1391" t="s">
        <v>2923</v>
      </c>
      <c r="Y1391" t="s">
        <v>1528</v>
      </c>
      <c r="Z1391" t="s">
        <v>1909</v>
      </c>
      <c r="AA1391">
        <v>816940</v>
      </c>
      <c r="AB1391" s="198">
        <v>37042.875</v>
      </c>
      <c r="AC1391" s="198">
        <v>37042.875</v>
      </c>
    </row>
    <row r="1392" spans="1:29" x14ac:dyDescent="0.25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77500</v>
      </c>
      <c r="G1392" s="202">
        <v>1309120</v>
      </c>
      <c r="H1392" s="198">
        <v>37041.348483796297</v>
      </c>
      <c r="I1392" t="s">
        <v>1274</v>
      </c>
      <c r="M1392" t="s">
        <v>2946</v>
      </c>
      <c r="N1392" t="s">
        <v>1268</v>
      </c>
      <c r="O1392" t="s">
        <v>1537</v>
      </c>
      <c r="Q1392" s="199">
        <v>2500</v>
      </c>
      <c r="S1392" t="s">
        <v>2947</v>
      </c>
      <c r="T1392" t="s">
        <v>3255</v>
      </c>
      <c r="U1392" s="201">
        <v>3.72</v>
      </c>
      <c r="V1392" t="s">
        <v>282</v>
      </c>
      <c r="W1392" t="s">
        <v>1767</v>
      </c>
      <c r="X1392" t="s">
        <v>1269</v>
      </c>
      <c r="Y1392" t="s">
        <v>3275</v>
      </c>
      <c r="Z1392" t="s">
        <v>1909</v>
      </c>
      <c r="AA1392" t="s">
        <v>2068</v>
      </c>
      <c r="AB1392" s="198">
        <v>37073.875</v>
      </c>
      <c r="AC1392" s="198">
        <v>37103.875</v>
      </c>
    </row>
    <row r="1393" spans="1:29" x14ac:dyDescent="0.25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</v>
      </c>
      <c r="G1393" s="202">
        <v>1309119</v>
      </c>
      <c r="H1393" s="198">
        <v>37041.348483796297</v>
      </c>
      <c r="I1393" t="s">
        <v>2939</v>
      </c>
      <c r="M1393" t="s">
        <v>1657</v>
      </c>
      <c r="N1393" t="s">
        <v>2902</v>
      </c>
      <c r="O1393" t="s">
        <v>4974</v>
      </c>
      <c r="Q1393" s="199">
        <v>25</v>
      </c>
      <c r="S1393" t="s">
        <v>2945</v>
      </c>
      <c r="T1393" t="s">
        <v>3255</v>
      </c>
      <c r="U1393" s="201">
        <v>180</v>
      </c>
      <c r="V1393" t="s">
        <v>1994</v>
      </c>
      <c r="W1393" t="s">
        <v>22</v>
      </c>
      <c r="X1393" t="s">
        <v>23</v>
      </c>
      <c r="Y1393" t="s">
        <v>1072</v>
      </c>
      <c r="Z1393" t="s">
        <v>1904</v>
      </c>
      <c r="AA1393">
        <v>625904.1</v>
      </c>
      <c r="AB1393" s="198">
        <v>37042.875</v>
      </c>
      <c r="AC1393" s="198">
        <v>37042.875</v>
      </c>
    </row>
    <row r="1394" spans="1:29" x14ac:dyDescent="0.25">
      <c r="A1394" s="44" t="str">
        <f t="shared" si="106"/>
        <v xml:space="preserve"> Natural Gas Physical</v>
      </c>
      <c r="B1394" s="44" t="str">
        <f t="shared" si="107"/>
        <v/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10000</v>
      </c>
      <c r="G1394" s="202">
        <v>1309118</v>
      </c>
      <c r="H1394" s="198">
        <v>37041.348483796297</v>
      </c>
      <c r="I1394" t="s">
        <v>1541</v>
      </c>
      <c r="M1394" t="s">
        <v>2946</v>
      </c>
      <c r="N1394" t="s">
        <v>1556</v>
      </c>
      <c r="O1394" t="s">
        <v>4868</v>
      </c>
      <c r="Q1394" s="199">
        <v>10000</v>
      </c>
      <c r="S1394" t="s">
        <v>2947</v>
      </c>
      <c r="T1394" t="s">
        <v>3255</v>
      </c>
      <c r="U1394" s="201">
        <v>3.85</v>
      </c>
      <c r="V1394" t="s">
        <v>1687</v>
      </c>
      <c r="W1394" t="s">
        <v>1557</v>
      </c>
      <c r="X1394" t="s">
        <v>1558</v>
      </c>
      <c r="Y1394" t="s">
        <v>1528</v>
      </c>
      <c r="Z1394" t="s">
        <v>1909</v>
      </c>
      <c r="AA1394">
        <v>816941</v>
      </c>
      <c r="AB1394" s="198">
        <v>37042.875</v>
      </c>
      <c r="AC1394" s="198">
        <v>37042.875</v>
      </c>
    </row>
    <row r="1395" spans="1:29" x14ac:dyDescent="0.25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31</v>
      </c>
      <c r="F1395" s="213">
        <f t="shared" si="110"/>
        <v>310000</v>
      </c>
      <c r="G1395" s="202">
        <v>1309121</v>
      </c>
      <c r="H1395" s="198">
        <v>37041.348564814813</v>
      </c>
      <c r="I1395" t="s">
        <v>1600</v>
      </c>
      <c r="M1395" t="s">
        <v>2946</v>
      </c>
      <c r="N1395" t="s">
        <v>1268</v>
      </c>
      <c r="O1395" t="s">
        <v>358</v>
      </c>
      <c r="P1395" s="199">
        <v>10000</v>
      </c>
      <c r="S1395" t="s">
        <v>2947</v>
      </c>
      <c r="T1395" t="s">
        <v>3255</v>
      </c>
      <c r="U1395" s="201">
        <v>3.7124999999999999</v>
      </c>
      <c r="V1395" t="s">
        <v>3119</v>
      </c>
      <c r="W1395" t="s">
        <v>1767</v>
      </c>
      <c r="X1395" t="s">
        <v>1269</v>
      </c>
      <c r="Y1395" t="s">
        <v>3275</v>
      </c>
      <c r="Z1395" t="s">
        <v>1909</v>
      </c>
      <c r="AA1395" t="s">
        <v>2069</v>
      </c>
      <c r="AB1395" s="198">
        <v>37073.915972222225</v>
      </c>
      <c r="AC1395" s="198">
        <v>37103.915972222225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</v>
      </c>
      <c r="G1396" s="202">
        <v>1309122</v>
      </c>
      <c r="H1396" s="198">
        <v>37041.348622685182</v>
      </c>
      <c r="I1396" t="s">
        <v>2987</v>
      </c>
      <c r="M1396" t="s">
        <v>2946</v>
      </c>
      <c r="N1396" t="s">
        <v>1524</v>
      </c>
      <c r="O1396" t="s">
        <v>4965</v>
      </c>
      <c r="Q1396" s="199">
        <v>50</v>
      </c>
      <c r="S1396" t="s">
        <v>2947</v>
      </c>
      <c r="T1396" t="s">
        <v>3255</v>
      </c>
      <c r="U1396" s="201">
        <v>4.01</v>
      </c>
      <c r="V1396" t="s">
        <v>1467</v>
      </c>
      <c r="W1396" t="s">
        <v>250</v>
      </c>
      <c r="X1396" t="s">
        <v>70</v>
      </c>
      <c r="Y1396" t="s">
        <v>1528</v>
      </c>
      <c r="Z1396" t="s">
        <v>1909</v>
      </c>
      <c r="AA1396">
        <v>816943</v>
      </c>
      <c r="AB1396" s="198">
        <v>37042.875</v>
      </c>
      <c r="AC1396" s="198">
        <v>37042.875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1309123</v>
      </c>
      <c r="H1397" s="198">
        <v>37041.348668981482</v>
      </c>
      <c r="I1397" t="s">
        <v>3095</v>
      </c>
      <c r="M1397" t="s">
        <v>2946</v>
      </c>
      <c r="N1397" t="s">
        <v>1524</v>
      </c>
      <c r="O1397" t="s">
        <v>1986</v>
      </c>
      <c r="Q1397" s="199">
        <v>10000</v>
      </c>
      <c r="S1397" t="s">
        <v>2947</v>
      </c>
      <c r="T1397" t="s">
        <v>3255</v>
      </c>
      <c r="U1397" s="201">
        <v>3.6274999999999999</v>
      </c>
      <c r="V1397" t="s">
        <v>2933</v>
      </c>
      <c r="W1397" t="s">
        <v>1562</v>
      </c>
      <c r="X1397" t="s">
        <v>1563</v>
      </c>
      <c r="Y1397" t="s">
        <v>1528</v>
      </c>
      <c r="Z1397" t="s">
        <v>1909</v>
      </c>
      <c r="AA1397">
        <v>816944</v>
      </c>
      <c r="AB1397" s="198">
        <v>37042.875</v>
      </c>
      <c r="AC1397" s="198">
        <v>37042.875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2500</v>
      </c>
      <c r="G1398" s="202">
        <v>1309124</v>
      </c>
      <c r="H1398" s="198">
        <v>37041.348703703705</v>
      </c>
      <c r="I1398" t="s">
        <v>1196</v>
      </c>
      <c r="M1398" t="s">
        <v>2946</v>
      </c>
      <c r="N1398" t="s">
        <v>1524</v>
      </c>
      <c r="O1398" t="s">
        <v>2035</v>
      </c>
      <c r="Q1398" s="199">
        <v>2500</v>
      </c>
      <c r="S1398" t="s">
        <v>2947</v>
      </c>
      <c r="T1398" t="s">
        <v>3255</v>
      </c>
      <c r="U1398" s="201">
        <v>3.66</v>
      </c>
      <c r="V1398" t="s">
        <v>1206</v>
      </c>
      <c r="W1398" t="s">
        <v>1107</v>
      </c>
      <c r="X1398" t="s">
        <v>1108</v>
      </c>
      <c r="Y1398" t="s">
        <v>1528</v>
      </c>
      <c r="Z1398" t="s">
        <v>1909</v>
      </c>
      <c r="AA1398">
        <v>816946</v>
      </c>
      <c r="AB1398" s="198">
        <v>37042.875</v>
      </c>
      <c r="AC1398" s="198">
        <v>37042.875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1309125</v>
      </c>
      <c r="H1399" s="198">
        <v>37041.348749999997</v>
      </c>
      <c r="I1399" t="s">
        <v>1094</v>
      </c>
      <c r="M1399" t="s">
        <v>2946</v>
      </c>
      <c r="N1399" t="s">
        <v>1524</v>
      </c>
      <c r="O1399" t="s">
        <v>4882</v>
      </c>
      <c r="P1399" s="199">
        <v>5000</v>
      </c>
      <c r="S1399" t="s">
        <v>2947</v>
      </c>
      <c r="T1399" t="s">
        <v>3255</v>
      </c>
      <c r="U1399" s="201">
        <v>3.84</v>
      </c>
      <c r="V1399" t="s">
        <v>1686</v>
      </c>
      <c r="W1399" t="s">
        <v>1575</v>
      </c>
      <c r="X1399" t="s">
        <v>1576</v>
      </c>
      <c r="Y1399" t="s">
        <v>1528</v>
      </c>
      <c r="Z1399" t="s">
        <v>1909</v>
      </c>
      <c r="AA1399">
        <v>816947</v>
      </c>
      <c r="AB1399" s="198">
        <v>37042.875</v>
      </c>
      <c r="AC1399" s="198">
        <v>37042.875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1309127</v>
      </c>
      <c r="H1400" s="198">
        <v>37041.348796296297</v>
      </c>
      <c r="I1400" t="s">
        <v>1094</v>
      </c>
      <c r="M1400" t="s">
        <v>2946</v>
      </c>
      <c r="N1400" t="s">
        <v>1524</v>
      </c>
      <c r="O1400" t="s">
        <v>4879</v>
      </c>
      <c r="P1400" s="199">
        <v>5000</v>
      </c>
      <c r="S1400" t="s">
        <v>2947</v>
      </c>
      <c r="T1400" t="s">
        <v>3255</v>
      </c>
      <c r="U1400" s="201">
        <v>3.85</v>
      </c>
      <c r="V1400" t="s">
        <v>1686</v>
      </c>
      <c r="W1400" t="s">
        <v>1575</v>
      </c>
      <c r="X1400" t="s">
        <v>1576</v>
      </c>
      <c r="Y1400" t="s">
        <v>1528</v>
      </c>
      <c r="Z1400" t="s">
        <v>1909</v>
      </c>
      <c r="AA1400">
        <v>816950</v>
      </c>
      <c r="AB1400" s="198">
        <v>37042.875</v>
      </c>
      <c r="AC1400" s="198">
        <v>37042.875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1309128</v>
      </c>
      <c r="H1401" s="198">
        <v>37041.348807870374</v>
      </c>
      <c r="I1401" t="s">
        <v>2910</v>
      </c>
      <c r="M1401" t="s">
        <v>2946</v>
      </c>
      <c r="N1401" t="s">
        <v>1524</v>
      </c>
      <c r="O1401" t="s">
        <v>4940</v>
      </c>
      <c r="Q1401" s="199">
        <v>10000</v>
      </c>
      <c r="S1401" t="s">
        <v>2947</v>
      </c>
      <c r="T1401" t="s">
        <v>3255</v>
      </c>
      <c r="U1401" s="201">
        <v>6.2</v>
      </c>
      <c r="V1401" t="s">
        <v>3171</v>
      </c>
      <c r="W1401" t="s">
        <v>82</v>
      </c>
      <c r="X1401" t="s">
        <v>83</v>
      </c>
      <c r="Y1401" t="s">
        <v>1528</v>
      </c>
      <c r="Z1401" t="s">
        <v>1909</v>
      </c>
      <c r="AA1401">
        <v>816949</v>
      </c>
      <c r="AB1401" s="198">
        <v>37042.875</v>
      </c>
      <c r="AC1401" s="198">
        <v>37042.875</v>
      </c>
    </row>
    <row r="1402" spans="1:29" x14ac:dyDescent="0.25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25</v>
      </c>
      <c r="G1402" s="202">
        <v>1309129</v>
      </c>
      <c r="H1402" s="198">
        <v>37041.34884259259</v>
      </c>
      <c r="I1402" t="s">
        <v>29</v>
      </c>
      <c r="M1402" t="s">
        <v>1657</v>
      </c>
      <c r="N1402" t="s">
        <v>2902</v>
      </c>
      <c r="O1402" t="s">
        <v>4966</v>
      </c>
      <c r="P1402" s="199">
        <v>25</v>
      </c>
      <c r="S1402" t="s">
        <v>2945</v>
      </c>
      <c r="T1402" t="s">
        <v>3255</v>
      </c>
      <c r="U1402" s="201">
        <v>32.5</v>
      </c>
      <c r="V1402" t="s">
        <v>4972</v>
      </c>
      <c r="W1402" t="s">
        <v>288</v>
      </c>
      <c r="X1402" t="s">
        <v>2903</v>
      </c>
      <c r="Y1402" t="s">
        <v>1072</v>
      </c>
      <c r="Z1402" t="s">
        <v>1904</v>
      </c>
      <c r="AA1402">
        <v>625906.1</v>
      </c>
      <c r="AB1402" s="198">
        <v>37042.875</v>
      </c>
      <c r="AC1402" s="198">
        <v>37042.875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1309130</v>
      </c>
      <c r="H1403" s="198">
        <v>37041.348854166667</v>
      </c>
      <c r="I1403" t="s">
        <v>2910</v>
      </c>
      <c r="M1403" t="s">
        <v>2946</v>
      </c>
      <c r="N1403" t="s">
        <v>1524</v>
      </c>
      <c r="O1403" t="s">
        <v>4845</v>
      </c>
      <c r="P1403" s="199">
        <v>5000</v>
      </c>
      <c r="S1403" t="s">
        <v>2947</v>
      </c>
      <c r="T1403" t="s">
        <v>3255</v>
      </c>
      <c r="U1403" s="201">
        <v>3.7324999999999999</v>
      </c>
      <c r="V1403" t="s">
        <v>2958</v>
      </c>
      <c r="W1403" t="s">
        <v>1526</v>
      </c>
      <c r="X1403" t="s">
        <v>1527</v>
      </c>
      <c r="Y1403" t="s">
        <v>1528</v>
      </c>
      <c r="Z1403" t="s">
        <v>1909</v>
      </c>
      <c r="AA1403">
        <v>816951</v>
      </c>
      <c r="AB1403" s="198">
        <v>37042.875</v>
      </c>
      <c r="AC1403" s="198">
        <v>37042.875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10000</v>
      </c>
      <c r="G1404" s="202">
        <v>1309131</v>
      </c>
      <c r="H1404" s="198">
        <v>37041.34888888889</v>
      </c>
      <c r="I1404" t="s">
        <v>3095</v>
      </c>
      <c r="M1404" t="s">
        <v>2946</v>
      </c>
      <c r="N1404" t="s">
        <v>1524</v>
      </c>
      <c r="O1404" t="s">
        <v>1986</v>
      </c>
      <c r="Q1404" s="199">
        <v>10000</v>
      </c>
      <c r="S1404" t="s">
        <v>2947</v>
      </c>
      <c r="T1404" t="s">
        <v>3255</v>
      </c>
      <c r="U1404" s="201">
        <v>3.63</v>
      </c>
      <c r="V1404" t="s">
        <v>2933</v>
      </c>
      <c r="W1404" t="s">
        <v>1562</v>
      </c>
      <c r="X1404" t="s">
        <v>1563</v>
      </c>
      <c r="Y1404" t="s">
        <v>1528</v>
      </c>
      <c r="Z1404" t="s">
        <v>1909</v>
      </c>
      <c r="AA1404">
        <v>816952</v>
      </c>
      <c r="AB1404" s="198">
        <v>37042.875</v>
      </c>
      <c r="AC1404" s="198">
        <v>37042.875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1309133</v>
      </c>
      <c r="H1405" s="198">
        <v>37041.348935185182</v>
      </c>
      <c r="I1405" t="s">
        <v>2910</v>
      </c>
      <c r="M1405" t="s">
        <v>2946</v>
      </c>
      <c r="N1405" t="s">
        <v>1524</v>
      </c>
      <c r="O1405" t="s">
        <v>4845</v>
      </c>
      <c r="P1405" s="199">
        <v>10000</v>
      </c>
      <c r="S1405" t="s">
        <v>2947</v>
      </c>
      <c r="T1405" t="s">
        <v>3255</v>
      </c>
      <c r="U1405" s="201">
        <v>3.7313000000000001</v>
      </c>
      <c r="V1405" t="s">
        <v>2958</v>
      </c>
      <c r="W1405" t="s">
        <v>1526</v>
      </c>
      <c r="X1405" t="s">
        <v>1527</v>
      </c>
      <c r="Y1405" t="s">
        <v>1528</v>
      </c>
      <c r="Z1405" t="s">
        <v>1909</v>
      </c>
      <c r="AA1405">
        <v>816953</v>
      </c>
      <c r="AB1405" s="198">
        <v>37042.875</v>
      </c>
      <c r="AC1405" s="198">
        <v>37042.875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1309134</v>
      </c>
      <c r="H1406" s="198">
        <v>37041.348993055559</v>
      </c>
      <c r="I1406" t="s">
        <v>3095</v>
      </c>
      <c r="M1406" t="s">
        <v>2946</v>
      </c>
      <c r="N1406" t="s">
        <v>1524</v>
      </c>
      <c r="O1406" t="s">
        <v>362</v>
      </c>
      <c r="P1406" s="199">
        <v>10000</v>
      </c>
      <c r="S1406" t="s">
        <v>2947</v>
      </c>
      <c r="T1406" t="s">
        <v>3255</v>
      </c>
      <c r="U1406" s="201">
        <v>3.605</v>
      </c>
      <c r="V1406" t="s">
        <v>2942</v>
      </c>
      <c r="W1406" t="s">
        <v>1388</v>
      </c>
      <c r="X1406" t="s">
        <v>85</v>
      </c>
      <c r="Y1406" t="s">
        <v>1528</v>
      </c>
      <c r="Z1406" t="s">
        <v>1909</v>
      </c>
      <c r="AA1406">
        <v>816954</v>
      </c>
      <c r="AB1406" s="198">
        <v>37042.875</v>
      </c>
      <c r="AC1406" s="198">
        <v>37042.875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40470</v>
      </c>
      <c r="G1407" s="202">
        <v>1309135</v>
      </c>
      <c r="H1407" s="198">
        <v>37041.349004629628</v>
      </c>
      <c r="I1407" t="s">
        <v>88</v>
      </c>
      <c r="M1407" t="s">
        <v>2946</v>
      </c>
      <c r="N1407" t="s">
        <v>1524</v>
      </c>
      <c r="O1407" t="s">
        <v>363</v>
      </c>
      <c r="P1407" s="199">
        <v>1349</v>
      </c>
      <c r="S1407" t="s">
        <v>2947</v>
      </c>
      <c r="T1407" t="s">
        <v>3255</v>
      </c>
      <c r="U1407" s="201">
        <v>3.51</v>
      </c>
      <c r="V1407" t="s">
        <v>1996</v>
      </c>
      <c r="W1407" t="s">
        <v>1363</v>
      </c>
      <c r="X1407" t="s">
        <v>1548</v>
      </c>
      <c r="Y1407" t="s">
        <v>1528</v>
      </c>
      <c r="Z1407" t="s">
        <v>1909</v>
      </c>
      <c r="AA1407">
        <v>816955</v>
      </c>
      <c r="AB1407" s="198">
        <v>37043.875</v>
      </c>
      <c r="AC1407" s="198">
        <v>37072.875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30</v>
      </c>
      <c r="F1408" s="213">
        <f t="shared" si="110"/>
        <v>1500</v>
      </c>
      <c r="G1408" s="202">
        <v>1309136</v>
      </c>
      <c r="H1408" s="198">
        <v>37041.349027777775</v>
      </c>
      <c r="I1408" t="s">
        <v>1226</v>
      </c>
      <c r="J1408" t="s">
        <v>1448</v>
      </c>
      <c r="K1408" t="s">
        <v>1257</v>
      </c>
      <c r="M1408" t="s">
        <v>1657</v>
      </c>
      <c r="N1408" t="s">
        <v>2977</v>
      </c>
      <c r="O1408" t="s">
        <v>1213</v>
      </c>
      <c r="P1408" s="199">
        <v>50</v>
      </c>
      <c r="S1408" t="s">
        <v>2945</v>
      </c>
      <c r="T1408" t="s">
        <v>3255</v>
      </c>
      <c r="U1408" s="201">
        <v>43.5</v>
      </c>
      <c r="V1408" t="s">
        <v>2070</v>
      </c>
      <c r="W1408" t="s">
        <v>2988</v>
      </c>
      <c r="X1408" t="s">
        <v>2998</v>
      </c>
      <c r="Y1408" t="s">
        <v>1072</v>
      </c>
      <c r="Z1408" t="s">
        <v>1904</v>
      </c>
      <c r="AA1408">
        <v>625908.1</v>
      </c>
      <c r="AB1408" s="198">
        <v>37043.710416666669</v>
      </c>
      <c r="AC1408" s="198">
        <v>37072.710416666669</v>
      </c>
    </row>
    <row r="1409" spans="1:29" x14ac:dyDescent="0.25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1309139</v>
      </c>
      <c r="H1409" s="198">
        <v>37041.349039351851</v>
      </c>
      <c r="I1409" t="s">
        <v>1238</v>
      </c>
      <c r="M1409" t="s">
        <v>2946</v>
      </c>
      <c r="N1409" t="s">
        <v>1524</v>
      </c>
      <c r="O1409" t="s">
        <v>4845</v>
      </c>
      <c r="Q1409" s="199">
        <v>5000</v>
      </c>
      <c r="S1409" t="s">
        <v>2947</v>
      </c>
      <c r="T1409" t="s">
        <v>3255</v>
      </c>
      <c r="U1409" s="201">
        <v>3.7324999999999999</v>
      </c>
      <c r="V1409" t="s">
        <v>1553</v>
      </c>
      <c r="W1409" t="s">
        <v>1526</v>
      </c>
      <c r="X1409" t="s">
        <v>1527</v>
      </c>
      <c r="Y1409" t="s">
        <v>1528</v>
      </c>
      <c r="Z1409" t="s">
        <v>1909</v>
      </c>
      <c r="AA1409">
        <v>816957</v>
      </c>
      <c r="AB1409" s="198">
        <v>37042.875</v>
      </c>
      <c r="AC1409" s="198">
        <v>37042.875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10000</v>
      </c>
      <c r="G1410" s="202">
        <v>1309138</v>
      </c>
      <c r="H1410" s="198">
        <v>37041.349039351851</v>
      </c>
      <c r="I1410" t="s">
        <v>3095</v>
      </c>
      <c r="M1410" t="s">
        <v>2946</v>
      </c>
      <c r="N1410" t="s">
        <v>1524</v>
      </c>
      <c r="O1410" t="s">
        <v>362</v>
      </c>
      <c r="P1410" s="199">
        <v>10000</v>
      </c>
      <c r="S1410" t="s">
        <v>2947</v>
      </c>
      <c r="T1410" t="s">
        <v>3255</v>
      </c>
      <c r="U1410" s="201">
        <v>3.6</v>
      </c>
      <c r="V1410" t="s">
        <v>2942</v>
      </c>
      <c r="W1410" t="s">
        <v>1388</v>
      </c>
      <c r="X1410" t="s">
        <v>85</v>
      </c>
      <c r="Y1410" t="s">
        <v>1528</v>
      </c>
      <c r="Z1410" t="s">
        <v>1909</v>
      </c>
      <c r="AA1410">
        <v>816956</v>
      </c>
      <c r="AB1410" s="198">
        <v>37042.875</v>
      </c>
      <c r="AC1410" s="198">
        <v>37042.875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30000</v>
      </c>
      <c r="G1411" s="202">
        <v>1309137</v>
      </c>
      <c r="H1411" s="198">
        <v>37041.349039351851</v>
      </c>
      <c r="I1411" t="s">
        <v>1262</v>
      </c>
      <c r="M1411" t="s">
        <v>2946</v>
      </c>
      <c r="N1411" t="s">
        <v>1524</v>
      </c>
      <c r="O1411" t="s">
        <v>3383</v>
      </c>
      <c r="Q1411" s="199">
        <v>1000</v>
      </c>
      <c r="S1411" t="s">
        <v>2947</v>
      </c>
      <c r="T1411" t="s">
        <v>3255</v>
      </c>
      <c r="U1411" s="201">
        <v>3.87</v>
      </c>
      <c r="V1411" t="s">
        <v>1369</v>
      </c>
      <c r="W1411" t="s">
        <v>1117</v>
      </c>
      <c r="X1411" t="s">
        <v>1118</v>
      </c>
      <c r="Y1411" t="s">
        <v>1528</v>
      </c>
      <c r="Z1411" t="s">
        <v>1909</v>
      </c>
      <c r="AA1411">
        <v>816958</v>
      </c>
      <c r="AB1411" s="198">
        <v>37043.875</v>
      </c>
      <c r="AC1411" s="198">
        <v>37072.875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1309141</v>
      </c>
      <c r="H1412" s="198">
        <v>37041.349143518521</v>
      </c>
      <c r="I1412" t="s">
        <v>1276</v>
      </c>
      <c r="M1412" t="s">
        <v>2946</v>
      </c>
      <c r="N1412" t="s">
        <v>1524</v>
      </c>
      <c r="O1412" t="s">
        <v>4879</v>
      </c>
      <c r="P1412" s="199">
        <v>5000</v>
      </c>
      <c r="S1412" t="s">
        <v>2947</v>
      </c>
      <c r="T1412" t="s">
        <v>3255</v>
      </c>
      <c r="U1412" s="201">
        <v>3.8450000000000002</v>
      </c>
      <c r="V1412" t="s">
        <v>1588</v>
      </c>
      <c r="W1412" t="s">
        <v>1575</v>
      </c>
      <c r="X1412" t="s">
        <v>1576</v>
      </c>
      <c r="Y1412" t="s">
        <v>1528</v>
      </c>
      <c r="Z1412" t="s">
        <v>1909</v>
      </c>
      <c r="AA1412">
        <v>816959</v>
      </c>
      <c r="AB1412" s="198">
        <v>37042.875</v>
      </c>
      <c r="AC1412" s="198">
        <v>37042.875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1309142</v>
      </c>
      <c r="H1413" s="198">
        <v>37041.349236111113</v>
      </c>
      <c r="I1413" t="s">
        <v>1097</v>
      </c>
      <c r="M1413" t="s">
        <v>2946</v>
      </c>
      <c r="N1413" t="s">
        <v>1524</v>
      </c>
      <c r="O1413" t="s">
        <v>4879</v>
      </c>
      <c r="P1413" s="199">
        <v>5000</v>
      </c>
      <c r="S1413" t="s">
        <v>2947</v>
      </c>
      <c r="T1413" t="s">
        <v>3255</v>
      </c>
      <c r="U1413" s="201">
        <v>3.84</v>
      </c>
      <c r="V1413" t="s">
        <v>61</v>
      </c>
      <c r="W1413" t="s">
        <v>1575</v>
      </c>
      <c r="X1413" t="s">
        <v>1576</v>
      </c>
      <c r="Y1413" t="s">
        <v>1528</v>
      </c>
      <c r="Z1413" t="s">
        <v>1909</v>
      </c>
      <c r="AA1413">
        <v>816960</v>
      </c>
      <c r="AB1413" s="198">
        <v>37042.875</v>
      </c>
      <c r="AC1413" s="198">
        <v>37042.875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30</v>
      </c>
      <c r="F1414" s="213">
        <f t="shared" si="110"/>
        <v>150000</v>
      </c>
      <c r="G1414" s="202">
        <v>1309144</v>
      </c>
      <c r="H1414" s="198">
        <v>37041.349305555559</v>
      </c>
      <c r="I1414" t="s">
        <v>86</v>
      </c>
      <c r="M1414" t="s">
        <v>2946</v>
      </c>
      <c r="N1414" t="s">
        <v>1458</v>
      </c>
      <c r="O1414" t="s">
        <v>4863</v>
      </c>
      <c r="P1414" s="199">
        <v>5000</v>
      </c>
      <c r="S1414" t="s">
        <v>2947</v>
      </c>
      <c r="T1414" t="s">
        <v>3255</v>
      </c>
      <c r="U1414" s="201">
        <v>0</v>
      </c>
      <c r="V1414" t="s">
        <v>87</v>
      </c>
      <c r="W1414" t="s">
        <v>250</v>
      </c>
      <c r="X1414" t="s">
        <v>70</v>
      </c>
      <c r="Y1414" t="s">
        <v>1528</v>
      </c>
      <c r="Z1414" t="s">
        <v>1909</v>
      </c>
      <c r="AA1414">
        <v>816962</v>
      </c>
      <c r="AB1414" s="198">
        <v>37043.875</v>
      </c>
      <c r="AC1414" s="198">
        <v>37072.875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1309145</v>
      </c>
      <c r="H1415" s="198">
        <v>37041.349351851852</v>
      </c>
      <c r="I1415" t="s">
        <v>1600</v>
      </c>
      <c r="M1415" t="s">
        <v>2946</v>
      </c>
      <c r="N1415" t="s">
        <v>1524</v>
      </c>
      <c r="O1415" t="s">
        <v>4960</v>
      </c>
      <c r="Q1415" s="199">
        <v>10000</v>
      </c>
      <c r="S1415" t="s">
        <v>2947</v>
      </c>
      <c r="T1415" t="s">
        <v>3255</v>
      </c>
      <c r="U1415" s="201">
        <v>3.6225000000000001</v>
      </c>
      <c r="V1415" t="s">
        <v>1577</v>
      </c>
      <c r="W1415" t="s">
        <v>1562</v>
      </c>
      <c r="X1415" t="s">
        <v>1563</v>
      </c>
      <c r="Y1415" t="s">
        <v>1528</v>
      </c>
      <c r="Z1415" t="s">
        <v>1909</v>
      </c>
      <c r="AA1415">
        <v>816963</v>
      </c>
      <c r="AB1415" s="198">
        <v>37042.875</v>
      </c>
      <c r="AC1415" s="198">
        <v>37042.875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1309146</v>
      </c>
      <c r="H1416" s="198">
        <v>37041.349363425928</v>
      </c>
      <c r="I1416" t="s">
        <v>1600</v>
      </c>
      <c r="M1416" t="s">
        <v>2946</v>
      </c>
      <c r="N1416" t="s">
        <v>1524</v>
      </c>
      <c r="O1416" t="s">
        <v>2071</v>
      </c>
      <c r="P1416" s="199">
        <v>5000</v>
      </c>
      <c r="S1416" t="s">
        <v>2947</v>
      </c>
      <c r="T1416" t="s">
        <v>3255</v>
      </c>
      <c r="U1416" s="201">
        <v>3.58</v>
      </c>
      <c r="V1416" t="s">
        <v>1100</v>
      </c>
      <c r="W1416" t="s">
        <v>1107</v>
      </c>
      <c r="X1416" t="s">
        <v>85</v>
      </c>
      <c r="Y1416" t="s">
        <v>1528</v>
      </c>
      <c r="Z1416" t="s">
        <v>1909</v>
      </c>
      <c r="AA1416">
        <v>816964</v>
      </c>
      <c r="AB1416" s="198">
        <v>37042.875</v>
      </c>
      <c r="AC1416" s="198">
        <v>37042.875</v>
      </c>
    </row>
    <row r="1417" spans="1:29" x14ac:dyDescent="0.25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300000</v>
      </c>
      <c r="G1417" s="202">
        <v>1309148</v>
      </c>
      <c r="H1417" s="198">
        <v>37041.349456018521</v>
      </c>
      <c r="I1417" t="s">
        <v>1128</v>
      </c>
      <c r="M1417" t="s">
        <v>2946</v>
      </c>
      <c r="N1417" t="s">
        <v>1268</v>
      </c>
      <c r="O1417" t="s">
        <v>54</v>
      </c>
      <c r="P1417" s="199">
        <v>10000</v>
      </c>
      <c r="S1417" t="s">
        <v>2947</v>
      </c>
      <c r="T1417" t="s">
        <v>3255</v>
      </c>
      <c r="U1417" s="201">
        <v>4.08</v>
      </c>
      <c r="V1417" t="s">
        <v>1129</v>
      </c>
      <c r="W1417" t="s">
        <v>250</v>
      </c>
      <c r="X1417" t="s">
        <v>1167</v>
      </c>
      <c r="Y1417" t="s">
        <v>3275</v>
      </c>
      <c r="Z1417" t="s">
        <v>1909</v>
      </c>
      <c r="AA1417" t="s">
        <v>2072</v>
      </c>
      <c r="AB1417" s="198">
        <v>37043.875</v>
      </c>
      <c r="AC1417" s="198">
        <v>37072.875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5000</v>
      </c>
      <c r="G1418" s="202">
        <v>1309150</v>
      </c>
      <c r="H1418" s="198">
        <v>37041.349479166667</v>
      </c>
      <c r="I1418" t="s">
        <v>1600</v>
      </c>
      <c r="M1418" t="s">
        <v>2946</v>
      </c>
      <c r="N1418" t="s">
        <v>1524</v>
      </c>
      <c r="O1418" t="s">
        <v>2071</v>
      </c>
      <c r="P1418" s="199">
        <v>5000</v>
      </c>
      <c r="S1418" t="s">
        <v>2947</v>
      </c>
      <c r="T1418" t="s">
        <v>3255</v>
      </c>
      <c r="U1418" s="201">
        <v>3.57</v>
      </c>
      <c r="V1418" t="s">
        <v>1100</v>
      </c>
      <c r="W1418" t="s">
        <v>1107</v>
      </c>
      <c r="X1418" t="s">
        <v>85</v>
      </c>
      <c r="Y1418" t="s">
        <v>1528</v>
      </c>
      <c r="Z1418" t="s">
        <v>1909</v>
      </c>
      <c r="AA1418">
        <v>816966</v>
      </c>
      <c r="AB1418" s="198">
        <v>37042.875</v>
      </c>
      <c r="AC1418" s="198">
        <v>37042.875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10000</v>
      </c>
      <c r="G1419" s="202">
        <v>1309152</v>
      </c>
      <c r="H1419" s="198">
        <v>37041.34951388889</v>
      </c>
      <c r="I1419" t="s">
        <v>3095</v>
      </c>
      <c r="M1419" t="s">
        <v>2946</v>
      </c>
      <c r="N1419" t="s">
        <v>1524</v>
      </c>
      <c r="O1419" t="s">
        <v>362</v>
      </c>
      <c r="P1419" s="199">
        <v>10000</v>
      </c>
      <c r="S1419" t="s">
        <v>2947</v>
      </c>
      <c r="T1419" t="s">
        <v>3255</v>
      </c>
      <c r="U1419" s="201">
        <v>3.5950000000000002</v>
      </c>
      <c r="V1419" t="s">
        <v>2942</v>
      </c>
      <c r="W1419" t="s">
        <v>1388</v>
      </c>
      <c r="X1419" t="s">
        <v>85</v>
      </c>
      <c r="Y1419" t="s">
        <v>1528</v>
      </c>
      <c r="Z1419" t="s">
        <v>1909</v>
      </c>
      <c r="AA1419">
        <v>816967</v>
      </c>
      <c r="AB1419" s="198">
        <v>37042.875</v>
      </c>
      <c r="AC1419" s="198">
        <v>37042.875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1309154</v>
      </c>
      <c r="H1420" s="198">
        <v>37041.349548611113</v>
      </c>
      <c r="I1420" t="s">
        <v>3095</v>
      </c>
      <c r="M1420" t="s">
        <v>2946</v>
      </c>
      <c r="N1420" t="s">
        <v>1524</v>
      </c>
      <c r="O1420" t="s">
        <v>362</v>
      </c>
      <c r="P1420" s="199">
        <v>10000</v>
      </c>
      <c r="S1420" t="s">
        <v>2947</v>
      </c>
      <c r="T1420" t="s">
        <v>3255</v>
      </c>
      <c r="U1420" s="201">
        <v>3.59</v>
      </c>
      <c r="V1420" t="s">
        <v>2942</v>
      </c>
      <c r="W1420" t="s">
        <v>1388</v>
      </c>
      <c r="X1420" t="s">
        <v>85</v>
      </c>
      <c r="Y1420" t="s">
        <v>1528</v>
      </c>
      <c r="Z1420" t="s">
        <v>1909</v>
      </c>
      <c r="AA1420">
        <v>816968</v>
      </c>
      <c r="AB1420" s="198">
        <v>37042.875</v>
      </c>
      <c r="AC1420" s="198">
        <v>37042.875</v>
      </c>
    </row>
    <row r="1421" spans="1:29" x14ac:dyDescent="0.25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214</v>
      </c>
      <c r="F1421" s="213">
        <f t="shared" si="115"/>
        <v>1070000</v>
      </c>
      <c r="G1421" s="202">
        <v>1309155</v>
      </c>
      <c r="H1421" s="198">
        <v>37041.349618055552</v>
      </c>
      <c r="I1421" t="s">
        <v>1267</v>
      </c>
      <c r="M1421" t="s">
        <v>2946</v>
      </c>
      <c r="N1421" t="s">
        <v>1538</v>
      </c>
      <c r="O1421" t="s">
        <v>2073</v>
      </c>
      <c r="Q1421" s="199">
        <v>5000</v>
      </c>
      <c r="S1421" t="s">
        <v>2947</v>
      </c>
      <c r="T1421" t="s">
        <v>3255</v>
      </c>
      <c r="U1421" s="201">
        <v>2.75E-2</v>
      </c>
      <c r="V1421" t="s">
        <v>446</v>
      </c>
      <c r="W1421" t="s">
        <v>1402</v>
      </c>
      <c r="X1421" t="s">
        <v>1403</v>
      </c>
      <c r="Y1421" t="s">
        <v>3275</v>
      </c>
      <c r="Z1421" t="s">
        <v>1909</v>
      </c>
      <c r="AA1421" t="s">
        <v>2074</v>
      </c>
      <c r="AB1421" s="198">
        <v>37347</v>
      </c>
      <c r="AC1421" s="198">
        <v>37560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620000</v>
      </c>
      <c r="G1422" s="202">
        <v>1309156</v>
      </c>
      <c r="H1422" s="198">
        <v>37041.349629629629</v>
      </c>
      <c r="I1422" t="s">
        <v>75</v>
      </c>
      <c r="M1422" t="s">
        <v>2946</v>
      </c>
      <c r="N1422" t="s">
        <v>1268</v>
      </c>
      <c r="O1422" t="s">
        <v>1537</v>
      </c>
      <c r="P1422" s="199">
        <v>20000</v>
      </c>
      <c r="S1422" t="s">
        <v>2947</v>
      </c>
      <c r="T1422" t="s">
        <v>3255</v>
      </c>
      <c r="U1422" s="201">
        <v>3.71</v>
      </c>
      <c r="V1422" t="s">
        <v>1466</v>
      </c>
      <c r="W1422" t="s">
        <v>1767</v>
      </c>
      <c r="X1422" t="s">
        <v>1269</v>
      </c>
      <c r="Y1422" t="s">
        <v>3275</v>
      </c>
      <c r="Z1422" t="s">
        <v>1909</v>
      </c>
      <c r="AA1422" t="s">
        <v>2075</v>
      </c>
      <c r="AB1422" s="198">
        <v>37073.875</v>
      </c>
      <c r="AC1422" s="198">
        <v>37103.875</v>
      </c>
    </row>
    <row r="1423" spans="1:29" x14ac:dyDescent="0.25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</v>
      </c>
      <c r="G1423" s="202">
        <v>1309157</v>
      </c>
      <c r="H1423" s="198">
        <v>37041.349664351852</v>
      </c>
      <c r="I1423" t="s">
        <v>1276</v>
      </c>
      <c r="M1423" t="s">
        <v>1657</v>
      </c>
      <c r="N1423" t="s">
        <v>2902</v>
      </c>
      <c r="O1423" t="s">
        <v>303</v>
      </c>
      <c r="Q1423" s="199">
        <v>25</v>
      </c>
      <c r="S1423" t="s">
        <v>2945</v>
      </c>
      <c r="T1423" t="s">
        <v>3255</v>
      </c>
      <c r="U1423" s="201">
        <v>314</v>
      </c>
      <c r="V1423" t="s">
        <v>304</v>
      </c>
      <c r="W1423" t="s">
        <v>1436</v>
      </c>
      <c r="X1423" t="s">
        <v>2903</v>
      </c>
      <c r="Y1423" t="s">
        <v>1072</v>
      </c>
      <c r="Z1423" t="s">
        <v>1904</v>
      </c>
      <c r="AA1423">
        <v>625913.1</v>
      </c>
      <c r="AB1423" s="198">
        <v>37073.875</v>
      </c>
      <c r="AC1423" s="198">
        <v>37103.875</v>
      </c>
    </row>
    <row r="1424" spans="1:29" x14ac:dyDescent="0.25">
      <c r="A1424" s="44" t="str">
        <f t="shared" si="111"/>
        <v xml:space="preserve"> Power Financial</v>
      </c>
      <c r="B1424" s="44" t="str">
        <f t="shared" si="112"/>
        <v/>
      </c>
      <c r="C1424" s="44" t="str">
        <f t="shared" si="113"/>
        <v>Power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93</v>
      </c>
      <c r="F1424" s="213">
        <f t="shared" si="115"/>
        <v>930</v>
      </c>
      <c r="G1424" s="202">
        <v>1309159</v>
      </c>
      <c r="H1424" s="198">
        <v>37041.349699074075</v>
      </c>
      <c r="I1424" t="s">
        <v>2076</v>
      </c>
      <c r="M1424" t="s">
        <v>1657</v>
      </c>
      <c r="N1424" t="s">
        <v>1951</v>
      </c>
      <c r="O1424" t="s">
        <v>1952</v>
      </c>
      <c r="Q1424" s="199">
        <v>10</v>
      </c>
      <c r="S1424" t="s">
        <v>2945</v>
      </c>
      <c r="T1424" t="s">
        <v>1953</v>
      </c>
      <c r="U1424" s="201">
        <v>219.75</v>
      </c>
      <c r="V1424" t="s">
        <v>2077</v>
      </c>
      <c r="W1424" t="s">
        <v>1955</v>
      </c>
      <c r="X1424" t="s">
        <v>1956</v>
      </c>
      <c r="Y1424" t="s">
        <v>1957</v>
      </c>
      <c r="Z1424" t="s">
        <v>1958</v>
      </c>
      <c r="AA1424">
        <v>1309159</v>
      </c>
      <c r="AB1424" s="198">
        <v>37165</v>
      </c>
      <c r="AC1424" s="198">
        <v>37257</v>
      </c>
    </row>
    <row r="1425" spans="1:29" x14ac:dyDescent="0.25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123</v>
      </c>
      <c r="F1425" s="213">
        <f t="shared" si="115"/>
        <v>615000</v>
      </c>
      <c r="G1425" s="202">
        <v>1309160</v>
      </c>
      <c r="H1425" s="198">
        <v>37041.349710648145</v>
      </c>
      <c r="I1425" t="s">
        <v>67</v>
      </c>
      <c r="M1425" t="s">
        <v>2946</v>
      </c>
      <c r="N1425" t="s">
        <v>1268</v>
      </c>
      <c r="O1425" t="s">
        <v>251</v>
      </c>
      <c r="Q1425" s="199">
        <v>5000</v>
      </c>
      <c r="S1425" t="s">
        <v>2947</v>
      </c>
      <c r="T1425" t="s">
        <v>3255</v>
      </c>
      <c r="U1425" s="201">
        <v>3.81</v>
      </c>
      <c r="V1425" t="s">
        <v>2078</v>
      </c>
      <c r="W1425" t="s">
        <v>1767</v>
      </c>
      <c r="X1425" t="s">
        <v>1269</v>
      </c>
      <c r="Y1425" t="s">
        <v>3275</v>
      </c>
      <c r="Z1425" t="s">
        <v>1909</v>
      </c>
      <c r="AA1425" t="s">
        <v>2079</v>
      </c>
      <c r="AB1425" s="198">
        <v>37073</v>
      </c>
      <c r="AC1425" s="198">
        <v>37195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1200</v>
      </c>
      <c r="G1426" s="202">
        <v>1309161</v>
      </c>
      <c r="H1426" s="198">
        <v>37041.349722222221</v>
      </c>
      <c r="I1426" t="s">
        <v>1600</v>
      </c>
      <c r="M1426" t="s">
        <v>2946</v>
      </c>
      <c r="N1426" t="s">
        <v>1524</v>
      </c>
      <c r="O1426" t="s">
        <v>362</v>
      </c>
      <c r="Q1426" s="199">
        <v>1200</v>
      </c>
      <c r="S1426" t="s">
        <v>2947</v>
      </c>
      <c r="T1426" t="s">
        <v>3255</v>
      </c>
      <c r="U1426" s="201">
        <v>3.6150000000000002</v>
      </c>
      <c r="V1426" t="s">
        <v>3375</v>
      </c>
      <c r="W1426" t="s">
        <v>1388</v>
      </c>
      <c r="X1426" t="s">
        <v>85</v>
      </c>
      <c r="Y1426" t="s">
        <v>1528</v>
      </c>
      <c r="Z1426" t="s">
        <v>1909</v>
      </c>
      <c r="AA1426">
        <v>816969</v>
      </c>
      <c r="AB1426" s="198">
        <v>37042.875</v>
      </c>
      <c r="AC1426" s="198">
        <v>37042.875</v>
      </c>
    </row>
    <row r="1427" spans="1:29" x14ac:dyDescent="0.25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365</v>
      </c>
      <c r="F1427" s="213">
        <f t="shared" si="115"/>
        <v>1825000</v>
      </c>
      <c r="G1427" s="202">
        <v>1309162</v>
      </c>
      <c r="H1427" s="198">
        <v>37041.349733796298</v>
      </c>
      <c r="I1427" t="s">
        <v>1532</v>
      </c>
      <c r="M1427" t="s">
        <v>2946</v>
      </c>
      <c r="N1427" t="s">
        <v>1268</v>
      </c>
      <c r="O1427" t="s">
        <v>1578</v>
      </c>
      <c r="P1427" s="199">
        <v>5000</v>
      </c>
      <c r="S1427" t="s">
        <v>2947</v>
      </c>
      <c r="T1427" t="s">
        <v>3255</v>
      </c>
      <c r="U1427" s="201">
        <v>3.92</v>
      </c>
      <c r="V1427" t="s">
        <v>1533</v>
      </c>
      <c r="W1427" t="s">
        <v>1767</v>
      </c>
      <c r="X1427" t="s">
        <v>1269</v>
      </c>
      <c r="Y1427" t="s">
        <v>3275</v>
      </c>
      <c r="Z1427" t="s">
        <v>1909</v>
      </c>
      <c r="AA1427" t="s">
        <v>2080</v>
      </c>
      <c r="AB1427" s="198">
        <v>37257.875</v>
      </c>
      <c r="AC1427" s="198">
        <v>37621.875</v>
      </c>
    </row>
    <row r="1428" spans="1:29" x14ac:dyDescent="0.25">
      <c r="A1428" s="44" t="str">
        <f t="shared" si="111"/>
        <v>US Natural Gas Financial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Financial</v>
      </c>
      <c r="E1428" s="44">
        <f>IF(VLOOKUP(S1428,'DD-Lookup'!$J$6:$L$50,3,FALSE)="Monthly",(YEAR(AC1428)-YEAR(AB1428))*12+MONTH(AC1428)-MONTH(AB1428)+1,(AC1428-AB1428+1))</f>
        <v>31</v>
      </c>
      <c r="F1428" s="213">
        <f t="shared" si="115"/>
        <v>310000</v>
      </c>
      <c r="G1428" s="202">
        <v>1309163</v>
      </c>
      <c r="H1428" s="198">
        <v>37041.349733796298</v>
      </c>
      <c r="I1428" t="s">
        <v>1241</v>
      </c>
      <c r="M1428" t="s">
        <v>2946</v>
      </c>
      <c r="N1428" t="s">
        <v>1268</v>
      </c>
      <c r="O1428" t="s">
        <v>1537</v>
      </c>
      <c r="Q1428" s="199">
        <v>10000</v>
      </c>
      <c r="S1428" t="s">
        <v>2947</v>
      </c>
      <c r="T1428" t="s">
        <v>3255</v>
      </c>
      <c r="U1428" s="201">
        <v>3.7149999999999999</v>
      </c>
      <c r="V1428" t="s">
        <v>1169</v>
      </c>
      <c r="W1428" t="s">
        <v>1767</v>
      </c>
      <c r="X1428" t="s">
        <v>1269</v>
      </c>
      <c r="Y1428" t="s">
        <v>3275</v>
      </c>
      <c r="Z1428" t="s">
        <v>1909</v>
      </c>
      <c r="AA1428" t="s">
        <v>2081</v>
      </c>
      <c r="AB1428" s="198">
        <v>37073.875</v>
      </c>
      <c r="AC1428" s="198">
        <v>37103.875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30</v>
      </c>
      <c r="F1429" s="213">
        <f t="shared" si="115"/>
        <v>150000</v>
      </c>
      <c r="G1429" s="202">
        <v>1309165</v>
      </c>
      <c r="H1429" s="198">
        <v>37041.349756944444</v>
      </c>
      <c r="I1429" t="s">
        <v>3095</v>
      </c>
      <c r="M1429" t="s">
        <v>2946</v>
      </c>
      <c r="N1429" t="s">
        <v>1458</v>
      </c>
      <c r="O1429" t="s">
        <v>4863</v>
      </c>
      <c r="P1429" s="199">
        <v>5000</v>
      </c>
      <c r="S1429" t="s">
        <v>2947</v>
      </c>
      <c r="T1429" t="s">
        <v>3255</v>
      </c>
      <c r="U1429" s="201">
        <v>-0.01</v>
      </c>
      <c r="V1429" t="s">
        <v>1281</v>
      </c>
      <c r="W1429" t="s">
        <v>250</v>
      </c>
      <c r="X1429" t="s">
        <v>70</v>
      </c>
      <c r="Y1429" t="s">
        <v>1528</v>
      </c>
      <c r="Z1429" t="s">
        <v>1909</v>
      </c>
      <c r="AA1429">
        <v>816972</v>
      </c>
      <c r="AB1429" s="198">
        <v>37043.875</v>
      </c>
      <c r="AC1429" s="198">
        <v>37072.875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1309164</v>
      </c>
      <c r="H1430" s="198">
        <v>37041.349756944444</v>
      </c>
      <c r="I1430" t="s">
        <v>1262</v>
      </c>
      <c r="M1430" t="s">
        <v>2946</v>
      </c>
      <c r="N1430" t="s">
        <v>1524</v>
      </c>
      <c r="O1430" t="s">
        <v>4965</v>
      </c>
      <c r="P1430" s="199">
        <v>10000</v>
      </c>
      <c r="S1430" t="s">
        <v>2947</v>
      </c>
      <c r="T1430" t="s">
        <v>3255</v>
      </c>
      <c r="U1430" s="201">
        <v>3.99</v>
      </c>
      <c r="V1430" t="s">
        <v>2059</v>
      </c>
      <c r="W1430" t="s">
        <v>250</v>
      </c>
      <c r="X1430" t="s">
        <v>70</v>
      </c>
      <c r="Y1430" t="s">
        <v>1528</v>
      </c>
      <c r="Z1430" t="s">
        <v>1909</v>
      </c>
      <c r="AA1430">
        <v>816970</v>
      </c>
      <c r="AB1430" s="198">
        <v>37042.875</v>
      </c>
      <c r="AC1430" s="198">
        <v>37042.875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20000</v>
      </c>
      <c r="G1431" s="202">
        <v>1309166</v>
      </c>
      <c r="H1431" s="198">
        <v>37041.349768518521</v>
      </c>
      <c r="I1431" t="s">
        <v>1262</v>
      </c>
      <c r="M1431" t="s">
        <v>2946</v>
      </c>
      <c r="N1431" t="s">
        <v>1524</v>
      </c>
      <c r="O1431" t="s">
        <v>4953</v>
      </c>
      <c r="P1431" s="199">
        <v>20000</v>
      </c>
      <c r="S1431" t="s">
        <v>2947</v>
      </c>
      <c r="T1431" t="s">
        <v>3255</v>
      </c>
      <c r="U1431" s="201">
        <v>3.88</v>
      </c>
      <c r="V1431" t="s">
        <v>1369</v>
      </c>
      <c r="W1431" t="s">
        <v>1117</v>
      </c>
      <c r="X1431" t="s">
        <v>1118</v>
      </c>
      <c r="Y1431" t="s">
        <v>1528</v>
      </c>
      <c r="Z1431" t="s">
        <v>1909</v>
      </c>
      <c r="AA1431">
        <v>816971</v>
      </c>
      <c r="AB1431" s="198">
        <v>37042.875</v>
      </c>
      <c r="AC1431" s="198">
        <v>37042.875</v>
      </c>
    </row>
    <row r="1432" spans="1:29" x14ac:dyDescent="0.25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77500</v>
      </c>
      <c r="G1432" s="202">
        <v>1309167</v>
      </c>
      <c r="H1432" s="198">
        <v>37041.349780092591</v>
      </c>
      <c r="I1432" t="s">
        <v>1274</v>
      </c>
      <c r="M1432" t="s">
        <v>2946</v>
      </c>
      <c r="N1432" t="s">
        <v>1268</v>
      </c>
      <c r="O1432" t="s">
        <v>1537</v>
      </c>
      <c r="Q1432" s="199">
        <v>2500</v>
      </c>
      <c r="S1432" t="s">
        <v>2947</v>
      </c>
      <c r="T1432" t="s">
        <v>3255</v>
      </c>
      <c r="U1432" s="201">
        <v>3.7149999999999999</v>
      </c>
      <c r="V1432" t="s">
        <v>282</v>
      </c>
      <c r="W1432" t="s">
        <v>1767</v>
      </c>
      <c r="X1432" t="s">
        <v>1269</v>
      </c>
      <c r="Y1432" t="s">
        <v>3275</v>
      </c>
      <c r="Z1432" t="s">
        <v>1909</v>
      </c>
      <c r="AA1432" t="s">
        <v>2082</v>
      </c>
      <c r="AB1432" s="198">
        <v>37073.875</v>
      </c>
      <c r="AC1432" s="198">
        <v>37103.875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1309169</v>
      </c>
      <c r="H1433" s="198">
        <v>37041.349780092591</v>
      </c>
      <c r="I1433" t="s">
        <v>1529</v>
      </c>
      <c r="M1433" t="s">
        <v>2946</v>
      </c>
      <c r="N1433" t="s">
        <v>1524</v>
      </c>
      <c r="O1433" t="s">
        <v>4893</v>
      </c>
      <c r="P1433" s="199">
        <v>5000</v>
      </c>
      <c r="S1433" t="s">
        <v>2947</v>
      </c>
      <c r="T1433" t="s">
        <v>3255</v>
      </c>
      <c r="U1433" s="201">
        <v>3.5525000000000002</v>
      </c>
      <c r="V1433" t="s">
        <v>1567</v>
      </c>
      <c r="W1433" t="s">
        <v>1363</v>
      </c>
      <c r="X1433" t="s">
        <v>1548</v>
      </c>
      <c r="Y1433" t="s">
        <v>1528</v>
      </c>
      <c r="Z1433" t="s">
        <v>1909</v>
      </c>
      <c r="AA1433">
        <v>816973</v>
      </c>
      <c r="AB1433" s="198">
        <v>37042.875</v>
      </c>
      <c r="AC1433" s="198">
        <v>37042.875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4219</v>
      </c>
      <c r="G1434" s="202">
        <v>1309168</v>
      </c>
      <c r="H1434" s="198">
        <v>37041.349780092591</v>
      </c>
      <c r="I1434" t="s">
        <v>1238</v>
      </c>
      <c r="M1434" t="s">
        <v>2946</v>
      </c>
      <c r="N1434" t="s">
        <v>1524</v>
      </c>
      <c r="O1434" t="s">
        <v>4879</v>
      </c>
      <c r="Q1434" s="199">
        <v>4219</v>
      </c>
      <c r="S1434" t="s">
        <v>2947</v>
      </c>
      <c r="T1434" t="s">
        <v>3255</v>
      </c>
      <c r="U1434" s="201">
        <v>3.8450000000000002</v>
      </c>
      <c r="V1434" t="s">
        <v>1553</v>
      </c>
      <c r="W1434" t="s">
        <v>1575</v>
      </c>
      <c r="X1434" t="s">
        <v>1576</v>
      </c>
      <c r="Y1434" t="s">
        <v>1528</v>
      </c>
      <c r="Z1434" t="s">
        <v>1909</v>
      </c>
      <c r="AA1434">
        <v>816974</v>
      </c>
      <c r="AB1434" s="198">
        <v>37042.875</v>
      </c>
      <c r="AC1434" s="198">
        <v>37042.875</v>
      </c>
    </row>
    <row r="1435" spans="1:29" x14ac:dyDescent="0.25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155000</v>
      </c>
      <c r="G1435" s="202">
        <v>1309171</v>
      </c>
      <c r="H1435" s="198">
        <v>37041.349814814814</v>
      </c>
      <c r="I1435" t="s">
        <v>1207</v>
      </c>
      <c r="M1435" t="s">
        <v>2946</v>
      </c>
      <c r="N1435" t="s">
        <v>1268</v>
      </c>
      <c r="O1435" t="s">
        <v>1537</v>
      </c>
      <c r="Q1435" s="199">
        <v>5000</v>
      </c>
      <c r="S1435" t="s">
        <v>2947</v>
      </c>
      <c r="T1435" t="s">
        <v>3255</v>
      </c>
      <c r="U1435" s="201">
        <v>3.7149999999999999</v>
      </c>
      <c r="V1435" t="s">
        <v>1208</v>
      </c>
      <c r="W1435" t="s">
        <v>1767</v>
      </c>
      <c r="X1435" t="s">
        <v>1269</v>
      </c>
      <c r="Y1435" t="s">
        <v>3275</v>
      </c>
      <c r="Z1435" t="s">
        <v>1909</v>
      </c>
      <c r="AA1435" t="s">
        <v>2083</v>
      </c>
      <c r="AB1435" s="198">
        <v>37073.875</v>
      </c>
      <c r="AC1435" s="198">
        <v>37103.875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1309170</v>
      </c>
      <c r="H1436" s="198">
        <v>37041.349814814814</v>
      </c>
      <c r="I1436" t="s">
        <v>2917</v>
      </c>
      <c r="M1436" t="s">
        <v>2946</v>
      </c>
      <c r="N1436" t="s">
        <v>1524</v>
      </c>
      <c r="O1436" t="s">
        <v>1985</v>
      </c>
      <c r="P1436" s="199">
        <v>10000</v>
      </c>
      <c r="S1436" t="s">
        <v>2947</v>
      </c>
      <c r="T1436" t="s">
        <v>3255</v>
      </c>
      <c r="U1436" s="201">
        <v>10.4</v>
      </c>
      <c r="V1436" t="s">
        <v>2918</v>
      </c>
      <c r="W1436" t="s">
        <v>2919</v>
      </c>
      <c r="X1436" t="s">
        <v>83</v>
      </c>
      <c r="Y1436" t="s">
        <v>1528</v>
      </c>
      <c r="Z1436" t="s">
        <v>1909</v>
      </c>
      <c r="AA1436">
        <v>816975</v>
      </c>
      <c r="AB1436" s="198">
        <v>37042.875</v>
      </c>
      <c r="AC1436" s="198">
        <v>37042.875</v>
      </c>
    </row>
    <row r="1437" spans="1:29" x14ac:dyDescent="0.25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155000</v>
      </c>
      <c r="G1437" s="202">
        <v>1309172</v>
      </c>
      <c r="H1437" s="198">
        <v>37041.349826388891</v>
      </c>
      <c r="I1437" t="s">
        <v>1573</v>
      </c>
      <c r="M1437" t="s">
        <v>2946</v>
      </c>
      <c r="N1437" t="s">
        <v>1538</v>
      </c>
      <c r="O1437" t="s">
        <v>2084</v>
      </c>
      <c r="P1437" s="199">
        <v>5000</v>
      </c>
      <c r="S1437" t="s">
        <v>2947</v>
      </c>
      <c r="T1437" t="s">
        <v>3255</v>
      </c>
      <c r="U1437" s="201">
        <v>0.46500000000000002</v>
      </c>
      <c r="V1437" t="s">
        <v>1386</v>
      </c>
      <c r="W1437" t="s">
        <v>1539</v>
      </c>
      <c r="X1437" t="s">
        <v>1540</v>
      </c>
      <c r="Y1437" t="s">
        <v>3275</v>
      </c>
      <c r="Z1437" t="s">
        <v>1909</v>
      </c>
      <c r="AA1437" t="s">
        <v>2085</v>
      </c>
      <c r="AB1437" s="198">
        <v>37165</v>
      </c>
      <c r="AC1437" s="198">
        <v>37195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1309175</v>
      </c>
      <c r="H1438" s="198">
        <v>37041.349872685183</v>
      </c>
      <c r="I1438" t="s">
        <v>1552</v>
      </c>
      <c r="M1438" t="s">
        <v>2946</v>
      </c>
      <c r="N1438" t="s">
        <v>1524</v>
      </c>
      <c r="O1438" t="s">
        <v>2086</v>
      </c>
      <c r="P1438" s="199">
        <v>10000</v>
      </c>
      <c r="S1438" t="s">
        <v>2947</v>
      </c>
      <c r="T1438" t="s">
        <v>3255</v>
      </c>
      <c r="U1438" s="201">
        <v>3.7212999999999998</v>
      </c>
      <c r="V1438" t="s">
        <v>1368</v>
      </c>
      <c r="W1438" t="s">
        <v>1526</v>
      </c>
      <c r="X1438" t="s">
        <v>1527</v>
      </c>
      <c r="Y1438" t="s">
        <v>1528</v>
      </c>
      <c r="Z1438" t="s">
        <v>1909</v>
      </c>
      <c r="AA1438">
        <v>816976</v>
      </c>
      <c r="AB1438" s="198">
        <v>37042.875</v>
      </c>
      <c r="AC1438" s="198">
        <v>37042.875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30</v>
      </c>
      <c r="F1439" s="213">
        <f t="shared" si="115"/>
        <v>75000</v>
      </c>
      <c r="G1439" s="202">
        <v>1309177</v>
      </c>
      <c r="H1439" s="198">
        <v>37041.34988425926</v>
      </c>
      <c r="I1439" t="s">
        <v>66</v>
      </c>
      <c r="M1439" t="s">
        <v>2946</v>
      </c>
      <c r="N1439" t="s">
        <v>1524</v>
      </c>
      <c r="O1439" t="s">
        <v>350</v>
      </c>
      <c r="P1439" s="199">
        <v>2500</v>
      </c>
      <c r="S1439" t="s">
        <v>2947</v>
      </c>
      <c r="T1439" t="s">
        <v>3255</v>
      </c>
      <c r="U1439" s="201">
        <v>3.65</v>
      </c>
      <c r="V1439" t="s">
        <v>1400</v>
      </c>
      <c r="W1439" t="s">
        <v>1101</v>
      </c>
      <c r="X1439" t="s">
        <v>1102</v>
      </c>
      <c r="Y1439" t="s">
        <v>1528</v>
      </c>
      <c r="Z1439" t="s">
        <v>1909</v>
      </c>
      <c r="AA1439">
        <v>816978</v>
      </c>
      <c r="AB1439" s="198">
        <v>37043.875</v>
      </c>
      <c r="AC1439" s="198">
        <v>37072.875</v>
      </c>
    </row>
    <row r="1440" spans="1:29" x14ac:dyDescent="0.25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620000</v>
      </c>
      <c r="G1440" s="202">
        <v>1309180</v>
      </c>
      <c r="H1440" s="198">
        <v>37041.349907407406</v>
      </c>
      <c r="I1440" t="s">
        <v>1532</v>
      </c>
      <c r="M1440" t="s">
        <v>2946</v>
      </c>
      <c r="N1440" t="s">
        <v>1538</v>
      </c>
      <c r="O1440" t="s">
        <v>529</v>
      </c>
      <c r="P1440" s="199">
        <v>20000</v>
      </c>
      <c r="S1440" t="s">
        <v>2947</v>
      </c>
      <c r="T1440" t="s">
        <v>3255</v>
      </c>
      <c r="U1440" s="201">
        <v>0.19500000000000001</v>
      </c>
      <c r="V1440" t="s">
        <v>2913</v>
      </c>
      <c r="W1440" t="s">
        <v>1539</v>
      </c>
      <c r="X1440" t="s">
        <v>1540</v>
      </c>
      <c r="Y1440" t="s">
        <v>3275</v>
      </c>
      <c r="Z1440" t="s">
        <v>1909</v>
      </c>
      <c r="AA1440" t="s">
        <v>2087</v>
      </c>
      <c r="AB1440" s="198">
        <v>37073.875</v>
      </c>
      <c r="AC1440" s="198">
        <v>37103.875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1309179</v>
      </c>
      <c r="H1441" s="198">
        <v>37041.349907407406</v>
      </c>
      <c r="I1441" t="s">
        <v>1552</v>
      </c>
      <c r="M1441" t="s">
        <v>2946</v>
      </c>
      <c r="N1441" t="s">
        <v>1524</v>
      </c>
      <c r="O1441" t="s">
        <v>4921</v>
      </c>
      <c r="P1441" s="199">
        <v>5000</v>
      </c>
      <c r="S1441" t="s">
        <v>2947</v>
      </c>
      <c r="T1441" t="s">
        <v>3255</v>
      </c>
      <c r="U1441" s="201">
        <v>3.54</v>
      </c>
      <c r="V1441" t="s">
        <v>1082</v>
      </c>
      <c r="W1441" t="s">
        <v>1363</v>
      </c>
      <c r="X1441" t="s">
        <v>1548</v>
      </c>
      <c r="Y1441" t="s">
        <v>1528</v>
      </c>
      <c r="Z1441" t="s">
        <v>1909</v>
      </c>
      <c r="AA1441">
        <v>816977</v>
      </c>
      <c r="AB1441" s="198">
        <v>37042.875</v>
      </c>
      <c r="AC1441" s="198">
        <v>37042.875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1309181</v>
      </c>
      <c r="H1442" s="198">
        <v>37041.349942129629</v>
      </c>
      <c r="I1442" t="s">
        <v>2917</v>
      </c>
      <c r="M1442" t="s">
        <v>2946</v>
      </c>
      <c r="N1442" t="s">
        <v>1524</v>
      </c>
      <c r="O1442" t="s">
        <v>1985</v>
      </c>
      <c r="P1442" s="199">
        <v>10000</v>
      </c>
      <c r="S1442" t="s">
        <v>2947</v>
      </c>
      <c r="T1442" t="s">
        <v>3255</v>
      </c>
      <c r="U1442" s="201">
        <v>10.4</v>
      </c>
      <c r="V1442" t="s">
        <v>2918</v>
      </c>
      <c r="W1442" t="s">
        <v>2919</v>
      </c>
      <c r="X1442" t="s">
        <v>83</v>
      </c>
      <c r="Y1442" t="s">
        <v>1528</v>
      </c>
      <c r="Z1442" t="s">
        <v>1909</v>
      </c>
      <c r="AA1442">
        <v>816979</v>
      </c>
      <c r="AB1442" s="198">
        <v>37042.875</v>
      </c>
      <c r="AC1442" s="198">
        <v>37042.875</v>
      </c>
    </row>
    <row r="1443" spans="1:29" x14ac:dyDescent="0.25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92</v>
      </c>
      <c r="F1443" s="213">
        <f t="shared" si="115"/>
        <v>460000</v>
      </c>
      <c r="G1443" s="202">
        <v>1309183</v>
      </c>
      <c r="H1443" s="198">
        <v>37041.349953703706</v>
      </c>
      <c r="I1443" t="s">
        <v>1532</v>
      </c>
      <c r="M1443" t="s">
        <v>2946</v>
      </c>
      <c r="N1443" t="s">
        <v>1538</v>
      </c>
      <c r="O1443" t="s">
        <v>2088</v>
      </c>
      <c r="P1443" s="199">
        <v>5000</v>
      </c>
      <c r="S1443" t="s">
        <v>2947</v>
      </c>
      <c r="T1443" t="s">
        <v>3255</v>
      </c>
      <c r="U1443" s="201">
        <v>0.19</v>
      </c>
      <c r="V1443" t="s">
        <v>2913</v>
      </c>
      <c r="W1443" t="s">
        <v>1539</v>
      </c>
      <c r="X1443" t="s">
        <v>1540</v>
      </c>
      <c r="Y1443" t="s">
        <v>3275</v>
      </c>
      <c r="Z1443" t="s">
        <v>1909</v>
      </c>
      <c r="AA1443" t="s">
        <v>2089</v>
      </c>
      <c r="AB1443" s="198">
        <v>37073</v>
      </c>
      <c r="AC1443" s="198">
        <v>37164</v>
      </c>
    </row>
    <row r="1444" spans="1:29" x14ac:dyDescent="0.25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31</v>
      </c>
      <c r="F1444" s="213">
        <f t="shared" si="115"/>
        <v>155000</v>
      </c>
      <c r="G1444" s="202">
        <v>1309184</v>
      </c>
      <c r="H1444" s="198">
        <v>37041.349988425929</v>
      </c>
      <c r="I1444" t="s">
        <v>1532</v>
      </c>
      <c r="M1444" t="s">
        <v>2946</v>
      </c>
      <c r="N1444" t="s">
        <v>1538</v>
      </c>
      <c r="O1444" t="s">
        <v>2090</v>
      </c>
      <c r="P1444" s="199">
        <v>5000</v>
      </c>
      <c r="S1444" t="s">
        <v>2947</v>
      </c>
      <c r="T1444" t="s">
        <v>3255</v>
      </c>
      <c r="U1444" s="201">
        <v>0.19</v>
      </c>
      <c r="V1444" t="s">
        <v>2913</v>
      </c>
      <c r="W1444" t="s">
        <v>1539</v>
      </c>
      <c r="X1444" t="s">
        <v>1540</v>
      </c>
      <c r="Y1444" t="s">
        <v>3275</v>
      </c>
      <c r="Z1444" t="s">
        <v>1909</v>
      </c>
      <c r="AA1444" t="s">
        <v>2091</v>
      </c>
      <c r="AB1444" s="198">
        <v>37165</v>
      </c>
      <c r="AC1444" s="198">
        <v>37195</v>
      </c>
    </row>
    <row r="1445" spans="1:29" x14ac:dyDescent="0.25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151</v>
      </c>
      <c r="F1445" s="213">
        <f t="shared" si="115"/>
        <v>755000</v>
      </c>
      <c r="G1445" s="202">
        <v>1309186</v>
      </c>
      <c r="H1445" s="198">
        <v>37041.35</v>
      </c>
      <c r="I1445" t="s">
        <v>2976</v>
      </c>
      <c r="M1445" t="s">
        <v>2946</v>
      </c>
      <c r="N1445" t="s">
        <v>1268</v>
      </c>
      <c r="O1445" t="s">
        <v>1555</v>
      </c>
      <c r="P1445" s="199">
        <v>5000</v>
      </c>
      <c r="S1445" t="s">
        <v>2947</v>
      </c>
      <c r="T1445" t="s">
        <v>3255</v>
      </c>
      <c r="U1445" s="201">
        <v>4.17</v>
      </c>
      <c r="V1445" t="s">
        <v>1417</v>
      </c>
      <c r="W1445" t="s">
        <v>1767</v>
      </c>
      <c r="X1445" t="s">
        <v>1269</v>
      </c>
      <c r="Y1445" t="s">
        <v>3275</v>
      </c>
      <c r="Z1445" t="s">
        <v>1909</v>
      </c>
      <c r="AA1445" t="s">
        <v>2092</v>
      </c>
      <c r="AB1445" s="198">
        <v>37196</v>
      </c>
      <c r="AC1445" s="198">
        <v>37346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1309187</v>
      </c>
      <c r="H1446" s="198">
        <v>37041.350057870368</v>
      </c>
      <c r="I1446" t="s">
        <v>2917</v>
      </c>
      <c r="M1446" t="s">
        <v>2946</v>
      </c>
      <c r="N1446" t="s">
        <v>1524</v>
      </c>
      <c r="O1446" t="s">
        <v>2093</v>
      </c>
      <c r="P1446" s="199">
        <v>10000</v>
      </c>
      <c r="S1446" t="s">
        <v>2947</v>
      </c>
      <c r="T1446" t="s">
        <v>3255</v>
      </c>
      <c r="U1446" s="201">
        <v>10.35</v>
      </c>
      <c r="V1446" t="s">
        <v>2918</v>
      </c>
      <c r="W1446" t="s">
        <v>2919</v>
      </c>
      <c r="X1446" t="s">
        <v>83</v>
      </c>
      <c r="Y1446" t="s">
        <v>1528</v>
      </c>
      <c r="Z1446" t="s">
        <v>1909</v>
      </c>
      <c r="AA1446">
        <v>816981</v>
      </c>
      <c r="AB1446" s="198">
        <v>37042.875</v>
      </c>
      <c r="AC1446" s="198">
        <v>37042.875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1309188</v>
      </c>
      <c r="H1447" s="198">
        <v>37041.350069444445</v>
      </c>
      <c r="I1447" t="s">
        <v>2976</v>
      </c>
      <c r="M1447" t="s">
        <v>2946</v>
      </c>
      <c r="N1447" t="s">
        <v>1524</v>
      </c>
      <c r="O1447" t="s">
        <v>4976</v>
      </c>
      <c r="P1447" s="199">
        <v>5000</v>
      </c>
      <c r="S1447" t="s">
        <v>2947</v>
      </c>
      <c r="T1447" t="s">
        <v>3255</v>
      </c>
      <c r="U1447" s="201">
        <v>4.3499999999999996</v>
      </c>
      <c r="V1447" t="s">
        <v>2094</v>
      </c>
      <c r="W1447" t="s">
        <v>82</v>
      </c>
      <c r="X1447" t="s">
        <v>83</v>
      </c>
      <c r="Y1447" t="s">
        <v>1528</v>
      </c>
      <c r="Z1447" t="s">
        <v>1909</v>
      </c>
      <c r="AA1447">
        <v>816982</v>
      </c>
      <c r="AB1447" s="198">
        <v>37042.875</v>
      </c>
      <c r="AC1447" s="198">
        <v>37042.875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20010</v>
      </c>
      <c r="G1448" s="202">
        <v>1309189</v>
      </c>
      <c r="H1448" s="198">
        <v>37041.350104166668</v>
      </c>
      <c r="I1448" t="s">
        <v>1262</v>
      </c>
      <c r="M1448" t="s">
        <v>2946</v>
      </c>
      <c r="N1448" t="s">
        <v>1524</v>
      </c>
      <c r="O1448" t="s">
        <v>3383</v>
      </c>
      <c r="Q1448" s="199">
        <v>667</v>
      </c>
      <c r="S1448" t="s">
        <v>2947</v>
      </c>
      <c r="T1448" t="s">
        <v>3255</v>
      </c>
      <c r="U1448" s="201">
        <v>3.855</v>
      </c>
      <c r="V1448" t="s">
        <v>1369</v>
      </c>
      <c r="W1448" t="s">
        <v>1117</v>
      </c>
      <c r="X1448" t="s">
        <v>1118</v>
      </c>
      <c r="Y1448" t="s">
        <v>1528</v>
      </c>
      <c r="Z1448" t="s">
        <v>1909</v>
      </c>
      <c r="AA1448">
        <v>816984</v>
      </c>
      <c r="AB1448" s="198">
        <v>37043.875</v>
      </c>
      <c r="AC1448" s="198">
        <v>37072.875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1309191</v>
      </c>
      <c r="H1449" s="198">
        <v>37041.350138888891</v>
      </c>
      <c r="I1449" t="s">
        <v>1523</v>
      </c>
      <c r="M1449" t="s">
        <v>2946</v>
      </c>
      <c r="N1449" t="s">
        <v>1524</v>
      </c>
      <c r="O1449" t="s">
        <v>4940</v>
      </c>
      <c r="P1449" s="199">
        <v>10000</v>
      </c>
      <c r="S1449" t="s">
        <v>2947</v>
      </c>
      <c r="T1449" t="s">
        <v>3255</v>
      </c>
      <c r="U1449" s="201">
        <v>6.15</v>
      </c>
      <c r="V1449" t="s">
        <v>3400</v>
      </c>
      <c r="W1449" t="s">
        <v>82</v>
      </c>
      <c r="X1449" t="s">
        <v>83</v>
      </c>
      <c r="Y1449" t="s">
        <v>1528</v>
      </c>
      <c r="Z1449" t="s">
        <v>1909</v>
      </c>
      <c r="AA1449">
        <v>816983</v>
      </c>
      <c r="AB1449" s="198">
        <v>37042.875</v>
      </c>
      <c r="AC1449" s="198">
        <v>37042.875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</v>
      </c>
      <c r="G1450" s="202">
        <v>1309192</v>
      </c>
      <c r="H1450" s="198">
        <v>37041.350162037037</v>
      </c>
      <c r="I1450" t="s">
        <v>1551</v>
      </c>
      <c r="M1450" t="s">
        <v>2946</v>
      </c>
      <c r="N1450" t="s">
        <v>1524</v>
      </c>
      <c r="O1450" t="s">
        <v>1984</v>
      </c>
      <c r="Q1450" s="199">
        <v>1000</v>
      </c>
      <c r="S1450" t="s">
        <v>2947</v>
      </c>
      <c r="T1450" t="s">
        <v>3255</v>
      </c>
      <c r="U1450" s="201">
        <v>4.03</v>
      </c>
      <c r="V1450" t="s">
        <v>265</v>
      </c>
      <c r="W1450" t="s">
        <v>250</v>
      </c>
      <c r="X1450" t="s">
        <v>70</v>
      </c>
      <c r="Y1450" t="s">
        <v>1528</v>
      </c>
      <c r="Z1450" t="s">
        <v>1909</v>
      </c>
      <c r="AA1450">
        <v>816985</v>
      </c>
      <c r="AB1450" s="198">
        <v>37042.875</v>
      </c>
      <c r="AC1450" s="198">
        <v>37042.875</v>
      </c>
    </row>
    <row r="1451" spans="1:29" x14ac:dyDescent="0.25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365</v>
      </c>
      <c r="F1451" s="213">
        <f t="shared" si="115"/>
        <v>912500</v>
      </c>
      <c r="G1451" s="202">
        <v>1309193</v>
      </c>
      <c r="H1451" s="198">
        <v>37041.350185185183</v>
      </c>
      <c r="I1451" t="s">
        <v>67</v>
      </c>
      <c r="M1451" t="s">
        <v>2946</v>
      </c>
      <c r="N1451" t="s">
        <v>1268</v>
      </c>
      <c r="O1451" t="s">
        <v>1578</v>
      </c>
      <c r="P1451" s="199">
        <v>2500</v>
      </c>
      <c r="S1451" t="s">
        <v>2947</v>
      </c>
      <c r="T1451" t="s">
        <v>3255</v>
      </c>
      <c r="U1451" s="201">
        <v>3.92</v>
      </c>
      <c r="V1451" t="s">
        <v>2912</v>
      </c>
      <c r="W1451" t="s">
        <v>1767</v>
      </c>
      <c r="X1451" t="s">
        <v>1269</v>
      </c>
      <c r="Y1451" t="s">
        <v>3275</v>
      </c>
      <c r="Z1451" t="s">
        <v>1909</v>
      </c>
      <c r="AA1451" t="s">
        <v>2095</v>
      </c>
      <c r="AB1451" s="198">
        <v>37257.875</v>
      </c>
      <c r="AC1451" s="198">
        <v>37621.875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30</v>
      </c>
      <c r="F1452" s="213">
        <f t="shared" si="115"/>
        <v>300000</v>
      </c>
      <c r="G1452" s="202">
        <v>1309195</v>
      </c>
      <c r="H1452" s="198">
        <v>37041.35019675926</v>
      </c>
      <c r="I1452" t="s">
        <v>1569</v>
      </c>
      <c r="M1452" t="s">
        <v>2946</v>
      </c>
      <c r="N1452" t="s">
        <v>1524</v>
      </c>
      <c r="O1452" t="s">
        <v>1140</v>
      </c>
      <c r="P1452" s="199">
        <v>10000</v>
      </c>
      <c r="S1452" t="s">
        <v>2947</v>
      </c>
      <c r="T1452" t="s">
        <v>3255</v>
      </c>
      <c r="U1452" s="201">
        <v>3.5550000000000002</v>
      </c>
      <c r="V1452" t="s">
        <v>1438</v>
      </c>
      <c r="W1452" t="s">
        <v>1126</v>
      </c>
      <c r="X1452" t="s">
        <v>83</v>
      </c>
      <c r="Y1452" t="s">
        <v>1528</v>
      </c>
      <c r="Z1452" t="s">
        <v>1909</v>
      </c>
      <c r="AA1452">
        <v>816987</v>
      </c>
      <c r="AB1452" s="198">
        <v>37043.875</v>
      </c>
      <c r="AC1452" s="198">
        <v>37072.875</v>
      </c>
    </row>
    <row r="1453" spans="1:29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1309194</v>
      </c>
      <c r="H1453" s="198">
        <v>37041.35019675926</v>
      </c>
      <c r="I1453" t="s">
        <v>1406</v>
      </c>
      <c r="M1453" t="s">
        <v>2946</v>
      </c>
      <c r="N1453" t="s">
        <v>1524</v>
      </c>
      <c r="O1453" t="s">
        <v>4953</v>
      </c>
      <c r="P1453" s="199">
        <v>10000</v>
      </c>
      <c r="S1453" t="s">
        <v>2947</v>
      </c>
      <c r="T1453" t="s">
        <v>3255</v>
      </c>
      <c r="U1453" s="201">
        <v>3.87</v>
      </c>
      <c r="V1453" t="s">
        <v>1286</v>
      </c>
      <c r="W1453" t="s">
        <v>1117</v>
      </c>
      <c r="X1453" t="s">
        <v>1118</v>
      </c>
      <c r="Y1453" t="s">
        <v>1528</v>
      </c>
      <c r="Z1453" t="s">
        <v>1909</v>
      </c>
      <c r="AA1453">
        <v>816986</v>
      </c>
      <c r="AB1453" s="198">
        <v>37042.875</v>
      </c>
      <c r="AC1453" s="198">
        <v>37042.875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30</v>
      </c>
      <c r="F1454" s="213">
        <f t="shared" si="115"/>
        <v>45000</v>
      </c>
      <c r="G1454" s="202">
        <v>1309196</v>
      </c>
      <c r="H1454" s="198">
        <v>37041.350208333337</v>
      </c>
      <c r="I1454" t="s">
        <v>2096</v>
      </c>
      <c r="M1454" t="s">
        <v>2946</v>
      </c>
      <c r="N1454" t="s">
        <v>1524</v>
      </c>
      <c r="O1454" t="s">
        <v>3383</v>
      </c>
      <c r="Q1454" s="199">
        <v>1500</v>
      </c>
      <c r="S1454" t="s">
        <v>2947</v>
      </c>
      <c r="T1454" t="s">
        <v>3255</v>
      </c>
      <c r="U1454" s="201">
        <v>3.855</v>
      </c>
      <c r="V1454" t="s">
        <v>2097</v>
      </c>
      <c r="W1454" t="s">
        <v>1117</v>
      </c>
      <c r="X1454" t="s">
        <v>1118</v>
      </c>
      <c r="Y1454" t="s">
        <v>1528</v>
      </c>
      <c r="Z1454" t="s">
        <v>1909</v>
      </c>
      <c r="AA1454">
        <v>816990</v>
      </c>
      <c r="AB1454" s="198">
        <v>37043.875</v>
      </c>
      <c r="AC1454" s="198">
        <v>37072.875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4000</v>
      </c>
      <c r="G1455" s="202">
        <v>1309198</v>
      </c>
      <c r="H1455" s="198">
        <v>37041.350219907406</v>
      </c>
      <c r="I1455" t="s">
        <v>105</v>
      </c>
      <c r="M1455" t="s">
        <v>2946</v>
      </c>
      <c r="N1455" t="s">
        <v>1524</v>
      </c>
      <c r="O1455" t="s">
        <v>1984</v>
      </c>
      <c r="Q1455" s="199">
        <v>4000</v>
      </c>
      <c r="S1455" t="s">
        <v>2947</v>
      </c>
      <c r="T1455" t="s">
        <v>3255</v>
      </c>
      <c r="U1455" s="201">
        <v>4.03</v>
      </c>
      <c r="V1455" t="s">
        <v>3345</v>
      </c>
      <c r="W1455" t="s">
        <v>250</v>
      </c>
      <c r="X1455" t="s">
        <v>70</v>
      </c>
      <c r="Y1455" t="s">
        <v>1528</v>
      </c>
      <c r="Z1455" t="s">
        <v>1909</v>
      </c>
      <c r="AA1455">
        <v>816988</v>
      </c>
      <c r="AB1455" s="198">
        <v>37042.875</v>
      </c>
      <c r="AC1455" s="198">
        <v>37042.875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1309199</v>
      </c>
      <c r="H1456" s="198">
        <v>37041.350231481483</v>
      </c>
      <c r="I1456" t="s">
        <v>1546</v>
      </c>
      <c r="M1456" t="s">
        <v>2946</v>
      </c>
      <c r="N1456" t="s">
        <v>1524</v>
      </c>
      <c r="O1456" t="s">
        <v>4960</v>
      </c>
      <c r="P1456" s="199">
        <v>10000</v>
      </c>
      <c r="S1456" t="s">
        <v>2947</v>
      </c>
      <c r="T1456" t="s">
        <v>3255</v>
      </c>
      <c r="U1456" s="201">
        <v>3.6225000000000001</v>
      </c>
      <c r="V1456" t="s">
        <v>1387</v>
      </c>
      <c r="W1456" t="s">
        <v>1562</v>
      </c>
      <c r="X1456" t="s">
        <v>1563</v>
      </c>
      <c r="Y1456" t="s">
        <v>1528</v>
      </c>
      <c r="Z1456" t="s">
        <v>1909</v>
      </c>
      <c r="AA1456">
        <v>816989</v>
      </c>
      <c r="AB1456" s="198">
        <v>37042.875</v>
      </c>
      <c r="AC1456" s="198">
        <v>37042.875</v>
      </c>
    </row>
    <row r="1457" spans="1:29" x14ac:dyDescent="0.25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1309200</v>
      </c>
      <c r="H1457" s="198">
        <v>37041.350243055553</v>
      </c>
      <c r="I1457" t="s">
        <v>2983</v>
      </c>
      <c r="M1457" t="s">
        <v>1657</v>
      </c>
      <c r="N1457" t="s">
        <v>2977</v>
      </c>
      <c r="O1457" t="s">
        <v>253</v>
      </c>
      <c r="Q1457" s="199">
        <v>50</v>
      </c>
      <c r="S1457" t="s">
        <v>2945</v>
      </c>
      <c r="T1457" t="s">
        <v>3255</v>
      </c>
      <c r="U1457" s="201">
        <v>36.5</v>
      </c>
      <c r="V1457" t="s">
        <v>4850</v>
      </c>
      <c r="W1457" t="s">
        <v>1242</v>
      </c>
      <c r="X1457" t="s">
        <v>2984</v>
      </c>
      <c r="Y1457" t="s">
        <v>1072</v>
      </c>
      <c r="Z1457" t="s">
        <v>1904</v>
      </c>
      <c r="AA1457">
        <v>625915.1</v>
      </c>
      <c r="AB1457" s="198">
        <v>37042.875</v>
      </c>
      <c r="AC1457" s="198">
        <v>37042.875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1309201</v>
      </c>
      <c r="H1458" s="198">
        <v>37041.350266203706</v>
      </c>
      <c r="I1458" t="s">
        <v>1573</v>
      </c>
      <c r="M1458" t="s">
        <v>2946</v>
      </c>
      <c r="N1458" t="s">
        <v>1524</v>
      </c>
      <c r="O1458" t="s">
        <v>1985</v>
      </c>
      <c r="P1458" s="199">
        <v>5000</v>
      </c>
      <c r="S1458" t="s">
        <v>2947</v>
      </c>
      <c r="T1458" t="s">
        <v>3255</v>
      </c>
      <c r="U1458" s="201">
        <v>10.3</v>
      </c>
      <c r="V1458" t="s">
        <v>305</v>
      </c>
      <c r="W1458" t="s">
        <v>2919</v>
      </c>
      <c r="X1458" t="s">
        <v>83</v>
      </c>
      <c r="Y1458" t="s">
        <v>1528</v>
      </c>
      <c r="Z1458" t="s">
        <v>1909</v>
      </c>
      <c r="AA1458">
        <v>816991</v>
      </c>
      <c r="AB1458" s="198">
        <v>37042.875</v>
      </c>
      <c r="AC1458" s="198">
        <v>37042.875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1309203</v>
      </c>
      <c r="H1459" s="198">
        <v>37041.350300925929</v>
      </c>
      <c r="I1459" t="s">
        <v>1552</v>
      </c>
      <c r="M1459" t="s">
        <v>2946</v>
      </c>
      <c r="N1459" t="s">
        <v>1524</v>
      </c>
      <c r="O1459" t="s">
        <v>4893</v>
      </c>
      <c r="Q1459" s="199">
        <v>5000</v>
      </c>
      <c r="S1459" t="s">
        <v>2947</v>
      </c>
      <c r="T1459" t="s">
        <v>3255</v>
      </c>
      <c r="U1459" s="201">
        <v>3.5550000000000002</v>
      </c>
      <c r="V1459" t="s">
        <v>1121</v>
      </c>
      <c r="W1459" t="s">
        <v>1363</v>
      </c>
      <c r="X1459" t="s">
        <v>1548</v>
      </c>
      <c r="Y1459" t="s">
        <v>1528</v>
      </c>
      <c r="Z1459" t="s">
        <v>1909</v>
      </c>
      <c r="AA1459">
        <v>816992</v>
      </c>
      <c r="AB1459" s="198">
        <v>37042.875</v>
      </c>
      <c r="AC1459" s="198">
        <v>37042.875</v>
      </c>
    </row>
    <row r="1460" spans="1:29" x14ac:dyDescent="0.25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30</v>
      </c>
      <c r="F1460" s="213">
        <f t="shared" si="115"/>
        <v>300000</v>
      </c>
      <c r="G1460" s="202">
        <v>1309204</v>
      </c>
      <c r="H1460" s="198">
        <v>37041.350324074076</v>
      </c>
      <c r="I1460" t="s">
        <v>3227</v>
      </c>
      <c r="M1460" t="s">
        <v>2946</v>
      </c>
      <c r="N1460" t="s">
        <v>1268</v>
      </c>
      <c r="O1460" t="s">
        <v>74</v>
      </c>
      <c r="P1460" s="199">
        <v>10000</v>
      </c>
      <c r="S1460" t="s">
        <v>2947</v>
      </c>
      <c r="T1460" t="s">
        <v>3255</v>
      </c>
      <c r="U1460" s="201">
        <v>3.6349999999999998</v>
      </c>
      <c r="V1460" t="s">
        <v>3369</v>
      </c>
      <c r="W1460" t="s">
        <v>1580</v>
      </c>
      <c r="X1460" t="s">
        <v>1093</v>
      </c>
      <c r="Y1460" t="s">
        <v>3275</v>
      </c>
      <c r="Z1460" t="s">
        <v>1909</v>
      </c>
      <c r="AA1460" t="s">
        <v>2098</v>
      </c>
      <c r="AB1460" s="198">
        <v>37043.875</v>
      </c>
      <c r="AC1460" s="198">
        <v>37072.875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5000</v>
      </c>
      <c r="G1461" s="202">
        <v>1309205</v>
      </c>
      <c r="H1461" s="198">
        <v>37041.350335648145</v>
      </c>
      <c r="I1461" t="s">
        <v>1552</v>
      </c>
      <c r="M1461" t="s">
        <v>2946</v>
      </c>
      <c r="N1461" t="s">
        <v>1524</v>
      </c>
      <c r="O1461" t="s">
        <v>4895</v>
      </c>
      <c r="Q1461" s="199">
        <v>5000</v>
      </c>
      <c r="S1461" t="s">
        <v>2947</v>
      </c>
      <c r="T1461" t="s">
        <v>3255</v>
      </c>
      <c r="U1461" s="201">
        <v>3.5550000000000002</v>
      </c>
      <c r="V1461" t="s">
        <v>1121</v>
      </c>
      <c r="W1461" t="s">
        <v>1363</v>
      </c>
      <c r="X1461" t="s">
        <v>1548</v>
      </c>
      <c r="Y1461" t="s">
        <v>1528</v>
      </c>
      <c r="Z1461" t="s">
        <v>1909</v>
      </c>
      <c r="AA1461">
        <v>816993</v>
      </c>
      <c r="AB1461" s="198">
        <v>37042.875</v>
      </c>
      <c r="AC1461" s="198">
        <v>37042.875</v>
      </c>
    </row>
    <row r="1462" spans="1:29" x14ac:dyDescent="0.25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</v>
      </c>
      <c r="G1462" s="202">
        <v>1309206</v>
      </c>
      <c r="H1462" s="198">
        <v>37041.350347222222</v>
      </c>
      <c r="I1462" t="s">
        <v>1569</v>
      </c>
      <c r="M1462" t="s">
        <v>2946</v>
      </c>
      <c r="N1462" t="s">
        <v>1268</v>
      </c>
      <c r="O1462" t="s">
        <v>1537</v>
      </c>
      <c r="Q1462" s="199">
        <v>2500</v>
      </c>
      <c r="S1462" t="s">
        <v>2947</v>
      </c>
      <c r="T1462" t="s">
        <v>3255</v>
      </c>
      <c r="U1462" s="201">
        <v>3.7149999999999999</v>
      </c>
      <c r="V1462" t="s">
        <v>1693</v>
      </c>
      <c r="W1462" t="s">
        <v>1767</v>
      </c>
      <c r="X1462" t="s">
        <v>1269</v>
      </c>
      <c r="Y1462" t="s">
        <v>3275</v>
      </c>
      <c r="Z1462" t="s">
        <v>1909</v>
      </c>
      <c r="AA1462" t="s">
        <v>2099</v>
      </c>
      <c r="AB1462" s="198">
        <v>37073.875</v>
      </c>
      <c r="AC1462" s="198">
        <v>37103.875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10000</v>
      </c>
      <c r="G1463" s="202">
        <v>1309207</v>
      </c>
      <c r="H1463" s="198">
        <v>37041.350358796299</v>
      </c>
      <c r="I1463" t="s">
        <v>3095</v>
      </c>
      <c r="M1463" t="s">
        <v>2946</v>
      </c>
      <c r="N1463" t="s">
        <v>1524</v>
      </c>
      <c r="O1463" t="s">
        <v>4934</v>
      </c>
      <c r="P1463" s="199">
        <v>10000</v>
      </c>
      <c r="S1463" t="s">
        <v>2947</v>
      </c>
      <c r="T1463" t="s">
        <v>3255</v>
      </c>
      <c r="U1463" s="201">
        <v>3.5</v>
      </c>
      <c r="V1463" t="s">
        <v>2931</v>
      </c>
      <c r="W1463" t="s">
        <v>91</v>
      </c>
      <c r="X1463" t="s">
        <v>83</v>
      </c>
      <c r="Y1463" t="s">
        <v>1528</v>
      </c>
      <c r="Z1463" t="s">
        <v>1909</v>
      </c>
      <c r="AA1463">
        <v>816994</v>
      </c>
      <c r="AB1463" s="198">
        <v>37042.875</v>
      </c>
      <c r="AC1463" s="198">
        <v>37042.875</v>
      </c>
    </row>
    <row r="1464" spans="1:29" x14ac:dyDescent="0.25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1309208</v>
      </c>
      <c r="H1464" s="198">
        <v>37041.350370370368</v>
      </c>
      <c r="I1464" t="s">
        <v>1569</v>
      </c>
      <c r="M1464" t="s">
        <v>2946</v>
      </c>
      <c r="N1464" t="s">
        <v>1268</v>
      </c>
      <c r="O1464" t="s">
        <v>2049</v>
      </c>
      <c r="Q1464" s="199">
        <v>10000</v>
      </c>
      <c r="S1464" t="s">
        <v>2947</v>
      </c>
      <c r="T1464" t="s">
        <v>3255</v>
      </c>
      <c r="U1464" s="201">
        <v>3.5249999999999999</v>
      </c>
      <c r="V1464" t="s">
        <v>1438</v>
      </c>
      <c r="W1464" t="s">
        <v>91</v>
      </c>
      <c r="X1464" t="s">
        <v>1279</v>
      </c>
      <c r="Y1464" t="s">
        <v>3275</v>
      </c>
      <c r="Z1464" t="s">
        <v>1909</v>
      </c>
      <c r="AA1464" t="s">
        <v>2100</v>
      </c>
      <c r="AB1464" s="198">
        <v>37043.875</v>
      </c>
      <c r="AC1464" s="198">
        <v>37072.875</v>
      </c>
    </row>
    <row r="1465" spans="1:29" x14ac:dyDescent="0.25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31</v>
      </c>
      <c r="F1465" s="213">
        <f t="shared" si="115"/>
        <v>155000</v>
      </c>
      <c r="G1465" s="202">
        <v>1309209</v>
      </c>
      <c r="H1465" s="198">
        <v>37041.350416666668</v>
      </c>
      <c r="I1465" t="s">
        <v>3151</v>
      </c>
      <c r="M1465" t="s">
        <v>2946</v>
      </c>
      <c r="N1465" t="s">
        <v>1268</v>
      </c>
      <c r="O1465" t="s">
        <v>1278</v>
      </c>
      <c r="P1465" s="199">
        <v>5000</v>
      </c>
      <c r="S1465" t="s">
        <v>2947</v>
      </c>
      <c r="T1465" t="s">
        <v>3255</v>
      </c>
      <c r="U1465" s="201">
        <v>3.7875000000000001</v>
      </c>
      <c r="V1465" t="s">
        <v>2101</v>
      </c>
      <c r="W1465" t="s">
        <v>1767</v>
      </c>
      <c r="X1465" t="s">
        <v>1269</v>
      </c>
      <c r="Y1465" t="s">
        <v>3275</v>
      </c>
      <c r="Z1465" t="s">
        <v>1909</v>
      </c>
      <c r="AA1465" t="s">
        <v>2102</v>
      </c>
      <c r="AB1465" s="198">
        <v>37104.875</v>
      </c>
      <c r="AC1465" s="198">
        <v>37134.875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1309211</v>
      </c>
      <c r="H1466" s="198">
        <v>37041.350462962961</v>
      </c>
      <c r="I1466" t="s">
        <v>1226</v>
      </c>
      <c r="M1466" t="s">
        <v>2946</v>
      </c>
      <c r="N1466" t="s">
        <v>1524</v>
      </c>
      <c r="O1466" t="s">
        <v>1985</v>
      </c>
      <c r="P1466" s="199">
        <v>5000</v>
      </c>
      <c r="S1466" t="s">
        <v>2947</v>
      </c>
      <c r="T1466" t="s">
        <v>3255</v>
      </c>
      <c r="U1466" s="201">
        <v>10.199999999999999</v>
      </c>
      <c r="V1466" t="s">
        <v>1125</v>
      </c>
      <c r="W1466" t="s">
        <v>2919</v>
      </c>
      <c r="X1466" t="s">
        <v>83</v>
      </c>
      <c r="Y1466" t="s">
        <v>1528</v>
      </c>
      <c r="Z1466" t="s">
        <v>1909</v>
      </c>
      <c r="AA1466">
        <v>816995</v>
      </c>
      <c r="AB1466" s="198">
        <v>37042.875</v>
      </c>
      <c r="AC1466" s="198">
        <v>37042.875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500</v>
      </c>
      <c r="G1467" s="202">
        <v>1309212</v>
      </c>
      <c r="H1467" s="198">
        <v>37041.350474537037</v>
      </c>
      <c r="I1467" t="s">
        <v>1226</v>
      </c>
      <c r="M1467" t="s">
        <v>2946</v>
      </c>
      <c r="N1467" t="s">
        <v>1524</v>
      </c>
      <c r="O1467" t="s">
        <v>362</v>
      </c>
      <c r="Q1467" s="199">
        <v>500</v>
      </c>
      <c r="S1467" t="s">
        <v>2947</v>
      </c>
      <c r="T1467" t="s">
        <v>3255</v>
      </c>
      <c r="U1467" s="201">
        <v>3.61</v>
      </c>
      <c r="V1467" t="s">
        <v>2103</v>
      </c>
      <c r="W1467" t="s">
        <v>1388</v>
      </c>
      <c r="X1467" t="s">
        <v>85</v>
      </c>
      <c r="Y1467" t="s">
        <v>1528</v>
      </c>
      <c r="Z1467" t="s">
        <v>1909</v>
      </c>
      <c r="AA1467">
        <v>816996</v>
      </c>
      <c r="AB1467" s="198">
        <v>37042.875</v>
      </c>
      <c r="AC1467" s="198">
        <v>37042.875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1309213</v>
      </c>
      <c r="H1468" s="198">
        <v>37041.35050925926</v>
      </c>
      <c r="I1468" t="s">
        <v>1226</v>
      </c>
      <c r="M1468" t="s">
        <v>2946</v>
      </c>
      <c r="N1468" t="s">
        <v>1524</v>
      </c>
      <c r="O1468" t="s">
        <v>2093</v>
      </c>
      <c r="P1468" s="199">
        <v>10000</v>
      </c>
      <c r="S1468" t="s">
        <v>2947</v>
      </c>
      <c r="T1468" t="s">
        <v>3255</v>
      </c>
      <c r="U1468" s="201">
        <v>10.199999999999999</v>
      </c>
      <c r="V1468" t="s">
        <v>866</v>
      </c>
      <c r="W1468" t="s">
        <v>2919</v>
      </c>
      <c r="X1468" t="s">
        <v>83</v>
      </c>
      <c r="Y1468" t="s">
        <v>1528</v>
      </c>
      <c r="Z1468" t="s">
        <v>1909</v>
      </c>
      <c r="AA1468">
        <v>816997</v>
      </c>
      <c r="AB1468" s="198">
        <v>37042.875</v>
      </c>
      <c r="AC1468" s="198">
        <v>37042.875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1309215</v>
      </c>
      <c r="H1469" s="198">
        <v>37041.350578703707</v>
      </c>
      <c r="I1469" t="s">
        <v>1226</v>
      </c>
      <c r="M1469" t="s">
        <v>2946</v>
      </c>
      <c r="N1469" t="s">
        <v>1524</v>
      </c>
      <c r="O1469" t="s">
        <v>1985</v>
      </c>
      <c r="P1469" s="199">
        <v>10000</v>
      </c>
      <c r="S1469" t="s">
        <v>2947</v>
      </c>
      <c r="T1469" t="s">
        <v>3255</v>
      </c>
      <c r="U1469" s="201">
        <v>10.1</v>
      </c>
      <c r="V1469" t="s">
        <v>1125</v>
      </c>
      <c r="W1469" t="s">
        <v>2919</v>
      </c>
      <c r="X1469" t="s">
        <v>83</v>
      </c>
      <c r="Y1469" t="s">
        <v>1528</v>
      </c>
      <c r="Z1469" t="s">
        <v>1909</v>
      </c>
      <c r="AA1469">
        <v>816999</v>
      </c>
      <c r="AB1469" s="198">
        <v>37042.875</v>
      </c>
      <c r="AC1469" s="198">
        <v>37042.875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1309214</v>
      </c>
      <c r="H1470" s="198">
        <v>37041.350578703707</v>
      </c>
      <c r="I1470" t="s">
        <v>2992</v>
      </c>
      <c r="M1470" t="s">
        <v>2946</v>
      </c>
      <c r="N1470" t="s">
        <v>2928</v>
      </c>
      <c r="O1470" t="s">
        <v>2104</v>
      </c>
      <c r="P1470" s="199">
        <v>5000</v>
      </c>
      <c r="S1470" t="s">
        <v>2947</v>
      </c>
      <c r="T1470" t="s">
        <v>3255</v>
      </c>
      <c r="U1470" s="201">
        <v>3.64</v>
      </c>
      <c r="V1470" t="s">
        <v>2960</v>
      </c>
      <c r="W1470" t="s">
        <v>1327</v>
      </c>
      <c r="X1470" t="s">
        <v>3386</v>
      </c>
      <c r="Y1470" t="s">
        <v>1528</v>
      </c>
      <c r="Z1470" t="s">
        <v>2930</v>
      </c>
      <c r="AA1470">
        <v>816998</v>
      </c>
      <c r="AB1470" s="198">
        <v>37042.875</v>
      </c>
      <c r="AC1470" s="198">
        <v>37042.875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1309216</v>
      </c>
      <c r="H1471" s="198">
        <v>37041.350613425922</v>
      </c>
      <c r="I1471" t="s">
        <v>105</v>
      </c>
      <c r="M1471" t="s">
        <v>2946</v>
      </c>
      <c r="N1471" t="s">
        <v>1524</v>
      </c>
      <c r="O1471" t="s">
        <v>1984</v>
      </c>
      <c r="Q1471" s="199">
        <v>5000</v>
      </c>
      <c r="S1471" t="s">
        <v>2947</v>
      </c>
      <c r="T1471" t="s">
        <v>3255</v>
      </c>
      <c r="U1471" s="201">
        <v>4.04</v>
      </c>
      <c r="V1471" t="s">
        <v>3345</v>
      </c>
      <c r="W1471" t="s">
        <v>250</v>
      </c>
      <c r="X1471" t="s">
        <v>70</v>
      </c>
      <c r="Y1471" t="s">
        <v>1528</v>
      </c>
      <c r="Z1471" t="s">
        <v>1909</v>
      </c>
      <c r="AA1471">
        <v>817000</v>
      </c>
      <c r="AB1471" s="198">
        <v>37042.875</v>
      </c>
      <c r="AC1471" s="198">
        <v>37042.875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1309217</v>
      </c>
      <c r="H1472" s="198">
        <v>37041.350636574076</v>
      </c>
      <c r="I1472" t="s">
        <v>1238</v>
      </c>
      <c r="M1472" t="s">
        <v>2946</v>
      </c>
      <c r="N1472" t="s">
        <v>1524</v>
      </c>
      <c r="O1472" t="s">
        <v>4940</v>
      </c>
      <c r="P1472" s="199">
        <v>10000</v>
      </c>
      <c r="S1472" t="s">
        <v>2947</v>
      </c>
      <c r="T1472" t="s">
        <v>3255</v>
      </c>
      <c r="U1472" s="201">
        <v>6.05</v>
      </c>
      <c r="V1472" t="s">
        <v>100</v>
      </c>
      <c r="W1472" t="s">
        <v>82</v>
      </c>
      <c r="X1472" t="s">
        <v>83</v>
      </c>
      <c r="Y1472" t="s">
        <v>1528</v>
      </c>
      <c r="Z1472" t="s">
        <v>1909</v>
      </c>
      <c r="AA1472">
        <v>817001</v>
      </c>
      <c r="AB1472" s="198">
        <v>37042.875</v>
      </c>
      <c r="AC1472" s="198">
        <v>37042.875</v>
      </c>
    </row>
    <row r="1473" spans="1:29" x14ac:dyDescent="0.25">
      <c r="A1473" s="44" t="str">
        <f t="shared" si="111"/>
        <v xml:space="preserve"> Power Physical</v>
      </c>
      <c r="B1473" s="44" t="str">
        <f t="shared" si="112"/>
        <v/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182</v>
      </c>
      <c r="F1473" s="213">
        <f t="shared" si="115"/>
        <v>3640</v>
      </c>
      <c r="G1473" s="202">
        <v>1309218</v>
      </c>
      <c r="H1473" s="198">
        <v>37041.350648148145</v>
      </c>
      <c r="I1473" t="s">
        <v>455</v>
      </c>
      <c r="M1473" t="s">
        <v>1657</v>
      </c>
      <c r="N1473" t="s">
        <v>3325</v>
      </c>
      <c r="O1473" t="s">
        <v>201</v>
      </c>
      <c r="Q1473" s="199">
        <v>20</v>
      </c>
      <c r="S1473" t="s">
        <v>2945</v>
      </c>
      <c r="T1473" t="s">
        <v>3291</v>
      </c>
      <c r="U1473" s="201">
        <v>21.65</v>
      </c>
      <c r="V1473" t="s">
        <v>4702</v>
      </c>
      <c r="W1473" t="s">
        <v>3326</v>
      </c>
      <c r="X1473" t="s">
        <v>3418</v>
      </c>
      <c r="Y1473" t="s">
        <v>3419</v>
      </c>
      <c r="Z1473" t="s">
        <v>3420</v>
      </c>
      <c r="AA1473">
        <v>108342.1</v>
      </c>
      <c r="AB1473" s="198">
        <v>37165</v>
      </c>
      <c r="AC1473" s="198">
        <v>37346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2790</v>
      </c>
      <c r="G1474" s="202">
        <v>1309219</v>
      </c>
      <c r="H1474" s="198">
        <v>37041.350648148145</v>
      </c>
      <c r="I1474" t="s">
        <v>1600</v>
      </c>
      <c r="M1474" t="s">
        <v>2946</v>
      </c>
      <c r="N1474" t="s">
        <v>1524</v>
      </c>
      <c r="O1474" t="s">
        <v>4950</v>
      </c>
      <c r="Q1474" s="199">
        <v>2790</v>
      </c>
      <c r="S1474" t="s">
        <v>2947</v>
      </c>
      <c r="T1474" t="s">
        <v>3255</v>
      </c>
      <c r="U1474" s="201">
        <v>3.5249999999999999</v>
      </c>
      <c r="V1474" t="s">
        <v>3375</v>
      </c>
      <c r="W1474" t="s">
        <v>1562</v>
      </c>
      <c r="X1474" t="s">
        <v>1563</v>
      </c>
      <c r="Y1474" t="s">
        <v>1528</v>
      </c>
      <c r="Z1474" t="s">
        <v>1909</v>
      </c>
      <c r="AA1474">
        <v>817002</v>
      </c>
      <c r="AB1474" s="198">
        <v>37042.875</v>
      </c>
      <c r="AC1474" s="198">
        <v>37042.875</v>
      </c>
    </row>
    <row r="1475" spans="1:29" x14ac:dyDescent="0.25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25</v>
      </c>
      <c r="G1475" s="202">
        <v>1309220</v>
      </c>
      <c r="H1475" s="198">
        <v>37041.350763888891</v>
      </c>
      <c r="I1475" t="s">
        <v>3228</v>
      </c>
      <c r="M1475" t="s">
        <v>1657</v>
      </c>
      <c r="N1475" t="s">
        <v>2902</v>
      </c>
      <c r="O1475" t="s">
        <v>471</v>
      </c>
      <c r="Q1475" s="199">
        <v>25</v>
      </c>
      <c r="S1475" t="s">
        <v>2945</v>
      </c>
      <c r="T1475" t="s">
        <v>3255</v>
      </c>
      <c r="U1475" s="201">
        <v>190</v>
      </c>
      <c r="V1475" t="s">
        <v>1059</v>
      </c>
      <c r="W1475" t="s">
        <v>2907</v>
      </c>
      <c r="X1475" t="s">
        <v>2903</v>
      </c>
      <c r="Y1475" t="s">
        <v>1072</v>
      </c>
      <c r="Z1475" t="s">
        <v>1904</v>
      </c>
      <c r="AA1475">
        <v>625916.1</v>
      </c>
      <c r="AB1475" s="198">
        <v>37042.875</v>
      </c>
      <c r="AC1475" s="198">
        <v>37042.875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1309221</v>
      </c>
      <c r="H1476" s="198">
        <v>37041.350798611114</v>
      </c>
      <c r="I1476" t="s">
        <v>3095</v>
      </c>
      <c r="M1476" t="s">
        <v>2946</v>
      </c>
      <c r="N1476" t="s">
        <v>1524</v>
      </c>
      <c r="O1476" t="s">
        <v>1985</v>
      </c>
      <c r="Q1476" s="199">
        <v>10000</v>
      </c>
      <c r="S1476" t="s">
        <v>2947</v>
      </c>
      <c r="T1476" t="s">
        <v>3255</v>
      </c>
      <c r="U1476" s="201">
        <v>10.15</v>
      </c>
      <c r="V1476" t="s">
        <v>1408</v>
      </c>
      <c r="W1476" t="s">
        <v>2919</v>
      </c>
      <c r="X1476" t="s">
        <v>83</v>
      </c>
      <c r="Y1476" t="s">
        <v>1528</v>
      </c>
      <c r="Z1476" t="s">
        <v>1909</v>
      </c>
      <c r="AA1476">
        <v>817003</v>
      </c>
      <c r="AB1476" s="198">
        <v>37042.875</v>
      </c>
      <c r="AC1476" s="198">
        <v>37042.875</v>
      </c>
    </row>
    <row r="1477" spans="1:29" x14ac:dyDescent="0.25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1309222</v>
      </c>
      <c r="H1477" s="198">
        <v>37041.350810185184</v>
      </c>
      <c r="I1477" t="s">
        <v>2991</v>
      </c>
      <c r="M1477" t="s">
        <v>1657</v>
      </c>
      <c r="N1477" t="s">
        <v>2904</v>
      </c>
      <c r="O1477" t="s">
        <v>4967</v>
      </c>
      <c r="Q1477" s="199">
        <v>25</v>
      </c>
      <c r="S1477" t="s">
        <v>2945</v>
      </c>
      <c r="T1477" t="s">
        <v>3255</v>
      </c>
      <c r="U1477" s="201">
        <v>190</v>
      </c>
      <c r="V1477" t="s">
        <v>2940</v>
      </c>
      <c r="W1477" t="s">
        <v>2955</v>
      </c>
      <c r="X1477" t="s">
        <v>2906</v>
      </c>
      <c r="Y1477" t="s">
        <v>1072</v>
      </c>
      <c r="Z1477" t="s">
        <v>1904</v>
      </c>
      <c r="AA1477">
        <v>625917.1</v>
      </c>
      <c r="AB1477" s="198">
        <v>37042.875</v>
      </c>
      <c r="AC1477" s="198">
        <v>37042.875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20000</v>
      </c>
      <c r="G1478" s="202">
        <v>1309223</v>
      </c>
      <c r="H1478" s="198">
        <v>37041.350821759261</v>
      </c>
      <c r="I1478" t="s">
        <v>1262</v>
      </c>
      <c r="M1478" t="s">
        <v>2946</v>
      </c>
      <c r="N1478" t="s">
        <v>1524</v>
      </c>
      <c r="O1478" t="s">
        <v>4953</v>
      </c>
      <c r="P1478" s="199">
        <v>20000</v>
      </c>
      <c r="S1478" t="s">
        <v>2947</v>
      </c>
      <c r="T1478" t="s">
        <v>3255</v>
      </c>
      <c r="U1478" s="201">
        <v>3.87</v>
      </c>
      <c r="V1478" t="s">
        <v>1369</v>
      </c>
      <c r="W1478" t="s">
        <v>1117</v>
      </c>
      <c r="X1478" t="s">
        <v>1118</v>
      </c>
      <c r="Y1478" t="s">
        <v>1528</v>
      </c>
      <c r="Z1478" t="s">
        <v>1909</v>
      </c>
      <c r="AA1478">
        <v>817004</v>
      </c>
      <c r="AB1478" s="198">
        <v>37042.875</v>
      </c>
      <c r="AC1478" s="198">
        <v>37042.875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1309224</v>
      </c>
      <c r="H1479" s="198">
        <v>37041.350856481484</v>
      </c>
      <c r="I1479" t="s">
        <v>3095</v>
      </c>
      <c r="M1479" t="s">
        <v>2946</v>
      </c>
      <c r="N1479" t="s">
        <v>1524</v>
      </c>
      <c r="O1479" t="s">
        <v>1985</v>
      </c>
      <c r="Q1479" s="199">
        <v>10000</v>
      </c>
      <c r="S1479" t="s">
        <v>2947</v>
      </c>
      <c r="T1479" t="s">
        <v>3255</v>
      </c>
      <c r="U1479" s="201">
        <v>10.15</v>
      </c>
      <c r="V1479" t="s">
        <v>1408</v>
      </c>
      <c r="W1479" t="s">
        <v>2919</v>
      </c>
      <c r="X1479" t="s">
        <v>83</v>
      </c>
      <c r="Y1479" t="s">
        <v>1528</v>
      </c>
      <c r="Z1479" t="s">
        <v>1909</v>
      </c>
      <c r="AA1479">
        <v>817005</v>
      </c>
      <c r="AB1479" s="198">
        <v>37042.875</v>
      </c>
      <c r="AC1479" s="198">
        <v>37042.875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1309225</v>
      </c>
      <c r="H1480" s="198">
        <v>37041.35087962963</v>
      </c>
      <c r="I1480" t="s">
        <v>1551</v>
      </c>
      <c r="M1480" t="s">
        <v>2946</v>
      </c>
      <c r="N1480" t="s">
        <v>1524</v>
      </c>
      <c r="O1480" t="s">
        <v>4845</v>
      </c>
      <c r="Q1480" s="199">
        <v>10000</v>
      </c>
      <c r="S1480" t="s">
        <v>2947</v>
      </c>
      <c r="T1480" t="s">
        <v>3255</v>
      </c>
      <c r="U1480" s="201">
        <v>3.7313000000000001</v>
      </c>
      <c r="V1480" t="s">
        <v>1058</v>
      </c>
      <c r="W1480" t="s">
        <v>1526</v>
      </c>
      <c r="X1480" t="s">
        <v>1527</v>
      </c>
      <c r="Y1480" t="s">
        <v>1528</v>
      </c>
      <c r="Z1480" t="s">
        <v>1909</v>
      </c>
      <c r="AA1480">
        <v>817006</v>
      </c>
      <c r="AB1480" s="198">
        <v>37042.875</v>
      </c>
      <c r="AC1480" s="198">
        <v>37042.875</v>
      </c>
    </row>
    <row r="1481" spans="1:29" x14ac:dyDescent="0.25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31</v>
      </c>
      <c r="F1481" s="213">
        <f t="shared" si="115"/>
        <v>310000</v>
      </c>
      <c r="G1481" s="202">
        <v>1309226</v>
      </c>
      <c r="H1481" s="198">
        <v>37041.350925925923</v>
      </c>
      <c r="I1481" t="s">
        <v>1523</v>
      </c>
      <c r="M1481" t="s">
        <v>2946</v>
      </c>
      <c r="N1481" t="s">
        <v>1268</v>
      </c>
      <c r="O1481" t="s">
        <v>1537</v>
      </c>
      <c r="Q1481" s="199">
        <v>10000</v>
      </c>
      <c r="S1481" t="s">
        <v>2947</v>
      </c>
      <c r="T1481" t="s">
        <v>3255</v>
      </c>
      <c r="U1481" s="201">
        <v>3.7149999999999999</v>
      </c>
      <c r="V1481" t="s">
        <v>1115</v>
      </c>
      <c r="W1481" t="s">
        <v>1767</v>
      </c>
      <c r="X1481" t="s">
        <v>1269</v>
      </c>
      <c r="Y1481" t="s">
        <v>3275</v>
      </c>
      <c r="Z1481" t="s">
        <v>1909</v>
      </c>
      <c r="AA1481" t="s">
        <v>2105</v>
      </c>
      <c r="AB1481" s="198">
        <v>37073.875</v>
      </c>
      <c r="AC1481" s="198">
        <v>37103.875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1600</v>
      </c>
      <c r="G1482" s="202">
        <v>1309227</v>
      </c>
      <c r="H1482" s="198">
        <v>37041.350937499999</v>
      </c>
      <c r="I1482" t="s">
        <v>1226</v>
      </c>
      <c r="M1482" t="s">
        <v>2946</v>
      </c>
      <c r="N1482" t="s">
        <v>1524</v>
      </c>
      <c r="O1482" t="s">
        <v>4941</v>
      </c>
      <c r="Q1482" s="199">
        <v>1600</v>
      </c>
      <c r="S1482" t="s">
        <v>2947</v>
      </c>
      <c r="T1482" t="s">
        <v>3255</v>
      </c>
      <c r="U1482" s="201">
        <v>3.61</v>
      </c>
      <c r="V1482" t="s">
        <v>2103</v>
      </c>
      <c r="W1482" t="s">
        <v>1388</v>
      </c>
      <c r="X1482" t="s">
        <v>85</v>
      </c>
      <c r="Y1482" t="s">
        <v>1528</v>
      </c>
      <c r="Z1482" t="s">
        <v>1909</v>
      </c>
      <c r="AA1482">
        <v>817007</v>
      </c>
      <c r="AB1482" s="198">
        <v>37042.875</v>
      </c>
      <c r="AC1482" s="198">
        <v>37042.875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1309228</v>
      </c>
      <c r="H1483" s="198">
        <v>37041.350949074076</v>
      </c>
      <c r="I1483" t="s">
        <v>1551</v>
      </c>
      <c r="M1483" t="s">
        <v>2946</v>
      </c>
      <c r="N1483" t="s">
        <v>1524</v>
      </c>
      <c r="O1483" t="s">
        <v>4934</v>
      </c>
      <c r="P1483" s="199">
        <v>10000</v>
      </c>
      <c r="S1483" t="s">
        <v>2947</v>
      </c>
      <c r="T1483" t="s">
        <v>3255</v>
      </c>
      <c r="U1483" s="201">
        <v>3.5</v>
      </c>
      <c r="V1483" t="s">
        <v>3165</v>
      </c>
      <c r="W1483" t="s">
        <v>91</v>
      </c>
      <c r="X1483" t="s">
        <v>83</v>
      </c>
      <c r="Y1483" t="s">
        <v>1528</v>
      </c>
      <c r="Z1483" t="s">
        <v>1909</v>
      </c>
      <c r="AA1483">
        <v>817008</v>
      </c>
      <c r="AB1483" s="198">
        <v>37042.875</v>
      </c>
      <c r="AC1483" s="198">
        <v>37042.875</v>
      </c>
    </row>
    <row r="1484" spans="1:29" x14ac:dyDescent="0.25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45000</v>
      </c>
      <c r="G1484" s="202">
        <v>1309229</v>
      </c>
      <c r="H1484" s="198">
        <v>37041.350949074076</v>
      </c>
      <c r="I1484" t="s">
        <v>1262</v>
      </c>
      <c r="M1484" t="s">
        <v>2946</v>
      </c>
      <c r="N1484" t="s">
        <v>1524</v>
      </c>
      <c r="O1484" t="s">
        <v>3383</v>
      </c>
      <c r="Q1484" s="199">
        <v>1500</v>
      </c>
      <c r="S1484" t="s">
        <v>2947</v>
      </c>
      <c r="T1484" t="s">
        <v>3255</v>
      </c>
      <c r="U1484" s="201">
        <v>3.855</v>
      </c>
      <c r="V1484" t="s">
        <v>1369</v>
      </c>
      <c r="W1484" t="s">
        <v>1117</v>
      </c>
      <c r="X1484" t="s">
        <v>1118</v>
      </c>
      <c r="Y1484" t="s">
        <v>1528</v>
      </c>
      <c r="Z1484" t="s">
        <v>1909</v>
      </c>
      <c r="AA1484">
        <v>817009</v>
      </c>
      <c r="AB1484" s="198">
        <v>37043.875</v>
      </c>
      <c r="AC1484" s="198">
        <v>37072.875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5000</v>
      </c>
      <c r="G1485" s="202">
        <v>1309232</v>
      </c>
      <c r="H1485" s="198">
        <v>37041.351087962961</v>
      </c>
      <c r="I1485" t="s">
        <v>3095</v>
      </c>
      <c r="M1485" t="s">
        <v>2946</v>
      </c>
      <c r="N1485" t="s">
        <v>1524</v>
      </c>
      <c r="O1485" t="s">
        <v>1985</v>
      </c>
      <c r="Q1485" s="199">
        <v>5000</v>
      </c>
      <c r="S1485" t="s">
        <v>2947</v>
      </c>
      <c r="T1485" t="s">
        <v>3255</v>
      </c>
      <c r="U1485" s="201">
        <v>10.199999999999999</v>
      </c>
      <c r="V1485" t="s">
        <v>1408</v>
      </c>
      <c r="W1485" t="s">
        <v>2919</v>
      </c>
      <c r="X1485" t="s">
        <v>83</v>
      </c>
      <c r="Y1485" t="s">
        <v>1528</v>
      </c>
      <c r="Z1485" t="s">
        <v>1909</v>
      </c>
      <c r="AA1485">
        <v>817011</v>
      </c>
      <c r="AB1485" s="198">
        <v>37042.875</v>
      </c>
      <c r="AC1485" s="198">
        <v>37042.875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1309233</v>
      </c>
      <c r="H1486" s="198">
        <v>37041.351099537038</v>
      </c>
      <c r="I1486" t="s">
        <v>2976</v>
      </c>
      <c r="M1486" t="s">
        <v>2946</v>
      </c>
      <c r="N1486" t="s">
        <v>1524</v>
      </c>
      <c r="O1486" t="s">
        <v>1985</v>
      </c>
      <c r="Q1486" s="199">
        <v>5000</v>
      </c>
      <c r="S1486" t="s">
        <v>2947</v>
      </c>
      <c r="T1486" t="s">
        <v>3255</v>
      </c>
      <c r="U1486" s="201">
        <v>10.199999999999999</v>
      </c>
      <c r="V1486" t="s">
        <v>1280</v>
      </c>
      <c r="W1486" t="s">
        <v>2919</v>
      </c>
      <c r="X1486" t="s">
        <v>83</v>
      </c>
      <c r="Y1486" t="s">
        <v>1528</v>
      </c>
      <c r="Z1486" t="s">
        <v>1909</v>
      </c>
      <c r="AA1486">
        <v>817012</v>
      </c>
      <c r="AB1486" s="198">
        <v>37042.875</v>
      </c>
      <c r="AC1486" s="198">
        <v>37042.875</v>
      </c>
    </row>
    <row r="1487" spans="1:29" x14ac:dyDescent="0.25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123</v>
      </c>
      <c r="F1487" s="213">
        <f t="shared" si="120"/>
        <v>615000</v>
      </c>
      <c r="G1487" s="202">
        <v>1309234</v>
      </c>
      <c r="H1487" s="198">
        <v>37041.351134259261</v>
      </c>
      <c r="I1487" t="s">
        <v>1274</v>
      </c>
      <c r="M1487" t="s">
        <v>2946</v>
      </c>
      <c r="N1487" t="s">
        <v>1268</v>
      </c>
      <c r="O1487" t="s">
        <v>251</v>
      </c>
      <c r="Q1487" s="199">
        <v>5000</v>
      </c>
      <c r="S1487" t="s">
        <v>2947</v>
      </c>
      <c r="T1487" t="s">
        <v>3255</v>
      </c>
      <c r="U1487" s="201">
        <v>3.81</v>
      </c>
      <c r="V1487" t="s">
        <v>1275</v>
      </c>
      <c r="W1487" t="s">
        <v>1767</v>
      </c>
      <c r="X1487" t="s">
        <v>1269</v>
      </c>
      <c r="Y1487" t="s">
        <v>3275</v>
      </c>
      <c r="Z1487" t="s">
        <v>1909</v>
      </c>
      <c r="AA1487" t="s">
        <v>2106</v>
      </c>
      <c r="AB1487" s="198">
        <v>37073</v>
      </c>
      <c r="AC1487" s="198">
        <v>37195</v>
      </c>
    </row>
    <row r="1488" spans="1:29" x14ac:dyDescent="0.25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30</v>
      </c>
      <c r="F1488" s="213">
        <f t="shared" si="120"/>
        <v>1500</v>
      </c>
      <c r="G1488" s="202">
        <v>1309238</v>
      </c>
      <c r="H1488" s="198">
        <v>37041.351215277777</v>
      </c>
      <c r="I1488" t="s">
        <v>1276</v>
      </c>
      <c r="M1488" t="s">
        <v>1657</v>
      </c>
      <c r="N1488" t="s">
        <v>1259</v>
      </c>
      <c r="O1488" t="s">
        <v>1293</v>
      </c>
      <c r="P1488" s="199">
        <v>50</v>
      </c>
      <c r="S1488" t="s">
        <v>2945</v>
      </c>
      <c r="T1488" t="s">
        <v>3255</v>
      </c>
      <c r="U1488" s="201">
        <v>43.05</v>
      </c>
      <c r="V1488" t="s">
        <v>1080</v>
      </c>
      <c r="W1488" t="s">
        <v>1260</v>
      </c>
      <c r="X1488" t="s">
        <v>1565</v>
      </c>
      <c r="Y1488" t="s">
        <v>1072</v>
      </c>
      <c r="Z1488" t="s">
        <v>1904</v>
      </c>
      <c r="AA1488">
        <v>625918.1</v>
      </c>
      <c r="AB1488" s="198">
        <v>37043</v>
      </c>
      <c r="AC1488" s="198">
        <v>37072</v>
      </c>
    </row>
    <row r="1489" spans="1:29" x14ac:dyDescent="0.25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92</v>
      </c>
      <c r="F1489" s="213">
        <f t="shared" si="120"/>
        <v>4600</v>
      </c>
      <c r="G1489" s="202">
        <v>1309240</v>
      </c>
      <c r="H1489" s="198">
        <v>37041.35125</v>
      </c>
      <c r="I1489" t="s">
        <v>4797</v>
      </c>
      <c r="M1489" t="s">
        <v>1657</v>
      </c>
      <c r="N1489" t="s">
        <v>2977</v>
      </c>
      <c r="O1489" t="s">
        <v>2107</v>
      </c>
      <c r="P1489" s="199">
        <v>50</v>
      </c>
      <c r="S1489" t="s">
        <v>2945</v>
      </c>
      <c r="T1489" t="s">
        <v>3255</v>
      </c>
      <c r="U1489" s="201">
        <v>34.5</v>
      </c>
      <c r="V1489" t="s">
        <v>4799</v>
      </c>
      <c r="W1489" t="s">
        <v>1678</v>
      </c>
      <c r="X1489" t="s">
        <v>3202</v>
      </c>
      <c r="Y1489" t="s">
        <v>1072</v>
      </c>
      <c r="Z1489" t="s">
        <v>1904</v>
      </c>
      <c r="AA1489">
        <v>625919.1</v>
      </c>
      <c r="AB1489" s="198">
        <v>37165.600694444445</v>
      </c>
      <c r="AC1489" s="198">
        <v>37256.600694444445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1800</v>
      </c>
      <c r="G1490" s="202">
        <v>1309239</v>
      </c>
      <c r="H1490" s="198">
        <v>37041.35125</v>
      </c>
      <c r="I1490" t="s">
        <v>86</v>
      </c>
      <c r="M1490" t="s">
        <v>2946</v>
      </c>
      <c r="N1490" t="s">
        <v>1524</v>
      </c>
      <c r="O1490" t="s">
        <v>2108</v>
      </c>
      <c r="P1490" s="199">
        <v>1800</v>
      </c>
      <c r="S1490" t="s">
        <v>2947</v>
      </c>
      <c r="T1490" t="s">
        <v>3255</v>
      </c>
      <c r="U1490" s="201">
        <v>3.7075</v>
      </c>
      <c r="V1490" t="s">
        <v>87</v>
      </c>
      <c r="W1490" t="s">
        <v>1526</v>
      </c>
      <c r="X1490" t="s">
        <v>1527</v>
      </c>
      <c r="Y1490" t="s">
        <v>1528</v>
      </c>
      <c r="Z1490" t="s">
        <v>1909</v>
      </c>
      <c r="AA1490">
        <v>817013</v>
      </c>
      <c r="AB1490" s="198">
        <v>37042.875</v>
      </c>
      <c r="AC1490" s="198">
        <v>37042.875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7500</v>
      </c>
      <c r="G1491" s="202">
        <v>1309241</v>
      </c>
      <c r="H1491" s="198">
        <v>37041.351284722223</v>
      </c>
      <c r="I1491" t="s">
        <v>1523</v>
      </c>
      <c r="M1491" t="s">
        <v>2946</v>
      </c>
      <c r="N1491" t="s">
        <v>1524</v>
      </c>
      <c r="O1491" t="s">
        <v>2093</v>
      </c>
      <c r="Q1491" s="199">
        <v>7500</v>
      </c>
      <c r="S1491" t="s">
        <v>2947</v>
      </c>
      <c r="T1491" t="s">
        <v>3255</v>
      </c>
      <c r="U1491" s="201">
        <v>10.25</v>
      </c>
      <c r="V1491" t="s">
        <v>3122</v>
      </c>
      <c r="W1491" t="s">
        <v>2919</v>
      </c>
      <c r="X1491" t="s">
        <v>83</v>
      </c>
      <c r="Y1491" t="s">
        <v>1528</v>
      </c>
      <c r="Z1491" t="s">
        <v>1909</v>
      </c>
      <c r="AA1491">
        <v>817014</v>
      </c>
      <c r="AB1491" s="198">
        <v>37042.875</v>
      </c>
      <c r="AC1491" s="198">
        <v>37042.875</v>
      </c>
    </row>
    <row r="1492" spans="1:29" x14ac:dyDescent="0.25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25</v>
      </c>
      <c r="G1492" s="202">
        <v>1309242</v>
      </c>
      <c r="H1492" s="198">
        <v>37041.351342592592</v>
      </c>
      <c r="I1492" t="s">
        <v>1226</v>
      </c>
      <c r="M1492" t="s">
        <v>1657</v>
      </c>
      <c r="N1492" t="s">
        <v>2902</v>
      </c>
      <c r="O1492" t="s">
        <v>471</v>
      </c>
      <c r="P1492" s="199">
        <v>25</v>
      </c>
      <c r="S1492" t="s">
        <v>2945</v>
      </c>
      <c r="T1492" t="s">
        <v>3255</v>
      </c>
      <c r="U1492" s="201">
        <v>195</v>
      </c>
      <c r="V1492" t="s">
        <v>1370</v>
      </c>
      <c r="W1492" t="s">
        <v>2907</v>
      </c>
      <c r="X1492" t="s">
        <v>2903</v>
      </c>
      <c r="Y1492" t="s">
        <v>1072</v>
      </c>
      <c r="Z1492" t="s">
        <v>1904</v>
      </c>
      <c r="AA1492">
        <v>625920.1</v>
      </c>
      <c r="AB1492" s="198">
        <v>37042.875</v>
      </c>
      <c r="AC1492" s="198">
        <v>37042.875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1309243</v>
      </c>
      <c r="H1493" s="198">
        <v>37041.351388888892</v>
      </c>
      <c r="I1493" t="s">
        <v>1551</v>
      </c>
      <c r="M1493" t="s">
        <v>2946</v>
      </c>
      <c r="N1493" t="s">
        <v>1524</v>
      </c>
      <c r="O1493" t="s">
        <v>4960</v>
      </c>
      <c r="Q1493" s="199">
        <v>10000</v>
      </c>
      <c r="S1493" t="s">
        <v>2947</v>
      </c>
      <c r="T1493" t="s">
        <v>3255</v>
      </c>
      <c r="U1493" s="201">
        <v>3.625</v>
      </c>
      <c r="V1493" t="s">
        <v>1058</v>
      </c>
      <c r="W1493" t="s">
        <v>1562</v>
      </c>
      <c r="X1493" t="s">
        <v>1563</v>
      </c>
      <c r="Y1493" t="s">
        <v>1528</v>
      </c>
      <c r="Z1493" t="s">
        <v>1909</v>
      </c>
      <c r="AA1493">
        <v>817015</v>
      </c>
      <c r="AB1493" s="198">
        <v>37042.875</v>
      </c>
      <c r="AC1493" s="198">
        <v>37042.875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1309245</v>
      </c>
      <c r="H1494" s="198">
        <v>37041.351493055554</v>
      </c>
      <c r="I1494" t="s">
        <v>1600</v>
      </c>
      <c r="M1494" t="s">
        <v>2946</v>
      </c>
      <c r="N1494" t="s">
        <v>1524</v>
      </c>
      <c r="O1494" t="s">
        <v>4845</v>
      </c>
      <c r="Q1494" s="199">
        <v>5000</v>
      </c>
      <c r="S1494" t="s">
        <v>2947</v>
      </c>
      <c r="T1494" t="s">
        <v>3255</v>
      </c>
      <c r="U1494" s="201">
        <v>3.7324999999999999</v>
      </c>
      <c r="V1494" t="s">
        <v>1365</v>
      </c>
      <c r="W1494" t="s">
        <v>1526</v>
      </c>
      <c r="X1494" t="s">
        <v>1527</v>
      </c>
      <c r="Y1494" t="s">
        <v>1528</v>
      </c>
      <c r="Z1494" t="s">
        <v>1909</v>
      </c>
      <c r="AA1494">
        <v>817016</v>
      </c>
      <c r="AB1494" s="198">
        <v>37042.875</v>
      </c>
      <c r="AC1494" s="198">
        <v>37042.875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1309246</v>
      </c>
      <c r="H1495" s="198">
        <v>37041.351550925923</v>
      </c>
      <c r="I1495" t="s">
        <v>1226</v>
      </c>
      <c r="M1495" t="s">
        <v>2946</v>
      </c>
      <c r="N1495" t="s">
        <v>1524</v>
      </c>
      <c r="O1495" t="s">
        <v>4940</v>
      </c>
      <c r="P1495" s="199">
        <v>10000</v>
      </c>
      <c r="S1495" t="s">
        <v>2947</v>
      </c>
      <c r="T1495" t="s">
        <v>3255</v>
      </c>
      <c r="U1495" s="201">
        <v>5.95</v>
      </c>
      <c r="V1495" t="s">
        <v>866</v>
      </c>
      <c r="W1495" t="s">
        <v>82</v>
      </c>
      <c r="X1495" t="s">
        <v>83</v>
      </c>
      <c r="Y1495" t="s">
        <v>1528</v>
      </c>
      <c r="Z1495" t="s">
        <v>1909</v>
      </c>
      <c r="AA1495">
        <v>817017</v>
      </c>
      <c r="AB1495" s="198">
        <v>37042.875</v>
      </c>
      <c r="AC1495" s="198">
        <v>37042.875</v>
      </c>
    </row>
    <row r="1496" spans="1:29" x14ac:dyDescent="0.25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25</v>
      </c>
      <c r="G1496" s="202">
        <v>1309247</v>
      </c>
      <c r="H1496" s="198">
        <v>37041.351585648146</v>
      </c>
      <c r="I1496" t="s">
        <v>24</v>
      </c>
      <c r="M1496" t="s">
        <v>1657</v>
      </c>
      <c r="N1496" t="s">
        <v>2902</v>
      </c>
      <c r="O1496" t="s">
        <v>1992</v>
      </c>
      <c r="Q1496" s="199">
        <v>25</v>
      </c>
      <c r="S1496" t="s">
        <v>2945</v>
      </c>
      <c r="T1496" t="s">
        <v>3255</v>
      </c>
      <c r="U1496" s="201">
        <v>90</v>
      </c>
      <c r="V1496" t="s">
        <v>26</v>
      </c>
      <c r="W1496" t="s">
        <v>22</v>
      </c>
      <c r="X1496" t="s">
        <v>2903</v>
      </c>
      <c r="Y1496" t="s">
        <v>1072</v>
      </c>
      <c r="Z1496" t="s">
        <v>1904</v>
      </c>
      <c r="AA1496">
        <v>625921.1</v>
      </c>
      <c r="AB1496" s="198">
        <v>37042.875</v>
      </c>
      <c r="AC1496" s="198">
        <v>37042.875</v>
      </c>
    </row>
    <row r="1497" spans="1:29" x14ac:dyDescent="0.25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</v>
      </c>
      <c r="G1497" s="202">
        <v>1309249</v>
      </c>
      <c r="H1497" s="198">
        <v>37041.351631944446</v>
      </c>
      <c r="I1497" t="s">
        <v>1267</v>
      </c>
      <c r="M1497" t="s">
        <v>1657</v>
      </c>
      <c r="N1497" t="s">
        <v>2904</v>
      </c>
      <c r="O1497" t="s">
        <v>2109</v>
      </c>
      <c r="Q1497" s="199">
        <v>10</v>
      </c>
      <c r="S1497" t="s">
        <v>2945</v>
      </c>
      <c r="T1497" t="s">
        <v>3255</v>
      </c>
      <c r="U1497" s="201">
        <v>173</v>
      </c>
      <c r="V1497" t="s">
        <v>1450</v>
      </c>
      <c r="W1497" t="s">
        <v>296</v>
      </c>
      <c r="X1497" t="s">
        <v>2906</v>
      </c>
      <c r="Y1497" t="s">
        <v>1072</v>
      </c>
      <c r="Z1497" t="s">
        <v>1904</v>
      </c>
      <c r="AA1497">
        <v>625922.1</v>
      </c>
      <c r="AB1497" s="198">
        <v>37042.875</v>
      </c>
      <c r="AC1497" s="198">
        <v>37042.875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30</v>
      </c>
      <c r="F1498" s="213">
        <f t="shared" si="120"/>
        <v>150000</v>
      </c>
      <c r="G1498" s="202">
        <v>1309248</v>
      </c>
      <c r="H1498" s="198">
        <v>37041.351631944446</v>
      </c>
      <c r="I1498" t="s">
        <v>1111</v>
      </c>
      <c r="M1498" t="s">
        <v>2946</v>
      </c>
      <c r="N1498" t="s">
        <v>1524</v>
      </c>
      <c r="O1498" t="s">
        <v>3040</v>
      </c>
      <c r="Q1498" s="199">
        <v>5000</v>
      </c>
      <c r="S1498" t="s">
        <v>2947</v>
      </c>
      <c r="T1498" t="s">
        <v>3255</v>
      </c>
      <c r="U1498" s="201">
        <v>2.23</v>
      </c>
      <c r="V1498" t="s">
        <v>81</v>
      </c>
      <c r="W1498" t="s">
        <v>3164</v>
      </c>
      <c r="X1498" t="s">
        <v>2923</v>
      </c>
      <c r="Y1498" t="s">
        <v>1528</v>
      </c>
      <c r="Z1498" t="s">
        <v>1909</v>
      </c>
      <c r="AA1498">
        <v>817018</v>
      </c>
      <c r="AB1498" s="198">
        <v>37043.875</v>
      </c>
      <c r="AC1498" s="198">
        <v>37072.875</v>
      </c>
    </row>
    <row r="1499" spans="1:29" x14ac:dyDescent="0.25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50000</v>
      </c>
      <c r="G1499" s="202">
        <v>1309250</v>
      </c>
      <c r="H1499" s="198">
        <v>37041.351666666669</v>
      </c>
      <c r="I1499" t="s">
        <v>455</v>
      </c>
      <c r="M1499" t="s">
        <v>2946</v>
      </c>
      <c r="N1499" t="s">
        <v>3288</v>
      </c>
      <c r="O1499" t="s">
        <v>4717</v>
      </c>
      <c r="Q1499" s="199">
        <v>50000</v>
      </c>
      <c r="S1499" t="s">
        <v>3290</v>
      </c>
      <c r="T1499" t="s">
        <v>3291</v>
      </c>
      <c r="U1499" s="201">
        <v>20.9</v>
      </c>
      <c r="V1499" t="s">
        <v>456</v>
      </c>
      <c r="W1499" t="s">
        <v>3302</v>
      </c>
      <c r="X1499" t="s">
        <v>3293</v>
      </c>
      <c r="Y1499" t="s">
        <v>3294</v>
      </c>
      <c r="Z1499" t="s">
        <v>3260</v>
      </c>
      <c r="AA1499">
        <v>105458</v>
      </c>
      <c r="AB1499" s="198">
        <v>37042.875</v>
      </c>
      <c r="AC1499" s="198">
        <v>37042.875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30</v>
      </c>
      <c r="F1500" s="213">
        <f t="shared" si="120"/>
        <v>150000</v>
      </c>
      <c r="G1500" s="202">
        <v>1309252</v>
      </c>
      <c r="H1500" s="198">
        <v>37041.351689814815</v>
      </c>
      <c r="I1500" t="s">
        <v>1111</v>
      </c>
      <c r="M1500" t="s">
        <v>2946</v>
      </c>
      <c r="N1500" t="s">
        <v>1524</v>
      </c>
      <c r="O1500" t="s">
        <v>1135</v>
      </c>
      <c r="P1500" s="199">
        <v>5000</v>
      </c>
      <c r="S1500" t="s">
        <v>2947</v>
      </c>
      <c r="T1500" t="s">
        <v>3255</v>
      </c>
      <c r="U1500" s="201">
        <v>2.4500000000000002</v>
      </c>
      <c r="V1500" t="s">
        <v>81</v>
      </c>
      <c r="W1500" t="s">
        <v>1126</v>
      </c>
      <c r="X1500" t="s">
        <v>83</v>
      </c>
      <c r="Y1500" t="s">
        <v>1528</v>
      </c>
      <c r="Z1500" t="s">
        <v>1909</v>
      </c>
      <c r="AA1500">
        <v>817020</v>
      </c>
      <c r="AB1500" s="198">
        <v>37043.875</v>
      </c>
      <c r="AC1500" s="198">
        <v>37072.875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300</v>
      </c>
      <c r="G1501" s="202">
        <v>1309251</v>
      </c>
      <c r="H1501" s="198">
        <v>37041.351689814815</v>
      </c>
      <c r="I1501" t="s">
        <v>77</v>
      </c>
      <c r="M1501" t="s">
        <v>2946</v>
      </c>
      <c r="N1501" t="s">
        <v>1524</v>
      </c>
      <c r="O1501" t="s">
        <v>1984</v>
      </c>
      <c r="Q1501" s="199">
        <v>300</v>
      </c>
      <c r="S1501" t="s">
        <v>2947</v>
      </c>
      <c r="T1501" t="s">
        <v>3255</v>
      </c>
      <c r="U1501" s="201">
        <v>4.05</v>
      </c>
      <c r="V1501" t="s">
        <v>78</v>
      </c>
      <c r="W1501" t="s">
        <v>250</v>
      </c>
      <c r="X1501" t="s">
        <v>70</v>
      </c>
      <c r="Y1501" t="s">
        <v>1528</v>
      </c>
      <c r="Z1501" t="s">
        <v>1909</v>
      </c>
      <c r="AA1501">
        <v>817019</v>
      </c>
      <c r="AB1501" s="198">
        <v>37042.875</v>
      </c>
      <c r="AC1501" s="198">
        <v>37042.875</v>
      </c>
    </row>
    <row r="1502" spans="1:29" x14ac:dyDescent="0.25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25</v>
      </c>
      <c r="G1502" s="202">
        <v>1309253</v>
      </c>
      <c r="H1502" s="198">
        <v>37041.351701388892</v>
      </c>
      <c r="I1502" t="s">
        <v>2926</v>
      </c>
      <c r="M1502" t="s">
        <v>1657</v>
      </c>
      <c r="N1502" t="s">
        <v>2904</v>
      </c>
      <c r="O1502" t="s">
        <v>4975</v>
      </c>
      <c r="P1502" s="199">
        <v>25</v>
      </c>
      <c r="S1502" t="s">
        <v>2945</v>
      </c>
      <c r="T1502" t="s">
        <v>3255</v>
      </c>
      <c r="U1502" s="201">
        <v>100</v>
      </c>
      <c r="V1502" t="s">
        <v>2934</v>
      </c>
      <c r="W1502" t="s">
        <v>2909</v>
      </c>
      <c r="X1502" t="s">
        <v>2906</v>
      </c>
      <c r="Y1502" t="s">
        <v>1072</v>
      </c>
      <c r="Z1502" t="s">
        <v>1904</v>
      </c>
      <c r="AA1502">
        <v>625923.1</v>
      </c>
      <c r="AB1502" s="198">
        <v>37042.875</v>
      </c>
      <c r="AC1502" s="198">
        <v>37042.875</v>
      </c>
    </row>
    <row r="1503" spans="1:29" x14ac:dyDescent="0.25">
      <c r="A1503" s="44" t="str">
        <f t="shared" si="116"/>
        <v>US Power Financial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92</v>
      </c>
      <c r="F1503" s="213">
        <f t="shared" si="120"/>
        <v>4600</v>
      </c>
      <c r="G1503" s="202">
        <v>1309254</v>
      </c>
      <c r="H1503" s="198">
        <v>37041.351701388892</v>
      </c>
      <c r="I1503" t="s">
        <v>1532</v>
      </c>
      <c r="M1503" t="s">
        <v>1657</v>
      </c>
      <c r="N1503" t="s">
        <v>1069</v>
      </c>
      <c r="O1503" t="s">
        <v>509</v>
      </c>
      <c r="P1503" s="199">
        <v>50</v>
      </c>
      <c r="S1503" t="s">
        <v>2945</v>
      </c>
      <c r="T1503" t="s">
        <v>3255</v>
      </c>
      <c r="U1503" s="201">
        <v>41</v>
      </c>
      <c r="V1503" t="s">
        <v>2110</v>
      </c>
      <c r="W1503" t="s">
        <v>1253</v>
      </c>
      <c r="X1503" t="s">
        <v>3001</v>
      </c>
      <c r="Y1503" t="s">
        <v>1072</v>
      </c>
      <c r="Z1503" t="s">
        <v>1909</v>
      </c>
      <c r="AA1503">
        <v>625924.1</v>
      </c>
      <c r="AB1503" s="198">
        <v>37165</v>
      </c>
      <c r="AC1503" s="198">
        <v>37256</v>
      </c>
    </row>
    <row r="1504" spans="1:29" x14ac:dyDescent="0.25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5</v>
      </c>
      <c r="G1504" s="202">
        <v>1309255</v>
      </c>
      <c r="H1504" s="198">
        <v>37041.351712962962</v>
      </c>
      <c r="I1504" t="s">
        <v>1262</v>
      </c>
      <c r="M1504" t="s">
        <v>1657</v>
      </c>
      <c r="N1504" t="s">
        <v>2904</v>
      </c>
      <c r="O1504" t="s">
        <v>2005</v>
      </c>
      <c r="P1504" s="199">
        <v>5</v>
      </c>
      <c r="S1504" t="s">
        <v>2945</v>
      </c>
      <c r="T1504" t="s">
        <v>3255</v>
      </c>
      <c r="U1504" s="201">
        <v>50</v>
      </c>
      <c r="V1504" t="s">
        <v>316</v>
      </c>
      <c r="W1504" t="s">
        <v>296</v>
      </c>
      <c r="X1504" t="s">
        <v>2906</v>
      </c>
      <c r="Y1504" t="s">
        <v>1072</v>
      </c>
      <c r="Z1504" t="s">
        <v>1904</v>
      </c>
      <c r="AA1504">
        <v>625925.1</v>
      </c>
      <c r="AB1504" s="198">
        <v>37042.875</v>
      </c>
      <c r="AC1504" s="198">
        <v>37042.875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1309256</v>
      </c>
      <c r="H1505" s="198">
        <v>37041.351770833331</v>
      </c>
      <c r="I1505" t="s">
        <v>2917</v>
      </c>
      <c r="M1505" t="s">
        <v>2946</v>
      </c>
      <c r="N1505" t="s">
        <v>1524</v>
      </c>
      <c r="O1505" t="s">
        <v>2093</v>
      </c>
      <c r="P1505" s="199">
        <v>10000</v>
      </c>
      <c r="S1505" t="s">
        <v>2947</v>
      </c>
      <c r="T1505" t="s">
        <v>3255</v>
      </c>
      <c r="U1505" s="201">
        <v>10.050000000000001</v>
      </c>
      <c r="V1505" t="s">
        <v>2918</v>
      </c>
      <c r="W1505" t="s">
        <v>2919</v>
      </c>
      <c r="X1505" t="s">
        <v>83</v>
      </c>
      <c r="Y1505" t="s">
        <v>1528</v>
      </c>
      <c r="Z1505" t="s">
        <v>1909</v>
      </c>
      <c r="AA1505">
        <v>817021</v>
      </c>
      <c r="AB1505" s="198">
        <v>37042.875</v>
      </c>
      <c r="AC1505" s="198">
        <v>37042.875</v>
      </c>
    </row>
    <row r="1506" spans="1:29" x14ac:dyDescent="0.25">
      <c r="A1506" s="44" t="str">
        <f t="shared" si="116"/>
        <v>US Power Financial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92</v>
      </c>
      <c r="F1506" s="213">
        <f t="shared" si="120"/>
        <v>4600</v>
      </c>
      <c r="G1506" s="202">
        <v>1309257</v>
      </c>
      <c r="H1506" s="198">
        <v>37041.351782407408</v>
      </c>
      <c r="I1506" t="s">
        <v>1546</v>
      </c>
      <c r="M1506" t="s">
        <v>1657</v>
      </c>
      <c r="N1506" t="s">
        <v>1069</v>
      </c>
      <c r="O1506" t="s">
        <v>283</v>
      </c>
      <c r="Q1506" s="199">
        <v>50</v>
      </c>
      <c r="S1506" t="s">
        <v>2945</v>
      </c>
      <c r="T1506" t="s">
        <v>3255</v>
      </c>
      <c r="U1506" s="201">
        <v>51.75</v>
      </c>
      <c r="V1506" t="s">
        <v>1357</v>
      </c>
      <c r="W1506" t="s">
        <v>1253</v>
      </c>
      <c r="X1506" t="s">
        <v>3001</v>
      </c>
      <c r="Y1506" t="s">
        <v>1072</v>
      </c>
      <c r="Z1506" t="s">
        <v>1909</v>
      </c>
      <c r="AA1506">
        <v>625926.1</v>
      </c>
      <c r="AB1506" s="198">
        <v>37165</v>
      </c>
      <c r="AC1506" s="198">
        <v>37256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5000</v>
      </c>
      <c r="G1507" s="202">
        <v>1309259</v>
      </c>
      <c r="H1507" s="198">
        <v>37041.351875</v>
      </c>
      <c r="I1507" t="s">
        <v>1505</v>
      </c>
      <c r="M1507" t="s">
        <v>2946</v>
      </c>
      <c r="N1507" t="s">
        <v>1524</v>
      </c>
      <c r="O1507" t="s">
        <v>4879</v>
      </c>
      <c r="P1507" s="199">
        <v>5000</v>
      </c>
      <c r="S1507" t="s">
        <v>2947</v>
      </c>
      <c r="T1507" t="s">
        <v>3255</v>
      </c>
      <c r="U1507" s="201">
        <v>3.84</v>
      </c>
      <c r="V1507" t="s">
        <v>1506</v>
      </c>
      <c r="W1507" t="s">
        <v>1575</v>
      </c>
      <c r="X1507" t="s">
        <v>1576</v>
      </c>
      <c r="Y1507" t="s">
        <v>1528</v>
      </c>
      <c r="Z1507" t="s">
        <v>1909</v>
      </c>
      <c r="AA1507">
        <v>817024</v>
      </c>
      <c r="AB1507" s="198">
        <v>37042.875</v>
      </c>
      <c r="AC1507" s="198">
        <v>37042.875</v>
      </c>
    </row>
    <row r="1508" spans="1:29" x14ac:dyDescent="0.25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1309260</v>
      </c>
      <c r="H1508" s="198">
        <v>37041.351956018516</v>
      </c>
      <c r="I1508" t="s">
        <v>1464</v>
      </c>
      <c r="M1508" t="s">
        <v>2946</v>
      </c>
      <c r="N1508" t="s">
        <v>1268</v>
      </c>
      <c r="O1508" t="s">
        <v>1537</v>
      </c>
      <c r="Q1508" s="199">
        <v>10000</v>
      </c>
      <c r="S1508" t="s">
        <v>2947</v>
      </c>
      <c r="T1508" t="s">
        <v>3255</v>
      </c>
      <c r="U1508" s="201">
        <v>3.72</v>
      </c>
      <c r="V1508" t="s">
        <v>4928</v>
      </c>
      <c r="W1508" t="s">
        <v>1767</v>
      </c>
      <c r="X1508" t="s">
        <v>1269</v>
      </c>
      <c r="Y1508" t="s">
        <v>3275</v>
      </c>
      <c r="Z1508" t="s">
        <v>1909</v>
      </c>
      <c r="AA1508" t="s">
        <v>2111</v>
      </c>
      <c r="AB1508" s="198">
        <v>37073.875</v>
      </c>
      <c r="AC1508" s="198">
        <v>37103.875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1309262</v>
      </c>
      <c r="H1509" s="198">
        <v>37041.352002314816</v>
      </c>
      <c r="I1509" t="s">
        <v>1600</v>
      </c>
      <c r="M1509" t="s">
        <v>2946</v>
      </c>
      <c r="N1509" t="s">
        <v>1524</v>
      </c>
      <c r="O1509" t="s">
        <v>4845</v>
      </c>
      <c r="Q1509" s="199">
        <v>5000</v>
      </c>
      <c r="S1509" t="s">
        <v>2947</v>
      </c>
      <c r="T1509" t="s">
        <v>3255</v>
      </c>
      <c r="U1509" s="201">
        <v>3.7324999999999999</v>
      </c>
      <c r="V1509" t="s">
        <v>1365</v>
      </c>
      <c r="W1509" t="s">
        <v>1526</v>
      </c>
      <c r="X1509" t="s">
        <v>1527</v>
      </c>
      <c r="Y1509" t="s">
        <v>1528</v>
      </c>
      <c r="Z1509" t="s">
        <v>1909</v>
      </c>
      <c r="AA1509">
        <v>817025</v>
      </c>
      <c r="AB1509" s="198">
        <v>37042.875</v>
      </c>
      <c r="AC1509" s="198">
        <v>37042.875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5000</v>
      </c>
      <c r="G1510" s="202">
        <v>1309263</v>
      </c>
      <c r="H1510" s="198">
        <v>37041.352037037039</v>
      </c>
      <c r="I1510" t="s">
        <v>1238</v>
      </c>
      <c r="M1510" t="s">
        <v>2946</v>
      </c>
      <c r="N1510" t="s">
        <v>1524</v>
      </c>
      <c r="O1510" t="s">
        <v>4926</v>
      </c>
      <c r="P1510" s="199">
        <v>5000</v>
      </c>
      <c r="S1510" t="s">
        <v>2947</v>
      </c>
      <c r="T1510" t="s">
        <v>3255</v>
      </c>
      <c r="U1510" s="201">
        <v>2.58</v>
      </c>
      <c r="V1510" t="s">
        <v>329</v>
      </c>
      <c r="W1510" t="s">
        <v>104</v>
      </c>
      <c r="X1510" t="s">
        <v>83</v>
      </c>
      <c r="Y1510" t="s">
        <v>1528</v>
      </c>
      <c r="Z1510" t="s">
        <v>1909</v>
      </c>
      <c r="AA1510">
        <v>817026</v>
      </c>
      <c r="AB1510" s="198">
        <v>37042.875</v>
      </c>
      <c r="AC1510" s="198">
        <v>37042.875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1309264</v>
      </c>
      <c r="H1511" s="198">
        <v>37041.352048611108</v>
      </c>
      <c r="I1511" t="s">
        <v>1600</v>
      </c>
      <c r="M1511" t="s">
        <v>2946</v>
      </c>
      <c r="N1511" t="s">
        <v>1524</v>
      </c>
      <c r="O1511" t="s">
        <v>2015</v>
      </c>
      <c r="P1511" s="199">
        <v>10000</v>
      </c>
      <c r="S1511" t="s">
        <v>2947</v>
      </c>
      <c r="T1511" t="s">
        <v>3255</v>
      </c>
      <c r="U1511" s="201">
        <v>2.8650000000000002</v>
      </c>
      <c r="V1511" t="s">
        <v>1433</v>
      </c>
      <c r="W1511" t="s">
        <v>272</v>
      </c>
      <c r="X1511" t="s">
        <v>83</v>
      </c>
      <c r="Y1511" t="s">
        <v>1528</v>
      </c>
      <c r="Z1511" t="s">
        <v>1909</v>
      </c>
      <c r="AA1511">
        <v>817027</v>
      </c>
      <c r="AB1511" s="198">
        <v>37042.875</v>
      </c>
      <c r="AC1511" s="198">
        <v>37042.875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1309265</v>
      </c>
      <c r="H1512" s="198">
        <v>37041.352083333331</v>
      </c>
      <c r="I1512" t="s">
        <v>105</v>
      </c>
      <c r="M1512" t="s">
        <v>2946</v>
      </c>
      <c r="N1512" t="s">
        <v>1524</v>
      </c>
      <c r="O1512" t="s">
        <v>2046</v>
      </c>
      <c r="Q1512" s="199">
        <v>5000</v>
      </c>
      <c r="S1512" t="s">
        <v>2947</v>
      </c>
      <c r="T1512" t="s">
        <v>3255</v>
      </c>
      <c r="U1512" s="201">
        <v>3.6150000000000002</v>
      </c>
      <c r="V1512" t="s">
        <v>3206</v>
      </c>
      <c r="W1512" t="s">
        <v>1107</v>
      </c>
      <c r="X1512" t="s">
        <v>85</v>
      </c>
      <c r="Y1512" t="s">
        <v>1528</v>
      </c>
      <c r="Z1512" t="s">
        <v>1909</v>
      </c>
      <c r="AA1512">
        <v>817028</v>
      </c>
      <c r="AB1512" s="198">
        <v>37042.875</v>
      </c>
      <c r="AC1512" s="198">
        <v>37042.875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5000</v>
      </c>
      <c r="G1513" s="202">
        <v>1309266</v>
      </c>
      <c r="H1513" s="198">
        <v>37041.352129629631</v>
      </c>
      <c r="I1513" t="s">
        <v>3095</v>
      </c>
      <c r="M1513" t="s">
        <v>2946</v>
      </c>
      <c r="N1513" t="s">
        <v>1524</v>
      </c>
      <c r="O1513" t="s">
        <v>4945</v>
      </c>
      <c r="Q1513" s="199">
        <v>5000</v>
      </c>
      <c r="S1513" t="s">
        <v>2947</v>
      </c>
      <c r="T1513" t="s">
        <v>3255</v>
      </c>
      <c r="U1513" s="201">
        <v>4.01</v>
      </c>
      <c r="V1513" t="s">
        <v>69</v>
      </c>
      <c r="W1513" t="s">
        <v>250</v>
      </c>
      <c r="X1513" t="s">
        <v>70</v>
      </c>
      <c r="Y1513" t="s">
        <v>1528</v>
      </c>
      <c r="Z1513" t="s">
        <v>1909</v>
      </c>
      <c r="AA1513">
        <v>817029</v>
      </c>
      <c r="AB1513" s="198">
        <v>37042.875</v>
      </c>
      <c r="AC1513" s="198">
        <v>37042.875</v>
      </c>
    </row>
    <row r="1514" spans="1:29" x14ac:dyDescent="0.25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1309267</v>
      </c>
      <c r="H1514" s="198">
        <v>37041.352199074077</v>
      </c>
      <c r="I1514" t="s">
        <v>1226</v>
      </c>
      <c r="M1514" t="s">
        <v>1657</v>
      </c>
      <c r="N1514" t="s">
        <v>2902</v>
      </c>
      <c r="O1514" t="s">
        <v>1378</v>
      </c>
      <c r="Q1514" s="199">
        <v>25</v>
      </c>
      <c r="S1514" t="s">
        <v>2945</v>
      </c>
      <c r="T1514" t="s">
        <v>3255</v>
      </c>
      <c r="U1514" s="201">
        <v>368</v>
      </c>
      <c r="V1514" t="s">
        <v>1193</v>
      </c>
      <c r="W1514" t="s">
        <v>1436</v>
      </c>
      <c r="X1514" t="s">
        <v>2903</v>
      </c>
      <c r="Y1514" t="s">
        <v>1072</v>
      </c>
      <c r="Z1514" t="s">
        <v>1904</v>
      </c>
      <c r="AA1514">
        <v>625927.1</v>
      </c>
      <c r="AB1514" s="198">
        <v>37104.875</v>
      </c>
      <c r="AC1514" s="198">
        <v>37134.875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4516</v>
      </c>
      <c r="G1515" s="202">
        <v>1309268</v>
      </c>
      <c r="H1515" s="198">
        <v>37041.352303240739</v>
      </c>
      <c r="I1515" t="s">
        <v>1492</v>
      </c>
      <c r="M1515" t="s">
        <v>2946</v>
      </c>
      <c r="N1515" t="s">
        <v>1524</v>
      </c>
      <c r="O1515" t="s">
        <v>4845</v>
      </c>
      <c r="Q1515" s="199">
        <v>4516</v>
      </c>
      <c r="S1515" t="s">
        <v>2947</v>
      </c>
      <c r="T1515" t="s">
        <v>3255</v>
      </c>
      <c r="U1515" s="201">
        <v>3.7338</v>
      </c>
      <c r="V1515" t="s">
        <v>3335</v>
      </c>
      <c r="W1515" t="s">
        <v>1526</v>
      </c>
      <c r="X1515" t="s">
        <v>1527</v>
      </c>
      <c r="Y1515" t="s">
        <v>1528</v>
      </c>
      <c r="Z1515" t="s">
        <v>1909</v>
      </c>
      <c r="AA1515">
        <v>817030</v>
      </c>
      <c r="AB1515" s="198">
        <v>37042.875</v>
      </c>
      <c r="AC1515" s="198">
        <v>37042.875</v>
      </c>
    </row>
    <row r="1516" spans="1:29" x14ac:dyDescent="0.25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3">
        <f t="shared" si="120"/>
        <v>450000</v>
      </c>
      <c r="G1516" s="202">
        <v>1309269</v>
      </c>
      <c r="H1516" s="198">
        <v>37041.352337962962</v>
      </c>
      <c r="I1516" t="s">
        <v>1532</v>
      </c>
      <c r="M1516" t="s">
        <v>2946</v>
      </c>
      <c r="N1516" t="s">
        <v>1268</v>
      </c>
      <c r="O1516" t="s">
        <v>1168</v>
      </c>
      <c r="Q1516" s="199">
        <v>15000</v>
      </c>
      <c r="S1516" t="s">
        <v>2947</v>
      </c>
      <c r="T1516" t="s">
        <v>3255</v>
      </c>
      <c r="U1516" s="201">
        <v>3.6749999999999998</v>
      </c>
      <c r="V1516" t="s">
        <v>3208</v>
      </c>
      <c r="W1516" t="s">
        <v>1402</v>
      </c>
      <c r="X1516" t="s">
        <v>1403</v>
      </c>
      <c r="Y1516" t="s">
        <v>3275</v>
      </c>
      <c r="Z1516" t="s">
        <v>1909</v>
      </c>
      <c r="AA1516" t="s">
        <v>2112</v>
      </c>
      <c r="AB1516" s="198">
        <v>37043.875</v>
      </c>
      <c r="AC1516" s="198">
        <v>37072.875</v>
      </c>
    </row>
    <row r="1517" spans="1:29" x14ac:dyDescent="0.25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5484</v>
      </c>
      <c r="G1517" s="202">
        <v>1309270</v>
      </c>
      <c r="H1517" s="198">
        <v>37041.352361111109</v>
      </c>
      <c r="I1517" t="s">
        <v>1552</v>
      </c>
      <c r="M1517" t="s">
        <v>2946</v>
      </c>
      <c r="N1517" t="s">
        <v>1524</v>
      </c>
      <c r="O1517" t="s">
        <v>4845</v>
      </c>
      <c r="Q1517" s="199">
        <v>5484</v>
      </c>
      <c r="S1517" t="s">
        <v>2947</v>
      </c>
      <c r="T1517" t="s">
        <v>3255</v>
      </c>
      <c r="U1517" s="201">
        <v>3.7338</v>
      </c>
      <c r="V1517" t="s">
        <v>1368</v>
      </c>
      <c r="W1517" t="s">
        <v>1526</v>
      </c>
      <c r="X1517" t="s">
        <v>1527</v>
      </c>
      <c r="Y1517" t="s">
        <v>1528</v>
      </c>
      <c r="Z1517" t="s">
        <v>1909</v>
      </c>
      <c r="AA1517">
        <v>817031</v>
      </c>
      <c r="AB1517" s="198">
        <v>37042.875</v>
      </c>
      <c r="AC1517" s="198">
        <v>37042.875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8400</v>
      </c>
      <c r="G1518" s="202">
        <v>1309271</v>
      </c>
      <c r="H1518" s="198">
        <v>37041.352430555555</v>
      </c>
      <c r="I1518" t="s">
        <v>1509</v>
      </c>
      <c r="M1518" t="s">
        <v>2946</v>
      </c>
      <c r="N1518" t="s">
        <v>1524</v>
      </c>
      <c r="O1518" t="s">
        <v>4941</v>
      </c>
      <c r="Q1518" s="199">
        <v>8400</v>
      </c>
      <c r="S1518" t="s">
        <v>2947</v>
      </c>
      <c r="T1518" t="s">
        <v>3255</v>
      </c>
      <c r="U1518" s="201">
        <v>3.61</v>
      </c>
      <c r="V1518" t="s">
        <v>1194</v>
      </c>
      <c r="W1518" t="s">
        <v>1388</v>
      </c>
      <c r="X1518" t="s">
        <v>85</v>
      </c>
      <c r="Y1518" t="s">
        <v>1528</v>
      </c>
      <c r="Z1518" t="s">
        <v>1909</v>
      </c>
      <c r="AA1518">
        <v>817032</v>
      </c>
      <c r="AB1518" s="198">
        <v>37042.875</v>
      </c>
      <c r="AC1518" s="198">
        <v>37042.875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1309272</v>
      </c>
      <c r="H1519" s="198">
        <v>37041.352465277778</v>
      </c>
      <c r="I1519" t="s">
        <v>1509</v>
      </c>
      <c r="M1519" t="s">
        <v>2946</v>
      </c>
      <c r="N1519" t="s">
        <v>1524</v>
      </c>
      <c r="O1519" t="s">
        <v>4941</v>
      </c>
      <c r="Q1519" s="199">
        <v>10000</v>
      </c>
      <c r="S1519" t="s">
        <v>2947</v>
      </c>
      <c r="T1519" t="s">
        <v>3255</v>
      </c>
      <c r="U1519" s="201">
        <v>3.6150000000000002</v>
      </c>
      <c r="V1519" t="s">
        <v>1194</v>
      </c>
      <c r="W1519" t="s">
        <v>1388</v>
      </c>
      <c r="X1519" t="s">
        <v>85</v>
      </c>
      <c r="Y1519" t="s">
        <v>1528</v>
      </c>
      <c r="Z1519" t="s">
        <v>1909</v>
      </c>
      <c r="AA1519">
        <v>817033</v>
      </c>
      <c r="AB1519" s="198">
        <v>37042.875</v>
      </c>
      <c r="AC1519" s="198">
        <v>37042.875</v>
      </c>
    </row>
    <row r="1520" spans="1:29" x14ac:dyDescent="0.25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1309273</v>
      </c>
      <c r="H1520" s="198">
        <v>37041.352488425924</v>
      </c>
      <c r="I1520" t="s">
        <v>2976</v>
      </c>
      <c r="M1520" t="s">
        <v>1657</v>
      </c>
      <c r="N1520" t="s">
        <v>2902</v>
      </c>
      <c r="O1520" t="s">
        <v>471</v>
      </c>
      <c r="Q1520" s="199">
        <v>25</v>
      </c>
      <c r="S1520" t="s">
        <v>2945</v>
      </c>
      <c r="T1520" t="s">
        <v>3255</v>
      </c>
      <c r="U1520" s="201">
        <v>210</v>
      </c>
      <c r="V1520" t="s">
        <v>1429</v>
      </c>
      <c r="W1520" t="s">
        <v>2907</v>
      </c>
      <c r="X1520" t="s">
        <v>2903</v>
      </c>
      <c r="Y1520" t="s">
        <v>1072</v>
      </c>
      <c r="Z1520" t="s">
        <v>1904</v>
      </c>
      <c r="AA1520">
        <v>625928.1</v>
      </c>
      <c r="AB1520" s="198">
        <v>37042.875</v>
      </c>
      <c r="AC1520" s="198">
        <v>37042.875</v>
      </c>
    </row>
    <row r="1521" spans="1:29" x14ac:dyDescent="0.25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31</v>
      </c>
      <c r="F1521" s="213">
        <f t="shared" si="120"/>
        <v>775</v>
      </c>
      <c r="G1521" s="202">
        <v>1309274</v>
      </c>
      <c r="H1521" s="198">
        <v>37041.352534722224</v>
      </c>
      <c r="I1521" t="s">
        <v>2999</v>
      </c>
      <c r="M1521" t="s">
        <v>1657</v>
      </c>
      <c r="N1521" t="s">
        <v>2902</v>
      </c>
      <c r="O1521" t="s">
        <v>303</v>
      </c>
      <c r="Q1521" s="199">
        <v>25</v>
      </c>
      <c r="S1521" t="s">
        <v>2945</v>
      </c>
      <c r="T1521" t="s">
        <v>3255</v>
      </c>
      <c r="U1521" s="201">
        <v>319</v>
      </c>
      <c r="V1521" t="s">
        <v>341</v>
      </c>
      <c r="W1521" t="s">
        <v>1436</v>
      </c>
      <c r="X1521" t="s">
        <v>2903</v>
      </c>
      <c r="Y1521" t="s">
        <v>1072</v>
      </c>
      <c r="Z1521" t="s">
        <v>1904</v>
      </c>
      <c r="AA1521">
        <v>625929.1</v>
      </c>
      <c r="AB1521" s="198">
        <v>37073.875</v>
      </c>
      <c r="AC1521" s="198">
        <v>37103.875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1309275</v>
      </c>
      <c r="H1522" s="198">
        <v>37041.352546296293</v>
      </c>
      <c r="I1522" t="s">
        <v>2976</v>
      </c>
      <c r="M1522" t="s">
        <v>2946</v>
      </c>
      <c r="N1522" t="s">
        <v>881</v>
      </c>
      <c r="O1522" t="s">
        <v>2113</v>
      </c>
      <c r="P1522" s="199">
        <v>10000</v>
      </c>
      <c r="S1522" t="s">
        <v>2947</v>
      </c>
      <c r="T1522" t="s">
        <v>3255</v>
      </c>
      <c r="U1522" s="201">
        <v>5.85</v>
      </c>
      <c r="V1522" t="s">
        <v>1280</v>
      </c>
      <c r="W1522" t="s">
        <v>82</v>
      </c>
      <c r="X1522" t="s">
        <v>83</v>
      </c>
      <c r="Y1522" t="s">
        <v>1528</v>
      </c>
      <c r="Z1522" t="s">
        <v>1909</v>
      </c>
      <c r="AA1522">
        <v>817034</v>
      </c>
      <c r="AB1522" s="198">
        <v>37042.875</v>
      </c>
      <c r="AC1522" s="198">
        <v>37042.875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1309276</v>
      </c>
      <c r="H1523" s="198">
        <v>37041.352581018517</v>
      </c>
      <c r="I1523" t="s">
        <v>1600</v>
      </c>
      <c r="M1523" t="s">
        <v>2946</v>
      </c>
      <c r="N1523" t="s">
        <v>1524</v>
      </c>
      <c r="O1523" t="s">
        <v>4965</v>
      </c>
      <c r="Q1523" s="199">
        <v>50000</v>
      </c>
      <c r="S1523" t="s">
        <v>2947</v>
      </c>
      <c r="T1523" t="s">
        <v>3255</v>
      </c>
      <c r="U1523" s="201">
        <v>4.01</v>
      </c>
      <c r="V1523" t="s">
        <v>1100</v>
      </c>
      <c r="W1523" t="s">
        <v>250</v>
      </c>
      <c r="X1523" t="s">
        <v>70</v>
      </c>
      <c r="Y1523" t="s">
        <v>1528</v>
      </c>
      <c r="Z1523" t="s">
        <v>1909</v>
      </c>
      <c r="AA1523">
        <v>817035</v>
      </c>
      <c r="AB1523" s="198">
        <v>37042.875</v>
      </c>
      <c r="AC1523" s="198">
        <v>37042.875</v>
      </c>
    </row>
    <row r="1524" spans="1:29" x14ac:dyDescent="0.25">
      <c r="A1524" s="44" t="str">
        <f t="shared" si="116"/>
        <v xml:space="preserve"> Metals Financial</v>
      </c>
      <c r="B1524" s="44" t="str">
        <f t="shared" si="117"/>
        <v/>
      </c>
      <c r="C1524" s="44" t="str">
        <f t="shared" si="118"/>
        <v>Metals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20</v>
      </c>
      <c r="G1524" s="202">
        <v>1309277</v>
      </c>
      <c r="H1524" s="198">
        <v>37041.352627314816</v>
      </c>
      <c r="I1524" t="s">
        <v>3306</v>
      </c>
      <c r="M1524" t="s">
        <v>2952</v>
      </c>
      <c r="N1524" t="s">
        <v>3319</v>
      </c>
      <c r="O1524" t="s">
        <v>3320</v>
      </c>
      <c r="Q1524" s="199">
        <v>20</v>
      </c>
      <c r="S1524" t="s">
        <v>3254</v>
      </c>
      <c r="T1524" t="s">
        <v>3255</v>
      </c>
      <c r="U1524" s="201">
        <v>942</v>
      </c>
      <c r="V1524" t="s">
        <v>2990</v>
      </c>
      <c r="W1524" t="s">
        <v>3283</v>
      </c>
      <c r="X1524" t="s">
        <v>3257</v>
      </c>
      <c r="Y1524" t="s">
        <v>3258</v>
      </c>
      <c r="Z1524" t="s">
        <v>3259</v>
      </c>
      <c r="AA1524">
        <v>2157834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1309280</v>
      </c>
      <c r="H1525" s="198">
        <v>37041.352627314816</v>
      </c>
      <c r="I1525" t="s">
        <v>1226</v>
      </c>
      <c r="M1525" t="s">
        <v>2946</v>
      </c>
      <c r="N1525" t="s">
        <v>1524</v>
      </c>
      <c r="O1525" t="s">
        <v>1985</v>
      </c>
      <c r="P1525" s="199">
        <v>10000</v>
      </c>
      <c r="S1525" t="s">
        <v>2947</v>
      </c>
      <c r="T1525" t="s">
        <v>3255</v>
      </c>
      <c r="U1525" s="201">
        <v>10</v>
      </c>
      <c r="V1525" t="s">
        <v>1125</v>
      </c>
      <c r="W1525" t="s">
        <v>2919</v>
      </c>
      <c r="X1525" t="s">
        <v>83</v>
      </c>
      <c r="Y1525" t="s">
        <v>1528</v>
      </c>
      <c r="Z1525" t="s">
        <v>1909</v>
      </c>
      <c r="AA1525">
        <v>817037</v>
      </c>
      <c r="AB1525" s="198">
        <v>37042.875</v>
      </c>
      <c r="AC1525" s="198">
        <v>37042.875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1309279</v>
      </c>
      <c r="H1526" s="198">
        <v>37041.352627314816</v>
      </c>
      <c r="I1526" t="s">
        <v>1226</v>
      </c>
      <c r="M1526" t="s">
        <v>2946</v>
      </c>
      <c r="N1526" t="s">
        <v>1524</v>
      </c>
      <c r="O1526" t="s">
        <v>2093</v>
      </c>
      <c r="P1526" s="199">
        <v>10000</v>
      </c>
      <c r="S1526" t="s">
        <v>2947</v>
      </c>
      <c r="T1526" t="s">
        <v>3255</v>
      </c>
      <c r="U1526" s="201">
        <v>10</v>
      </c>
      <c r="V1526" t="s">
        <v>866</v>
      </c>
      <c r="W1526" t="s">
        <v>2919</v>
      </c>
      <c r="X1526" t="s">
        <v>83</v>
      </c>
      <c r="Y1526" t="s">
        <v>1528</v>
      </c>
      <c r="Z1526" t="s">
        <v>1909</v>
      </c>
      <c r="AA1526">
        <v>817036</v>
      </c>
      <c r="AB1526" s="198">
        <v>37042.875</v>
      </c>
      <c r="AC1526" s="198">
        <v>37042.875</v>
      </c>
    </row>
    <row r="1527" spans="1:29" x14ac:dyDescent="0.25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750</v>
      </c>
      <c r="G1527" s="202">
        <v>1309278</v>
      </c>
      <c r="H1527" s="198">
        <v>37041.352627314816</v>
      </c>
      <c r="I1527" t="s">
        <v>2908</v>
      </c>
      <c r="M1527" t="s">
        <v>1657</v>
      </c>
      <c r="N1527" t="s">
        <v>2902</v>
      </c>
      <c r="O1527" t="s">
        <v>3199</v>
      </c>
      <c r="P1527" s="199">
        <v>25</v>
      </c>
      <c r="S1527" t="s">
        <v>2945</v>
      </c>
      <c r="T1527" t="s">
        <v>3255</v>
      </c>
      <c r="U1527" s="201">
        <v>197</v>
      </c>
      <c r="V1527" t="s">
        <v>354</v>
      </c>
      <c r="W1527" t="s">
        <v>1436</v>
      </c>
      <c r="X1527" t="s">
        <v>2903</v>
      </c>
      <c r="Y1527" t="s">
        <v>1072</v>
      </c>
      <c r="Z1527" t="s">
        <v>1904</v>
      </c>
      <c r="AA1527">
        <v>625930.1</v>
      </c>
      <c r="AB1527" s="198">
        <v>37135.875</v>
      </c>
      <c r="AC1527" s="198">
        <v>37164.875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1309281</v>
      </c>
      <c r="H1528" s="198">
        <v>37041.352743055555</v>
      </c>
      <c r="I1528" t="s">
        <v>2908</v>
      </c>
      <c r="M1528" t="s">
        <v>1657</v>
      </c>
      <c r="N1528" t="s">
        <v>2902</v>
      </c>
      <c r="O1528" t="s">
        <v>1378</v>
      </c>
      <c r="P1528" s="199">
        <v>25</v>
      </c>
      <c r="S1528" t="s">
        <v>2945</v>
      </c>
      <c r="T1528" t="s">
        <v>3255</v>
      </c>
      <c r="U1528" s="201">
        <v>365</v>
      </c>
      <c r="V1528" t="s">
        <v>354</v>
      </c>
      <c r="W1528" t="s">
        <v>1436</v>
      </c>
      <c r="X1528" t="s">
        <v>2903</v>
      </c>
      <c r="Y1528" t="s">
        <v>1072</v>
      </c>
      <c r="Z1528" t="s">
        <v>1904</v>
      </c>
      <c r="AA1528">
        <v>625931.1</v>
      </c>
      <c r="AB1528" s="198">
        <v>37104.875</v>
      </c>
      <c r="AC1528" s="198">
        <v>37134.875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2500</v>
      </c>
      <c r="G1529" s="202">
        <v>1309282</v>
      </c>
      <c r="H1529" s="198">
        <v>37041.352754629632</v>
      </c>
      <c r="I1529" t="s">
        <v>1600</v>
      </c>
      <c r="M1529" t="s">
        <v>2946</v>
      </c>
      <c r="N1529" t="s">
        <v>1524</v>
      </c>
      <c r="O1529" t="s">
        <v>4935</v>
      </c>
      <c r="P1529" s="199">
        <v>2500</v>
      </c>
      <c r="S1529" t="s">
        <v>2947</v>
      </c>
      <c r="T1529" t="s">
        <v>3255</v>
      </c>
      <c r="U1529" s="201">
        <v>2.2400000000000002</v>
      </c>
      <c r="V1529" t="s">
        <v>337</v>
      </c>
      <c r="W1529" t="s">
        <v>3164</v>
      </c>
      <c r="X1529" t="s">
        <v>2923</v>
      </c>
      <c r="Y1529" t="s">
        <v>1528</v>
      </c>
      <c r="Z1529" t="s">
        <v>1909</v>
      </c>
      <c r="AA1529">
        <v>817038</v>
      </c>
      <c r="AB1529" s="198">
        <v>37042.875</v>
      </c>
      <c r="AC1529" s="198">
        <v>37042.875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8300</v>
      </c>
      <c r="G1530" s="202">
        <v>1309283</v>
      </c>
      <c r="H1530" s="198">
        <v>37041.352789351855</v>
      </c>
      <c r="I1530" t="s">
        <v>1509</v>
      </c>
      <c r="M1530" t="s">
        <v>2946</v>
      </c>
      <c r="N1530" t="s">
        <v>1524</v>
      </c>
      <c r="O1530" t="s">
        <v>362</v>
      </c>
      <c r="Q1530" s="199">
        <v>8300</v>
      </c>
      <c r="S1530" t="s">
        <v>2947</v>
      </c>
      <c r="T1530" t="s">
        <v>3255</v>
      </c>
      <c r="U1530" s="201">
        <v>3.6</v>
      </c>
      <c r="V1530" t="s">
        <v>1194</v>
      </c>
      <c r="W1530" t="s">
        <v>1388</v>
      </c>
      <c r="X1530" t="s">
        <v>85</v>
      </c>
      <c r="Y1530" t="s">
        <v>1528</v>
      </c>
      <c r="Z1530" t="s">
        <v>1909</v>
      </c>
      <c r="AA1530">
        <v>817039</v>
      </c>
      <c r="AB1530" s="198">
        <v>37042.875</v>
      </c>
      <c r="AC1530" s="198">
        <v>37042.875</v>
      </c>
    </row>
    <row r="1531" spans="1:29" x14ac:dyDescent="0.25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25</v>
      </c>
      <c r="G1531" s="202">
        <v>1309285</v>
      </c>
      <c r="H1531" s="198">
        <v>37041.352800925924</v>
      </c>
      <c r="I1531" t="s">
        <v>1238</v>
      </c>
      <c r="M1531" t="s">
        <v>1657</v>
      </c>
      <c r="N1531" t="s">
        <v>2902</v>
      </c>
      <c r="O1531" t="s">
        <v>4974</v>
      </c>
      <c r="Q1531" s="199">
        <v>25</v>
      </c>
      <c r="S1531" t="s">
        <v>2945</v>
      </c>
      <c r="T1531" t="s">
        <v>3255</v>
      </c>
      <c r="U1531" s="201">
        <v>195</v>
      </c>
      <c r="V1531" t="s">
        <v>2905</v>
      </c>
      <c r="W1531" t="s">
        <v>22</v>
      </c>
      <c r="X1531" t="s">
        <v>23</v>
      </c>
      <c r="Y1531" t="s">
        <v>1072</v>
      </c>
      <c r="Z1531" t="s">
        <v>1904</v>
      </c>
      <c r="AA1531">
        <v>625932.1</v>
      </c>
      <c r="AB1531" s="198">
        <v>37042.875</v>
      </c>
      <c r="AC1531" s="198">
        <v>37042.875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1309284</v>
      </c>
      <c r="H1532" s="198">
        <v>37041.352800925924</v>
      </c>
      <c r="I1532" t="s">
        <v>1505</v>
      </c>
      <c r="M1532" t="s">
        <v>2946</v>
      </c>
      <c r="N1532" t="s">
        <v>1524</v>
      </c>
      <c r="O1532" t="s">
        <v>4882</v>
      </c>
      <c r="P1532" s="199">
        <v>5000</v>
      </c>
      <c r="S1532" t="s">
        <v>2947</v>
      </c>
      <c r="T1532" t="s">
        <v>3255</v>
      </c>
      <c r="U1532" s="201">
        <v>3.84</v>
      </c>
      <c r="V1532" t="s">
        <v>1506</v>
      </c>
      <c r="W1532" t="s">
        <v>1575</v>
      </c>
      <c r="X1532" t="s">
        <v>1576</v>
      </c>
      <c r="Y1532" t="s">
        <v>1528</v>
      </c>
      <c r="Z1532" t="s">
        <v>1909</v>
      </c>
      <c r="AA1532">
        <v>817040</v>
      </c>
      <c r="AB1532" s="198">
        <v>37042.875</v>
      </c>
      <c r="AC1532" s="198">
        <v>37042.875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1309287</v>
      </c>
      <c r="H1533" s="198">
        <v>37041.352881944447</v>
      </c>
      <c r="I1533" t="s">
        <v>1509</v>
      </c>
      <c r="M1533" t="s">
        <v>2946</v>
      </c>
      <c r="N1533" t="s">
        <v>1524</v>
      </c>
      <c r="O1533" t="s">
        <v>362</v>
      </c>
      <c r="Q1533" s="199">
        <v>10000</v>
      </c>
      <c r="S1533" t="s">
        <v>2947</v>
      </c>
      <c r="T1533" t="s">
        <v>3255</v>
      </c>
      <c r="U1533" s="201">
        <v>3.6025</v>
      </c>
      <c r="V1533" t="s">
        <v>1194</v>
      </c>
      <c r="W1533" t="s">
        <v>1388</v>
      </c>
      <c r="X1533" t="s">
        <v>85</v>
      </c>
      <c r="Y1533" t="s">
        <v>1528</v>
      </c>
      <c r="Z1533" t="s">
        <v>1909</v>
      </c>
      <c r="AA1533">
        <v>817041</v>
      </c>
      <c r="AB1533" s="198">
        <v>37042.875</v>
      </c>
      <c r="AC1533" s="198">
        <v>37042.875</v>
      </c>
    </row>
    <row r="1534" spans="1:29" x14ac:dyDescent="0.25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5</v>
      </c>
      <c r="G1534" s="202">
        <v>1309288</v>
      </c>
      <c r="H1534" s="198">
        <v>37041.352893518517</v>
      </c>
      <c r="I1534" t="s">
        <v>2114</v>
      </c>
      <c r="M1534" t="s">
        <v>1657</v>
      </c>
      <c r="N1534" t="s">
        <v>2904</v>
      </c>
      <c r="O1534" t="s">
        <v>2005</v>
      </c>
      <c r="P1534" s="199">
        <v>5</v>
      </c>
      <c r="S1534" t="s">
        <v>2945</v>
      </c>
      <c r="T1534" t="s">
        <v>3255</v>
      </c>
      <c r="U1534" s="201">
        <v>50</v>
      </c>
      <c r="V1534" t="s">
        <v>2115</v>
      </c>
      <c r="W1534" t="s">
        <v>296</v>
      </c>
      <c r="X1534" t="s">
        <v>2906</v>
      </c>
      <c r="Y1534" t="s">
        <v>1072</v>
      </c>
      <c r="Z1534" t="s">
        <v>1904</v>
      </c>
      <c r="AA1534">
        <v>625933.1</v>
      </c>
      <c r="AB1534" s="198">
        <v>37042.875</v>
      </c>
      <c r="AC1534" s="198">
        <v>37042.875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1309289</v>
      </c>
      <c r="H1535" s="198">
        <v>37041.352939814817</v>
      </c>
      <c r="I1535" t="s">
        <v>2917</v>
      </c>
      <c r="M1535" t="s">
        <v>2946</v>
      </c>
      <c r="N1535" t="s">
        <v>1524</v>
      </c>
      <c r="O1535" t="s">
        <v>4940</v>
      </c>
      <c r="Q1535" s="199">
        <v>10000</v>
      </c>
      <c r="S1535" t="s">
        <v>2947</v>
      </c>
      <c r="T1535" t="s">
        <v>3255</v>
      </c>
      <c r="U1535" s="201">
        <v>5.95</v>
      </c>
      <c r="V1535" t="s">
        <v>2918</v>
      </c>
      <c r="W1535" t="s">
        <v>82</v>
      </c>
      <c r="X1535" t="s">
        <v>83</v>
      </c>
      <c r="Y1535" t="s">
        <v>1528</v>
      </c>
      <c r="Z1535" t="s">
        <v>1909</v>
      </c>
      <c r="AA1535">
        <v>817042</v>
      </c>
      <c r="AB1535" s="198">
        <v>37042.875</v>
      </c>
      <c r="AC1535" s="198">
        <v>37042.875</v>
      </c>
    </row>
    <row r="1536" spans="1:29" x14ac:dyDescent="0.25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155000</v>
      </c>
      <c r="G1536" s="202">
        <v>1309290</v>
      </c>
      <c r="H1536" s="198">
        <v>37041.35297453704</v>
      </c>
      <c r="I1536" t="s">
        <v>1569</v>
      </c>
      <c r="M1536" t="s">
        <v>2946</v>
      </c>
      <c r="N1536" t="s">
        <v>1538</v>
      </c>
      <c r="O1536" t="s">
        <v>1409</v>
      </c>
      <c r="Q1536" s="199">
        <v>5000</v>
      </c>
      <c r="S1536" t="s">
        <v>2947</v>
      </c>
      <c r="T1536" t="s">
        <v>3255</v>
      </c>
      <c r="U1536" s="201">
        <v>6.09</v>
      </c>
      <c r="V1536" t="s">
        <v>1322</v>
      </c>
      <c r="W1536" t="s">
        <v>1410</v>
      </c>
      <c r="X1536" t="s">
        <v>1411</v>
      </c>
      <c r="Y1536" t="s">
        <v>3275</v>
      </c>
      <c r="Z1536" t="s">
        <v>1909</v>
      </c>
      <c r="AA1536" t="s">
        <v>2116</v>
      </c>
      <c r="AB1536" s="198">
        <v>37073.875</v>
      </c>
      <c r="AC1536" s="198">
        <v>37103.875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1309293</v>
      </c>
      <c r="H1537" s="198">
        <v>37041.353090277778</v>
      </c>
      <c r="I1537" t="s">
        <v>1111</v>
      </c>
      <c r="M1537" t="s">
        <v>2946</v>
      </c>
      <c r="N1537" t="s">
        <v>1524</v>
      </c>
      <c r="O1537" t="s">
        <v>4976</v>
      </c>
      <c r="P1537" s="199">
        <v>10000</v>
      </c>
      <c r="S1537" t="s">
        <v>2947</v>
      </c>
      <c r="T1537" t="s">
        <v>3255</v>
      </c>
      <c r="U1537" s="201">
        <v>4.3</v>
      </c>
      <c r="V1537" t="s">
        <v>3190</v>
      </c>
      <c r="W1537" t="s">
        <v>82</v>
      </c>
      <c r="X1537" t="s">
        <v>83</v>
      </c>
      <c r="Y1537" t="s">
        <v>1528</v>
      </c>
      <c r="Z1537" t="s">
        <v>1909</v>
      </c>
      <c r="AA1537">
        <v>817044</v>
      </c>
      <c r="AB1537" s="198">
        <v>37042.875</v>
      </c>
      <c r="AC1537" s="198">
        <v>37042.875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30</v>
      </c>
      <c r="F1538" s="213">
        <f t="shared" si="120"/>
        <v>20010</v>
      </c>
      <c r="G1538" s="202">
        <v>1309291</v>
      </c>
      <c r="H1538" s="198">
        <v>37041.353090277778</v>
      </c>
      <c r="I1538" t="s">
        <v>1262</v>
      </c>
      <c r="M1538" t="s">
        <v>2946</v>
      </c>
      <c r="N1538" t="s">
        <v>1524</v>
      </c>
      <c r="O1538" t="s">
        <v>3383</v>
      </c>
      <c r="Q1538" s="199">
        <v>667</v>
      </c>
      <c r="S1538" t="s">
        <v>2947</v>
      </c>
      <c r="T1538" t="s">
        <v>3255</v>
      </c>
      <c r="U1538" s="201">
        <v>3.8650000000000002</v>
      </c>
      <c r="V1538" t="s">
        <v>1369</v>
      </c>
      <c r="W1538" t="s">
        <v>1117</v>
      </c>
      <c r="X1538" t="s">
        <v>1118</v>
      </c>
      <c r="Y1538" t="s">
        <v>1528</v>
      </c>
      <c r="Z1538" t="s">
        <v>1909</v>
      </c>
      <c r="AA1538">
        <v>817045</v>
      </c>
      <c r="AB1538" s="198">
        <v>37043.875</v>
      </c>
      <c r="AC1538" s="198">
        <v>37072.875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1309294</v>
      </c>
      <c r="H1539" s="198">
        <v>37041.353148148148</v>
      </c>
      <c r="I1539" t="s">
        <v>2992</v>
      </c>
      <c r="M1539" t="s">
        <v>2946</v>
      </c>
      <c r="N1539" t="s">
        <v>1524</v>
      </c>
      <c r="O1539" t="s">
        <v>4926</v>
      </c>
      <c r="P1539" s="199">
        <v>5000</v>
      </c>
      <c r="S1539" t="s">
        <v>2947</v>
      </c>
      <c r="T1539" t="s">
        <v>3255</v>
      </c>
      <c r="U1539" s="201">
        <v>2.605</v>
      </c>
      <c r="V1539" t="s">
        <v>103</v>
      </c>
      <c r="W1539" t="s">
        <v>104</v>
      </c>
      <c r="X1539" t="s">
        <v>83</v>
      </c>
      <c r="Y1539" t="s">
        <v>1528</v>
      </c>
      <c r="Z1539" t="s">
        <v>1909</v>
      </c>
      <c r="AA1539">
        <v>817046</v>
      </c>
      <c r="AB1539" s="198">
        <v>37042.875</v>
      </c>
      <c r="AC1539" s="198">
        <v>37042.875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1309295</v>
      </c>
      <c r="H1540" s="198">
        <v>37041.353159722225</v>
      </c>
      <c r="I1540" t="s">
        <v>1376</v>
      </c>
      <c r="M1540" t="s">
        <v>2946</v>
      </c>
      <c r="N1540" t="s">
        <v>881</v>
      </c>
      <c r="O1540" t="s">
        <v>2113</v>
      </c>
      <c r="P1540" s="199">
        <v>10000</v>
      </c>
      <c r="S1540" t="s">
        <v>2947</v>
      </c>
      <c r="T1540" t="s">
        <v>3255</v>
      </c>
      <c r="U1540" s="201">
        <v>5.7</v>
      </c>
      <c r="V1540" t="s">
        <v>1377</v>
      </c>
      <c r="W1540" t="s">
        <v>82</v>
      </c>
      <c r="X1540" t="s">
        <v>83</v>
      </c>
      <c r="Y1540" t="s">
        <v>1528</v>
      </c>
      <c r="Z1540" t="s">
        <v>1909</v>
      </c>
      <c r="AA1540">
        <v>817047</v>
      </c>
      <c r="AB1540" s="198">
        <v>37042.875</v>
      </c>
      <c r="AC1540" s="198">
        <v>37042.875</v>
      </c>
    </row>
    <row r="1541" spans="1:29" x14ac:dyDescent="0.25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750</v>
      </c>
      <c r="G1541" s="202">
        <v>1309296</v>
      </c>
      <c r="H1541" s="198">
        <v>37041.353217592594</v>
      </c>
      <c r="I1541" t="s">
        <v>1226</v>
      </c>
      <c r="M1541" t="s">
        <v>1657</v>
      </c>
      <c r="N1541" t="s">
        <v>2902</v>
      </c>
      <c r="O1541" t="s">
        <v>3199</v>
      </c>
      <c r="Q1541" s="199">
        <v>25</v>
      </c>
      <c r="S1541" t="s">
        <v>2945</v>
      </c>
      <c r="T1541" t="s">
        <v>3255</v>
      </c>
      <c r="U1541" s="201">
        <v>200</v>
      </c>
      <c r="V1541" t="s">
        <v>1193</v>
      </c>
      <c r="W1541" t="s">
        <v>1436</v>
      </c>
      <c r="X1541" t="s">
        <v>2903</v>
      </c>
      <c r="Y1541" t="s">
        <v>1072</v>
      </c>
      <c r="Z1541" t="s">
        <v>1904</v>
      </c>
      <c r="AA1541">
        <v>625934.1</v>
      </c>
      <c r="AB1541" s="198">
        <v>37135.875</v>
      </c>
      <c r="AC1541" s="198">
        <v>37164.875</v>
      </c>
    </row>
    <row r="1542" spans="1:29" x14ac:dyDescent="0.25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5</v>
      </c>
      <c r="F1542" s="213">
        <f t="shared" si="120"/>
        <v>250000</v>
      </c>
      <c r="G1542" s="202">
        <v>1309297</v>
      </c>
      <c r="H1542" s="198">
        <v>37041.353229166663</v>
      </c>
      <c r="I1542" t="s">
        <v>1672</v>
      </c>
      <c r="M1542" t="s">
        <v>2946</v>
      </c>
      <c r="N1542" t="s">
        <v>3288</v>
      </c>
      <c r="O1542" t="s">
        <v>312</v>
      </c>
      <c r="P1542" s="199">
        <v>50000</v>
      </c>
      <c r="S1542" t="s">
        <v>3290</v>
      </c>
      <c r="T1542" t="s">
        <v>3291</v>
      </c>
      <c r="U1542" s="201">
        <v>21</v>
      </c>
      <c r="V1542" t="s">
        <v>1673</v>
      </c>
      <c r="W1542" t="s">
        <v>3302</v>
      </c>
      <c r="X1542" t="s">
        <v>3293</v>
      </c>
      <c r="Y1542" t="s">
        <v>3294</v>
      </c>
      <c r="Z1542" t="s">
        <v>3260</v>
      </c>
      <c r="AA1542">
        <v>105459</v>
      </c>
      <c r="AB1542" s="198">
        <v>37046.875</v>
      </c>
      <c r="AC1542" s="198">
        <v>37050.875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2500</v>
      </c>
      <c r="G1543" s="202">
        <v>1309298</v>
      </c>
      <c r="H1543" s="198">
        <v>37041.35324074074</v>
      </c>
      <c r="I1543" t="s">
        <v>2992</v>
      </c>
      <c r="M1543" t="s">
        <v>2946</v>
      </c>
      <c r="N1543" t="s">
        <v>1524</v>
      </c>
      <c r="O1543" t="s">
        <v>4935</v>
      </c>
      <c r="P1543" s="199">
        <v>2500</v>
      </c>
      <c r="S1543" t="s">
        <v>2947</v>
      </c>
      <c r="T1543" t="s">
        <v>3255</v>
      </c>
      <c r="U1543" s="201">
        <v>2.1800000000000002</v>
      </c>
      <c r="V1543" t="s">
        <v>58</v>
      </c>
      <c r="W1543" t="s">
        <v>3164</v>
      </c>
      <c r="X1543" t="s">
        <v>2923</v>
      </c>
      <c r="Y1543" t="s">
        <v>1528</v>
      </c>
      <c r="Z1543" t="s">
        <v>1909</v>
      </c>
      <c r="AA1543">
        <v>817048</v>
      </c>
      <c r="AB1543" s="198">
        <v>37042.875</v>
      </c>
      <c r="AC1543" s="198">
        <v>37042.875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1309299</v>
      </c>
      <c r="H1544" s="198">
        <v>37041.353252314817</v>
      </c>
      <c r="I1544" t="s">
        <v>2941</v>
      </c>
      <c r="M1544" t="s">
        <v>2946</v>
      </c>
      <c r="N1544" t="s">
        <v>1524</v>
      </c>
      <c r="O1544" t="s">
        <v>357</v>
      </c>
      <c r="P1544" s="199">
        <v>5000</v>
      </c>
      <c r="S1544" t="s">
        <v>2947</v>
      </c>
      <c r="T1544" t="s">
        <v>3255</v>
      </c>
      <c r="U1544" s="201">
        <v>3.6749999999999998</v>
      </c>
      <c r="V1544" t="s">
        <v>3349</v>
      </c>
      <c r="W1544" t="s">
        <v>1388</v>
      </c>
      <c r="X1544" t="s">
        <v>1461</v>
      </c>
      <c r="Y1544" t="s">
        <v>1528</v>
      </c>
      <c r="Z1544" t="s">
        <v>1909</v>
      </c>
      <c r="AA1544">
        <v>817049</v>
      </c>
      <c r="AB1544" s="198">
        <v>37042.875</v>
      </c>
      <c r="AC1544" s="198">
        <v>37042.875</v>
      </c>
    </row>
    <row r="1545" spans="1:29" x14ac:dyDescent="0.25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30</v>
      </c>
      <c r="F1545" s="213">
        <f t="shared" si="120"/>
        <v>750</v>
      </c>
      <c r="G1545" s="202">
        <v>1309301</v>
      </c>
      <c r="H1545" s="198">
        <v>37041.353263888886</v>
      </c>
      <c r="I1545" t="s">
        <v>1226</v>
      </c>
      <c r="M1545" t="s">
        <v>1657</v>
      </c>
      <c r="N1545" t="s">
        <v>2904</v>
      </c>
      <c r="O1545" t="s">
        <v>301</v>
      </c>
      <c r="P1545" s="199">
        <v>25</v>
      </c>
      <c r="S1545" t="s">
        <v>2945</v>
      </c>
      <c r="T1545" t="s">
        <v>3255</v>
      </c>
      <c r="U1545" s="201">
        <v>191</v>
      </c>
      <c r="V1545" t="s">
        <v>1193</v>
      </c>
      <c r="W1545" t="s">
        <v>293</v>
      </c>
      <c r="X1545" t="s">
        <v>295</v>
      </c>
      <c r="Y1545" t="s">
        <v>1072</v>
      </c>
      <c r="Z1545" t="s">
        <v>1904</v>
      </c>
      <c r="AA1545">
        <v>625935.1</v>
      </c>
      <c r="AB1545" s="198">
        <v>37135.875</v>
      </c>
      <c r="AC1545" s="198">
        <v>37164.875</v>
      </c>
    </row>
    <row r="1546" spans="1:29" x14ac:dyDescent="0.25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151</v>
      </c>
      <c r="F1546" s="213">
        <f t="shared" si="120"/>
        <v>755000</v>
      </c>
      <c r="G1546" s="202">
        <v>1309302</v>
      </c>
      <c r="H1546" s="198">
        <v>37041.353298611109</v>
      </c>
      <c r="I1546" t="s">
        <v>1532</v>
      </c>
      <c r="M1546" t="s">
        <v>2946</v>
      </c>
      <c r="N1546" t="s">
        <v>1268</v>
      </c>
      <c r="O1546" t="s">
        <v>1555</v>
      </c>
      <c r="P1546" s="199">
        <v>5000</v>
      </c>
      <c r="S1546" t="s">
        <v>2947</v>
      </c>
      <c r="T1546" t="s">
        <v>3255</v>
      </c>
      <c r="U1546" s="201">
        <v>4.17</v>
      </c>
      <c r="V1546" t="s">
        <v>1543</v>
      </c>
      <c r="W1546" t="s">
        <v>1767</v>
      </c>
      <c r="X1546" t="s">
        <v>1269</v>
      </c>
      <c r="Y1546" t="s">
        <v>3275</v>
      </c>
      <c r="Z1546" t="s">
        <v>1909</v>
      </c>
      <c r="AA1546" t="s">
        <v>2117</v>
      </c>
      <c r="AB1546" s="198">
        <v>37196</v>
      </c>
      <c r="AC1546" s="198">
        <v>37346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1309304</v>
      </c>
      <c r="H1547" s="198">
        <v>37041.353321759256</v>
      </c>
      <c r="I1547" t="s">
        <v>1238</v>
      </c>
      <c r="M1547" t="s">
        <v>2946</v>
      </c>
      <c r="N1547" t="s">
        <v>1524</v>
      </c>
      <c r="O1547" t="s">
        <v>4926</v>
      </c>
      <c r="P1547" s="199">
        <v>5000</v>
      </c>
      <c r="S1547" t="s">
        <v>2947</v>
      </c>
      <c r="T1547" t="s">
        <v>3255</v>
      </c>
      <c r="U1547" s="201">
        <v>2.63</v>
      </c>
      <c r="V1547" t="s">
        <v>329</v>
      </c>
      <c r="W1547" t="s">
        <v>104</v>
      </c>
      <c r="X1547" t="s">
        <v>83</v>
      </c>
      <c r="Y1547" t="s">
        <v>1528</v>
      </c>
      <c r="Z1547" t="s">
        <v>1909</v>
      </c>
      <c r="AA1547">
        <v>817052</v>
      </c>
      <c r="AB1547" s="198">
        <v>37042.875</v>
      </c>
      <c r="AC1547" s="198">
        <v>37042.875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3682</v>
      </c>
      <c r="G1548" s="202">
        <v>1309305</v>
      </c>
      <c r="H1548" s="198">
        <v>37041.353344907409</v>
      </c>
      <c r="I1548" t="s">
        <v>1496</v>
      </c>
      <c r="M1548" t="s">
        <v>2946</v>
      </c>
      <c r="N1548" t="s">
        <v>1524</v>
      </c>
      <c r="O1548" t="s">
        <v>4976</v>
      </c>
      <c r="P1548" s="199">
        <v>3682</v>
      </c>
      <c r="S1548" t="s">
        <v>2947</v>
      </c>
      <c r="T1548" t="s">
        <v>3255</v>
      </c>
      <c r="U1548" s="201">
        <v>4.2</v>
      </c>
      <c r="V1548" t="s">
        <v>2968</v>
      </c>
      <c r="W1548" t="s">
        <v>82</v>
      </c>
      <c r="X1548" t="s">
        <v>83</v>
      </c>
      <c r="Y1548" t="s">
        <v>1528</v>
      </c>
      <c r="Z1548" t="s">
        <v>1909</v>
      </c>
      <c r="AA1548">
        <v>817053</v>
      </c>
      <c r="AB1548" s="198">
        <v>37042.875</v>
      </c>
      <c r="AC1548" s="198">
        <v>37042.875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1309306</v>
      </c>
      <c r="H1549" s="198">
        <v>37041.353344907409</v>
      </c>
      <c r="I1549" t="s">
        <v>105</v>
      </c>
      <c r="M1549" t="s">
        <v>2946</v>
      </c>
      <c r="N1549" t="s">
        <v>1524</v>
      </c>
      <c r="O1549" t="s">
        <v>2071</v>
      </c>
      <c r="Q1549" s="199">
        <v>5000</v>
      </c>
      <c r="S1549" t="s">
        <v>2947</v>
      </c>
      <c r="T1549" t="s">
        <v>3255</v>
      </c>
      <c r="U1549" s="201">
        <v>3.585</v>
      </c>
      <c r="V1549" t="s">
        <v>3206</v>
      </c>
      <c r="W1549" t="s">
        <v>1107</v>
      </c>
      <c r="X1549" t="s">
        <v>85</v>
      </c>
      <c r="Y1549" t="s">
        <v>1528</v>
      </c>
      <c r="Z1549" t="s">
        <v>1909</v>
      </c>
      <c r="AA1549">
        <v>817054</v>
      </c>
      <c r="AB1549" s="198">
        <v>37042.875</v>
      </c>
      <c r="AC1549" s="198">
        <v>37042.875</v>
      </c>
    </row>
    <row r="1550" spans="1:29" x14ac:dyDescent="0.25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30</v>
      </c>
      <c r="F1550" s="213">
        <f t="shared" si="125"/>
        <v>150000</v>
      </c>
      <c r="G1550" s="202">
        <v>1309307</v>
      </c>
      <c r="H1550" s="198">
        <v>37041.353368055556</v>
      </c>
      <c r="I1550" t="s">
        <v>1226</v>
      </c>
      <c r="M1550" t="s">
        <v>2946</v>
      </c>
      <c r="N1550" t="s">
        <v>1268</v>
      </c>
      <c r="O1550" t="s">
        <v>74</v>
      </c>
      <c r="Q1550" s="199">
        <v>5000</v>
      </c>
      <c r="S1550" t="s">
        <v>2947</v>
      </c>
      <c r="T1550" t="s">
        <v>3255</v>
      </c>
      <c r="U1550" s="201">
        <v>3.65</v>
      </c>
      <c r="V1550" t="s">
        <v>1486</v>
      </c>
      <c r="W1550" t="s">
        <v>1580</v>
      </c>
      <c r="X1550" t="s">
        <v>1093</v>
      </c>
      <c r="Y1550" t="s">
        <v>3275</v>
      </c>
      <c r="Z1550" t="s">
        <v>1909</v>
      </c>
      <c r="AA1550" t="s">
        <v>2118</v>
      </c>
      <c r="AB1550" s="198">
        <v>37043.875</v>
      </c>
      <c r="AC1550" s="198">
        <v>37072.875</v>
      </c>
    </row>
    <row r="1551" spans="1:29" x14ac:dyDescent="0.25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155000</v>
      </c>
      <c r="G1551" s="202">
        <v>1309308</v>
      </c>
      <c r="H1551" s="198">
        <v>37041.353379629632</v>
      </c>
      <c r="I1551" t="s">
        <v>2992</v>
      </c>
      <c r="M1551" t="s">
        <v>2946</v>
      </c>
      <c r="N1551" t="s">
        <v>1538</v>
      </c>
      <c r="O1551" t="s">
        <v>1409</v>
      </c>
      <c r="Q1551" s="199">
        <v>5000</v>
      </c>
      <c r="S1551" t="s">
        <v>2947</v>
      </c>
      <c r="T1551" t="s">
        <v>3255</v>
      </c>
      <c r="U1551" s="201">
        <v>6.24</v>
      </c>
      <c r="V1551" t="s">
        <v>465</v>
      </c>
      <c r="W1551" t="s">
        <v>1410</v>
      </c>
      <c r="X1551" t="s">
        <v>1411</v>
      </c>
      <c r="Y1551" t="s">
        <v>3275</v>
      </c>
      <c r="Z1551" t="s">
        <v>1909</v>
      </c>
      <c r="AA1551" t="s">
        <v>2119</v>
      </c>
      <c r="AB1551" s="198">
        <v>37073.875</v>
      </c>
      <c r="AC1551" s="198">
        <v>37103.875</v>
      </c>
    </row>
    <row r="1552" spans="1:29" x14ac:dyDescent="0.25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3">
        <f t="shared" si="125"/>
        <v>129990</v>
      </c>
      <c r="G1552" s="202">
        <v>1309309</v>
      </c>
      <c r="H1552" s="198">
        <v>37041.353425925925</v>
      </c>
      <c r="I1552" t="s">
        <v>75</v>
      </c>
      <c r="M1552" t="s">
        <v>2946</v>
      </c>
      <c r="N1552" t="s">
        <v>1268</v>
      </c>
      <c r="O1552" t="s">
        <v>74</v>
      </c>
      <c r="Q1552" s="199">
        <v>4333</v>
      </c>
      <c r="S1552" t="s">
        <v>2947</v>
      </c>
      <c r="T1552" t="s">
        <v>3255</v>
      </c>
      <c r="U1552" s="201">
        <v>3.65</v>
      </c>
      <c r="V1552" t="s">
        <v>1466</v>
      </c>
      <c r="W1552" t="s">
        <v>1580</v>
      </c>
      <c r="X1552" t="s">
        <v>1093</v>
      </c>
      <c r="Y1552" t="s">
        <v>3275</v>
      </c>
      <c r="Z1552" t="s">
        <v>1909</v>
      </c>
      <c r="AA1552" t="s">
        <v>2120</v>
      </c>
      <c r="AB1552" s="198">
        <v>37043.875</v>
      </c>
      <c r="AC1552" s="198">
        <v>37072.875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1309310</v>
      </c>
      <c r="H1553" s="198">
        <v>37041.353437500002</v>
      </c>
      <c r="I1553" t="s">
        <v>1551</v>
      </c>
      <c r="M1553" t="s">
        <v>2946</v>
      </c>
      <c r="N1553" t="s">
        <v>1524</v>
      </c>
      <c r="O1553" t="s">
        <v>4926</v>
      </c>
      <c r="P1553" s="199">
        <v>5000</v>
      </c>
      <c r="S1553" t="s">
        <v>2947</v>
      </c>
      <c r="T1553" t="s">
        <v>3255</v>
      </c>
      <c r="U1553" s="201">
        <v>2.5950000000000002</v>
      </c>
      <c r="V1553" t="s">
        <v>3165</v>
      </c>
      <c r="W1553" t="s">
        <v>104</v>
      </c>
      <c r="X1553" t="s">
        <v>83</v>
      </c>
      <c r="Y1553" t="s">
        <v>1528</v>
      </c>
      <c r="Z1553" t="s">
        <v>1909</v>
      </c>
      <c r="AA1553">
        <v>817055</v>
      </c>
      <c r="AB1553" s="198">
        <v>37042.875</v>
      </c>
      <c r="AC1553" s="198">
        <v>37042.875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</v>
      </c>
      <c r="G1554" s="202">
        <v>1309311</v>
      </c>
      <c r="H1554" s="198">
        <v>37041.353530092594</v>
      </c>
      <c r="I1554" t="s">
        <v>1262</v>
      </c>
      <c r="M1554" t="s">
        <v>1657</v>
      </c>
      <c r="N1554" t="s">
        <v>2904</v>
      </c>
      <c r="O1554" t="s">
        <v>2005</v>
      </c>
      <c r="Q1554" s="199">
        <v>5</v>
      </c>
      <c r="S1554" t="s">
        <v>2945</v>
      </c>
      <c r="T1554" t="s">
        <v>3255</v>
      </c>
      <c r="U1554" s="201">
        <v>59</v>
      </c>
      <c r="V1554" t="s">
        <v>316</v>
      </c>
      <c r="W1554" t="s">
        <v>296</v>
      </c>
      <c r="X1554" t="s">
        <v>2906</v>
      </c>
      <c r="Y1554" t="s">
        <v>1072</v>
      </c>
      <c r="Z1554" t="s">
        <v>1904</v>
      </c>
      <c r="AA1554">
        <v>625936.1</v>
      </c>
      <c r="AB1554" s="198">
        <v>37042.875</v>
      </c>
      <c r="AC1554" s="198">
        <v>37042.875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6318</v>
      </c>
      <c r="G1555" s="202">
        <v>1309312</v>
      </c>
      <c r="H1555" s="198">
        <v>37041.35355324074</v>
      </c>
      <c r="I1555" t="s">
        <v>94</v>
      </c>
      <c r="M1555" t="s">
        <v>2946</v>
      </c>
      <c r="N1555" t="s">
        <v>1524</v>
      </c>
      <c r="O1555" t="s">
        <v>4976</v>
      </c>
      <c r="P1555" s="199">
        <v>6318</v>
      </c>
      <c r="S1555" t="s">
        <v>2947</v>
      </c>
      <c r="T1555" t="s">
        <v>3255</v>
      </c>
      <c r="U1555" s="201">
        <v>4.2</v>
      </c>
      <c r="V1555" t="s">
        <v>95</v>
      </c>
      <c r="W1555" t="s">
        <v>82</v>
      </c>
      <c r="X1555" t="s">
        <v>83</v>
      </c>
      <c r="Y1555" t="s">
        <v>1528</v>
      </c>
      <c r="Z1555" t="s">
        <v>1909</v>
      </c>
      <c r="AA1555">
        <v>817056</v>
      </c>
      <c r="AB1555" s="198">
        <v>37042.875</v>
      </c>
      <c r="AC1555" s="198">
        <v>37042.875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1309313</v>
      </c>
      <c r="H1556" s="198">
        <v>37041.353576388887</v>
      </c>
      <c r="I1556" t="s">
        <v>92</v>
      </c>
      <c r="M1556" t="s">
        <v>2946</v>
      </c>
      <c r="N1556" t="s">
        <v>1524</v>
      </c>
      <c r="O1556" t="s">
        <v>4926</v>
      </c>
      <c r="Q1556" s="199">
        <v>5000</v>
      </c>
      <c r="S1556" t="s">
        <v>2947</v>
      </c>
      <c r="T1556" t="s">
        <v>3255</v>
      </c>
      <c r="U1556" s="201">
        <v>2.57</v>
      </c>
      <c r="V1556" t="s">
        <v>323</v>
      </c>
      <c r="W1556" t="s">
        <v>104</v>
      </c>
      <c r="X1556" t="s">
        <v>83</v>
      </c>
      <c r="Y1556" t="s">
        <v>1528</v>
      </c>
      <c r="Z1556" t="s">
        <v>1909</v>
      </c>
      <c r="AA1556">
        <v>817057</v>
      </c>
      <c r="AB1556" s="198">
        <v>37042.875</v>
      </c>
      <c r="AC1556" s="198">
        <v>37042.875</v>
      </c>
    </row>
    <row r="1557" spans="1:29" x14ac:dyDescent="0.25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1309315</v>
      </c>
      <c r="H1557" s="198">
        <v>37041.353726851848</v>
      </c>
      <c r="I1557" t="s">
        <v>2908</v>
      </c>
      <c r="M1557" t="s">
        <v>1657</v>
      </c>
      <c r="N1557" t="s">
        <v>2904</v>
      </c>
      <c r="O1557" t="s">
        <v>4975</v>
      </c>
      <c r="P1557" s="199">
        <v>25</v>
      </c>
      <c r="S1557" t="s">
        <v>2945</v>
      </c>
      <c r="T1557" t="s">
        <v>3255</v>
      </c>
      <c r="U1557" s="201">
        <v>99</v>
      </c>
      <c r="V1557" t="s">
        <v>2921</v>
      </c>
      <c r="W1557" t="s">
        <v>2909</v>
      </c>
      <c r="X1557" t="s">
        <v>2906</v>
      </c>
      <c r="Y1557" t="s">
        <v>1072</v>
      </c>
      <c r="Z1557" t="s">
        <v>1904</v>
      </c>
      <c r="AA1557">
        <v>625938.1</v>
      </c>
      <c r="AB1557" s="198">
        <v>37042.875</v>
      </c>
      <c r="AC1557" s="198">
        <v>37042.875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1309316</v>
      </c>
      <c r="H1558" s="198">
        <v>37041.353807870371</v>
      </c>
      <c r="I1558" t="s">
        <v>3015</v>
      </c>
      <c r="M1558" t="s">
        <v>2946</v>
      </c>
      <c r="N1558" t="s">
        <v>1524</v>
      </c>
      <c r="O1558" t="s">
        <v>4891</v>
      </c>
      <c r="P1558" s="199">
        <v>5000</v>
      </c>
      <c r="S1558" t="s">
        <v>2947</v>
      </c>
      <c r="T1558" t="s">
        <v>3255</v>
      </c>
      <c r="U1558" s="201">
        <v>3.5249999999999999</v>
      </c>
      <c r="V1558" t="s">
        <v>351</v>
      </c>
      <c r="W1558" t="s">
        <v>1363</v>
      </c>
      <c r="X1558" t="s">
        <v>1548</v>
      </c>
      <c r="Y1558" t="s">
        <v>1528</v>
      </c>
      <c r="Z1558" t="s">
        <v>1909</v>
      </c>
      <c r="AA1558">
        <v>817058</v>
      </c>
      <c r="AB1558" s="198">
        <v>37042.875</v>
      </c>
      <c r="AC1558" s="198">
        <v>37042.875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775</v>
      </c>
      <c r="G1559" s="202">
        <v>1309317</v>
      </c>
      <c r="H1559" s="198">
        <v>37041.353831018518</v>
      </c>
      <c r="I1559" t="s">
        <v>2992</v>
      </c>
      <c r="M1559" t="s">
        <v>1657</v>
      </c>
      <c r="N1559" t="s">
        <v>2904</v>
      </c>
      <c r="O1559" t="s">
        <v>292</v>
      </c>
      <c r="Q1559" s="199">
        <v>25</v>
      </c>
      <c r="S1559" t="s">
        <v>2945</v>
      </c>
      <c r="T1559" t="s">
        <v>3255</v>
      </c>
      <c r="U1559" s="201">
        <v>281</v>
      </c>
      <c r="V1559" t="s">
        <v>432</v>
      </c>
      <c r="W1559" t="s">
        <v>293</v>
      </c>
      <c r="X1559" t="s">
        <v>2906</v>
      </c>
      <c r="Y1559" t="s">
        <v>1072</v>
      </c>
      <c r="Z1559" t="s">
        <v>1904</v>
      </c>
      <c r="AA1559">
        <v>625939.1</v>
      </c>
      <c r="AB1559" s="198">
        <v>37073.875</v>
      </c>
      <c r="AC1559" s="198">
        <v>37103.875</v>
      </c>
    </row>
    <row r="1560" spans="1:29" x14ac:dyDescent="0.25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30</v>
      </c>
      <c r="F1560" s="213">
        <f t="shared" si="125"/>
        <v>150000</v>
      </c>
      <c r="G1560" s="202">
        <v>1309320</v>
      </c>
      <c r="H1560" s="198">
        <v>37041.353946759256</v>
      </c>
      <c r="I1560" t="s">
        <v>1226</v>
      </c>
      <c r="M1560" t="s">
        <v>2946</v>
      </c>
      <c r="N1560" t="s">
        <v>1538</v>
      </c>
      <c r="O1560" t="s">
        <v>1414</v>
      </c>
      <c r="P1560" s="199">
        <v>5000</v>
      </c>
      <c r="S1560" t="s">
        <v>2947</v>
      </c>
      <c r="T1560" t="s">
        <v>3255</v>
      </c>
      <c r="U1560" s="201">
        <v>5.41</v>
      </c>
      <c r="V1560" t="s">
        <v>2121</v>
      </c>
      <c r="W1560" t="s">
        <v>1410</v>
      </c>
      <c r="X1560" t="s">
        <v>1411</v>
      </c>
      <c r="Y1560" t="s">
        <v>3275</v>
      </c>
      <c r="Z1560" t="s">
        <v>1909</v>
      </c>
      <c r="AA1560" t="s">
        <v>2122</v>
      </c>
      <c r="AB1560" s="198">
        <v>37135.875</v>
      </c>
      <c r="AC1560" s="198">
        <v>37164.875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10010</v>
      </c>
      <c r="G1561" s="202">
        <v>1309321</v>
      </c>
      <c r="H1561" s="198">
        <v>37041.354004629633</v>
      </c>
      <c r="I1561" t="s">
        <v>1551</v>
      </c>
      <c r="M1561" t="s">
        <v>2946</v>
      </c>
      <c r="N1561" t="s">
        <v>1524</v>
      </c>
      <c r="O1561" t="s">
        <v>1986</v>
      </c>
      <c r="P1561" s="199">
        <v>10010</v>
      </c>
      <c r="S1561" t="s">
        <v>2947</v>
      </c>
      <c r="T1561" t="s">
        <v>3255</v>
      </c>
      <c r="U1561" s="201">
        <v>3.6349999999999998</v>
      </c>
      <c r="V1561" t="s">
        <v>1364</v>
      </c>
      <c r="W1561" t="s">
        <v>1562</v>
      </c>
      <c r="X1561" t="s">
        <v>1563</v>
      </c>
      <c r="Y1561" t="s">
        <v>1528</v>
      </c>
      <c r="Z1561" t="s">
        <v>1909</v>
      </c>
      <c r="AA1561">
        <v>817061</v>
      </c>
      <c r="AB1561" s="198">
        <v>37042.875</v>
      </c>
      <c r="AC1561" s="198">
        <v>37042.875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61710</v>
      </c>
      <c r="G1562" s="202">
        <v>1309322</v>
      </c>
      <c r="H1562" s="198">
        <v>37041.354016203702</v>
      </c>
      <c r="I1562" t="s">
        <v>3095</v>
      </c>
      <c r="M1562" t="s">
        <v>2946</v>
      </c>
      <c r="N1562" t="s">
        <v>1524</v>
      </c>
      <c r="O1562" t="s">
        <v>3383</v>
      </c>
      <c r="Q1562" s="199">
        <v>2057</v>
      </c>
      <c r="S1562" t="s">
        <v>2947</v>
      </c>
      <c r="T1562" t="s">
        <v>3255</v>
      </c>
      <c r="U1562" s="201">
        <v>3.87</v>
      </c>
      <c r="V1562" t="s">
        <v>1396</v>
      </c>
      <c r="W1562" t="s">
        <v>1117</v>
      </c>
      <c r="X1562" t="s">
        <v>1118</v>
      </c>
      <c r="Y1562" t="s">
        <v>1528</v>
      </c>
      <c r="Z1562" t="s">
        <v>1909</v>
      </c>
      <c r="AA1562">
        <v>817063</v>
      </c>
      <c r="AB1562" s="198">
        <v>37043.875</v>
      </c>
      <c r="AC1562" s="198">
        <v>37072.875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1309324</v>
      </c>
      <c r="H1563" s="198">
        <v>37041.354027777779</v>
      </c>
      <c r="I1563" t="s">
        <v>1276</v>
      </c>
      <c r="M1563" t="s">
        <v>2946</v>
      </c>
      <c r="N1563" t="s">
        <v>1524</v>
      </c>
      <c r="O1563" t="s">
        <v>4960</v>
      </c>
      <c r="Q1563" s="199">
        <v>10000</v>
      </c>
      <c r="S1563" t="s">
        <v>2947</v>
      </c>
      <c r="T1563" t="s">
        <v>3255</v>
      </c>
      <c r="U1563" s="201">
        <v>3.6274999999999999</v>
      </c>
      <c r="V1563" t="s">
        <v>3016</v>
      </c>
      <c r="W1563" t="s">
        <v>1562</v>
      </c>
      <c r="X1563" t="s">
        <v>1563</v>
      </c>
      <c r="Y1563" t="s">
        <v>1528</v>
      </c>
      <c r="Z1563" t="s">
        <v>1909</v>
      </c>
      <c r="AA1563">
        <v>817062</v>
      </c>
      <c r="AB1563" s="198">
        <v>37042.875</v>
      </c>
      <c r="AC1563" s="198">
        <v>37042.875</v>
      </c>
    </row>
    <row r="1564" spans="1:29" x14ac:dyDescent="0.25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92</v>
      </c>
      <c r="F1564" s="213">
        <f t="shared" si="125"/>
        <v>4600</v>
      </c>
      <c r="G1564" s="202">
        <v>1309325</v>
      </c>
      <c r="H1564" s="198">
        <v>37041.354050925926</v>
      </c>
      <c r="I1564" t="s">
        <v>1238</v>
      </c>
      <c r="J1564" t="s">
        <v>1209</v>
      </c>
      <c r="K1564" t="s">
        <v>1257</v>
      </c>
      <c r="M1564" t="s">
        <v>1657</v>
      </c>
      <c r="N1564" t="s">
        <v>1259</v>
      </c>
      <c r="O1564" t="s">
        <v>2123</v>
      </c>
      <c r="P1564" s="199">
        <v>50</v>
      </c>
      <c r="S1564" t="s">
        <v>2945</v>
      </c>
      <c r="T1564" t="s">
        <v>3255</v>
      </c>
      <c r="U1564" s="201">
        <v>34.25</v>
      </c>
      <c r="V1564" t="s">
        <v>2124</v>
      </c>
      <c r="W1564" t="s">
        <v>1564</v>
      </c>
      <c r="X1564" t="s">
        <v>1565</v>
      </c>
      <c r="Y1564" t="s">
        <v>1072</v>
      </c>
      <c r="Z1564" t="s">
        <v>1904</v>
      </c>
      <c r="AA1564">
        <v>625941.1</v>
      </c>
      <c r="AB1564" s="198">
        <v>37165</v>
      </c>
      <c r="AC1564" s="198">
        <v>37256</v>
      </c>
    </row>
    <row r="1565" spans="1:29" x14ac:dyDescent="0.25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365</v>
      </c>
      <c r="F1565" s="213">
        <f t="shared" si="125"/>
        <v>18250</v>
      </c>
      <c r="G1565" s="202">
        <v>1309326</v>
      </c>
      <c r="H1565" s="198">
        <v>37041.354085648149</v>
      </c>
      <c r="I1565" t="s">
        <v>1226</v>
      </c>
      <c r="M1565" t="s">
        <v>1657</v>
      </c>
      <c r="N1565" t="s">
        <v>2977</v>
      </c>
      <c r="O1565" t="s">
        <v>2125</v>
      </c>
      <c r="P1565" s="199">
        <v>50</v>
      </c>
      <c r="S1565" t="s">
        <v>2945</v>
      </c>
      <c r="T1565" t="s">
        <v>3255</v>
      </c>
      <c r="U1565" s="201">
        <v>42.1</v>
      </c>
      <c r="V1565" t="s">
        <v>3173</v>
      </c>
      <c r="W1565" t="s">
        <v>1678</v>
      </c>
      <c r="X1565" t="s">
        <v>2986</v>
      </c>
      <c r="Y1565" t="s">
        <v>1072</v>
      </c>
      <c r="Z1565" t="s">
        <v>1904</v>
      </c>
      <c r="AA1565">
        <v>625942.1</v>
      </c>
      <c r="AB1565" s="198">
        <v>37257.600694444445</v>
      </c>
      <c r="AC1565" s="198">
        <v>37621.600694444445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1309327</v>
      </c>
      <c r="H1566" s="198">
        <v>37041.354097222225</v>
      </c>
      <c r="I1566" t="s">
        <v>1573</v>
      </c>
      <c r="M1566" t="s">
        <v>2946</v>
      </c>
      <c r="N1566" t="s">
        <v>1524</v>
      </c>
      <c r="O1566" t="s">
        <v>4912</v>
      </c>
      <c r="Q1566" s="199">
        <v>5000</v>
      </c>
      <c r="S1566" t="s">
        <v>2947</v>
      </c>
      <c r="T1566" t="s">
        <v>3255</v>
      </c>
      <c r="U1566" s="201">
        <v>3.5375000000000001</v>
      </c>
      <c r="V1566" t="s">
        <v>1446</v>
      </c>
      <c r="W1566" t="s">
        <v>1363</v>
      </c>
      <c r="X1566" t="s">
        <v>1548</v>
      </c>
      <c r="Y1566" t="s">
        <v>1528</v>
      </c>
      <c r="Z1566" t="s">
        <v>1909</v>
      </c>
      <c r="AA1566">
        <v>817064</v>
      </c>
      <c r="AB1566" s="198">
        <v>37042.875</v>
      </c>
      <c r="AC1566" s="198">
        <v>37042.875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846</v>
      </c>
      <c r="G1567" s="202">
        <v>1309328</v>
      </c>
      <c r="H1567" s="198">
        <v>37041.354166666664</v>
      </c>
      <c r="I1567" t="s">
        <v>3095</v>
      </c>
      <c r="M1567" t="s">
        <v>2946</v>
      </c>
      <c r="N1567" t="s">
        <v>1524</v>
      </c>
      <c r="O1567" t="s">
        <v>362</v>
      </c>
      <c r="P1567" s="199">
        <v>846</v>
      </c>
      <c r="S1567" t="s">
        <v>2947</v>
      </c>
      <c r="T1567" t="s">
        <v>3255</v>
      </c>
      <c r="U1567" s="201">
        <v>3.585</v>
      </c>
      <c r="V1567" t="s">
        <v>2942</v>
      </c>
      <c r="W1567" t="s">
        <v>1388</v>
      </c>
      <c r="X1567" t="s">
        <v>85</v>
      </c>
      <c r="Y1567" t="s">
        <v>1528</v>
      </c>
      <c r="Z1567" t="s">
        <v>1909</v>
      </c>
      <c r="AA1567">
        <v>817065</v>
      </c>
      <c r="AB1567" s="198">
        <v>37042.875</v>
      </c>
      <c r="AC1567" s="198">
        <v>37042.875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1309329</v>
      </c>
      <c r="H1568" s="198">
        <v>37041.354189814818</v>
      </c>
      <c r="I1568" t="s">
        <v>1254</v>
      </c>
      <c r="M1568" t="s">
        <v>2946</v>
      </c>
      <c r="N1568" t="s">
        <v>1268</v>
      </c>
      <c r="O1568" t="s">
        <v>1537</v>
      </c>
      <c r="Q1568" s="199">
        <v>10000</v>
      </c>
      <c r="S1568" t="s">
        <v>2947</v>
      </c>
      <c r="T1568" t="s">
        <v>3255</v>
      </c>
      <c r="U1568" s="201">
        <v>3.7250000000000001</v>
      </c>
      <c r="V1568" t="s">
        <v>3221</v>
      </c>
      <c r="W1568" t="s">
        <v>1767</v>
      </c>
      <c r="X1568" t="s">
        <v>1269</v>
      </c>
      <c r="Y1568" t="s">
        <v>3275</v>
      </c>
      <c r="Z1568" t="s">
        <v>1909</v>
      </c>
      <c r="AA1568" t="s">
        <v>2126</v>
      </c>
      <c r="AB1568" s="198">
        <v>37073.875</v>
      </c>
      <c r="AC1568" s="198">
        <v>37103.875</v>
      </c>
    </row>
    <row r="1569" spans="1:29" x14ac:dyDescent="0.25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310000</v>
      </c>
      <c r="G1569" s="202">
        <v>1309330</v>
      </c>
      <c r="H1569" s="198">
        <v>37041.354224537034</v>
      </c>
      <c r="I1569" t="s">
        <v>3095</v>
      </c>
      <c r="M1569" t="s">
        <v>2946</v>
      </c>
      <c r="N1569" t="s">
        <v>1268</v>
      </c>
      <c r="O1569" t="s">
        <v>1537</v>
      </c>
      <c r="Q1569" s="199">
        <v>10000</v>
      </c>
      <c r="S1569" t="s">
        <v>2947</v>
      </c>
      <c r="T1569" t="s">
        <v>3255</v>
      </c>
      <c r="U1569" s="201">
        <v>3.7250000000000001</v>
      </c>
      <c r="V1569" t="s">
        <v>71</v>
      </c>
      <c r="W1569" t="s">
        <v>1767</v>
      </c>
      <c r="X1569" t="s">
        <v>1269</v>
      </c>
      <c r="Y1569" t="s">
        <v>3275</v>
      </c>
      <c r="Z1569" t="s">
        <v>1909</v>
      </c>
      <c r="AA1569" t="s">
        <v>2127</v>
      </c>
      <c r="AB1569" s="198">
        <v>37073.875</v>
      </c>
      <c r="AC1569" s="198">
        <v>37103.875</v>
      </c>
    </row>
    <row r="1570" spans="1:29" x14ac:dyDescent="0.25">
      <c r="A1570" s="44" t="str">
        <f t="shared" si="121"/>
        <v xml:space="preserve"> Metals Financial</v>
      </c>
      <c r="B1570" s="44" t="str">
        <f t="shared" si="122"/>
        <v/>
      </c>
      <c r="C1570" s="44" t="str">
        <f t="shared" si="123"/>
        <v>Metals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11</v>
      </c>
      <c r="G1570" s="202">
        <v>1309331</v>
      </c>
      <c r="H1570" s="198">
        <v>37041.35423611111</v>
      </c>
      <c r="I1570" t="s">
        <v>3270</v>
      </c>
      <c r="M1570" t="s">
        <v>2952</v>
      </c>
      <c r="N1570" t="s">
        <v>3252</v>
      </c>
      <c r="O1570" t="s">
        <v>3253</v>
      </c>
      <c r="Q1570" s="199">
        <v>11</v>
      </c>
      <c r="S1570" t="s">
        <v>3254</v>
      </c>
      <c r="T1570" t="s">
        <v>3255</v>
      </c>
      <c r="U1570" s="201">
        <v>1698</v>
      </c>
      <c r="V1570" t="s">
        <v>4687</v>
      </c>
      <c r="W1570" t="s">
        <v>3261</v>
      </c>
      <c r="X1570" t="s">
        <v>3257</v>
      </c>
      <c r="Y1570" t="s">
        <v>3258</v>
      </c>
      <c r="Z1570" t="s">
        <v>3259</v>
      </c>
      <c r="AA1570">
        <v>2157848</v>
      </c>
    </row>
    <row r="1571" spans="1:29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1309332</v>
      </c>
      <c r="H1571" s="198">
        <v>37041.354270833333</v>
      </c>
      <c r="I1571" t="s">
        <v>1238</v>
      </c>
      <c r="M1571" t="s">
        <v>2946</v>
      </c>
      <c r="N1571" t="s">
        <v>1524</v>
      </c>
      <c r="O1571" t="s">
        <v>4895</v>
      </c>
      <c r="Q1571" s="199">
        <v>5000</v>
      </c>
      <c r="S1571" t="s">
        <v>2947</v>
      </c>
      <c r="T1571" t="s">
        <v>3255</v>
      </c>
      <c r="U1571" s="201">
        <v>3.5625</v>
      </c>
      <c r="V1571" t="s">
        <v>1512</v>
      </c>
      <c r="W1571" t="s">
        <v>1363</v>
      </c>
      <c r="X1571" t="s">
        <v>1548</v>
      </c>
      <c r="Y1571" t="s">
        <v>1528</v>
      </c>
      <c r="Z1571" t="s">
        <v>1909</v>
      </c>
      <c r="AA1571">
        <v>817067</v>
      </c>
      <c r="AB1571" s="198">
        <v>37042.875</v>
      </c>
      <c r="AC1571" s="198">
        <v>37042.875</v>
      </c>
    </row>
    <row r="1572" spans="1:29" x14ac:dyDescent="0.25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3500</v>
      </c>
      <c r="G1572" s="202">
        <v>1309334</v>
      </c>
      <c r="H1572" s="198">
        <v>37041.354270833333</v>
      </c>
      <c r="I1572" t="s">
        <v>1128</v>
      </c>
      <c r="M1572" t="s">
        <v>2946</v>
      </c>
      <c r="N1572" t="s">
        <v>1524</v>
      </c>
      <c r="O1572" t="s">
        <v>1984</v>
      </c>
      <c r="P1572" s="199">
        <v>3500</v>
      </c>
      <c r="S1572" t="s">
        <v>2947</v>
      </c>
      <c r="T1572" t="s">
        <v>3255</v>
      </c>
      <c r="U1572" s="201">
        <v>4.03</v>
      </c>
      <c r="V1572" t="s">
        <v>1129</v>
      </c>
      <c r="W1572" t="s">
        <v>250</v>
      </c>
      <c r="X1572" t="s">
        <v>70</v>
      </c>
      <c r="Y1572" t="s">
        <v>1528</v>
      </c>
      <c r="Z1572" t="s">
        <v>1909</v>
      </c>
      <c r="AA1572">
        <v>817068</v>
      </c>
      <c r="AB1572" s="198">
        <v>37042.875</v>
      </c>
      <c r="AC1572" s="198">
        <v>37042.875</v>
      </c>
    </row>
    <row r="1573" spans="1:29" x14ac:dyDescent="0.25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13">
        <f t="shared" si="125"/>
        <v>620000</v>
      </c>
      <c r="G1573" s="202">
        <v>1309335</v>
      </c>
      <c r="H1573" s="198">
        <v>37041.35434027778</v>
      </c>
      <c r="I1573" t="s">
        <v>1573</v>
      </c>
      <c r="M1573" t="s">
        <v>2946</v>
      </c>
      <c r="N1573" t="s">
        <v>1268</v>
      </c>
      <c r="O1573" t="s">
        <v>1537</v>
      </c>
      <c r="Q1573" s="199">
        <v>20000</v>
      </c>
      <c r="S1573" t="s">
        <v>2947</v>
      </c>
      <c r="T1573" t="s">
        <v>3255</v>
      </c>
      <c r="U1573" s="201">
        <v>3.73</v>
      </c>
      <c r="V1573" t="s">
        <v>1217</v>
      </c>
      <c r="W1573" t="s">
        <v>1767</v>
      </c>
      <c r="X1573" t="s">
        <v>1269</v>
      </c>
      <c r="Y1573" t="s">
        <v>3275</v>
      </c>
      <c r="Z1573" t="s">
        <v>1909</v>
      </c>
      <c r="AA1573" t="s">
        <v>2128</v>
      </c>
      <c r="AB1573" s="198">
        <v>37073.875</v>
      </c>
      <c r="AC1573" s="198">
        <v>37103.875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1309336</v>
      </c>
      <c r="H1574" s="198">
        <v>37041.35434027778</v>
      </c>
      <c r="I1574" t="s">
        <v>1546</v>
      </c>
      <c r="M1574" t="s">
        <v>2946</v>
      </c>
      <c r="N1574" t="s">
        <v>1524</v>
      </c>
      <c r="O1574" t="s">
        <v>112</v>
      </c>
      <c r="Q1574" s="199">
        <v>10000</v>
      </c>
      <c r="S1574" t="s">
        <v>2947</v>
      </c>
      <c r="T1574" t="s">
        <v>3255</v>
      </c>
      <c r="U1574" s="201">
        <v>3.5550000000000002</v>
      </c>
      <c r="V1574" t="s">
        <v>3210</v>
      </c>
      <c r="W1574" t="s">
        <v>1388</v>
      </c>
      <c r="X1574" t="s">
        <v>85</v>
      </c>
      <c r="Y1574" t="s">
        <v>1528</v>
      </c>
      <c r="Z1574" t="s">
        <v>1909</v>
      </c>
      <c r="AA1574">
        <v>817069</v>
      </c>
      <c r="AB1574" s="198">
        <v>37042.875</v>
      </c>
      <c r="AC1574" s="198">
        <v>37042.875</v>
      </c>
    </row>
    <row r="1575" spans="1:29" x14ac:dyDescent="0.25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13">
        <f t="shared" si="125"/>
        <v>300000</v>
      </c>
      <c r="G1575" s="202">
        <v>1309337</v>
      </c>
      <c r="H1575" s="198">
        <v>37041.354351851849</v>
      </c>
      <c r="I1575" t="s">
        <v>3137</v>
      </c>
      <c r="M1575" t="s">
        <v>2946</v>
      </c>
      <c r="N1575" t="s">
        <v>1268</v>
      </c>
      <c r="O1575" t="s">
        <v>884</v>
      </c>
      <c r="Q1575" s="199">
        <v>10000</v>
      </c>
      <c r="S1575" t="s">
        <v>2947</v>
      </c>
      <c r="T1575" t="s">
        <v>3255</v>
      </c>
      <c r="U1575" s="201">
        <v>3.5449999999999999</v>
      </c>
      <c r="V1575" t="s">
        <v>426</v>
      </c>
      <c r="W1575" t="s">
        <v>2937</v>
      </c>
      <c r="X1575" t="s">
        <v>2938</v>
      </c>
      <c r="Y1575" t="s">
        <v>3275</v>
      </c>
      <c r="Z1575" t="s">
        <v>1909</v>
      </c>
      <c r="AA1575" t="s">
        <v>2129</v>
      </c>
      <c r="AB1575" s="198">
        <v>37043.875</v>
      </c>
      <c r="AC1575" s="198">
        <v>37072.875</v>
      </c>
    </row>
    <row r="1576" spans="1:29" x14ac:dyDescent="0.25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150000</v>
      </c>
      <c r="G1576" s="202">
        <v>1309339</v>
      </c>
      <c r="H1576" s="198">
        <v>37041.354386574072</v>
      </c>
      <c r="I1576" t="s">
        <v>3151</v>
      </c>
      <c r="M1576" t="s">
        <v>2946</v>
      </c>
      <c r="N1576" t="s">
        <v>1538</v>
      </c>
      <c r="O1576" t="s">
        <v>1414</v>
      </c>
      <c r="Q1576" s="199">
        <v>5000</v>
      </c>
      <c r="S1576" t="s">
        <v>2947</v>
      </c>
      <c r="T1576" t="s">
        <v>3255</v>
      </c>
      <c r="U1576" s="201">
        <v>5.51</v>
      </c>
      <c r="V1576" t="s">
        <v>1003</v>
      </c>
      <c r="W1576" t="s">
        <v>1410</v>
      </c>
      <c r="X1576" t="s">
        <v>1411</v>
      </c>
      <c r="Y1576" t="s">
        <v>3275</v>
      </c>
      <c r="Z1576" t="s">
        <v>1909</v>
      </c>
      <c r="AA1576" t="s">
        <v>2130</v>
      </c>
      <c r="AB1576" s="198">
        <v>37135.875</v>
      </c>
      <c r="AC1576" s="198">
        <v>37164.875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10000</v>
      </c>
      <c r="G1577" s="202">
        <v>1309340</v>
      </c>
      <c r="H1577" s="198">
        <v>37041.354386574072</v>
      </c>
      <c r="I1577" t="s">
        <v>2976</v>
      </c>
      <c r="M1577" t="s">
        <v>2946</v>
      </c>
      <c r="N1577" t="s">
        <v>1524</v>
      </c>
      <c r="O1577" t="s">
        <v>4940</v>
      </c>
      <c r="P1577" s="199">
        <v>10000</v>
      </c>
      <c r="S1577" t="s">
        <v>2947</v>
      </c>
      <c r="T1577" t="s">
        <v>3255</v>
      </c>
      <c r="U1577" s="201">
        <v>5.8</v>
      </c>
      <c r="V1577" t="s">
        <v>1280</v>
      </c>
      <c r="W1577" t="s">
        <v>82</v>
      </c>
      <c r="X1577" t="s">
        <v>83</v>
      </c>
      <c r="Y1577" t="s">
        <v>1528</v>
      </c>
      <c r="Z1577" t="s">
        <v>1909</v>
      </c>
      <c r="AA1577">
        <v>817070</v>
      </c>
      <c r="AB1577" s="198">
        <v>37042.875</v>
      </c>
      <c r="AC1577" s="198">
        <v>37042.875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1309341</v>
      </c>
      <c r="H1578" s="198">
        <v>37041.354421296295</v>
      </c>
      <c r="I1578" t="s">
        <v>1529</v>
      </c>
      <c r="M1578" t="s">
        <v>2946</v>
      </c>
      <c r="N1578" t="s">
        <v>1524</v>
      </c>
      <c r="O1578" t="s">
        <v>4845</v>
      </c>
      <c r="Q1578" s="199">
        <v>10000</v>
      </c>
      <c r="S1578" t="s">
        <v>2947</v>
      </c>
      <c r="T1578" t="s">
        <v>3255</v>
      </c>
      <c r="U1578" s="201">
        <v>3.7349999999999999</v>
      </c>
      <c r="V1578" t="s">
        <v>1530</v>
      </c>
      <c r="W1578" t="s">
        <v>1526</v>
      </c>
      <c r="X1578" t="s">
        <v>1527</v>
      </c>
      <c r="Y1578" t="s">
        <v>1528</v>
      </c>
      <c r="Z1578" t="s">
        <v>1909</v>
      </c>
      <c r="AA1578">
        <v>817071</v>
      </c>
      <c r="AB1578" s="198">
        <v>37042.875</v>
      </c>
      <c r="AC1578" s="198">
        <v>37042.875</v>
      </c>
    </row>
    <row r="1579" spans="1:29" x14ac:dyDescent="0.25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31</v>
      </c>
      <c r="F1579" s="213">
        <f t="shared" si="125"/>
        <v>620000</v>
      </c>
      <c r="G1579" s="202">
        <v>1309342</v>
      </c>
      <c r="H1579" s="198">
        <v>37041.354444444441</v>
      </c>
      <c r="I1579" t="s">
        <v>3227</v>
      </c>
      <c r="M1579" t="s">
        <v>2946</v>
      </c>
      <c r="N1579" t="s">
        <v>1268</v>
      </c>
      <c r="O1579" t="s">
        <v>1537</v>
      </c>
      <c r="Q1579" s="199">
        <v>20000</v>
      </c>
      <c r="S1579" t="s">
        <v>2947</v>
      </c>
      <c r="T1579" t="s">
        <v>3255</v>
      </c>
      <c r="U1579" s="201">
        <v>3.7349999999999999</v>
      </c>
      <c r="V1579" t="s">
        <v>1271</v>
      </c>
      <c r="W1579" t="s">
        <v>1767</v>
      </c>
      <c r="X1579" t="s">
        <v>1269</v>
      </c>
      <c r="Y1579" t="s">
        <v>3275</v>
      </c>
      <c r="Z1579" t="s">
        <v>1909</v>
      </c>
      <c r="AA1579" t="s">
        <v>2131</v>
      </c>
      <c r="AB1579" s="198">
        <v>37073.875</v>
      </c>
      <c r="AC1579" s="198">
        <v>37103.875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10000</v>
      </c>
      <c r="G1580" s="202">
        <v>1309343</v>
      </c>
      <c r="H1580" s="198">
        <v>37041.354444444441</v>
      </c>
      <c r="I1580" t="s">
        <v>1238</v>
      </c>
      <c r="M1580" t="s">
        <v>2946</v>
      </c>
      <c r="N1580" t="s">
        <v>1524</v>
      </c>
      <c r="O1580" t="s">
        <v>1986</v>
      </c>
      <c r="Q1580" s="199">
        <v>10000</v>
      </c>
      <c r="S1580" t="s">
        <v>2947</v>
      </c>
      <c r="T1580" t="s">
        <v>3255</v>
      </c>
      <c r="U1580" s="201">
        <v>3.6375000000000002</v>
      </c>
      <c r="V1580" t="s">
        <v>1525</v>
      </c>
      <c r="W1580" t="s">
        <v>1562</v>
      </c>
      <c r="X1580" t="s">
        <v>1563</v>
      </c>
      <c r="Y1580" t="s">
        <v>1528</v>
      </c>
      <c r="Z1580" t="s">
        <v>1909</v>
      </c>
      <c r="AA1580">
        <v>817072</v>
      </c>
      <c r="AB1580" s="198">
        <v>37042.875</v>
      </c>
      <c r="AC1580" s="198">
        <v>37042.875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1309344</v>
      </c>
      <c r="H1581" s="198">
        <v>37041.354490740741</v>
      </c>
      <c r="I1581" t="s">
        <v>1238</v>
      </c>
      <c r="M1581" t="s">
        <v>2946</v>
      </c>
      <c r="N1581" t="s">
        <v>1524</v>
      </c>
      <c r="O1581" t="s">
        <v>1986</v>
      </c>
      <c r="Q1581" s="199">
        <v>10000</v>
      </c>
      <c r="S1581" t="s">
        <v>2947</v>
      </c>
      <c r="T1581" t="s">
        <v>3255</v>
      </c>
      <c r="U1581" s="201">
        <v>3.64</v>
      </c>
      <c r="V1581" t="s">
        <v>1525</v>
      </c>
      <c r="W1581" t="s">
        <v>1562</v>
      </c>
      <c r="X1581" t="s">
        <v>1563</v>
      </c>
      <c r="Y1581" t="s">
        <v>1528</v>
      </c>
      <c r="Z1581" t="s">
        <v>1909</v>
      </c>
      <c r="AA1581">
        <v>817073</v>
      </c>
      <c r="AB1581" s="198">
        <v>37042.875</v>
      </c>
      <c r="AC1581" s="198">
        <v>37042.875</v>
      </c>
    </row>
    <row r="1582" spans="1:29" x14ac:dyDescent="0.25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750</v>
      </c>
      <c r="G1582" s="202">
        <v>1309346</v>
      </c>
      <c r="H1582" s="198">
        <v>37041.354525462964</v>
      </c>
      <c r="I1582" t="s">
        <v>1226</v>
      </c>
      <c r="M1582" t="s">
        <v>1657</v>
      </c>
      <c r="N1582" t="s">
        <v>2904</v>
      </c>
      <c r="O1582" t="s">
        <v>348</v>
      </c>
      <c r="P1582" s="199">
        <v>25</v>
      </c>
      <c r="S1582" t="s">
        <v>2945</v>
      </c>
      <c r="T1582" t="s">
        <v>3255</v>
      </c>
      <c r="U1582" s="201">
        <v>196</v>
      </c>
      <c r="V1582" t="s">
        <v>1193</v>
      </c>
      <c r="W1582" t="s">
        <v>293</v>
      </c>
      <c r="X1582" t="s">
        <v>295</v>
      </c>
      <c r="Y1582" t="s">
        <v>1072</v>
      </c>
      <c r="Z1582" t="s">
        <v>1904</v>
      </c>
      <c r="AA1582">
        <v>625944.1</v>
      </c>
      <c r="AB1582" s="198">
        <v>37135.875</v>
      </c>
      <c r="AC1582" s="198">
        <v>37164.875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20000</v>
      </c>
      <c r="G1583" s="202">
        <v>1309347</v>
      </c>
      <c r="H1583" s="198">
        <v>37041.354525462964</v>
      </c>
      <c r="I1583" t="s">
        <v>1600</v>
      </c>
      <c r="M1583" t="s">
        <v>2946</v>
      </c>
      <c r="N1583" t="s">
        <v>1524</v>
      </c>
      <c r="O1583" t="s">
        <v>110</v>
      </c>
      <c r="P1583" s="199">
        <v>20000</v>
      </c>
      <c r="S1583" t="s">
        <v>2947</v>
      </c>
      <c r="T1583" t="s">
        <v>3255</v>
      </c>
      <c r="U1583" s="201">
        <v>3.665</v>
      </c>
      <c r="V1583" t="s">
        <v>1100</v>
      </c>
      <c r="W1583" t="s">
        <v>1101</v>
      </c>
      <c r="X1583" t="s">
        <v>1102</v>
      </c>
      <c r="Y1583" t="s">
        <v>1528</v>
      </c>
      <c r="Z1583" t="s">
        <v>1909</v>
      </c>
      <c r="AA1583">
        <v>817076</v>
      </c>
      <c r="AB1583" s="198">
        <v>37042.875</v>
      </c>
      <c r="AC1583" s="198">
        <v>37042.875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5000</v>
      </c>
      <c r="G1584" s="202">
        <v>1309348</v>
      </c>
      <c r="H1584" s="198">
        <v>37041.354537037034</v>
      </c>
      <c r="I1584" t="s">
        <v>77</v>
      </c>
      <c r="M1584" t="s">
        <v>2946</v>
      </c>
      <c r="N1584" t="s">
        <v>1524</v>
      </c>
      <c r="O1584" t="s">
        <v>4891</v>
      </c>
      <c r="Q1584" s="199">
        <v>5000</v>
      </c>
      <c r="S1584" t="s">
        <v>2947</v>
      </c>
      <c r="T1584" t="s">
        <v>3255</v>
      </c>
      <c r="U1584" s="201">
        <v>3.5274999999999999</v>
      </c>
      <c r="V1584" t="s">
        <v>1285</v>
      </c>
      <c r="W1584" t="s">
        <v>1363</v>
      </c>
      <c r="X1584" t="s">
        <v>1548</v>
      </c>
      <c r="Y1584" t="s">
        <v>1528</v>
      </c>
      <c r="Z1584" t="s">
        <v>1909</v>
      </c>
      <c r="AA1584">
        <v>817075</v>
      </c>
      <c r="AB1584" s="198">
        <v>37042.875</v>
      </c>
      <c r="AC1584" s="198">
        <v>37042.875</v>
      </c>
    </row>
    <row r="1585" spans="1:29" x14ac:dyDescent="0.25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365</v>
      </c>
      <c r="F1585" s="213">
        <f t="shared" si="125"/>
        <v>912500</v>
      </c>
      <c r="G1585" s="202">
        <v>1309349</v>
      </c>
      <c r="H1585" s="198">
        <v>37041.354594907411</v>
      </c>
      <c r="I1585" t="s">
        <v>1541</v>
      </c>
      <c r="M1585" t="s">
        <v>2946</v>
      </c>
      <c r="N1585" t="s">
        <v>1268</v>
      </c>
      <c r="O1585" t="s">
        <v>1578</v>
      </c>
      <c r="Q1585" s="199">
        <v>2500</v>
      </c>
      <c r="S1585" t="s">
        <v>2947</v>
      </c>
      <c r="T1585" t="s">
        <v>3255</v>
      </c>
      <c r="U1585" s="201">
        <v>3.9350000000000001</v>
      </c>
      <c r="V1585" t="s">
        <v>3039</v>
      </c>
      <c r="W1585" t="s">
        <v>1767</v>
      </c>
      <c r="X1585" t="s">
        <v>1269</v>
      </c>
      <c r="Y1585" t="s">
        <v>3275</v>
      </c>
      <c r="Z1585" t="s">
        <v>1909</v>
      </c>
      <c r="AA1585" t="s">
        <v>2132</v>
      </c>
      <c r="AB1585" s="198">
        <v>37257.875</v>
      </c>
      <c r="AC1585" s="198">
        <v>37621.875</v>
      </c>
    </row>
    <row r="1586" spans="1:29" x14ac:dyDescent="0.25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13">
        <f t="shared" si="125"/>
        <v>310000</v>
      </c>
      <c r="G1586" s="202">
        <v>1309350</v>
      </c>
      <c r="H1586" s="198">
        <v>37041.35460648148</v>
      </c>
      <c r="I1586" t="s">
        <v>1573</v>
      </c>
      <c r="M1586" t="s">
        <v>2946</v>
      </c>
      <c r="N1586" t="s">
        <v>1268</v>
      </c>
      <c r="O1586" t="s">
        <v>1537</v>
      </c>
      <c r="Q1586" s="199">
        <v>10000</v>
      </c>
      <c r="S1586" t="s">
        <v>2947</v>
      </c>
      <c r="T1586" t="s">
        <v>3255</v>
      </c>
      <c r="U1586" s="201">
        <v>3.74</v>
      </c>
      <c r="V1586" t="s">
        <v>1688</v>
      </c>
      <c r="W1586" t="s">
        <v>1767</v>
      </c>
      <c r="X1586" t="s">
        <v>1269</v>
      </c>
      <c r="Y1586" t="s">
        <v>3275</v>
      </c>
      <c r="Z1586" t="s">
        <v>1909</v>
      </c>
      <c r="AA1586" t="s">
        <v>2133</v>
      </c>
      <c r="AB1586" s="198">
        <v>37073.875</v>
      </c>
      <c r="AC1586" s="198">
        <v>37103.875</v>
      </c>
    </row>
    <row r="1587" spans="1:29" x14ac:dyDescent="0.25">
      <c r="A1587" s="44" t="str">
        <f t="shared" si="121"/>
        <v>US Power Physical</v>
      </c>
      <c r="B1587" s="44" t="str">
        <f t="shared" si="122"/>
        <v>US</v>
      </c>
      <c r="C1587" s="44" t="str">
        <f t="shared" si="123"/>
        <v>Power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25</v>
      </c>
      <c r="G1587" s="202">
        <v>1309351</v>
      </c>
      <c r="H1587" s="198">
        <v>37041.354618055557</v>
      </c>
      <c r="I1587" t="s">
        <v>1226</v>
      </c>
      <c r="M1587" t="s">
        <v>1657</v>
      </c>
      <c r="N1587" t="s">
        <v>2904</v>
      </c>
      <c r="O1587" t="s">
        <v>4975</v>
      </c>
      <c r="Q1587" s="199">
        <v>25</v>
      </c>
      <c r="S1587" t="s">
        <v>2945</v>
      </c>
      <c r="T1587" t="s">
        <v>3255</v>
      </c>
      <c r="U1587" s="201">
        <v>102</v>
      </c>
      <c r="V1587" t="s">
        <v>1370</v>
      </c>
      <c r="W1587" t="s">
        <v>2909</v>
      </c>
      <c r="X1587" t="s">
        <v>2906</v>
      </c>
      <c r="Y1587" t="s">
        <v>1072</v>
      </c>
      <c r="Z1587" t="s">
        <v>1904</v>
      </c>
      <c r="AA1587">
        <v>625945.1</v>
      </c>
      <c r="AB1587" s="198">
        <v>37042.875</v>
      </c>
      <c r="AC1587" s="198">
        <v>37042.875</v>
      </c>
    </row>
    <row r="1588" spans="1:29" x14ac:dyDescent="0.25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310000</v>
      </c>
      <c r="G1588" s="202">
        <v>1309353</v>
      </c>
      <c r="H1588" s="198">
        <v>37041.354641203703</v>
      </c>
      <c r="I1588" t="s">
        <v>1546</v>
      </c>
      <c r="M1588" t="s">
        <v>2946</v>
      </c>
      <c r="N1588" t="s">
        <v>1268</v>
      </c>
      <c r="O1588" t="s">
        <v>1537</v>
      </c>
      <c r="Q1588" s="199">
        <v>10000</v>
      </c>
      <c r="S1588" t="s">
        <v>2947</v>
      </c>
      <c r="T1588" t="s">
        <v>3255</v>
      </c>
      <c r="U1588" s="201">
        <v>3.74</v>
      </c>
      <c r="V1588" t="s">
        <v>3140</v>
      </c>
      <c r="W1588" t="s">
        <v>1767</v>
      </c>
      <c r="X1588" t="s">
        <v>1269</v>
      </c>
      <c r="Y1588" t="s">
        <v>3275</v>
      </c>
      <c r="Z1588" t="s">
        <v>1909</v>
      </c>
      <c r="AA1588" t="s">
        <v>2134</v>
      </c>
      <c r="AB1588" s="198">
        <v>37073.875</v>
      </c>
      <c r="AC1588" s="198">
        <v>37103.875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1309352</v>
      </c>
      <c r="H1589" s="198">
        <v>37041.354641203703</v>
      </c>
      <c r="I1589" t="s">
        <v>1551</v>
      </c>
      <c r="M1589" t="s">
        <v>2946</v>
      </c>
      <c r="N1589" t="s">
        <v>1524</v>
      </c>
      <c r="O1589" t="s">
        <v>1986</v>
      </c>
      <c r="Q1589" s="199">
        <v>10000</v>
      </c>
      <c r="S1589" t="s">
        <v>2947</v>
      </c>
      <c r="T1589" t="s">
        <v>3255</v>
      </c>
      <c r="U1589" s="201">
        <v>3.645</v>
      </c>
      <c r="V1589" t="s">
        <v>1058</v>
      </c>
      <c r="W1589" t="s">
        <v>1562</v>
      </c>
      <c r="X1589" t="s">
        <v>1563</v>
      </c>
      <c r="Y1589" t="s">
        <v>1528</v>
      </c>
      <c r="Z1589" t="s">
        <v>1909</v>
      </c>
      <c r="AA1589">
        <v>817077</v>
      </c>
      <c r="AB1589" s="198">
        <v>37042.875</v>
      </c>
      <c r="AC1589" s="198">
        <v>37042.875</v>
      </c>
    </row>
    <row r="1590" spans="1:29" x14ac:dyDescent="0.25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3">
        <f t="shared" si="125"/>
        <v>310000</v>
      </c>
      <c r="G1590" s="202">
        <v>1309354</v>
      </c>
      <c r="H1590" s="198">
        <v>37041.354675925926</v>
      </c>
      <c r="I1590" t="s">
        <v>1523</v>
      </c>
      <c r="M1590" t="s">
        <v>2946</v>
      </c>
      <c r="N1590" t="s">
        <v>1268</v>
      </c>
      <c r="O1590" t="s">
        <v>1537</v>
      </c>
      <c r="P1590" s="199">
        <v>10000</v>
      </c>
      <c r="S1590" t="s">
        <v>2947</v>
      </c>
      <c r="T1590" t="s">
        <v>3255</v>
      </c>
      <c r="U1590" s="201">
        <v>3.7349999999999999</v>
      </c>
      <c r="V1590" t="s">
        <v>1115</v>
      </c>
      <c r="W1590" t="s">
        <v>1767</v>
      </c>
      <c r="X1590" t="s">
        <v>1269</v>
      </c>
      <c r="Y1590" t="s">
        <v>3275</v>
      </c>
      <c r="Z1590" t="s">
        <v>1909</v>
      </c>
      <c r="AA1590" t="s">
        <v>2135</v>
      </c>
      <c r="AB1590" s="198">
        <v>37073.875</v>
      </c>
      <c r="AC1590" s="198">
        <v>37103.875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1309356</v>
      </c>
      <c r="H1591" s="198">
        <v>37041.354687500003</v>
      </c>
      <c r="I1591" t="s">
        <v>1276</v>
      </c>
      <c r="M1591" t="s">
        <v>2946</v>
      </c>
      <c r="N1591" t="s">
        <v>1524</v>
      </c>
      <c r="O1591" t="s">
        <v>4960</v>
      </c>
      <c r="Q1591" s="199">
        <v>10000</v>
      </c>
      <c r="S1591" t="s">
        <v>2947</v>
      </c>
      <c r="T1591" t="s">
        <v>3255</v>
      </c>
      <c r="U1591" s="201">
        <v>3.6349999999999998</v>
      </c>
      <c r="V1591" t="s">
        <v>3016</v>
      </c>
      <c r="W1591" t="s">
        <v>1562</v>
      </c>
      <c r="X1591" t="s">
        <v>1563</v>
      </c>
      <c r="Y1591" t="s">
        <v>1528</v>
      </c>
      <c r="Z1591" t="s">
        <v>1909</v>
      </c>
      <c r="AA1591">
        <v>817078</v>
      </c>
      <c r="AB1591" s="198">
        <v>37042.875</v>
      </c>
      <c r="AC1591" s="198">
        <v>37042.875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25000</v>
      </c>
      <c r="G1592" s="202">
        <v>1309355</v>
      </c>
      <c r="H1592" s="198">
        <v>37041.354687500003</v>
      </c>
      <c r="I1592" t="s">
        <v>1600</v>
      </c>
      <c r="M1592" t="s">
        <v>2946</v>
      </c>
      <c r="N1592" t="s">
        <v>1524</v>
      </c>
      <c r="O1592" t="s">
        <v>110</v>
      </c>
      <c r="P1592" s="199">
        <v>25000</v>
      </c>
      <c r="S1592" t="s">
        <v>2947</v>
      </c>
      <c r="T1592" t="s">
        <v>3255</v>
      </c>
      <c r="U1592" s="201">
        <v>3.665</v>
      </c>
      <c r="V1592" t="s">
        <v>1100</v>
      </c>
      <c r="W1592" t="s">
        <v>1101</v>
      </c>
      <c r="X1592" t="s">
        <v>1102</v>
      </c>
      <c r="Y1592" t="s">
        <v>1528</v>
      </c>
      <c r="Z1592" t="s">
        <v>1909</v>
      </c>
      <c r="AA1592">
        <v>817079</v>
      </c>
      <c r="AB1592" s="198">
        <v>37042.875</v>
      </c>
      <c r="AC1592" s="198">
        <v>37042.875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1309357</v>
      </c>
      <c r="H1593" s="198">
        <v>37041.354722222219</v>
      </c>
      <c r="I1593" t="s">
        <v>1529</v>
      </c>
      <c r="M1593" t="s">
        <v>2946</v>
      </c>
      <c r="N1593" t="s">
        <v>1524</v>
      </c>
      <c r="O1593" t="s">
        <v>4921</v>
      </c>
      <c r="Q1593" s="199">
        <v>5000</v>
      </c>
      <c r="S1593" t="s">
        <v>2947</v>
      </c>
      <c r="T1593" t="s">
        <v>3255</v>
      </c>
      <c r="U1593" s="201">
        <v>3.5525000000000002</v>
      </c>
      <c r="V1593" t="s">
        <v>1530</v>
      </c>
      <c r="W1593" t="s">
        <v>1363</v>
      </c>
      <c r="X1593" t="s">
        <v>1548</v>
      </c>
      <c r="Y1593" t="s">
        <v>1528</v>
      </c>
      <c r="Z1593" t="s">
        <v>1909</v>
      </c>
      <c r="AA1593">
        <v>817081</v>
      </c>
      <c r="AB1593" s="198">
        <v>37042.875</v>
      </c>
      <c r="AC1593" s="198">
        <v>37042.875</v>
      </c>
    </row>
    <row r="1594" spans="1:29" x14ac:dyDescent="0.25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1309358</v>
      </c>
      <c r="H1594" s="198">
        <v>37041.354733796295</v>
      </c>
      <c r="I1594" t="s">
        <v>2939</v>
      </c>
      <c r="M1594" t="s">
        <v>1657</v>
      </c>
      <c r="N1594" t="s">
        <v>2902</v>
      </c>
      <c r="O1594" t="s">
        <v>4974</v>
      </c>
      <c r="Q1594" s="199">
        <v>25</v>
      </c>
      <c r="S1594" t="s">
        <v>2945</v>
      </c>
      <c r="T1594" t="s">
        <v>3255</v>
      </c>
      <c r="U1594" s="201">
        <v>200</v>
      </c>
      <c r="V1594" t="s">
        <v>1994</v>
      </c>
      <c r="W1594" t="s">
        <v>22</v>
      </c>
      <c r="X1594" t="s">
        <v>23</v>
      </c>
      <c r="Y1594" t="s">
        <v>1072</v>
      </c>
      <c r="Z1594" t="s">
        <v>1904</v>
      </c>
      <c r="AA1594">
        <v>625946.1</v>
      </c>
      <c r="AB1594" s="198">
        <v>37042.875</v>
      </c>
      <c r="AC1594" s="198">
        <v>37042.875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1309360</v>
      </c>
      <c r="H1595" s="198">
        <v>37041.354768518519</v>
      </c>
      <c r="I1595" t="s">
        <v>1600</v>
      </c>
      <c r="M1595" t="s">
        <v>2946</v>
      </c>
      <c r="N1595" t="s">
        <v>1524</v>
      </c>
      <c r="O1595" t="s">
        <v>4845</v>
      </c>
      <c r="P1595" s="199">
        <v>5000</v>
      </c>
      <c r="S1595" t="s">
        <v>2947</v>
      </c>
      <c r="T1595" t="s">
        <v>3255</v>
      </c>
      <c r="U1595" s="201">
        <v>3.7412999999999998</v>
      </c>
      <c r="V1595" t="s">
        <v>1365</v>
      </c>
      <c r="W1595" t="s">
        <v>1526</v>
      </c>
      <c r="X1595" t="s">
        <v>1527</v>
      </c>
      <c r="Y1595" t="s">
        <v>1528</v>
      </c>
      <c r="Z1595" t="s">
        <v>1909</v>
      </c>
      <c r="AA1595">
        <v>817082</v>
      </c>
      <c r="AB1595" s="198">
        <v>37042.875</v>
      </c>
      <c r="AC1595" s="198">
        <v>37042.875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1309361</v>
      </c>
      <c r="H1596" s="198">
        <v>37041.354791666665</v>
      </c>
      <c r="I1596" t="s">
        <v>1277</v>
      </c>
      <c r="M1596" t="s">
        <v>2946</v>
      </c>
      <c r="N1596" t="s">
        <v>1524</v>
      </c>
      <c r="O1596" t="s">
        <v>4891</v>
      </c>
      <c r="P1596" s="199">
        <v>5000</v>
      </c>
      <c r="S1596" t="s">
        <v>2947</v>
      </c>
      <c r="T1596" t="s">
        <v>3255</v>
      </c>
      <c r="U1596" s="201">
        <v>3.5350000000000001</v>
      </c>
      <c r="V1596" t="s">
        <v>3162</v>
      </c>
      <c r="W1596" t="s">
        <v>1363</v>
      </c>
      <c r="X1596" t="s">
        <v>1548</v>
      </c>
      <c r="Y1596" t="s">
        <v>1528</v>
      </c>
      <c r="Z1596" t="s">
        <v>1909</v>
      </c>
      <c r="AA1596">
        <v>817083</v>
      </c>
      <c r="AB1596" s="198">
        <v>37042.875</v>
      </c>
      <c r="AC1596" s="198">
        <v>37042.875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1309362</v>
      </c>
      <c r="H1597" s="198">
        <v>37041.354849537034</v>
      </c>
      <c r="I1597" t="s">
        <v>1097</v>
      </c>
      <c r="M1597" t="s">
        <v>2946</v>
      </c>
      <c r="N1597" t="s">
        <v>1524</v>
      </c>
      <c r="O1597" t="s">
        <v>4912</v>
      </c>
      <c r="Q1597" s="199">
        <v>5000</v>
      </c>
      <c r="S1597" t="s">
        <v>2947</v>
      </c>
      <c r="T1597" t="s">
        <v>3255</v>
      </c>
      <c r="U1597" s="201">
        <v>3.55</v>
      </c>
      <c r="V1597" t="s">
        <v>61</v>
      </c>
      <c r="W1597" t="s">
        <v>1363</v>
      </c>
      <c r="X1597" t="s">
        <v>1548</v>
      </c>
      <c r="Y1597" t="s">
        <v>1528</v>
      </c>
      <c r="Z1597" t="s">
        <v>1909</v>
      </c>
      <c r="AA1597">
        <v>817085</v>
      </c>
      <c r="AB1597" s="198">
        <v>37042.875</v>
      </c>
      <c r="AC1597" s="198">
        <v>37042.875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25000</v>
      </c>
      <c r="G1598" s="202">
        <v>1309363</v>
      </c>
      <c r="H1598" s="198">
        <v>37041.354849537034</v>
      </c>
      <c r="I1598" t="s">
        <v>1600</v>
      </c>
      <c r="M1598" t="s">
        <v>2946</v>
      </c>
      <c r="N1598" t="s">
        <v>1524</v>
      </c>
      <c r="O1598" t="s">
        <v>110</v>
      </c>
      <c r="P1598" s="199">
        <v>25000</v>
      </c>
      <c r="S1598" t="s">
        <v>2947</v>
      </c>
      <c r="T1598" t="s">
        <v>3255</v>
      </c>
      <c r="U1598" s="201">
        <v>3.66</v>
      </c>
      <c r="V1598" t="s">
        <v>1100</v>
      </c>
      <c r="W1598" t="s">
        <v>1101</v>
      </c>
      <c r="X1598" t="s">
        <v>1102</v>
      </c>
      <c r="Y1598" t="s">
        <v>1528</v>
      </c>
      <c r="Z1598" t="s">
        <v>1909</v>
      </c>
      <c r="AA1598">
        <v>817084</v>
      </c>
      <c r="AB1598" s="198">
        <v>37042.875</v>
      </c>
      <c r="AC1598" s="198">
        <v>37042.875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1309366</v>
      </c>
      <c r="H1599" s="198">
        <v>37041.354884259257</v>
      </c>
      <c r="I1599" t="s">
        <v>1097</v>
      </c>
      <c r="M1599" t="s">
        <v>2946</v>
      </c>
      <c r="N1599" t="s">
        <v>1524</v>
      </c>
      <c r="O1599" t="s">
        <v>4912</v>
      </c>
      <c r="Q1599" s="199">
        <v>5000</v>
      </c>
      <c r="S1599" t="s">
        <v>2947</v>
      </c>
      <c r="T1599" t="s">
        <v>3255</v>
      </c>
      <c r="U1599" s="201">
        <v>3.5525000000000002</v>
      </c>
      <c r="V1599" t="s">
        <v>61</v>
      </c>
      <c r="W1599" t="s">
        <v>1363</v>
      </c>
      <c r="X1599" t="s">
        <v>1548</v>
      </c>
      <c r="Y1599" t="s">
        <v>1528</v>
      </c>
      <c r="Z1599" t="s">
        <v>1909</v>
      </c>
      <c r="AA1599">
        <v>817086</v>
      </c>
      <c r="AB1599" s="198">
        <v>37042.875</v>
      </c>
      <c r="AC1599" s="198">
        <v>37042.875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1309367</v>
      </c>
      <c r="H1600" s="198">
        <v>37041.354884259257</v>
      </c>
      <c r="I1600" t="s">
        <v>1277</v>
      </c>
      <c r="M1600" t="s">
        <v>2946</v>
      </c>
      <c r="N1600" t="s">
        <v>1524</v>
      </c>
      <c r="O1600" t="s">
        <v>110</v>
      </c>
      <c r="Q1600" s="199">
        <v>10000</v>
      </c>
      <c r="S1600" t="s">
        <v>2947</v>
      </c>
      <c r="T1600" t="s">
        <v>3255</v>
      </c>
      <c r="U1600" s="201">
        <v>3.665</v>
      </c>
      <c r="V1600" t="s">
        <v>3162</v>
      </c>
      <c r="W1600" t="s">
        <v>1101</v>
      </c>
      <c r="X1600" t="s">
        <v>1102</v>
      </c>
      <c r="Y1600" t="s">
        <v>1528</v>
      </c>
      <c r="Z1600" t="s">
        <v>1909</v>
      </c>
      <c r="AA1600">
        <v>817088</v>
      </c>
      <c r="AB1600" s="198">
        <v>37042.875</v>
      </c>
      <c r="AC1600" s="198">
        <v>37042.875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6000</v>
      </c>
      <c r="G1601" s="202">
        <v>1309365</v>
      </c>
      <c r="H1601" s="198">
        <v>37041.354884259257</v>
      </c>
      <c r="I1601" t="s">
        <v>1428</v>
      </c>
      <c r="M1601" t="s">
        <v>2946</v>
      </c>
      <c r="N1601" t="s">
        <v>2928</v>
      </c>
      <c r="O1601" t="s">
        <v>2104</v>
      </c>
      <c r="Q1601" s="199">
        <v>6000</v>
      </c>
      <c r="S1601" t="s">
        <v>2947</v>
      </c>
      <c r="T1601" t="s">
        <v>3255</v>
      </c>
      <c r="U1601" s="201">
        <v>3.64</v>
      </c>
      <c r="V1601" t="s">
        <v>2136</v>
      </c>
      <c r="W1601" t="s">
        <v>1327</v>
      </c>
      <c r="X1601" t="s">
        <v>3386</v>
      </c>
      <c r="Y1601" t="s">
        <v>1528</v>
      </c>
      <c r="Z1601" t="s">
        <v>2930</v>
      </c>
      <c r="AA1601">
        <v>817087</v>
      </c>
      <c r="AB1601" s="198">
        <v>37042.875</v>
      </c>
      <c r="AC1601" s="198">
        <v>37042.875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1309368</v>
      </c>
      <c r="H1602" s="198">
        <v>37041.354895833334</v>
      </c>
      <c r="I1602" t="s">
        <v>1226</v>
      </c>
      <c r="M1602" t="s">
        <v>2946</v>
      </c>
      <c r="N1602" t="s">
        <v>1524</v>
      </c>
      <c r="O1602" t="s">
        <v>4926</v>
      </c>
      <c r="P1602" s="199">
        <v>5000</v>
      </c>
      <c r="S1602" t="s">
        <v>2947</v>
      </c>
      <c r="T1602" t="s">
        <v>3255</v>
      </c>
      <c r="U1602" s="201">
        <v>2.5550000000000002</v>
      </c>
      <c r="V1602" t="s">
        <v>3399</v>
      </c>
      <c r="W1602" t="s">
        <v>104</v>
      </c>
      <c r="X1602" t="s">
        <v>83</v>
      </c>
      <c r="Y1602" t="s">
        <v>1528</v>
      </c>
      <c r="Z1602" t="s">
        <v>1909</v>
      </c>
      <c r="AA1602">
        <v>817089</v>
      </c>
      <c r="AB1602" s="198">
        <v>37042.875</v>
      </c>
      <c r="AC1602" s="198">
        <v>37042.875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1309369</v>
      </c>
      <c r="H1603" s="198">
        <v>37041.354907407411</v>
      </c>
      <c r="I1603" t="s">
        <v>2976</v>
      </c>
      <c r="M1603" t="s">
        <v>2946</v>
      </c>
      <c r="N1603" t="s">
        <v>1524</v>
      </c>
      <c r="O1603" t="s">
        <v>357</v>
      </c>
      <c r="Q1603" s="199">
        <v>10000</v>
      </c>
      <c r="S1603" t="s">
        <v>2947</v>
      </c>
      <c r="T1603" t="s">
        <v>3255</v>
      </c>
      <c r="U1603" s="201">
        <v>3.665</v>
      </c>
      <c r="V1603" t="s">
        <v>2966</v>
      </c>
      <c r="W1603" t="s">
        <v>1388</v>
      </c>
      <c r="X1603" t="s">
        <v>1461</v>
      </c>
      <c r="Y1603" t="s">
        <v>1528</v>
      </c>
      <c r="Z1603" t="s">
        <v>1909</v>
      </c>
      <c r="AA1603">
        <v>817094</v>
      </c>
      <c r="AB1603" s="198">
        <v>37042.875</v>
      </c>
      <c r="AC1603" s="198">
        <v>37042.875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4000</v>
      </c>
      <c r="G1604" s="202">
        <v>1309370</v>
      </c>
      <c r="H1604" s="198">
        <v>37041.35491898148</v>
      </c>
      <c r="I1604" t="s">
        <v>1509</v>
      </c>
      <c r="M1604" t="s">
        <v>2946</v>
      </c>
      <c r="N1604" t="s">
        <v>1524</v>
      </c>
      <c r="O1604" t="s">
        <v>4941</v>
      </c>
      <c r="Q1604" s="199">
        <v>4000</v>
      </c>
      <c r="S1604" t="s">
        <v>2947</v>
      </c>
      <c r="T1604" t="s">
        <v>3255</v>
      </c>
      <c r="U1604" s="201">
        <v>3.605</v>
      </c>
      <c r="V1604" t="s">
        <v>2137</v>
      </c>
      <c r="W1604" t="s">
        <v>1388</v>
      </c>
      <c r="X1604" t="s">
        <v>85</v>
      </c>
      <c r="Y1604" t="s">
        <v>1528</v>
      </c>
      <c r="Z1604" t="s">
        <v>1909</v>
      </c>
      <c r="AA1604">
        <v>817091</v>
      </c>
      <c r="AB1604" s="198">
        <v>37042.875</v>
      </c>
      <c r="AC1604" s="198">
        <v>37042.875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1838</v>
      </c>
      <c r="G1605" s="202">
        <v>1309373</v>
      </c>
      <c r="H1605" s="198">
        <v>37041.354930555557</v>
      </c>
      <c r="I1605" t="s">
        <v>2917</v>
      </c>
      <c r="M1605" t="s">
        <v>2946</v>
      </c>
      <c r="N1605" t="s">
        <v>1524</v>
      </c>
      <c r="O1605" t="s">
        <v>4882</v>
      </c>
      <c r="Q1605" s="199">
        <v>1838</v>
      </c>
      <c r="S1605" t="s">
        <v>2947</v>
      </c>
      <c r="T1605" t="s">
        <v>3255</v>
      </c>
      <c r="U1605" s="201">
        <v>3.8450000000000002</v>
      </c>
      <c r="V1605" t="s">
        <v>1366</v>
      </c>
      <c r="W1605" t="s">
        <v>1575</v>
      </c>
      <c r="X1605" t="s">
        <v>1576</v>
      </c>
      <c r="Y1605" t="s">
        <v>1528</v>
      </c>
      <c r="Z1605" t="s">
        <v>1909</v>
      </c>
      <c r="AA1605">
        <v>817092</v>
      </c>
      <c r="AB1605" s="198">
        <v>37042.875</v>
      </c>
      <c r="AC1605" s="198">
        <v>37042.875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15000</v>
      </c>
      <c r="G1606" s="202">
        <v>1309372</v>
      </c>
      <c r="H1606" s="198">
        <v>37041.354930555557</v>
      </c>
      <c r="I1606" t="s">
        <v>2941</v>
      </c>
      <c r="M1606" t="s">
        <v>2946</v>
      </c>
      <c r="N1606" t="s">
        <v>1524</v>
      </c>
      <c r="O1606" t="s">
        <v>110</v>
      </c>
      <c r="Q1606" s="199">
        <v>15000</v>
      </c>
      <c r="S1606" t="s">
        <v>2947</v>
      </c>
      <c r="T1606" t="s">
        <v>3255</v>
      </c>
      <c r="U1606" s="201">
        <v>3.665</v>
      </c>
      <c r="V1606" t="s">
        <v>1057</v>
      </c>
      <c r="W1606" t="s">
        <v>1101</v>
      </c>
      <c r="X1606" t="s">
        <v>1102</v>
      </c>
      <c r="Y1606" t="s">
        <v>1528</v>
      </c>
      <c r="Z1606" t="s">
        <v>1909</v>
      </c>
      <c r="AA1606">
        <v>817090</v>
      </c>
      <c r="AB1606" s="198">
        <v>37042.875</v>
      </c>
      <c r="AC1606" s="198">
        <v>37042.875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1309371</v>
      </c>
      <c r="H1607" s="198">
        <v>37041.354930555557</v>
      </c>
      <c r="I1607" t="s">
        <v>1569</v>
      </c>
      <c r="M1607" t="s">
        <v>2946</v>
      </c>
      <c r="N1607" t="s">
        <v>1524</v>
      </c>
      <c r="O1607" t="s">
        <v>4946</v>
      </c>
      <c r="Q1607" s="199">
        <v>10000</v>
      </c>
      <c r="S1607" t="s">
        <v>2947</v>
      </c>
      <c r="T1607" t="s">
        <v>3255</v>
      </c>
      <c r="U1607" s="201">
        <v>3.7437999999999998</v>
      </c>
      <c r="V1607" t="s">
        <v>2922</v>
      </c>
      <c r="W1607" t="s">
        <v>1526</v>
      </c>
      <c r="X1607" t="s">
        <v>1527</v>
      </c>
      <c r="Y1607" t="s">
        <v>1528</v>
      </c>
      <c r="Z1607" t="s">
        <v>1909</v>
      </c>
      <c r="AA1607">
        <v>817093</v>
      </c>
      <c r="AB1607" s="198">
        <v>37042.875</v>
      </c>
      <c r="AC1607" s="198">
        <v>37042.875</v>
      </c>
    </row>
    <row r="1608" spans="1:29" x14ac:dyDescent="0.25">
      <c r="A1608" s="44" t="str">
        <f t="shared" si="121"/>
        <v>US Natural Gas Financial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31</v>
      </c>
      <c r="F1608" s="213">
        <f t="shared" si="125"/>
        <v>3100</v>
      </c>
      <c r="G1608" s="202">
        <v>1309374</v>
      </c>
      <c r="H1608" s="198">
        <v>37041.354953703703</v>
      </c>
      <c r="I1608" t="s">
        <v>1272</v>
      </c>
      <c r="M1608" t="s">
        <v>2946</v>
      </c>
      <c r="N1608" t="s">
        <v>1440</v>
      </c>
      <c r="O1608" t="s">
        <v>4907</v>
      </c>
      <c r="P1608" s="199">
        <v>100</v>
      </c>
      <c r="S1608" t="s">
        <v>1441</v>
      </c>
      <c r="T1608" t="s">
        <v>3255</v>
      </c>
      <c r="U1608" s="201">
        <v>0.13</v>
      </c>
      <c r="V1608" t="s">
        <v>318</v>
      </c>
      <c r="W1608" t="s">
        <v>1442</v>
      </c>
      <c r="X1608" t="s">
        <v>1443</v>
      </c>
      <c r="Y1608" t="s">
        <v>3275</v>
      </c>
      <c r="Z1608" t="s">
        <v>1909</v>
      </c>
      <c r="AA1608" t="s">
        <v>2138</v>
      </c>
      <c r="AB1608" s="198">
        <v>37073</v>
      </c>
      <c r="AC1608" s="198">
        <v>37103</v>
      </c>
    </row>
    <row r="1609" spans="1:29" x14ac:dyDescent="0.25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620000</v>
      </c>
      <c r="G1609" s="202">
        <v>1309377</v>
      </c>
      <c r="H1609" s="198">
        <v>37041.354988425926</v>
      </c>
      <c r="I1609" t="s">
        <v>2992</v>
      </c>
      <c r="M1609" t="s">
        <v>2946</v>
      </c>
      <c r="N1609" t="s">
        <v>1268</v>
      </c>
      <c r="O1609" t="s">
        <v>1537</v>
      </c>
      <c r="Q1609" s="199">
        <v>20000</v>
      </c>
      <c r="S1609" t="s">
        <v>2947</v>
      </c>
      <c r="T1609" t="s">
        <v>3255</v>
      </c>
      <c r="U1609" s="201">
        <v>3.74</v>
      </c>
      <c r="V1609" t="s">
        <v>1685</v>
      </c>
      <c r="W1609" t="s">
        <v>1767</v>
      </c>
      <c r="X1609" t="s">
        <v>1269</v>
      </c>
      <c r="Y1609" t="s">
        <v>3275</v>
      </c>
      <c r="Z1609" t="s">
        <v>1909</v>
      </c>
      <c r="AA1609" t="s">
        <v>2139</v>
      </c>
      <c r="AB1609" s="198">
        <v>37073.875</v>
      </c>
      <c r="AC1609" s="198">
        <v>37103.875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1309376</v>
      </c>
      <c r="H1610" s="198">
        <v>37041.354988425926</v>
      </c>
      <c r="I1610" t="s">
        <v>1499</v>
      </c>
      <c r="M1610" t="s">
        <v>2946</v>
      </c>
      <c r="N1610" t="s">
        <v>1524</v>
      </c>
      <c r="O1610" t="s">
        <v>360</v>
      </c>
      <c r="P1610" s="199">
        <v>5000</v>
      </c>
      <c r="S1610" t="s">
        <v>2947</v>
      </c>
      <c r="T1610" t="s">
        <v>3255</v>
      </c>
      <c r="U1610" s="201">
        <v>3.58</v>
      </c>
      <c r="V1610" t="s">
        <v>1500</v>
      </c>
      <c r="W1610" t="s">
        <v>1107</v>
      </c>
      <c r="X1610" t="s">
        <v>85</v>
      </c>
      <c r="Y1610" t="s">
        <v>1528</v>
      </c>
      <c r="Z1610" t="s">
        <v>1909</v>
      </c>
      <c r="AA1610">
        <v>817095</v>
      </c>
      <c r="AB1610" s="198">
        <v>37042.875</v>
      </c>
      <c r="AC1610" s="198">
        <v>37042.875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1309378</v>
      </c>
      <c r="H1611" s="198">
        <v>37041.355034722219</v>
      </c>
      <c r="I1611" t="s">
        <v>1277</v>
      </c>
      <c r="M1611" t="s">
        <v>2946</v>
      </c>
      <c r="N1611" t="s">
        <v>1524</v>
      </c>
      <c r="O1611" t="s">
        <v>4891</v>
      </c>
      <c r="P1611" s="199">
        <v>5000</v>
      </c>
      <c r="S1611" t="s">
        <v>2947</v>
      </c>
      <c r="T1611" t="s">
        <v>3255</v>
      </c>
      <c r="U1611" s="201">
        <v>3.5375000000000001</v>
      </c>
      <c r="V1611" t="s">
        <v>3162</v>
      </c>
      <c r="W1611" t="s">
        <v>1363</v>
      </c>
      <c r="X1611" t="s">
        <v>1548</v>
      </c>
      <c r="Y1611" t="s">
        <v>1528</v>
      </c>
      <c r="Z1611" t="s">
        <v>1909</v>
      </c>
      <c r="AA1611">
        <v>817096</v>
      </c>
      <c r="AB1611" s="198">
        <v>37042.875</v>
      </c>
      <c r="AC1611" s="198">
        <v>37042.875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1309379</v>
      </c>
      <c r="H1612" s="198">
        <v>37041.355046296296</v>
      </c>
      <c r="I1612" t="s">
        <v>1464</v>
      </c>
      <c r="M1612" t="s">
        <v>2946</v>
      </c>
      <c r="N1612" t="s">
        <v>1524</v>
      </c>
      <c r="O1612" t="s">
        <v>110</v>
      </c>
      <c r="Q1612" s="199">
        <v>25000</v>
      </c>
      <c r="S1612" t="s">
        <v>2947</v>
      </c>
      <c r="T1612" t="s">
        <v>3255</v>
      </c>
      <c r="U1612" s="201">
        <v>3.67</v>
      </c>
      <c r="V1612" t="s">
        <v>1465</v>
      </c>
      <c r="W1612" t="s">
        <v>1101</v>
      </c>
      <c r="X1612" t="s">
        <v>1102</v>
      </c>
      <c r="Y1612" t="s">
        <v>1528</v>
      </c>
      <c r="Z1612" t="s">
        <v>1909</v>
      </c>
      <c r="AA1612">
        <v>817097</v>
      </c>
      <c r="AB1612" s="198">
        <v>37042.875</v>
      </c>
      <c r="AC1612" s="198">
        <v>37042.875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1309380</v>
      </c>
      <c r="H1613" s="198">
        <v>37041.355069444442</v>
      </c>
      <c r="I1613" t="s">
        <v>1552</v>
      </c>
      <c r="M1613" t="s">
        <v>2946</v>
      </c>
      <c r="N1613" t="s">
        <v>1524</v>
      </c>
      <c r="O1613" t="s">
        <v>4912</v>
      </c>
      <c r="P1613" s="199">
        <v>5000</v>
      </c>
      <c r="S1613" t="s">
        <v>2947</v>
      </c>
      <c r="T1613" t="s">
        <v>3255</v>
      </c>
      <c r="U1613" s="201">
        <v>3.5550000000000002</v>
      </c>
      <c r="V1613" t="s">
        <v>1082</v>
      </c>
      <c r="W1613" t="s">
        <v>1363</v>
      </c>
      <c r="X1613" t="s">
        <v>1548</v>
      </c>
      <c r="Y1613" t="s">
        <v>1528</v>
      </c>
      <c r="Z1613" t="s">
        <v>1909</v>
      </c>
      <c r="AA1613">
        <v>817098</v>
      </c>
      <c r="AB1613" s="198">
        <v>37042.875</v>
      </c>
      <c r="AC1613" s="198">
        <v>37042.875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10000</v>
      </c>
      <c r="G1614" s="202">
        <v>1309382</v>
      </c>
      <c r="H1614" s="198">
        <v>37041.355104166665</v>
      </c>
      <c r="I1614" t="s">
        <v>1552</v>
      </c>
      <c r="M1614" t="s">
        <v>2946</v>
      </c>
      <c r="N1614" t="s">
        <v>1524</v>
      </c>
      <c r="O1614" t="s">
        <v>4845</v>
      </c>
      <c r="Q1614" s="199">
        <v>10000</v>
      </c>
      <c r="S1614" t="s">
        <v>2947</v>
      </c>
      <c r="T1614" t="s">
        <v>3255</v>
      </c>
      <c r="U1614" s="201">
        <v>3.7437999999999998</v>
      </c>
      <c r="V1614" t="s">
        <v>1368</v>
      </c>
      <c r="W1614" t="s">
        <v>1526</v>
      </c>
      <c r="X1614" t="s">
        <v>1527</v>
      </c>
      <c r="Y1614" t="s">
        <v>1528</v>
      </c>
      <c r="Z1614" t="s">
        <v>1909</v>
      </c>
      <c r="AA1614">
        <v>817099</v>
      </c>
      <c r="AB1614" s="198">
        <v>37042.875</v>
      </c>
      <c r="AC1614" s="198">
        <v>37042.875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5000</v>
      </c>
      <c r="G1615" s="202">
        <v>1309383</v>
      </c>
      <c r="H1615" s="198">
        <v>37041.355115740742</v>
      </c>
      <c r="I1615" t="s">
        <v>1529</v>
      </c>
      <c r="M1615" t="s">
        <v>2946</v>
      </c>
      <c r="N1615" t="s">
        <v>1524</v>
      </c>
      <c r="O1615" t="s">
        <v>4921</v>
      </c>
      <c r="P1615" s="199">
        <v>5000</v>
      </c>
      <c r="S1615" t="s">
        <v>2947</v>
      </c>
      <c r="T1615" t="s">
        <v>3255</v>
      </c>
      <c r="U1615" s="201">
        <v>3.5550000000000002</v>
      </c>
      <c r="V1615" t="s">
        <v>1530</v>
      </c>
      <c r="W1615" t="s">
        <v>1363</v>
      </c>
      <c r="X1615" t="s">
        <v>1548</v>
      </c>
      <c r="Y1615" t="s">
        <v>1528</v>
      </c>
      <c r="Z1615" t="s">
        <v>1909</v>
      </c>
      <c r="AA1615">
        <v>817100</v>
      </c>
      <c r="AB1615" s="198">
        <v>37042.875</v>
      </c>
      <c r="AC1615" s="198">
        <v>37042.875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1309384</v>
      </c>
      <c r="H1616" s="198">
        <v>37041.355138888888</v>
      </c>
      <c r="I1616" t="s">
        <v>1226</v>
      </c>
      <c r="M1616" t="s">
        <v>2946</v>
      </c>
      <c r="N1616" t="s">
        <v>1524</v>
      </c>
      <c r="O1616" t="s">
        <v>2035</v>
      </c>
      <c r="Q1616" s="199">
        <v>10000</v>
      </c>
      <c r="S1616" t="s">
        <v>2947</v>
      </c>
      <c r="T1616" t="s">
        <v>3255</v>
      </c>
      <c r="U1616" s="201">
        <v>3.66</v>
      </c>
      <c r="V1616" t="s">
        <v>1486</v>
      </c>
      <c r="W1616" t="s">
        <v>1107</v>
      </c>
      <c r="X1616" t="s">
        <v>1108</v>
      </c>
      <c r="Y1616" t="s">
        <v>1528</v>
      </c>
      <c r="Z1616" t="s">
        <v>1909</v>
      </c>
      <c r="AA1616">
        <v>817101</v>
      </c>
      <c r="AB1616" s="198">
        <v>37042.875</v>
      </c>
      <c r="AC1616" s="198">
        <v>37042.875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1309386</v>
      </c>
      <c r="H1617" s="198">
        <v>37041.355162037034</v>
      </c>
      <c r="I1617" t="s">
        <v>1552</v>
      </c>
      <c r="M1617" t="s">
        <v>2946</v>
      </c>
      <c r="N1617" t="s">
        <v>1524</v>
      </c>
      <c r="O1617" t="s">
        <v>4912</v>
      </c>
      <c r="P1617" s="199">
        <v>5000</v>
      </c>
      <c r="S1617" t="s">
        <v>2947</v>
      </c>
      <c r="T1617" t="s">
        <v>3255</v>
      </c>
      <c r="U1617" s="201">
        <v>3.5525000000000002</v>
      </c>
      <c r="V1617" t="s">
        <v>1082</v>
      </c>
      <c r="W1617" t="s">
        <v>1363</v>
      </c>
      <c r="X1617" t="s">
        <v>1548</v>
      </c>
      <c r="Y1617" t="s">
        <v>1528</v>
      </c>
      <c r="Z1617" t="s">
        <v>1909</v>
      </c>
      <c r="AA1617">
        <v>817102</v>
      </c>
      <c r="AB1617" s="198">
        <v>37042.875</v>
      </c>
      <c r="AC1617" s="198">
        <v>37042.875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25000</v>
      </c>
      <c r="G1618" s="202">
        <v>1309387</v>
      </c>
      <c r="H1618" s="198">
        <v>37041.355254629627</v>
      </c>
      <c r="I1618" t="s">
        <v>1226</v>
      </c>
      <c r="M1618" t="s">
        <v>2946</v>
      </c>
      <c r="N1618" t="s">
        <v>1524</v>
      </c>
      <c r="O1618" t="s">
        <v>110</v>
      </c>
      <c r="Q1618" s="199">
        <v>25000</v>
      </c>
      <c r="S1618" t="s">
        <v>2947</v>
      </c>
      <c r="T1618" t="s">
        <v>3255</v>
      </c>
      <c r="U1618" s="201">
        <v>3.6749999999999998</v>
      </c>
      <c r="V1618" t="s">
        <v>1486</v>
      </c>
      <c r="W1618" t="s">
        <v>1101</v>
      </c>
      <c r="X1618" t="s">
        <v>1102</v>
      </c>
      <c r="Y1618" t="s">
        <v>1528</v>
      </c>
      <c r="Z1618" t="s">
        <v>1909</v>
      </c>
      <c r="AA1618">
        <v>817103</v>
      </c>
      <c r="AB1618" s="198">
        <v>37042.875</v>
      </c>
      <c r="AC1618" s="198">
        <v>37042.875</v>
      </c>
    </row>
    <row r="1619" spans="1:29" x14ac:dyDescent="0.25">
      <c r="A1619" s="44" t="str">
        <f t="shared" si="126"/>
        <v xml:space="preserve"> Natural Gas Physical</v>
      </c>
      <c r="B1619" s="44" t="str">
        <f t="shared" si="127"/>
        <v/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1309388</v>
      </c>
      <c r="H1619" s="198">
        <v>37041.355300925927</v>
      </c>
      <c r="I1619" t="s">
        <v>1541</v>
      </c>
      <c r="M1619" t="s">
        <v>2946</v>
      </c>
      <c r="N1619" t="s">
        <v>1556</v>
      </c>
      <c r="O1619" t="s">
        <v>4868</v>
      </c>
      <c r="Q1619" s="199">
        <v>10000</v>
      </c>
      <c r="S1619" t="s">
        <v>2947</v>
      </c>
      <c r="T1619" t="s">
        <v>3255</v>
      </c>
      <c r="U1619" s="201">
        <v>3.855</v>
      </c>
      <c r="V1619" t="s">
        <v>1687</v>
      </c>
      <c r="W1619" t="s">
        <v>1557</v>
      </c>
      <c r="X1619" t="s">
        <v>1558</v>
      </c>
      <c r="Y1619" t="s">
        <v>1528</v>
      </c>
      <c r="Z1619" t="s">
        <v>1909</v>
      </c>
      <c r="AA1619">
        <v>817104</v>
      </c>
      <c r="AB1619" s="198">
        <v>37042.875</v>
      </c>
      <c r="AC1619" s="198">
        <v>37042.875</v>
      </c>
    </row>
    <row r="1620" spans="1:29" x14ac:dyDescent="0.25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1309389</v>
      </c>
      <c r="H1620" s="198">
        <v>37041.355300925927</v>
      </c>
      <c r="I1620" t="s">
        <v>105</v>
      </c>
      <c r="M1620" t="s">
        <v>2946</v>
      </c>
      <c r="N1620" t="s">
        <v>1524</v>
      </c>
      <c r="O1620" t="s">
        <v>1984</v>
      </c>
      <c r="Q1620" s="199">
        <v>5000</v>
      </c>
      <c r="S1620" t="s">
        <v>2947</v>
      </c>
      <c r="T1620" t="s">
        <v>3255</v>
      </c>
      <c r="U1620" s="201">
        <v>4.04</v>
      </c>
      <c r="V1620" t="s">
        <v>3345</v>
      </c>
      <c r="W1620" t="s">
        <v>250</v>
      </c>
      <c r="X1620" t="s">
        <v>70</v>
      </c>
      <c r="Y1620" t="s">
        <v>1528</v>
      </c>
      <c r="Z1620" t="s">
        <v>1909</v>
      </c>
      <c r="AA1620">
        <v>817105</v>
      </c>
      <c r="AB1620" s="198">
        <v>37042.875</v>
      </c>
      <c r="AC1620" s="198">
        <v>37042.875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4000</v>
      </c>
      <c r="G1621" s="202">
        <v>1309391</v>
      </c>
      <c r="H1621" s="198">
        <v>37041.355324074073</v>
      </c>
      <c r="I1621" t="s">
        <v>2917</v>
      </c>
      <c r="M1621" t="s">
        <v>2946</v>
      </c>
      <c r="N1621" t="s">
        <v>1524</v>
      </c>
      <c r="O1621" t="s">
        <v>4926</v>
      </c>
      <c r="Q1621" s="199">
        <v>4000</v>
      </c>
      <c r="S1621" t="s">
        <v>2947</v>
      </c>
      <c r="T1621" t="s">
        <v>3255</v>
      </c>
      <c r="U1621" s="201">
        <v>2.57</v>
      </c>
      <c r="V1621" t="s">
        <v>3124</v>
      </c>
      <c r="W1621" t="s">
        <v>104</v>
      </c>
      <c r="X1621" t="s">
        <v>83</v>
      </c>
      <c r="Y1621" t="s">
        <v>1528</v>
      </c>
      <c r="Z1621" t="s">
        <v>1909</v>
      </c>
      <c r="AA1621">
        <v>817108</v>
      </c>
      <c r="AB1621" s="198">
        <v>37042.875</v>
      </c>
      <c r="AC1621" s="198">
        <v>37042.875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1309390</v>
      </c>
      <c r="H1622" s="198">
        <v>37041.355324074073</v>
      </c>
      <c r="I1622" t="s">
        <v>2910</v>
      </c>
      <c r="M1622" t="s">
        <v>2946</v>
      </c>
      <c r="N1622" t="s">
        <v>1524</v>
      </c>
      <c r="O1622" t="s">
        <v>2140</v>
      </c>
      <c r="P1622" s="199">
        <v>2000</v>
      </c>
      <c r="S1622" t="s">
        <v>2947</v>
      </c>
      <c r="T1622" t="s">
        <v>3255</v>
      </c>
      <c r="U1622" s="201">
        <v>3.43</v>
      </c>
      <c r="V1622" t="s">
        <v>2935</v>
      </c>
      <c r="W1622" t="s">
        <v>1562</v>
      </c>
      <c r="X1622" t="s">
        <v>1563</v>
      </c>
      <c r="Y1622" t="s">
        <v>1528</v>
      </c>
      <c r="Z1622" t="s">
        <v>1909</v>
      </c>
      <c r="AA1622">
        <v>817106</v>
      </c>
      <c r="AB1622" s="198">
        <v>37042.875</v>
      </c>
      <c r="AC1622" s="198">
        <v>37042.875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4685</v>
      </c>
      <c r="G1623" s="202">
        <v>1309392</v>
      </c>
      <c r="H1623" s="198">
        <v>37041.35533564815</v>
      </c>
      <c r="I1623" t="s">
        <v>1573</v>
      </c>
      <c r="M1623" t="s">
        <v>2946</v>
      </c>
      <c r="N1623" t="s">
        <v>1524</v>
      </c>
      <c r="O1623" t="s">
        <v>4934</v>
      </c>
      <c r="P1623" s="199">
        <v>4685</v>
      </c>
      <c r="S1623" t="s">
        <v>2947</v>
      </c>
      <c r="T1623" t="s">
        <v>3255</v>
      </c>
      <c r="U1623" s="201">
        <v>3.5</v>
      </c>
      <c r="V1623" t="s">
        <v>1394</v>
      </c>
      <c r="W1623" t="s">
        <v>91</v>
      </c>
      <c r="X1623" t="s">
        <v>83</v>
      </c>
      <c r="Y1623" t="s">
        <v>1528</v>
      </c>
      <c r="Z1623" t="s">
        <v>1909</v>
      </c>
      <c r="AA1623">
        <v>817107</v>
      </c>
      <c r="AB1623" s="198">
        <v>37042.875</v>
      </c>
      <c r="AC1623" s="198">
        <v>37042.875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4500</v>
      </c>
      <c r="G1624" s="202">
        <v>1309393</v>
      </c>
      <c r="H1624" s="198">
        <v>37041.355381944442</v>
      </c>
      <c r="I1624" t="s">
        <v>2141</v>
      </c>
      <c r="M1624" t="s">
        <v>2946</v>
      </c>
      <c r="N1624" t="s">
        <v>1524</v>
      </c>
      <c r="O1624" t="s">
        <v>2016</v>
      </c>
      <c r="Q1624" s="199">
        <v>4500</v>
      </c>
      <c r="S1624" t="s">
        <v>2947</v>
      </c>
      <c r="T1624" t="s">
        <v>3255</v>
      </c>
      <c r="U1624" s="201">
        <v>3.65</v>
      </c>
      <c r="V1624" t="s">
        <v>2142</v>
      </c>
      <c r="W1624" t="s">
        <v>1107</v>
      </c>
      <c r="X1624" t="s">
        <v>1108</v>
      </c>
      <c r="Y1624" t="s">
        <v>1528</v>
      </c>
      <c r="Z1624" t="s">
        <v>1909</v>
      </c>
      <c r="AA1624">
        <v>817109</v>
      </c>
      <c r="AB1624" s="198">
        <v>37042.875</v>
      </c>
      <c r="AC1624" s="198">
        <v>37042.875</v>
      </c>
    </row>
    <row r="1625" spans="1:29" x14ac:dyDescent="0.25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1500</v>
      </c>
      <c r="G1625" s="202">
        <v>1309394</v>
      </c>
      <c r="H1625" s="198">
        <v>37041.355405092596</v>
      </c>
      <c r="I1625" t="s">
        <v>3228</v>
      </c>
      <c r="M1625" t="s">
        <v>1657</v>
      </c>
      <c r="N1625" t="s">
        <v>2977</v>
      </c>
      <c r="O1625" t="s">
        <v>59</v>
      </c>
      <c r="P1625" s="199">
        <v>50</v>
      </c>
      <c r="S1625" t="s">
        <v>2945</v>
      </c>
      <c r="T1625" t="s">
        <v>3255</v>
      </c>
      <c r="U1625" s="201">
        <v>55.5</v>
      </c>
      <c r="V1625" t="s">
        <v>1237</v>
      </c>
      <c r="W1625" t="s">
        <v>2985</v>
      </c>
      <c r="X1625" t="s">
        <v>1266</v>
      </c>
      <c r="Y1625" t="s">
        <v>1072</v>
      </c>
      <c r="Z1625" t="s">
        <v>1904</v>
      </c>
      <c r="AA1625">
        <v>625949.1</v>
      </c>
      <c r="AB1625" s="198">
        <v>37043.594444444447</v>
      </c>
      <c r="AC1625" s="198">
        <v>37072.594444444447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30</v>
      </c>
      <c r="F1626" s="213">
        <f t="shared" si="130"/>
        <v>105000</v>
      </c>
      <c r="G1626" s="202">
        <v>1309395</v>
      </c>
      <c r="H1626" s="198">
        <v>37041.355462962965</v>
      </c>
      <c r="I1626" t="s">
        <v>2143</v>
      </c>
      <c r="M1626" t="s">
        <v>2946</v>
      </c>
      <c r="N1626" t="s">
        <v>1524</v>
      </c>
      <c r="O1626" t="s">
        <v>443</v>
      </c>
      <c r="Q1626" s="199">
        <v>3500</v>
      </c>
      <c r="S1626" t="s">
        <v>2947</v>
      </c>
      <c r="T1626" t="s">
        <v>3255</v>
      </c>
      <c r="U1626" s="201">
        <v>3.68</v>
      </c>
      <c r="V1626" t="s">
        <v>2144</v>
      </c>
      <c r="W1626" t="s">
        <v>1388</v>
      </c>
      <c r="X1626" t="s">
        <v>1461</v>
      </c>
      <c r="Y1626" t="s">
        <v>1528</v>
      </c>
      <c r="Z1626" t="s">
        <v>1909</v>
      </c>
      <c r="AA1626">
        <v>817112</v>
      </c>
      <c r="AB1626" s="198">
        <v>37043.875</v>
      </c>
      <c r="AC1626" s="198">
        <v>37072.875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1309397</v>
      </c>
      <c r="H1627" s="198">
        <v>37041.355474537035</v>
      </c>
      <c r="I1627" t="s">
        <v>1111</v>
      </c>
      <c r="M1627" t="s">
        <v>2946</v>
      </c>
      <c r="N1627" t="s">
        <v>1524</v>
      </c>
      <c r="O1627" t="s">
        <v>2015</v>
      </c>
      <c r="P1627" s="199">
        <v>10000</v>
      </c>
      <c r="S1627" t="s">
        <v>2947</v>
      </c>
      <c r="T1627" t="s">
        <v>3255</v>
      </c>
      <c r="U1627" s="201">
        <v>2.835</v>
      </c>
      <c r="V1627" t="s">
        <v>81</v>
      </c>
      <c r="W1627" t="s">
        <v>272</v>
      </c>
      <c r="X1627" t="s">
        <v>83</v>
      </c>
      <c r="Y1627" t="s">
        <v>1528</v>
      </c>
      <c r="Z1627" t="s">
        <v>1909</v>
      </c>
      <c r="AA1627">
        <v>817111</v>
      </c>
      <c r="AB1627" s="198">
        <v>37042.875</v>
      </c>
      <c r="AC1627" s="198">
        <v>37042.875</v>
      </c>
    </row>
    <row r="1628" spans="1:29" x14ac:dyDescent="0.25">
      <c r="A1628" s="44" t="str">
        <f t="shared" si="126"/>
        <v>US Power Physical</v>
      </c>
      <c r="B1628" s="44" t="str">
        <f t="shared" si="127"/>
        <v>US</v>
      </c>
      <c r="C1628" s="44" t="str">
        <f t="shared" si="128"/>
        <v>Power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</v>
      </c>
      <c r="G1628" s="202">
        <v>1309399</v>
      </c>
      <c r="H1628" s="198">
        <v>37041.355555555558</v>
      </c>
      <c r="I1628" t="s">
        <v>1262</v>
      </c>
      <c r="M1628" t="s">
        <v>1657</v>
      </c>
      <c r="N1628" t="s">
        <v>2904</v>
      </c>
      <c r="O1628" t="s">
        <v>2109</v>
      </c>
      <c r="P1628" s="199">
        <v>5</v>
      </c>
      <c r="S1628" t="s">
        <v>2945</v>
      </c>
      <c r="T1628" t="s">
        <v>3255</v>
      </c>
      <c r="U1628" s="201">
        <v>190</v>
      </c>
      <c r="V1628" t="s">
        <v>316</v>
      </c>
      <c r="W1628" t="s">
        <v>296</v>
      </c>
      <c r="X1628" t="s">
        <v>2906</v>
      </c>
      <c r="Y1628" t="s">
        <v>1072</v>
      </c>
      <c r="Z1628" t="s">
        <v>1904</v>
      </c>
      <c r="AA1628">
        <v>625950.1</v>
      </c>
      <c r="AB1628" s="198">
        <v>37042.875</v>
      </c>
      <c r="AC1628" s="198">
        <v>37042.875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5000</v>
      </c>
      <c r="G1629" s="202">
        <v>1309398</v>
      </c>
      <c r="H1629" s="198">
        <v>37041.355555555558</v>
      </c>
      <c r="I1629" t="s">
        <v>3442</v>
      </c>
      <c r="M1629" t="s">
        <v>2946</v>
      </c>
      <c r="N1629" t="s">
        <v>1524</v>
      </c>
      <c r="O1629" t="s">
        <v>4882</v>
      </c>
      <c r="P1629" s="199">
        <v>5000</v>
      </c>
      <c r="S1629" t="s">
        <v>2947</v>
      </c>
      <c r="T1629" t="s">
        <v>3255</v>
      </c>
      <c r="U1629" s="201">
        <v>3.8450000000000002</v>
      </c>
      <c r="V1629" t="s">
        <v>3443</v>
      </c>
      <c r="W1629" t="s">
        <v>1575</v>
      </c>
      <c r="X1629" t="s">
        <v>1576</v>
      </c>
      <c r="Y1629" t="s">
        <v>1528</v>
      </c>
      <c r="Z1629" t="s">
        <v>1909</v>
      </c>
      <c r="AA1629">
        <v>817113</v>
      </c>
      <c r="AB1629" s="198">
        <v>37042.875</v>
      </c>
      <c r="AC1629" s="198">
        <v>37042.875</v>
      </c>
    </row>
    <row r="1630" spans="1:29" x14ac:dyDescent="0.25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59</v>
      </c>
      <c r="F1630" s="213">
        <f t="shared" si="130"/>
        <v>2950</v>
      </c>
      <c r="G1630" s="202">
        <v>1309400</v>
      </c>
      <c r="H1630" s="198">
        <v>37041.355567129627</v>
      </c>
      <c r="I1630" t="s">
        <v>1226</v>
      </c>
      <c r="M1630" t="s">
        <v>1657</v>
      </c>
      <c r="N1630" t="s">
        <v>2977</v>
      </c>
      <c r="O1630" t="s">
        <v>2145</v>
      </c>
      <c r="P1630" s="199">
        <v>50</v>
      </c>
      <c r="S1630" t="s">
        <v>2945</v>
      </c>
      <c r="T1630" t="s">
        <v>3255</v>
      </c>
      <c r="U1630" s="201">
        <v>38</v>
      </c>
      <c r="V1630" t="s">
        <v>3173</v>
      </c>
      <c r="W1630" t="s">
        <v>1678</v>
      </c>
      <c r="X1630" t="s">
        <v>2986</v>
      </c>
      <c r="Y1630" t="s">
        <v>1072</v>
      </c>
      <c r="Z1630" t="s">
        <v>1904</v>
      </c>
      <c r="AA1630">
        <v>625951.1</v>
      </c>
      <c r="AB1630" s="198">
        <v>37257.600694444445</v>
      </c>
      <c r="AC1630" s="198">
        <v>37315.600694444445</v>
      </c>
    </row>
    <row r="1631" spans="1:29" x14ac:dyDescent="0.25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31</v>
      </c>
      <c r="F1631" s="213">
        <f t="shared" si="130"/>
        <v>155000</v>
      </c>
      <c r="G1631" s="202">
        <v>1309401</v>
      </c>
      <c r="H1631" s="198">
        <v>37041.355578703704</v>
      </c>
      <c r="I1631" t="s">
        <v>1395</v>
      </c>
      <c r="M1631" t="s">
        <v>2946</v>
      </c>
      <c r="N1631" t="s">
        <v>1268</v>
      </c>
      <c r="O1631" t="s">
        <v>1537</v>
      </c>
      <c r="P1631" s="199">
        <v>5000</v>
      </c>
      <c r="S1631" t="s">
        <v>2947</v>
      </c>
      <c r="T1631" t="s">
        <v>3255</v>
      </c>
      <c r="U1631" s="201">
        <v>3.73</v>
      </c>
      <c r="V1631" t="s">
        <v>335</v>
      </c>
      <c r="W1631" t="s">
        <v>1767</v>
      </c>
      <c r="X1631" t="s">
        <v>1269</v>
      </c>
      <c r="Y1631" t="s">
        <v>3275</v>
      </c>
      <c r="Z1631" t="s">
        <v>1909</v>
      </c>
      <c r="AA1631" t="s">
        <v>2146</v>
      </c>
      <c r="AB1631" s="198">
        <v>37073.875</v>
      </c>
      <c r="AC1631" s="198">
        <v>37103.875</v>
      </c>
    </row>
    <row r="1632" spans="1:29" x14ac:dyDescent="0.25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3">
        <f t="shared" si="130"/>
        <v>310000</v>
      </c>
      <c r="G1632" s="202">
        <v>1309402</v>
      </c>
      <c r="H1632" s="198">
        <v>37041.355613425927</v>
      </c>
      <c r="I1632" t="s">
        <v>1267</v>
      </c>
      <c r="M1632" t="s">
        <v>2946</v>
      </c>
      <c r="N1632" t="s">
        <v>1268</v>
      </c>
      <c r="O1632" t="s">
        <v>1278</v>
      </c>
      <c r="Q1632" s="199">
        <v>10000</v>
      </c>
      <c r="S1632" t="s">
        <v>2947</v>
      </c>
      <c r="T1632" t="s">
        <v>3255</v>
      </c>
      <c r="U1632" s="201">
        <v>3.8224999999999998</v>
      </c>
      <c r="V1632" t="s">
        <v>1485</v>
      </c>
      <c r="W1632" t="s">
        <v>1767</v>
      </c>
      <c r="X1632" t="s">
        <v>1269</v>
      </c>
      <c r="Y1632" t="s">
        <v>3275</v>
      </c>
      <c r="Z1632" t="s">
        <v>1909</v>
      </c>
      <c r="AA1632" t="s">
        <v>2147</v>
      </c>
      <c r="AB1632" s="198">
        <v>37104.875</v>
      </c>
      <c r="AC1632" s="198">
        <v>37134.875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25000</v>
      </c>
      <c r="G1633" s="202">
        <v>1309404</v>
      </c>
      <c r="H1633" s="198">
        <v>37041.355624999997</v>
      </c>
      <c r="I1633" t="s">
        <v>1551</v>
      </c>
      <c r="M1633" t="s">
        <v>2946</v>
      </c>
      <c r="N1633" t="s">
        <v>1524</v>
      </c>
      <c r="O1633" t="s">
        <v>110</v>
      </c>
      <c r="Q1633" s="199">
        <v>25000</v>
      </c>
      <c r="S1633" t="s">
        <v>2947</v>
      </c>
      <c r="T1633" t="s">
        <v>3255</v>
      </c>
      <c r="U1633" s="201">
        <v>3.68</v>
      </c>
      <c r="V1633" t="s">
        <v>1364</v>
      </c>
      <c r="W1633" t="s">
        <v>1101</v>
      </c>
      <c r="X1633" t="s">
        <v>1102</v>
      </c>
      <c r="Y1633" t="s">
        <v>1528</v>
      </c>
      <c r="Z1633" t="s">
        <v>1909</v>
      </c>
      <c r="AA1633">
        <v>817114</v>
      </c>
      <c r="AB1633" s="198">
        <v>37042.875</v>
      </c>
      <c r="AC1633" s="198">
        <v>37042.875</v>
      </c>
    </row>
    <row r="1634" spans="1:29" x14ac:dyDescent="0.25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310000</v>
      </c>
      <c r="G1634" s="202">
        <v>1309405</v>
      </c>
      <c r="H1634" s="198">
        <v>37041.355729166666</v>
      </c>
      <c r="I1634" t="s">
        <v>1532</v>
      </c>
      <c r="M1634" t="s">
        <v>2946</v>
      </c>
      <c r="N1634" t="s">
        <v>1538</v>
      </c>
      <c r="O1634" t="s">
        <v>3403</v>
      </c>
      <c r="P1634" s="199">
        <v>10000</v>
      </c>
      <c r="S1634" t="s">
        <v>2947</v>
      </c>
      <c r="T1634" t="s">
        <v>3255</v>
      </c>
      <c r="U1634" s="201">
        <v>-5.0000000000000001E-3</v>
      </c>
      <c r="V1634" t="s">
        <v>2148</v>
      </c>
      <c r="W1634" t="s">
        <v>1402</v>
      </c>
      <c r="X1634" t="s">
        <v>1403</v>
      </c>
      <c r="Y1634" t="s">
        <v>3275</v>
      </c>
      <c r="Z1634" t="s">
        <v>1909</v>
      </c>
      <c r="AA1634" t="s">
        <v>2149</v>
      </c>
      <c r="AB1634" s="198">
        <v>37073.875</v>
      </c>
      <c r="AC1634" s="198">
        <v>37103.875</v>
      </c>
    </row>
    <row r="1635" spans="1:29" x14ac:dyDescent="0.25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</v>
      </c>
      <c r="G1635" s="202">
        <v>1309406</v>
      </c>
      <c r="H1635" s="198">
        <v>37041.355763888889</v>
      </c>
      <c r="I1635" t="s">
        <v>2976</v>
      </c>
      <c r="M1635" t="s">
        <v>1657</v>
      </c>
      <c r="N1635" t="s">
        <v>2904</v>
      </c>
      <c r="O1635" t="s">
        <v>4975</v>
      </c>
      <c r="P1635" s="199">
        <v>25</v>
      </c>
      <c r="S1635" t="s">
        <v>2945</v>
      </c>
      <c r="T1635" t="s">
        <v>3255</v>
      </c>
      <c r="U1635" s="201">
        <v>96</v>
      </c>
      <c r="V1635" t="s">
        <v>2956</v>
      </c>
      <c r="W1635" t="s">
        <v>2909</v>
      </c>
      <c r="X1635" t="s">
        <v>2906</v>
      </c>
      <c r="Y1635" t="s">
        <v>1072</v>
      </c>
      <c r="Z1635" t="s">
        <v>1904</v>
      </c>
      <c r="AA1635">
        <v>625952.1</v>
      </c>
      <c r="AB1635" s="198">
        <v>37042.875</v>
      </c>
      <c r="AC1635" s="198">
        <v>37042.875</v>
      </c>
    </row>
    <row r="1636" spans="1:29" x14ac:dyDescent="0.25">
      <c r="A1636" s="44" t="str">
        <f t="shared" si="126"/>
        <v xml:space="preserve"> Natural Gas Physical</v>
      </c>
      <c r="B1636" s="44" t="str">
        <f t="shared" si="127"/>
        <v/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90</v>
      </c>
      <c r="F1636" s="213">
        <f t="shared" si="130"/>
        <v>2250000</v>
      </c>
      <c r="G1636" s="202">
        <v>1309407</v>
      </c>
      <c r="H1636" s="198">
        <v>37041.355775462966</v>
      </c>
      <c r="I1636" t="s">
        <v>3303</v>
      </c>
      <c r="M1636" t="s">
        <v>2946</v>
      </c>
      <c r="N1636" t="s">
        <v>3288</v>
      </c>
      <c r="O1636" t="s">
        <v>3289</v>
      </c>
      <c r="P1636" s="199">
        <v>25000</v>
      </c>
      <c r="S1636" t="s">
        <v>3290</v>
      </c>
      <c r="T1636" t="s">
        <v>3291</v>
      </c>
      <c r="U1636" s="201">
        <v>26.5</v>
      </c>
      <c r="V1636" t="s">
        <v>1521</v>
      </c>
      <c r="W1636" t="s">
        <v>3292</v>
      </c>
      <c r="X1636" t="s">
        <v>3293</v>
      </c>
      <c r="Y1636" t="s">
        <v>3294</v>
      </c>
      <c r="Z1636" t="s">
        <v>3260</v>
      </c>
      <c r="AA1636">
        <v>105460</v>
      </c>
      <c r="AB1636" s="198">
        <v>37257</v>
      </c>
      <c r="AC1636" s="198">
        <v>37346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</v>
      </c>
      <c r="G1637" s="202">
        <v>1309408</v>
      </c>
      <c r="H1637" s="198">
        <v>37041.355821759258</v>
      </c>
      <c r="I1637" t="s">
        <v>1600</v>
      </c>
      <c r="M1637" t="s">
        <v>2946</v>
      </c>
      <c r="N1637" t="s">
        <v>1524</v>
      </c>
      <c r="O1637" t="s">
        <v>2046</v>
      </c>
      <c r="P1637" s="199">
        <v>5000</v>
      </c>
      <c r="S1637" t="s">
        <v>2947</v>
      </c>
      <c r="T1637" t="s">
        <v>3255</v>
      </c>
      <c r="U1637" s="201">
        <v>3.6</v>
      </c>
      <c r="V1637" t="s">
        <v>3189</v>
      </c>
      <c r="W1637" t="s">
        <v>1107</v>
      </c>
      <c r="X1637" t="s">
        <v>85</v>
      </c>
      <c r="Y1637" t="s">
        <v>1528</v>
      </c>
      <c r="Z1637" t="s">
        <v>1909</v>
      </c>
      <c r="AA1637">
        <v>817115</v>
      </c>
      <c r="AB1637" s="198">
        <v>37042.875</v>
      </c>
      <c r="AC1637" s="198">
        <v>37042.875</v>
      </c>
    </row>
    <row r="1638" spans="1:29" x14ac:dyDescent="0.25">
      <c r="A1638" s="44" t="str">
        <f t="shared" si="126"/>
        <v>US Crude Financial</v>
      </c>
      <c r="B1638" s="44" t="str">
        <f t="shared" si="127"/>
        <v>US</v>
      </c>
      <c r="C1638" s="44" t="str">
        <f t="shared" si="128"/>
        <v>Crude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50000</v>
      </c>
      <c r="G1638" s="202">
        <v>1309409</v>
      </c>
      <c r="H1638" s="198">
        <v>37041.355821759258</v>
      </c>
      <c r="I1638" t="s">
        <v>3225</v>
      </c>
      <c r="M1638" t="s">
        <v>3086</v>
      </c>
      <c r="N1638" t="s">
        <v>1063</v>
      </c>
      <c r="O1638" t="s">
        <v>2972</v>
      </c>
      <c r="P1638" s="199">
        <v>50000</v>
      </c>
      <c r="S1638" t="s">
        <v>2953</v>
      </c>
      <c r="T1638" t="s">
        <v>3255</v>
      </c>
      <c r="U1638" s="201">
        <v>28.75</v>
      </c>
      <c r="V1638" t="s">
        <v>1212</v>
      </c>
      <c r="W1638" t="s">
        <v>1065</v>
      </c>
      <c r="X1638" t="s">
        <v>1066</v>
      </c>
      <c r="Y1638" t="s">
        <v>1670</v>
      </c>
      <c r="Z1638" t="s">
        <v>1909</v>
      </c>
      <c r="AA1638">
        <v>109437</v>
      </c>
      <c r="AB1638" s="198">
        <v>37073</v>
      </c>
      <c r="AC1638" s="198">
        <v>37103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1309410</v>
      </c>
      <c r="H1639" s="198">
        <v>37041.355856481481</v>
      </c>
      <c r="I1639" t="s">
        <v>3095</v>
      </c>
      <c r="M1639" t="s">
        <v>2946</v>
      </c>
      <c r="N1639" t="s">
        <v>1524</v>
      </c>
      <c r="O1639" t="s">
        <v>4960</v>
      </c>
      <c r="Q1639" s="199">
        <v>10000</v>
      </c>
      <c r="S1639" t="s">
        <v>2947</v>
      </c>
      <c r="T1639" t="s">
        <v>3255</v>
      </c>
      <c r="U1639" s="201">
        <v>3.64</v>
      </c>
      <c r="V1639" t="s">
        <v>2933</v>
      </c>
      <c r="W1639" t="s">
        <v>1562</v>
      </c>
      <c r="X1639" t="s">
        <v>1563</v>
      </c>
      <c r="Y1639" t="s">
        <v>1528</v>
      </c>
      <c r="Z1639" t="s">
        <v>1909</v>
      </c>
      <c r="AA1639">
        <v>817116</v>
      </c>
      <c r="AB1639" s="198">
        <v>37042.875</v>
      </c>
      <c r="AC1639" s="198">
        <v>37042.875</v>
      </c>
    </row>
    <row r="1640" spans="1:29" x14ac:dyDescent="0.25">
      <c r="A1640" s="44" t="str">
        <f t="shared" si="126"/>
        <v xml:space="preserve"> Metals Financial</v>
      </c>
      <c r="B1640" s="44" t="str">
        <f t="shared" si="127"/>
        <v/>
      </c>
      <c r="C1640" s="44" t="str">
        <f t="shared" si="128"/>
        <v>Metals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20</v>
      </c>
      <c r="G1640" s="202">
        <v>1309412</v>
      </c>
      <c r="H1640" s="198">
        <v>37041.355879629627</v>
      </c>
      <c r="I1640" t="s">
        <v>3321</v>
      </c>
      <c r="M1640" t="s">
        <v>2952</v>
      </c>
      <c r="N1640" t="s">
        <v>3252</v>
      </c>
      <c r="O1640" t="s">
        <v>3253</v>
      </c>
      <c r="Q1640" s="199">
        <v>20</v>
      </c>
      <c r="S1640" t="s">
        <v>3254</v>
      </c>
      <c r="T1640" t="s">
        <v>3255</v>
      </c>
      <c r="U1640" s="201">
        <v>1699</v>
      </c>
      <c r="V1640" t="s">
        <v>4744</v>
      </c>
      <c r="W1640" t="s">
        <v>3261</v>
      </c>
      <c r="X1640" t="s">
        <v>3257</v>
      </c>
      <c r="Y1640" t="s">
        <v>3258</v>
      </c>
      <c r="Z1640" t="s">
        <v>3259</v>
      </c>
      <c r="AA1640">
        <v>2157862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30</v>
      </c>
      <c r="F1641" s="213">
        <f t="shared" si="130"/>
        <v>60000</v>
      </c>
      <c r="G1641" s="202">
        <v>1309411</v>
      </c>
      <c r="H1641" s="198">
        <v>37041.355879629627</v>
      </c>
      <c r="I1641" t="s">
        <v>1462</v>
      </c>
      <c r="M1641" t="s">
        <v>2946</v>
      </c>
      <c r="N1641" t="s">
        <v>1524</v>
      </c>
      <c r="O1641" t="s">
        <v>495</v>
      </c>
      <c r="Q1641" s="199">
        <v>2000</v>
      </c>
      <c r="S1641" t="s">
        <v>2947</v>
      </c>
      <c r="T1641" t="s">
        <v>3255</v>
      </c>
      <c r="U1641" s="201">
        <v>3.5975000000000001</v>
      </c>
      <c r="V1641">
        <v>10041965</v>
      </c>
      <c r="W1641" t="s">
        <v>1388</v>
      </c>
      <c r="X1641" t="s">
        <v>85</v>
      </c>
      <c r="Y1641" t="s">
        <v>1528</v>
      </c>
      <c r="Z1641" t="s">
        <v>1909</v>
      </c>
      <c r="AA1641">
        <v>817119</v>
      </c>
      <c r="AB1641" s="198">
        <v>37043.875</v>
      </c>
      <c r="AC1641" s="198">
        <v>37072.875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966</v>
      </c>
      <c r="G1642" s="202">
        <v>1309414</v>
      </c>
      <c r="H1642" s="198">
        <v>37041.355925925927</v>
      </c>
      <c r="I1642" t="s">
        <v>1600</v>
      </c>
      <c r="M1642" t="s">
        <v>2946</v>
      </c>
      <c r="N1642" t="s">
        <v>1524</v>
      </c>
      <c r="O1642" t="s">
        <v>4893</v>
      </c>
      <c r="Q1642" s="199">
        <v>966</v>
      </c>
      <c r="S1642" t="s">
        <v>2947</v>
      </c>
      <c r="T1642" t="s">
        <v>3255</v>
      </c>
      <c r="U1642" s="201">
        <v>3.5724999999999998</v>
      </c>
      <c r="V1642" t="s">
        <v>3010</v>
      </c>
      <c r="W1642" t="s">
        <v>1363</v>
      </c>
      <c r="X1642" t="s">
        <v>1548</v>
      </c>
      <c r="Y1642" t="s">
        <v>1528</v>
      </c>
      <c r="Z1642" t="s">
        <v>1909</v>
      </c>
      <c r="AA1642">
        <v>817117</v>
      </c>
      <c r="AB1642" s="198">
        <v>37042.875</v>
      </c>
      <c r="AC1642" s="198">
        <v>37042.875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1309415</v>
      </c>
      <c r="H1643" s="198">
        <v>37041.355937499997</v>
      </c>
      <c r="I1643" t="s">
        <v>1600</v>
      </c>
      <c r="M1643" t="s">
        <v>2946</v>
      </c>
      <c r="N1643" t="s">
        <v>1524</v>
      </c>
      <c r="O1643" t="s">
        <v>2071</v>
      </c>
      <c r="P1643" s="199">
        <v>5000</v>
      </c>
      <c r="S1643" t="s">
        <v>2947</v>
      </c>
      <c r="T1643" t="s">
        <v>3255</v>
      </c>
      <c r="U1643" s="201">
        <v>3.6</v>
      </c>
      <c r="V1643" t="s">
        <v>3189</v>
      </c>
      <c r="W1643" t="s">
        <v>1107</v>
      </c>
      <c r="X1643" t="s">
        <v>85</v>
      </c>
      <c r="Y1643" t="s">
        <v>1528</v>
      </c>
      <c r="Z1643" t="s">
        <v>1909</v>
      </c>
      <c r="AA1643">
        <v>817118</v>
      </c>
      <c r="AB1643" s="198">
        <v>37042.875</v>
      </c>
      <c r="AC1643" s="198">
        <v>37042.875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1309416</v>
      </c>
      <c r="H1644" s="198">
        <v>37041.355949074074</v>
      </c>
      <c r="I1644" t="s">
        <v>3015</v>
      </c>
      <c r="M1644" t="s">
        <v>2946</v>
      </c>
      <c r="N1644" t="s">
        <v>1524</v>
      </c>
      <c r="O1644" t="s">
        <v>4891</v>
      </c>
      <c r="P1644" s="199">
        <v>5000</v>
      </c>
      <c r="S1644" t="s">
        <v>2947</v>
      </c>
      <c r="T1644" t="s">
        <v>3255</v>
      </c>
      <c r="U1644" s="201">
        <v>3.5350000000000001</v>
      </c>
      <c r="V1644" t="s">
        <v>351</v>
      </c>
      <c r="W1644" t="s">
        <v>1363</v>
      </c>
      <c r="X1644" t="s">
        <v>1548</v>
      </c>
      <c r="Y1644" t="s">
        <v>1528</v>
      </c>
      <c r="Z1644" t="s">
        <v>1909</v>
      </c>
      <c r="AA1644">
        <v>817120</v>
      </c>
      <c r="AB1644" s="198">
        <v>37042.875</v>
      </c>
      <c r="AC1644" s="198">
        <v>37042.875</v>
      </c>
    </row>
    <row r="1645" spans="1:29" x14ac:dyDescent="0.25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1309418</v>
      </c>
      <c r="H1645" s="198">
        <v>37041.35596064815</v>
      </c>
      <c r="I1645" t="s">
        <v>1226</v>
      </c>
      <c r="M1645" t="s">
        <v>2946</v>
      </c>
      <c r="N1645" t="s">
        <v>1556</v>
      </c>
      <c r="O1645" t="s">
        <v>4868</v>
      </c>
      <c r="Q1645" s="199">
        <v>10000</v>
      </c>
      <c r="S1645" t="s">
        <v>2947</v>
      </c>
      <c r="T1645" t="s">
        <v>3255</v>
      </c>
      <c r="U1645" s="201">
        <v>3.86</v>
      </c>
      <c r="V1645" t="s">
        <v>336</v>
      </c>
      <c r="W1645" t="s">
        <v>1557</v>
      </c>
      <c r="X1645" t="s">
        <v>1558</v>
      </c>
      <c r="Y1645" t="s">
        <v>1528</v>
      </c>
      <c r="Z1645" t="s">
        <v>1909</v>
      </c>
      <c r="AA1645">
        <v>817122</v>
      </c>
      <c r="AB1645" s="198">
        <v>37042.875</v>
      </c>
      <c r="AC1645" s="198">
        <v>37042.875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1000</v>
      </c>
      <c r="G1646" s="202">
        <v>1309417</v>
      </c>
      <c r="H1646" s="198">
        <v>37041.35596064815</v>
      </c>
      <c r="I1646" t="s">
        <v>2992</v>
      </c>
      <c r="M1646" t="s">
        <v>2946</v>
      </c>
      <c r="N1646" t="s">
        <v>1524</v>
      </c>
      <c r="O1646" t="s">
        <v>4935</v>
      </c>
      <c r="Q1646" s="199">
        <v>1000</v>
      </c>
      <c r="S1646" t="s">
        <v>2947</v>
      </c>
      <c r="T1646" t="s">
        <v>3255</v>
      </c>
      <c r="U1646" s="201">
        <v>2.1800000000000002</v>
      </c>
      <c r="V1646" t="s">
        <v>58</v>
      </c>
      <c r="W1646" t="s">
        <v>3164</v>
      </c>
      <c r="X1646" t="s">
        <v>2923</v>
      </c>
      <c r="Y1646" t="s">
        <v>1528</v>
      </c>
      <c r="Z1646" t="s">
        <v>1909</v>
      </c>
      <c r="AA1646">
        <v>817121</v>
      </c>
      <c r="AB1646" s="198">
        <v>37042.875</v>
      </c>
      <c r="AC1646" s="198">
        <v>37042.875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1309419</v>
      </c>
      <c r="H1647" s="198">
        <v>37041.355995370373</v>
      </c>
      <c r="I1647" t="s">
        <v>1276</v>
      </c>
      <c r="M1647" t="s">
        <v>2946</v>
      </c>
      <c r="N1647" t="s">
        <v>1524</v>
      </c>
      <c r="O1647" t="s">
        <v>4960</v>
      </c>
      <c r="Q1647" s="199">
        <v>10000</v>
      </c>
      <c r="S1647" t="s">
        <v>2947</v>
      </c>
      <c r="T1647" t="s">
        <v>3255</v>
      </c>
      <c r="U1647" s="201">
        <v>3.645</v>
      </c>
      <c r="V1647" t="s">
        <v>3016</v>
      </c>
      <c r="W1647" t="s">
        <v>1562</v>
      </c>
      <c r="X1647" t="s">
        <v>1563</v>
      </c>
      <c r="Y1647" t="s">
        <v>1528</v>
      </c>
      <c r="Z1647" t="s">
        <v>1909</v>
      </c>
      <c r="AA1647">
        <v>817123</v>
      </c>
      <c r="AB1647" s="198">
        <v>37042.875</v>
      </c>
      <c r="AC1647" s="198">
        <v>37042.875</v>
      </c>
    </row>
    <row r="1648" spans="1:29" x14ac:dyDescent="0.25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31</v>
      </c>
      <c r="F1648" s="213">
        <f t="shared" si="130"/>
        <v>310000</v>
      </c>
      <c r="G1648" s="202">
        <v>1309421</v>
      </c>
      <c r="H1648" s="198">
        <v>37041.35601851852</v>
      </c>
      <c r="I1648" t="s">
        <v>3095</v>
      </c>
      <c r="M1648" t="s">
        <v>2946</v>
      </c>
      <c r="N1648" t="s">
        <v>1538</v>
      </c>
      <c r="O1648" t="s">
        <v>3403</v>
      </c>
      <c r="P1648" s="199">
        <v>10000</v>
      </c>
      <c r="S1648" t="s">
        <v>2947</v>
      </c>
      <c r="T1648" t="s">
        <v>3255</v>
      </c>
      <c r="U1648" s="201">
        <v>-7.4999999999999997E-3</v>
      </c>
      <c r="V1648" t="s">
        <v>3389</v>
      </c>
      <c r="W1648" t="s">
        <v>1402</v>
      </c>
      <c r="X1648" t="s">
        <v>1403</v>
      </c>
      <c r="Y1648" t="s">
        <v>3275</v>
      </c>
      <c r="Z1648" t="s">
        <v>1909</v>
      </c>
      <c r="AA1648" t="s">
        <v>2150</v>
      </c>
      <c r="AB1648" s="198">
        <v>37073.875</v>
      </c>
      <c r="AC1648" s="198">
        <v>37103.875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1309420</v>
      </c>
      <c r="H1649" s="198">
        <v>37041.35601851852</v>
      </c>
      <c r="I1649" t="s">
        <v>1499</v>
      </c>
      <c r="M1649" t="s">
        <v>2946</v>
      </c>
      <c r="N1649" t="s">
        <v>1524</v>
      </c>
      <c r="O1649" t="s">
        <v>360</v>
      </c>
      <c r="P1649" s="199">
        <v>5000</v>
      </c>
      <c r="S1649" t="s">
        <v>2947</v>
      </c>
      <c r="T1649" t="s">
        <v>3255</v>
      </c>
      <c r="U1649" s="201">
        <v>3.5950000000000002</v>
      </c>
      <c r="V1649" t="s">
        <v>1500</v>
      </c>
      <c r="W1649" t="s">
        <v>1107</v>
      </c>
      <c r="X1649" t="s">
        <v>85</v>
      </c>
      <c r="Y1649" t="s">
        <v>1528</v>
      </c>
      <c r="Z1649" t="s">
        <v>1909</v>
      </c>
      <c r="AA1649">
        <v>817124</v>
      </c>
      <c r="AB1649" s="198">
        <v>37042.875</v>
      </c>
      <c r="AC1649" s="198">
        <v>37042.875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1309422</v>
      </c>
      <c r="H1650" s="198">
        <v>37041.356111111112</v>
      </c>
      <c r="I1650" t="s">
        <v>1425</v>
      </c>
      <c r="M1650" t="s">
        <v>2946</v>
      </c>
      <c r="N1650" t="s">
        <v>1524</v>
      </c>
      <c r="O1650" t="s">
        <v>2016</v>
      </c>
      <c r="P1650" s="199">
        <v>10000</v>
      </c>
      <c r="S1650" t="s">
        <v>2947</v>
      </c>
      <c r="T1650" t="s">
        <v>3255</v>
      </c>
      <c r="U1650" s="201">
        <v>3.65</v>
      </c>
      <c r="V1650" t="s">
        <v>2151</v>
      </c>
      <c r="W1650" t="s">
        <v>1107</v>
      </c>
      <c r="X1650" t="s">
        <v>1108</v>
      </c>
      <c r="Y1650" t="s">
        <v>1528</v>
      </c>
      <c r="Z1650" t="s">
        <v>1909</v>
      </c>
      <c r="AA1650">
        <v>817125</v>
      </c>
      <c r="AB1650" s="198">
        <v>37042.875</v>
      </c>
      <c r="AC1650" s="198">
        <v>37042.875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10000</v>
      </c>
      <c r="G1651" s="202">
        <v>1309423</v>
      </c>
      <c r="H1651" s="198">
        <v>37041.356122685182</v>
      </c>
      <c r="I1651" t="s">
        <v>1551</v>
      </c>
      <c r="M1651" t="s">
        <v>2946</v>
      </c>
      <c r="N1651" t="s">
        <v>1524</v>
      </c>
      <c r="O1651" t="s">
        <v>1986</v>
      </c>
      <c r="Q1651" s="199">
        <v>10000</v>
      </c>
      <c r="S1651" t="s">
        <v>2947</v>
      </c>
      <c r="T1651" t="s">
        <v>3255</v>
      </c>
      <c r="U1651" s="201">
        <v>3.6475</v>
      </c>
      <c r="V1651" t="s">
        <v>1364</v>
      </c>
      <c r="W1651" t="s">
        <v>1562</v>
      </c>
      <c r="X1651" t="s">
        <v>1563</v>
      </c>
      <c r="Y1651" t="s">
        <v>1528</v>
      </c>
      <c r="Z1651" t="s">
        <v>1909</v>
      </c>
      <c r="AA1651">
        <v>817126</v>
      </c>
      <c r="AB1651" s="198">
        <v>37042.875</v>
      </c>
      <c r="AC1651" s="198">
        <v>37042.875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1309425</v>
      </c>
      <c r="H1652" s="198">
        <v>37041.356168981481</v>
      </c>
      <c r="I1652" t="s">
        <v>1600</v>
      </c>
      <c r="M1652" t="s">
        <v>2946</v>
      </c>
      <c r="N1652" t="s">
        <v>1524</v>
      </c>
      <c r="O1652" t="s">
        <v>2071</v>
      </c>
      <c r="P1652" s="199">
        <v>5000</v>
      </c>
      <c r="S1652" t="s">
        <v>2947</v>
      </c>
      <c r="T1652" t="s">
        <v>3255</v>
      </c>
      <c r="U1652" s="201">
        <v>3.59</v>
      </c>
      <c r="V1652" t="s">
        <v>1100</v>
      </c>
      <c r="W1652" t="s">
        <v>1107</v>
      </c>
      <c r="X1652" t="s">
        <v>85</v>
      </c>
      <c r="Y1652" t="s">
        <v>1528</v>
      </c>
      <c r="Z1652" t="s">
        <v>1909</v>
      </c>
      <c r="AA1652">
        <v>817128</v>
      </c>
      <c r="AB1652" s="198">
        <v>37042.875</v>
      </c>
      <c r="AC1652" s="198">
        <v>37042.875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1309424</v>
      </c>
      <c r="H1653" s="198">
        <v>37041.356168981481</v>
      </c>
      <c r="I1653" t="s">
        <v>1600</v>
      </c>
      <c r="M1653" t="s">
        <v>2946</v>
      </c>
      <c r="N1653" t="s">
        <v>2928</v>
      </c>
      <c r="O1653" t="s">
        <v>2152</v>
      </c>
      <c r="Q1653" s="199">
        <v>10000</v>
      </c>
      <c r="S1653" t="s">
        <v>2947</v>
      </c>
      <c r="T1653" t="s">
        <v>3255</v>
      </c>
      <c r="U1653" s="201">
        <v>3.52</v>
      </c>
      <c r="V1653" t="s">
        <v>1433</v>
      </c>
      <c r="W1653" t="s">
        <v>1327</v>
      </c>
      <c r="X1653" t="s">
        <v>2929</v>
      </c>
      <c r="Y1653" t="s">
        <v>1528</v>
      </c>
      <c r="Z1653" t="s">
        <v>2930</v>
      </c>
      <c r="AA1653">
        <v>817127</v>
      </c>
      <c r="AB1653" s="198">
        <v>37042.875</v>
      </c>
      <c r="AC1653" s="198">
        <v>37042.875</v>
      </c>
    </row>
    <row r="1654" spans="1:29" x14ac:dyDescent="0.25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31</v>
      </c>
      <c r="F1654" s="213">
        <f t="shared" si="130"/>
        <v>310000</v>
      </c>
      <c r="G1654" s="202">
        <v>1309426</v>
      </c>
      <c r="H1654" s="198">
        <v>37041.356192129628</v>
      </c>
      <c r="I1654" t="s">
        <v>3095</v>
      </c>
      <c r="M1654" t="s">
        <v>2946</v>
      </c>
      <c r="N1654" t="s">
        <v>1538</v>
      </c>
      <c r="O1654" t="s">
        <v>3403</v>
      </c>
      <c r="P1654" s="199">
        <v>10000</v>
      </c>
      <c r="S1654" t="s">
        <v>2947</v>
      </c>
      <c r="T1654" t="s">
        <v>3255</v>
      </c>
      <c r="U1654" s="201">
        <v>-0.01</v>
      </c>
      <c r="V1654" t="s">
        <v>3389</v>
      </c>
      <c r="W1654" t="s">
        <v>1402</v>
      </c>
      <c r="X1654" t="s">
        <v>1403</v>
      </c>
      <c r="Y1654" t="s">
        <v>3275</v>
      </c>
      <c r="Z1654" t="s">
        <v>1909</v>
      </c>
      <c r="AA1654" t="s">
        <v>2153</v>
      </c>
      <c r="AB1654" s="198">
        <v>37073.875</v>
      </c>
      <c r="AC1654" s="198">
        <v>37103.875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4293</v>
      </c>
      <c r="G1655" s="202">
        <v>1309427</v>
      </c>
      <c r="H1655" s="198">
        <v>37041.356203703705</v>
      </c>
      <c r="I1655" t="s">
        <v>77</v>
      </c>
      <c r="M1655" t="s">
        <v>2946</v>
      </c>
      <c r="N1655" t="s">
        <v>1524</v>
      </c>
      <c r="O1655" t="s">
        <v>4976</v>
      </c>
      <c r="P1655" s="199">
        <v>4293</v>
      </c>
      <c r="S1655" t="s">
        <v>2947</v>
      </c>
      <c r="T1655" t="s">
        <v>3255</v>
      </c>
      <c r="U1655" s="201">
        <v>4.2</v>
      </c>
      <c r="V1655" t="s">
        <v>1282</v>
      </c>
      <c r="W1655" t="s">
        <v>82</v>
      </c>
      <c r="X1655" t="s">
        <v>83</v>
      </c>
      <c r="Y1655" t="s">
        <v>1528</v>
      </c>
      <c r="Z1655" t="s">
        <v>1909</v>
      </c>
      <c r="AA1655">
        <v>817129</v>
      </c>
      <c r="AB1655" s="198">
        <v>37042.875</v>
      </c>
      <c r="AC1655" s="198">
        <v>37042.875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1309428</v>
      </c>
      <c r="H1656" s="198">
        <v>37041.356226851851</v>
      </c>
      <c r="I1656" t="s">
        <v>1499</v>
      </c>
      <c r="M1656" t="s">
        <v>2946</v>
      </c>
      <c r="N1656" t="s">
        <v>1524</v>
      </c>
      <c r="O1656" t="s">
        <v>360</v>
      </c>
      <c r="Q1656" s="199">
        <v>5000</v>
      </c>
      <c r="S1656" t="s">
        <v>2947</v>
      </c>
      <c r="T1656" t="s">
        <v>3255</v>
      </c>
      <c r="U1656" s="201">
        <v>3.625</v>
      </c>
      <c r="V1656" t="s">
        <v>1500</v>
      </c>
      <c r="W1656" t="s">
        <v>1107</v>
      </c>
      <c r="X1656" t="s">
        <v>85</v>
      </c>
      <c r="Y1656" t="s">
        <v>1528</v>
      </c>
      <c r="Z1656" t="s">
        <v>1909</v>
      </c>
      <c r="AA1656">
        <v>817130</v>
      </c>
      <c r="AB1656" s="198">
        <v>37042.875</v>
      </c>
      <c r="AC1656" s="198">
        <v>37042.875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3000</v>
      </c>
      <c r="G1657" s="202">
        <v>1309429</v>
      </c>
      <c r="H1657" s="198">
        <v>37041.356273148151</v>
      </c>
      <c r="I1657" t="s">
        <v>1523</v>
      </c>
      <c r="M1657" t="s">
        <v>2946</v>
      </c>
      <c r="N1657" t="s">
        <v>1524</v>
      </c>
      <c r="O1657" t="s">
        <v>2093</v>
      </c>
      <c r="Q1657" s="199">
        <v>3000</v>
      </c>
      <c r="S1657" t="s">
        <v>2947</v>
      </c>
      <c r="T1657" t="s">
        <v>3255</v>
      </c>
      <c r="U1657" s="201">
        <v>10.1</v>
      </c>
      <c r="V1657" t="s">
        <v>3122</v>
      </c>
      <c r="W1657" t="s">
        <v>2919</v>
      </c>
      <c r="X1657" t="s">
        <v>83</v>
      </c>
      <c r="Y1657" t="s">
        <v>1528</v>
      </c>
      <c r="Z1657" t="s">
        <v>1909</v>
      </c>
      <c r="AA1657">
        <v>817131</v>
      </c>
      <c r="AB1657" s="198">
        <v>37042.875</v>
      </c>
      <c r="AC1657" s="198">
        <v>37042.875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1309430</v>
      </c>
      <c r="H1658" s="198">
        <v>37041.356273148151</v>
      </c>
      <c r="I1658" t="s">
        <v>72</v>
      </c>
      <c r="M1658" t="s">
        <v>2946</v>
      </c>
      <c r="N1658" t="s">
        <v>1524</v>
      </c>
      <c r="O1658" t="s">
        <v>4882</v>
      </c>
      <c r="P1658" s="199">
        <v>5000</v>
      </c>
      <c r="S1658" t="s">
        <v>2947</v>
      </c>
      <c r="T1658" t="s">
        <v>3255</v>
      </c>
      <c r="U1658" s="201">
        <v>3.84</v>
      </c>
      <c r="V1658" t="s">
        <v>1460</v>
      </c>
      <c r="W1658" t="s">
        <v>1575</v>
      </c>
      <c r="X1658" t="s">
        <v>1576</v>
      </c>
      <c r="Y1658" t="s">
        <v>1528</v>
      </c>
      <c r="Z1658" t="s">
        <v>1909</v>
      </c>
      <c r="AA1658">
        <v>817132</v>
      </c>
      <c r="AB1658" s="198">
        <v>37042.875</v>
      </c>
      <c r="AC1658" s="198">
        <v>37042.875</v>
      </c>
    </row>
    <row r="1659" spans="1:29" x14ac:dyDescent="0.25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31</v>
      </c>
      <c r="F1659" s="213">
        <f t="shared" si="130"/>
        <v>310000</v>
      </c>
      <c r="G1659" s="202">
        <v>1309432</v>
      </c>
      <c r="H1659" s="198">
        <v>37041.356342592589</v>
      </c>
      <c r="I1659" t="s">
        <v>1097</v>
      </c>
      <c r="M1659" t="s">
        <v>2946</v>
      </c>
      <c r="N1659" t="s">
        <v>1268</v>
      </c>
      <c r="O1659" t="s">
        <v>1537</v>
      </c>
      <c r="Q1659" s="199">
        <v>10000</v>
      </c>
      <c r="S1659" t="s">
        <v>2947</v>
      </c>
      <c r="T1659" t="s">
        <v>3255</v>
      </c>
      <c r="U1659" s="201">
        <v>3.74</v>
      </c>
      <c r="V1659" t="s">
        <v>2154</v>
      </c>
      <c r="W1659" t="s">
        <v>1767</v>
      </c>
      <c r="X1659" t="s">
        <v>1269</v>
      </c>
      <c r="Y1659" t="s">
        <v>3275</v>
      </c>
      <c r="Z1659" t="s">
        <v>1909</v>
      </c>
      <c r="AA1659" t="s">
        <v>2155</v>
      </c>
      <c r="AB1659" s="198">
        <v>37073.875</v>
      </c>
      <c r="AC1659" s="198">
        <v>37103.875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5000</v>
      </c>
      <c r="G1660" s="202">
        <v>1309431</v>
      </c>
      <c r="H1660" s="198">
        <v>37041.356342592589</v>
      </c>
      <c r="I1660" t="s">
        <v>1499</v>
      </c>
      <c r="M1660" t="s">
        <v>2946</v>
      </c>
      <c r="N1660" t="s">
        <v>1524</v>
      </c>
      <c r="O1660" t="s">
        <v>360</v>
      </c>
      <c r="Q1660" s="199">
        <v>5000</v>
      </c>
      <c r="S1660" t="s">
        <v>2947</v>
      </c>
      <c r="T1660" t="s">
        <v>3255</v>
      </c>
      <c r="U1660" s="201">
        <v>3.63</v>
      </c>
      <c r="V1660" t="s">
        <v>1500</v>
      </c>
      <c r="W1660" t="s">
        <v>1107</v>
      </c>
      <c r="X1660" t="s">
        <v>85</v>
      </c>
      <c r="Y1660" t="s">
        <v>1528</v>
      </c>
      <c r="Z1660" t="s">
        <v>1909</v>
      </c>
      <c r="AA1660">
        <v>817133</v>
      </c>
      <c r="AB1660" s="198">
        <v>37042.875</v>
      </c>
      <c r="AC1660" s="198">
        <v>37042.875</v>
      </c>
    </row>
    <row r="1661" spans="1:29" x14ac:dyDescent="0.25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</v>
      </c>
      <c r="G1661" s="202">
        <v>1309433</v>
      </c>
      <c r="H1661" s="198">
        <v>37041.356354166666</v>
      </c>
      <c r="I1661" t="s">
        <v>2992</v>
      </c>
      <c r="M1661" t="s">
        <v>1657</v>
      </c>
      <c r="N1661" t="s">
        <v>2904</v>
      </c>
      <c r="O1661" t="s">
        <v>2005</v>
      </c>
      <c r="Q1661" s="199">
        <v>5</v>
      </c>
      <c r="S1661" t="s">
        <v>2945</v>
      </c>
      <c r="T1661" t="s">
        <v>3255</v>
      </c>
      <c r="U1661" s="201">
        <v>59</v>
      </c>
      <c r="V1661" t="s">
        <v>1444</v>
      </c>
      <c r="W1661" t="s">
        <v>296</v>
      </c>
      <c r="X1661" t="s">
        <v>2906</v>
      </c>
      <c r="Y1661" t="s">
        <v>1072</v>
      </c>
      <c r="Z1661" t="s">
        <v>1904</v>
      </c>
      <c r="AA1661">
        <v>625953.1</v>
      </c>
      <c r="AB1661" s="198">
        <v>37042.875</v>
      </c>
      <c r="AC1661" s="198">
        <v>37042.875</v>
      </c>
    </row>
    <row r="1662" spans="1:29" x14ac:dyDescent="0.25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750</v>
      </c>
      <c r="G1662" s="202">
        <v>1309434</v>
      </c>
      <c r="H1662" s="198">
        <v>37041.356365740743</v>
      </c>
      <c r="I1662" t="s">
        <v>2976</v>
      </c>
      <c r="M1662" t="s">
        <v>1657</v>
      </c>
      <c r="N1662" t="s">
        <v>2904</v>
      </c>
      <c r="O1662" t="s">
        <v>2156</v>
      </c>
      <c r="Q1662" s="199">
        <v>25</v>
      </c>
      <c r="S1662" t="s">
        <v>2945</v>
      </c>
      <c r="T1662" t="s">
        <v>3255</v>
      </c>
      <c r="U1662" s="201">
        <v>91</v>
      </c>
      <c r="V1662" t="s">
        <v>449</v>
      </c>
      <c r="W1662" t="s">
        <v>2054</v>
      </c>
      <c r="X1662" t="s">
        <v>2906</v>
      </c>
      <c r="Y1662" t="s">
        <v>1072</v>
      </c>
      <c r="Z1662" t="s">
        <v>1904</v>
      </c>
      <c r="AA1662">
        <v>625954.1</v>
      </c>
      <c r="AB1662" s="198">
        <v>37135.875</v>
      </c>
      <c r="AC1662" s="198">
        <v>37164.875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1309436</v>
      </c>
      <c r="H1663" s="198">
        <v>37041.356377314813</v>
      </c>
      <c r="I1663" t="s">
        <v>1569</v>
      </c>
      <c r="M1663" t="s">
        <v>2946</v>
      </c>
      <c r="N1663" t="s">
        <v>1524</v>
      </c>
      <c r="O1663" t="s">
        <v>4946</v>
      </c>
      <c r="Q1663" s="199">
        <v>10000</v>
      </c>
      <c r="S1663" t="s">
        <v>2947</v>
      </c>
      <c r="T1663" t="s">
        <v>3255</v>
      </c>
      <c r="U1663" s="201">
        <v>3.7524999999999999</v>
      </c>
      <c r="V1663" t="s">
        <v>2922</v>
      </c>
      <c r="W1663" t="s">
        <v>1526</v>
      </c>
      <c r="X1663" t="s">
        <v>1527</v>
      </c>
      <c r="Y1663" t="s">
        <v>1528</v>
      </c>
      <c r="Z1663" t="s">
        <v>1909</v>
      </c>
      <c r="AA1663">
        <v>817136</v>
      </c>
      <c r="AB1663" s="198">
        <v>37042.875</v>
      </c>
      <c r="AC1663" s="198">
        <v>37042.875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500</v>
      </c>
      <c r="G1664" s="202">
        <v>1309435</v>
      </c>
      <c r="H1664" s="198">
        <v>37041.356377314813</v>
      </c>
      <c r="I1664" t="s">
        <v>1226</v>
      </c>
      <c r="M1664" t="s">
        <v>2946</v>
      </c>
      <c r="N1664" t="s">
        <v>1524</v>
      </c>
      <c r="O1664" t="s">
        <v>112</v>
      </c>
      <c r="Q1664" s="199">
        <v>500</v>
      </c>
      <c r="S1664" t="s">
        <v>2947</v>
      </c>
      <c r="T1664" t="s">
        <v>3255</v>
      </c>
      <c r="U1664" s="201">
        <v>3.5750000000000002</v>
      </c>
      <c r="V1664" t="s">
        <v>2103</v>
      </c>
      <c r="W1664" t="s">
        <v>1388</v>
      </c>
      <c r="X1664" t="s">
        <v>85</v>
      </c>
      <c r="Y1664" t="s">
        <v>1528</v>
      </c>
      <c r="Z1664" t="s">
        <v>1909</v>
      </c>
      <c r="AA1664">
        <v>817134</v>
      </c>
      <c r="AB1664" s="198">
        <v>37042.875</v>
      </c>
      <c r="AC1664" s="198">
        <v>37042.875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1309437</v>
      </c>
      <c r="H1665" s="198">
        <v>37041.356423611112</v>
      </c>
      <c r="I1665" t="s">
        <v>1546</v>
      </c>
      <c r="M1665" t="s">
        <v>2946</v>
      </c>
      <c r="N1665" t="s">
        <v>1524</v>
      </c>
      <c r="O1665" t="s">
        <v>362</v>
      </c>
      <c r="Q1665" s="199">
        <v>10000</v>
      </c>
      <c r="S1665" t="s">
        <v>2947</v>
      </c>
      <c r="T1665" t="s">
        <v>3255</v>
      </c>
      <c r="U1665" s="201">
        <v>3.61</v>
      </c>
      <c r="V1665" t="s">
        <v>3210</v>
      </c>
      <c r="W1665" t="s">
        <v>1388</v>
      </c>
      <c r="X1665" t="s">
        <v>85</v>
      </c>
      <c r="Y1665" t="s">
        <v>1528</v>
      </c>
      <c r="Z1665" t="s">
        <v>1909</v>
      </c>
      <c r="AA1665">
        <v>817137</v>
      </c>
      <c r="AB1665" s="198">
        <v>37042.875</v>
      </c>
      <c r="AC1665" s="198">
        <v>37042.875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5000</v>
      </c>
      <c r="G1666" s="202">
        <v>1309438</v>
      </c>
      <c r="H1666" s="198">
        <v>37041.356458333335</v>
      </c>
      <c r="I1666" t="s">
        <v>3095</v>
      </c>
      <c r="M1666" t="s">
        <v>2946</v>
      </c>
      <c r="N1666" t="s">
        <v>1524</v>
      </c>
      <c r="O1666" t="s">
        <v>1984</v>
      </c>
      <c r="Q1666" s="199">
        <v>5000</v>
      </c>
      <c r="S1666" t="s">
        <v>2947</v>
      </c>
      <c r="T1666" t="s">
        <v>3255</v>
      </c>
      <c r="U1666" s="201">
        <v>4.05</v>
      </c>
      <c r="V1666" t="s">
        <v>69</v>
      </c>
      <c r="W1666" t="s">
        <v>250</v>
      </c>
      <c r="X1666" t="s">
        <v>70</v>
      </c>
      <c r="Y1666" t="s">
        <v>1528</v>
      </c>
      <c r="Z1666" t="s">
        <v>1909</v>
      </c>
      <c r="AA1666">
        <v>817138</v>
      </c>
      <c r="AB1666" s="198">
        <v>37042.875</v>
      </c>
      <c r="AC1666" s="198">
        <v>37042.875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1309439</v>
      </c>
      <c r="H1667" s="198">
        <v>37041.356527777774</v>
      </c>
      <c r="I1667" t="s">
        <v>1324</v>
      </c>
      <c r="M1667" t="s">
        <v>2946</v>
      </c>
      <c r="N1667" t="s">
        <v>1524</v>
      </c>
      <c r="O1667" t="s">
        <v>357</v>
      </c>
      <c r="Q1667" s="199">
        <v>10000</v>
      </c>
      <c r="S1667" t="s">
        <v>2947</v>
      </c>
      <c r="T1667" t="s">
        <v>3255</v>
      </c>
      <c r="U1667" s="201">
        <v>3.69</v>
      </c>
      <c r="V1667" t="s">
        <v>1325</v>
      </c>
      <c r="W1667" t="s">
        <v>1388</v>
      </c>
      <c r="X1667" t="s">
        <v>1461</v>
      </c>
      <c r="Y1667" t="s">
        <v>1528</v>
      </c>
      <c r="Z1667" t="s">
        <v>1909</v>
      </c>
      <c r="AA1667">
        <v>817139</v>
      </c>
      <c r="AB1667" s="198">
        <v>37042.875</v>
      </c>
      <c r="AC1667" s="198">
        <v>37042.875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25000</v>
      </c>
      <c r="G1668" s="202">
        <v>1309441</v>
      </c>
      <c r="H1668" s="198">
        <v>37041.356562499997</v>
      </c>
      <c r="I1668" t="s">
        <v>1546</v>
      </c>
      <c r="M1668" t="s">
        <v>2946</v>
      </c>
      <c r="N1668" t="s">
        <v>1524</v>
      </c>
      <c r="O1668" t="s">
        <v>110</v>
      </c>
      <c r="Q1668" s="199">
        <v>25000</v>
      </c>
      <c r="S1668" t="s">
        <v>2947</v>
      </c>
      <c r="T1668" t="s">
        <v>3255</v>
      </c>
      <c r="U1668" s="201">
        <v>3.6850000000000001</v>
      </c>
      <c r="V1668" t="s">
        <v>3201</v>
      </c>
      <c r="W1668" t="s">
        <v>1101</v>
      </c>
      <c r="X1668" t="s">
        <v>1102</v>
      </c>
      <c r="Y1668" t="s">
        <v>1528</v>
      </c>
      <c r="Z1668" t="s">
        <v>1909</v>
      </c>
      <c r="AA1668">
        <v>817140</v>
      </c>
      <c r="AB1668" s="198">
        <v>37042.875</v>
      </c>
      <c r="AC1668" s="198">
        <v>37042.875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209</v>
      </c>
      <c r="G1669" s="202">
        <v>1309442</v>
      </c>
      <c r="H1669" s="198">
        <v>37041.35659722222</v>
      </c>
      <c r="I1669" t="s">
        <v>1105</v>
      </c>
      <c r="M1669" t="s">
        <v>2946</v>
      </c>
      <c r="N1669" t="s">
        <v>1524</v>
      </c>
      <c r="O1669" t="s">
        <v>4879</v>
      </c>
      <c r="Q1669" s="199">
        <v>209</v>
      </c>
      <c r="S1669" t="s">
        <v>2947</v>
      </c>
      <c r="T1669" t="s">
        <v>3255</v>
      </c>
      <c r="U1669" s="201">
        <v>3.85</v>
      </c>
      <c r="V1669" t="s">
        <v>1106</v>
      </c>
      <c r="W1669" t="s">
        <v>1575</v>
      </c>
      <c r="X1669" t="s">
        <v>1576</v>
      </c>
      <c r="Y1669" t="s">
        <v>1528</v>
      </c>
      <c r="Z1669" t="s">
        <v>1909</v>
      </c>
      <c r="AA1669">
        <v>817141</v>
      </c>
      <c r="AB1669" s="198">
        <v>37042.875</v>
      </c>
      <c r="AC1669" s="198">
        <v>37042.875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1309443</v>
      </c>
      <c r="H1670" s="198">
        <v>37041.356608796297</v>
      </c>
      <c r="I1670" t="s">
        <v>2917</v>
      </c>
      <c r="M1670" t="s">
        <v>2946</v>
      </c>
      <c r="N1670" t="s">
        <v>1524</v>
      </c>
      <c r="O1670" t="s">
        <v>4945</v>
      </c>
      <c r="Q1670" s="199">
        <v>5000</v>
      </c>
      <c r="S1670" t="s">
        <v>2947</v>
      </c>
      <c r="T1670" t="s">
        <v>3255</v>
      </c>
      <c r="U1670" s="201">
        <v>4.0199999999999996</v>
      </c>
      <c r="V1670" t="s">
        <v>1449</v>
      </c>
      <c r="W1670" t="s">
        <v>250</v>
      </c>
      <c r="X1670" t="s">
        <v>70</v>
      </c>
      <c r="Y1670" t="s">
        <v>1528</v>
      </c>
      <c r="Z1670" t="s">
        <v>1909</v>
      </c>
      <c r="AA1670">
        <v>817142</v>
      </c>
      <c r="AB1670" s="198">
        <v>37042.875</v>
      </c>
      <c r="AC1670" s="198">
        <v>37042.875</v>
      </c>
    </row>
    <row r="1671" spans="1:29" x14ac:dyDescent="0.25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310000</v>
      </c>
      <c r="G1671" s="202">
        <v>1309444</v>
      </c>
      <c r="H1671" s="198">
        <v>37041.356666666667</v>
      </c>
      <c r="I1671" t="s">
        <v>3095</v>
      </c>
      <c r="M1671" t="s">
        <v>2946</v>
      </c>
      <c r="N1671" t="s">
        <v>1538</v>
      </c>
      <c r="O1671" t="s">
        <v>3403</v>
      </c>
      <c r="P1671" s="199">
        <v>10000</v>
      </c>
      <c r="S1671" t="s">
        <v>2947</v>
      </c>
      <c r="T1671" t="s">
        <v>3255</v>
      </c>
      <c r="U1671" s="201">
        <v>-1.4999999999999999E-2</v>
      </c>
      <c r="V1671" t="s">
        <v>3389</v>
      </c>
      <c r="W1671" t="s">
        <v>1402</v>
      </c>
      <c r="X1671" t="s">
        <v>1403</v>
      </c>
      <c r="Y1671" t="s">
        <v>3275</v>
      </c>
      <c r="Z1671" t="s">
        <v>1909</v>
      </c>
      <c r="AA1671" t="s">
        <v>2157</v>
      </c>
      <c r="AB1671" s="198">
        <v>37073.875</v>
      </c>
      <c r="AC1671" s="198">
        <v>37103.875</v>
      </c>
    </row>
    <row r="1672" spans="1:29" x14ac:dyDescent="0.25">
      <c r="A1672" s="44" t="str">
        <f t="shared" si="126"/>
        <v>US Power Financial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3">
        <f t="shared" si="130"/>
        <v>4600</v>
      </c>
      <c r="G1672" s="202">
        <v>1309446</v>
      </c>
      <c r="H1672" s="198">
        <v>37041.356736111113</v>
      </c>
      <c r="I1672" t="s">
        <v>1546</v>
      </c>
      <c r="M1672" t="s">
        <v>1657</v>
      </c>
      <c r="N1672" t="s">
        <v>1069</v>
      </c>
      <c r="O1672" t="s">
        <v>283</v>
      </c>
      <c r="Q1672" s="199">
        <v>50</v>
      </c>
      <c r="S1672" t="s">
        <v>2945</v>
      </c>
      <c r="T1672" t="s">
        <v>3255</v>
      </c>
      <c r="U1672" s="201">
        <v>51.75</v>
      </c>
      <c r="V1672" t="s">
        <v>1357</v>
      </c>
      <c r="W1672" t="s">
        <v>1253</v>
      </c>
      <c r="X1672" t="s">
        <v>3001</v>
      </c>
      <c r="Y1672" t="s">
        <v>1072</v>
      </c>
      <c r="Z1672" t="s">
        <v>1909</v>
      </c>
      <c r="AA1672">
        <v>625956.1</v>
      </c>
      <c r="AB1672" s="198">
        <v>37165</v>
      </c>
      <c r="AC1672" s="198">
        <v>37256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1309447</v>
      </c>
      <c r="H1673" s="198">
        <v>37041.356747685182</v>
      </c>
      <c r="I1673" t="s">
        <v>1496</v>
      </c>
      <c r="M1673" t="s">
        <v>2946</v>
      </c>
      <c r="N1673" t="s">
        <v>1524</v>
      </c>
      <c r="O1673" t="s">
        <v>4940</v>
      </c>
      <c r="Q1673" s="199">
        <v>5000</v>
      </c>
      <c r="S1673" t="s">
        <v>2947</v>
      </c>
      <c r="T1673" t="s">
        <v>3255</v>
      </c>
      <c r="U1673" s="201">
        <v>5.8</v>
      </c>
      <c r="V1673" t="s">
        <v>1497</v>
      </c>
      <c r="W1673" t="s">
        <v>82</v>
      </c>
      <c r="X1673" t="s">
        <v>83</v>
      </c>
      <c r="Y1673" t="s">
        <v>1528</v>
      </c>
      <c r="Z1673" t="s">
        <v>1909</v>
      </c>
      <c r="AA1673">
        <v>817143</v>
      </c>
      <c r="AB1673" s="198">
        <v>37042.875</v>
      </c>
      <c r="AC1673" s="198">
        <v>37042.875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4791</v>
      </c>
      <c r="G1674" s="202">
        <v>1309448</v>
      </c>
      <c r="H1674" s="198">
        <v>37041.356805555559</v>
      </c>
      <c r="I1674" t="s">
        <v>1105</v>
      </c>
      <c r="M1674" t="s">
        <v>2946</v>
      </c>
      <c r="N1674" t="s">
        <v>1524</v>
      </c>
      <c r="O1674" t="s">
        <v>4879</v>
      </c>
      <c r="Q1674" s="199">
        <v>4791</v>
      </c>
      <c r="S1674" t="s">
        <v>2947</v>
      </c>
      <c r="T1674" t="s">
        <v>3255</v>
      </c>
      <c r="U1674" s="201">
        <v>3.86</v>
      </c>
      <c r="V1674" t="s">
        <v>1106</v>
      </c>
      <c r="W1674" t="s">
        <v>1575</v>
      </c>
      <c r="X1674" t="s">
        <v>1576</v>
      </c>
      <c r="Y1674" t="s">
        <v>1528</v>
      </c>
      <c r="Z1674" t="s">
        <v>1909</v>
      </c>
      <c r="AA1674">
        <v>817145</v>
      </c>
      <c r="AB1674" s="198">
        <v>37042.875</v>
      </c>
      <c r="AC1674" s="198">
        <v>37042.875</v>
      </c>
    </row>
    <row r="1675" spans="1:29" x14ac:dyDescent="0.25">
      <c r="A1675" s="44" t="str">
        <f t="shared" ref="A1675:A1738" si="131">B1675&amp;" "&amp;C1675&amp;" "&amp;D1675</f>
        <v>US Power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92</v>
      </c>
      <c r="F1675" s="213">
        <f t="shared" ref="F1675:F1738" si="135">E1675*SUM(P1675:Q1675)</f>
        <v>4600</v>
      </c>
      <c r="G1675" s="202">
        <v>1309449</v>
      </c>
      <c r="H1675" s="198">
        <v>37041.356840277775</v>
      </c>
      <c r="I1675" t="s">
        <v>2999</v>
      </c>
      <c r="M1675" t="s">
        <v>1657</v>
      </c>
      <c r="N1675" t="s">
        <v>1069</v>
      </c>
      <c r="O1675" t="s">
        <v>2038</v>
      </c>
      <c r="P1675" s="199">
        <v>50</v>
      </c>
      <c r="S1675" t="s">
        <v>2945</v>
      </c>
      <c r="T1675" t="s">
        <v>3255</v>
      </c>
      <c r="U1675" s="201">
        <v>59</v>
      </c>
      <c r="V1675" t="s">
        <v>3160</v>
      </c>
      <c r="W1675" t="s">
        <v>1253</v>
      </c>
      <c r="X1675" t="s">
        <v>3001</v>
      </c>
      <c r="Y1675" t="s">
        <v>1072</v>
      </c>
      <c r="Z1675" t="s">
        <v>1909</v>
      </c>
      <c r="AA1675">
        <v>625957.1</v>
      </c>
      <c r="AB1675" s="198">
        <v>37165</v>
      </c>
      <c r="AC1675" s="198">
        <v>37256</v>
      </c>
    </row>
    <row r="1676" spans="1:29" x14ac:dyDescent="0.25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</v>
      </c>
      <c r="G1676" s="202">
        <v>1309451</v>
      </c>
      <c r="H1676" s="198">
        <v>37041.356851851851</v>
      </c>
      <c r="I1676" t="s">
        <v>2979</v>
      </c>
      <c r="M1676" t="s">
        <v>1657</v>
      </c>
      <c r="N1676" t="s">
        <v>2977</v>
      </c>
      <c r="O1676" t="s">
        <v>1536</v>
      </c>
      <c r="Q1676" s="199">
        <v>50</v>
      </c>
      <c r="S1676" t="s">
        <v>2945</v>
      </c>
      <c r="T1676" t="s">
        <v>3255</v>
      </c>
      <c r="U1676" s="201">
        <v>46.75</v>
      </c>
      <c r="V1676" t="s">
        <v>1081</v>
      </c>
      <c r="W1676" t="s">
        <v>2993</v>
      </c>
      <c r="X1676" t="s">
        <v>1248</v>
      </c>
      <c r="Y1676" t="s">
        <v>1072</v>
      </c>
      <c r="Z1676" t="s">
        <v>1904</v>
      </c>
      <c r="AA1676">
        <v>625958.1</v>
      </c>
      <c r="AB1676" s="198">
        <v>37043.591666666667</v>
      </c>
      <c r="AC1676" s="198">
        <v>37072.591666666667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1309450</v>
      </c>
      <c r="H1677" s="198">
        <v>37041.356851851851</v>
      </c>
      <c r="I1677" t="s">
        <v>1573</v>
      </c>
      <c r="M1677" t="s">
        <v>2946</v>
      </c>
      <c r="N1677" t="s">
        <v>1524</v>
      </c>
      <c r="O1677" t="s">
        <v>4940</v>
      </c>
      <c r="Q1677" s="199">
        <v>5000</v>
      </c>
      <c r="S1677" t="s">
        <v>2947</v>
      </c>
      <c r="T1677" t="s">
        <v>3255</v>
      </c>
      <c r="U1677" s="201">
        <v>5.85</v>
      </c>
      <c r="V1677" t="s">
        <v>305</v>
      </c>
      <c r="W1677" t="s">
        <v>82</v>
      </c>
      <c r="X1677" t="s">
        <v>83</v>
      </c>
      <c r="Y1677" t="s">
        <v>1528</v>
      </c>
      <c r="Z1677" t="s">
        <v>1909</v>
      </c>
      <c r="AA1677">
        <v>817146</v>
      </c>
      <c r="AB1677" s="198">
        <v>37042.875</v>
      </c>
      <c r="AC1677" s="198">
        <v>37042.875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1309452</v>
      </c>
      <c r="H1678" s="198">
        <v>37041.356886574074</v>
      </c>
      <c r="I1678" t="s">
        <v>2917</v>
      </c>
      <c r="M1678" t="s">
        <v>2946</v>
      </c>
      <c r="N1678" t="s">
        <v>1524</v>
      </c>
      <c r="O1678" t="s">
        <v>4845</v>
      </c>
      <c r="Q1678" s="199">
        <v>10000</v>
      </c>
      <c r="S1678" t="s">
        <v>2947</v>
      </c>
      <c r="T1678" t="s">
        <v>3255</v>
      </c>
      <c r="U1678" s="201">
        <v>3.75</v>
      </c>
      <c r="V1678" t="s">
        <v>1366</v>
      </c>
      <c r="W1678" t="s">
        <v>1526</v>
      </c>
      <c r="X1678" t="s">
        <v>1527</v>
      </c>
      <c r="Y1678" t="s">
        <v>1528</v>
      </c>
      <c r="Z1678" t="s">
        <v>1909</v>
      </c>
      <c r="AA1678">
        <v>817147</v>
      </c>
      <c r="AB1678" s="198">
        <v>37042.875</v>
      </c>
      <c r="AC1678" s="198">
        <v>37042.875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2000</v>
      </c>
      <c r="G1679" s="202">
        <v>1309453</v>
      </c>
      <c r="H1679" s="198">
        <v>37041.356909722221</v>
      </c>
      <c r="I1679" t="s">
        <v>2141</v>
      </c>
      <c r="M1679" t="s">
        <v>2946</v>
      </c>
      <c r="N1679" t="s">
        <v>1524</v>
      </c>
      <c r="O1679" t="s">
        <v>2014</v>
      </c>
      <c r="Q1679" s="199">
        <v>2000</v>
      </c>
      <c r="S1679" t="s">
        <v>2947</v>
      </c>
      <c r="T1679" t="s">
        <v>3255</v>
      </c>
      <c r="U1679" s="201">
        <v>3.6775000000000002</v>
      </c>
      <c r="V1679" t="s">
        <v>2142</v>
      </c>
      <c r="W1679" t="s">
        <v>1562</v>
      </c>
      <c r="X1679" t="s">
        <v>1563</v>
      </c>
      <c r="Y1679" t="s">
        <v>1528</v>
      </c>
      <c r="Z1679" t="s">
        <v>1909</v>
      </c>
      <c r="AA1679">
        <v>817148</v>
      </c>
      <c r="AB1679" s="198">
        <v>37042.875</v>
      </c>
      <c r="AC1679" s="198">
        <v>37042.875</v>
      </c>
    </row>
    <row r="1680" spans="1:29" x14ac:dyDescent="0.25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300000</v>
      </c>
      <c r="G1680" s="202">
        <v>1309454</v>
      </c>
      <c r="H1680" s="198">
        <v>37041.356956018521</v>
      </c>
      <c r="I1680" t="s">
        <v>1097</v>
      </c>
      <c r="M1680" t="s">
        <v>2946</v>
      </c>
      <c r="N1680" t="s">
        <v>1268</v>
      </c>
      <c r="O1680" t="s">
        <v>884</v>
      </c>
      <c r="Q1680" s="199">
        <v>10000</v>
      </c>
      <c r="S1680" t="s">
        <v>2947</v>
      </c>
      <c r="T1680" t="s">
        <v>3255</v>
      </c>
      <c r="U1680" s="201">
        <v>3.57</v>
      </c>
      <c r="V1680" t="s">
        <v>1328</v>
      </c>
      <c r="W1680" t="s">
        <v>2937</v>
      </c>
      <c r="X1680" t="s">
        <v>2938</v>
      </c>
      <c r="Y1680" t="s">
        <v>3275</v>
      </c>
      <c r="Z1680" t="s">
        <v>1909</v>
      </c>
      <c r="AA1680" t="s">
        <v>2158</v>
      </c>
      <c r="AB1680" s="198">
        <v>37043.875</v>
      </c>
      <c r="AC1680" s="198">
        <v>37072.875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1309456</v>
      </c>
      <c r="H1681" s="198">
        <v>37041.357037037036</v>
      </c>
      <c r="I1681" t="s">
        <v>1267</v>
      </c>
      <c r="M1681" t="s">
        <v>2946</v>
      </c>
      <c r="N1681" t="s">
        <v>1524</v>
      </c>
      <c r="O1681" t="s">
        <v>4973</v>
      </c>
      <c r="Q1681" s="199">
        <v>10000</v>
      </c>
      <c r="S1681" t="s">
        <v>2947</v>
      </c>
      <c r="T1681" t="s">
        <v>3255</v>
      </c>
      <c r="U1681" s="201">
        <v>3.79</v>
      </c>
      <c r="V1681" t="s">
        <v>1359</v>
      </c>
      <c r="W1681" t="s">
        <v>1101</v>
      </c>
      <c r="X1681" t="s">
        <v>1102</v>
      </c>
      <c r="Y1681" t="s">
        <v>1528</v>
      </c>
      <c r="Z1681" t="s">
        <v>1909</v>
      </c>
      <c r="AA1681">
        <v>817150</v>
      </c>
      <c r="AB1681" s="198">
        <v>37042.875</v>
      </c>
      <c r="AC1681" s="198">
        <v>37042.875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25000</v>
      </c>
      <c r="G1682" s="202">
        <v>1309457</v>
      </c>
      <c r="H1682" s="198">
        <v>37041.357094907406</v>
      </c>
      <c r="I1682" t="s">
        <v>1600</v>
      </c>
      <c r="M1682" t="s">
        <v>2946</v>
      </c>
      <c r="N1682" t="s">
        <v>1524</v>
      </c>
      <c r="O1682" t="s">
        <v>110</v>
      </c>
      <c r="Q1682" s="199">
        <v>25000</v>
      </c>
      <c r="S1682" t="s">
        <v>2947</v>
      </c>
      <c r="T1682" t="s">
        <v>3255</v>
      </c>
      <c r="U1682" s="201">
        <v>3.69</v>
      </c>
      <c r="V1682" t="s">
        <v>3375</v>
      </c>
      <c r="W1682" t="s">
        <v>1101</v>
      </c>
      <c r="X1682" t="s">
        <v>1102</v>
      </c>
      <c r="Y1682" t="s">
        <v>1528</v>
      </c>
      <c r="Z1682" t="s">
        <v>1909</v>
      </c>
      <c r="AA1682">
        <v>817151</v>
      </c>
      <c r="AB1682" s="198">
        <v>37042.875</v>
      </c>
      <c r="AC1682" s="198">
        <v>37042.875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9000</v>
      </c>
      <c r="G1683" s="202">
        <v>1309458</v>
      </c>
      <c r="H1683" s="198">
        <v>37041.357118055559</v>
      </c>
      <c r="I1683" t="s">
        <v>88</v>
      </c>
      <c r="M1683" t="s">
        <v>2946</v>
      </c>
      <c r="N1683" t="s">
        <v>1524</v>
      </c>
      <c r="O1683" t="s">
        <v>4934</v>
      </c>
      <c r="P1683" s="199">
        <v>9000</v>
      </c>
      <c r="S1683" t="s">
        <v>2947</v>
      </c>
      <c r="T1683" t="s">
        <v>3255</v>
      </c>
      <c r="U1683" s="201">
        <v>3.5</v>
      </c>
      <c r="V1683" t="s">
        <v>1996</v>
      </c>
      <c r="W1683" t="s">
        <v>91</v>
      </c>
      <c r="X1683" t="s">
        <v>83</v>
      </c>
      <c r="Y1683" t="s">
        <v>1528</v>
      </c>
      <c r="Z1683" t="s">
        <v>1909</v>
      </c>
      <c r="AA1683">
        <v>817152</v>
      </c>
      <c r="AB1683" s="198">
        <v>37042.875</v>
      </c>
      <c r="AC1683" s="198">
        <v>37042.875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30</v>
      </c>
      <c r="F1684" s="213">
        <f t="shared" si="135"/>
        <v>300000</v>
      </c>
      <c r="G1684" s="202">
        <v>1309459</v>
      </c>
      <c r="H1684" s="198">
        <v>37041.357164351852</v>
      </c>
      <c r="I1684" t="s">
        <v>1499</v>
      </c>
      <c r="M1684" t="s">
        <v>2946</v>
      </c>
      <c r="N1684" t="s">
        <v>1524</v>
      </c>
      <c r="O1684" t="s">
        <v>431</v>
      </c>
      <c r="Q1684" s="199">
        <v>10000</v>
      </c>
      <c r="S1684" t="s">
        <v>2947</v>
      </c>
      <c r="T1684" t="s">
        <v>3255</v>
      </c>
      <c r="U1684" s="201">
        <v>3.5950000000000002</v>
      </c>
      <c r="V1684" t="s">
        <v>1500</v>
      </c>
      <c r="W1684" t="s">
        <v>1388</v>
      </c>
      <c r="X1684" t="s">
        <v>85</v>
      </c>
      <c r="Y1684" t="s">
        <v>1528</v>
      </c>
      <c r="Z1684" t="s">
        <v>1909</v>
      </c>
      <c r="AA1684">
        <v>817154</v>
      </c>
      <c r="AB1684" s="198">
        <v>37043.875</v>
      </c>
      <c r="AC1684" s="198">
        <v>37072.875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20000</v>
      </c>
      <c r="G1685" s="202">
        <v>1309462</v>
      </c>
      <c r="H1685" s="198">
        <v>37041.357187499998</v>
      </c>
      <c r="I1685" t="s">
        <v>1406</v>
      </c>
      <c r="M1685" t="s">
        <v>2946</v>
      </c>
      <c r="N1685" t="s">
        <v>1524</v>
      </c>
      <c r="O1685" t="s">
        <v>4921</v>
      </c>
      <c r="Q1685" s="199">
        <v>20000</v>
      </c>
      <c r="S1685" t="s">
        <v>2947</v>
      </c>
      <c r="T1685" t="s">
        <v>3255</v>
      </c>
      <c r="U1685" s="201">
        <v>3.5575000000000001</v>
      </c>
      <c r="V1685" t="s">
        <v>1142</v>
      </c>
      <c r="W1685" t="s">
        <v>1363</v>
      </c>
      <c r="X1685" t="s">
        <v>1548</v>
      </c>
      <c r="Y1685" t="s">
        <v>1528</v>
      </c>
      <c r="Z1685" t="s">
        <v>1909</v>
      </c>
      <c r="AA1685">
        <v>817153</v>
      </c>
      <c r="AB1685" s="198">
        <v>37042.875</v>
      </c>
      <c r="AC1685" s="198">
        <v>37042.875</v>
      </c>
    </row>
    <row r="1686" spans="1:29" x14ac:dyDescent="0.25">
      <c r="A1686" s="44" t="str">
        <f t="shared" si="131"/>
        <v>US Power Physical</v>
      </c>
      <c r="B1686" s="44" t="str">
        <f t="shared" si="132"/>
        <v>US</v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775</v>
      </c>
      <c r="G1686" s="202">
        <v>1309463</v>
      </c>
      <c r="H1686" s="198">
        <v>37041.357199074075</v>
      </c>
      <c r="I1686" t="s">
        <v>2992</v>
      </c>
      <c r="M1686" t="s">
        <v>1657</v>
      </c>
      <c r="N1686" t="s">
        <v>2902</v>
      </c>
      <c r="O1686" t="s">
        <v>303</v>
      </c>
      <c r="Q1686" s="199">
        <v>25</v>
      </c>
      <c r="S1686" t="s">
        <v>2945</v>
      </c>
      <c r="T1686" t="s">
        <v>3255</v>
      </c>
      <c r="U1686" s="201">
        <v>324</v>
      </c>
      <c r="V1686" t="s">
        <v>432</v>
      </c>
      <c r="W1686" t="s">
        <v>1436</v>
      </c>
      <c r="X1686" t="s">
        <v>2903</v>
      </c>
      <c r="Y1686" t="s">
        <v>1072</v>
      </c>
      <c r="Z1686" t="s">
        <v>1904</v>
      </c>
      <c r="AA1686">
        <v>625960.1</v>
      </c>
      <c r="AB1686" s="198">
        <v>37073.875</v>
      </c>
      <c r="AC1686" s="198">
        <v>37103.875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1309465</v>
      </c>
      <c r="H1687" s="198">
        <v>37041.357268518521</v>
      </c>
      <c r="I1687" t="s">
        <v>1238</v>
      </c>
      <c r="M1687" t="s">
        <v>2946</v>
      </c>
      <c r="N1687" t="s">
        <v>1524</v>
      </c>
      <c r="O1687" t="s">
        <v>4891</v>
      </c>
      <c r="Q1687" s="199">
        <v>5000</v>
      </c>
      <c r="S1687" t="s">
        <v>2947</v>
      </c>
      <c r="T1687" t="s">
        <v>3255</v>
      </c>
      <c r="U1687" s="201">
        <v>3.5375000000000001</v>
      </c>
      <c r="V1687" t="s">
        <v>1512</v>
      </c>
      <c r="W1687" t="s">
        <v>1363</v>
      </c>
      <c r="X1687" t="s">
        <v>1548</v>
      </c>
      <c r="Y1687" t="s">
        <v>1528</v>
      </c>
      <c r="Z1687" t="s">
        <v>1909</v>
      </c>
      <c r="AA1687">
        <v>817157</v>
      </c>
      <c r="AB1687" s="198">
        <v>37042.875</v>
      </c>
      <c r="AC1687" s="198">
        <v>37042.875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5000</v>
      </c>
      <c r="G1688" s="202">
        <v>1309467</v>
      </c>
      <c r="H1688" s="198">
        <v>37041.35728009259</v>
      </c>
      <c r="I1688" t="s">
        <v>1529</v>
      </c>
      <c r="M1688" t="s">
        <v>2946</v>
      </c>
      <c r="N1688" t="s">
        <v>1524</v>
      </c>
      <c r="O1688" t="s">
        <v>4912</v>
      </c>
      <c r="Q1688" s="199">
        <v>5000</v>
      </c>
      <c r="S1688" t="s">
        <v>2947</v>
      </c>
      <c r="T1688" t="s">
        <v>3255</v>
      </c>
      <c r="U1688" s="201">
        <v>3.5550000000000002</v>
      </c>
      <c r="V1688" t="s">
        <v>1567</v>
      </c>
      <c r="W1688" t="s">
        <v>1363</v>
      </c>
      <c r="X1688" t="s">
        <v>1548</v>
      </c>
      <c r="Y1688" t="s">
        <v>1528</v>
      </c>
      <c r="Z1688" t="s">
        <v>1909</v>
      </c>
      <c r="AA1688">
        <v>817156</v>
      </c>
      <c r="AB1688" s="198">
        <v>37042.875</v>
      </c>
      <c r="AC1688" s="198">
        <v>37042.875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1309466</v>
      </c>
      <c r="H1689" s="198">
        <v>37041.35728009259</v>
      </c>
      <c r="I1689" t="s">
        <v>1509</v>
      </c>
      <c r="M1689" t="s">
        <v>2946</v>
      </c>
      <c r="N1689" t="s">
        <v>1524</v>
      </c>
      <c r="O1689" t="s">
        <v>362</v>
      </c>
      <c r="Q1689" s="199">
        <v>10000</v>
      </c>
      <c r="S1689" t="s">
        <v>2947</v>
      </c>
      <c r="T1689" t="s">
        <v>3255</v>
      </c>
      <c r="U1689" s="201">
        <v>3.625</v>
      </c>
      <c r="V1689" t="s">
        <v>1194</v>
      </c>
      <c r="W1689" t="s">
        <v>1388</v>
      </c>
      <c r="X1689" t="s">
        <v>85</v>
      </c>
      <c r="Y1689" t="s">
        <v>1528</v>
      </c>
      <c r="Z1689" t="s">
        <v>1909</v>
      </c>
      <c r="AA1689">
        <v>817155</v>
      </c>
      <c r="AB1689" s="198">
        <v>37042.875</v>
      </c>
      <c r="AC1689" s="198">
        <v>37042.875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1309468</v>
      </c>
      <c r="H1690" s="198">
        <v>37041.357314814813</v>
      </c>
      <c r="I1690" t="s">
        <v>3095</v>
      </c>
      <c r="M1690" t="s">
        <v>2946</v>
      </c>
      <c r="N1690" t="s">
        <v>1524</v>
      </c>
      <c r="O1690" t="s">
        <v>4845</v>
      </c>
      <c r="Q1690" s="199">
        <v>10000</v>
      </c>
      <c r="S1690" t="s">
        <v>2947</v>
      </c>
      <c r="T1690" t="s">
        <v>3255</v>
      </c>
      <c r="U1690" s="201">
        <v>3.7538</v>
      </c>
      <c r="V1690" t="s">
        <v>1362</v>
      </c>
      <c r="W1690" t="s">
        <v>1526</v>
      </c>
      <c r="X1690" t="s">
        <v>1527</v>
      </c>
      <c r="Y1690" t="s">
        <v>1528</v>
      </c>
      <c r="Z1690" t="s">
        <v>1909</v>
      </c>
      <c r="AA1690">
        <v>817158</v>
      </c>
      <c r="AB1690" s="198">
        <v>37042.875</v>
      </c>
      <c r="AC1690" s="198">
        <v>37042.875</v>
      </c>
    </row>
    <row r="1691" spans="1:29" x14ac:dyDescent="0.25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13">
        <f t="shared" si="135"/>
        <v>300000</v>
      </c>
      <c r="G1691" s="202">
        <v>1309469</v>
      </c>
      <c r="H1691" s="198">
        <v>37041.35733796296</v>
      </c>
      <c r="I1691" t="s">
        <v>3095</v>
      </c>
      <c r="M1691" t="s">
        <v>2946</v>
      </c>
      <c r="N1691" t="s">
        <v>1268</v>
      </c>
      <c r="O1691" t="s">
        <v>2159</v>
      </c>
      <c r="Q1691" s="199">
        <v>10000</v>
      </c>
      <c r="S1691" t="s">
        <v>2947</v>
      </c>
      <c r="T1691" t="s">
        <v>3255</v>
      </c>
      <c r="U1691" s="201">
        <v>3.87</v>
      </c>
      <c r="V1691" t="s">
        <v>3353</v>
      </c>
      <c r="W1691" t="s">
        <v>89</v>
      </c>
      <c r="X1691" t="s">
        <v>90</v>
      </c>
      <c r="Y1691" t="s">
        <v>3275</v>
      </c>
      <c r="Z1691" t="s">
        <v>1909</v>
      </c>
      <c r="AA1691" t="s">
        <v>2160</v>
      </c>
      <c r="AB1691" s="198">
        <v>37043.875</v>
      </c>
      <c r="AC1691" s="198">
        <v>37072.875</v>
      </c>
    </row>
    <row r="1692" spans="1:29" x14ac:dyDescent="0.25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1309471</v>
      </c>
      <c r="H1692" s="198">
        <v>37041.357361111113</v>
      </c>
      <c r="I1692" t="s">
        <v>3132</v>
      </c>
      <c r="M1692" t="s">
        <v>2946</v>
      </c>
      <c r="N1692" t="s">
        <v>1524</v>
      </c>
      <c r="O1692" t="s">
        <v>1985</v>
      </c>
      <c r="Q1692" s="199">
        <v>5000</v>
      </c>
      <c r="S1692" t="s">
        <v>2947</v>
      </c>
      <c r="T1692" t="s">
        <v>3255</v>
      </c>
      <c r="U1692" s="201">
        <v>10.1</v>
      </c>
      <c r="V1692" t="s">
        <v>1284</v>
      </c>
      <c r="W1692" t="s">
        <v>2919</v>
      </c>
      <c r="X1692" t="s">
        <v>83</v>
      </c>
      <c r="Y1692" t="s">
        <v>1528</v>
      </c>
      <c r="Z1692" t="s">
        <v>1909</v>
      </c>
      <c r="AA1692">
        <v>817159</v>
      </c>
      <c r="AB1692" s="198">
        <v>37042.875</v>
      </c>
      <c r="AC1692" s="198">
        <v>37042.875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1309472</v>
      </c>
      <c r="H1693" s="198">
        <v>37041.357372685183</v>
      </c>
      <c r="I1693" t="s">
        <v>1505</v>
      </c>
      <c r="M1693" t="s">
        <v>2946</v>
      </c>
      <c r="N1693" t="s">
        <v>1524</v>
      </c>
      <c r="O1693" t="s">
        <v>4879</v>
      </c>
      <c r="P1693" s="199">
        <v>5000</v>
      </c>
      <c r="S1693" t="s">
        <v>2947</v>
      </c>
      <c r="T1693" t="s">
        <v>3255</v>
      </c>
      <c r="U1693" s="201">
        <v>3.85</v>
      </c>
      <c r="V1693" t="s">
        <v>1506</v>
      </c>
      <c r="W1693" t="s">
        <v>1575</v>
      </c>
      <c r="X1693" t="s">
        <v>1576</v>
      </c>
      <c r="Y1693" t="s">
        <v>1528</v>
      </c>
      <c r="Z1693" t="s">
        <v>1909</v>
      </c>
      <c r="AA1693">
        <v>817160</v>
      </c>
      <c r="AB1693" s="198">
        <v>37042.875</v>
      </c>
      <c r="AC1693" s="198">
        <v>37042.875</v>
      </c>
    </row>
    <row r="1694" spans="1:29" x14ac:dyDescent="0.25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30</v>
      </c>
      <c r="F1694" s="213">
        <f t="shared" si="135"/>
        <v>53130</v>
      </c>
      <c r="G1694" s="202">
        <v>1309473</v>
      </c>
      <c r="H1694" s="198">
        <v>37041.357395833336</v>
      </c>
      <c r="I1694" t="s">
        <v>1566</v>
      </c>
      <c r="M1694" t="s">
        <v>2946</v>
      </c>
      <c r="N1694" t="s">
        <v>1524</v>
      </c>
      <c r="O1694" t="s">
        <v>308</v>
      </c>
      <c r="P1694" s="199">
        <v>1771</v>
      </c>
      <c r="S1694" t="s">
        <v>2947</v>
      </c>
      <c r="T1694" t="s">
        <v>3255</v>
      </c>
      <c r="U1694" s="201">
        <v>3.9049999999999998</v>
      </c>
      <c r="V1694" t="s">
        <v>424</v>
      </c>
      <c r="W1694" t="s">
        <v>64</v>
      </c>
      <c r="X1694" t="s">
        <v>65</v>
      </c>
      <c r="Y1694" t="s">
        <v>1528</v>
      </c>
      <c r="Z1694" t="s">
        <v>1909</v>
      </c>
      <c r="AA1694">
        <v>817161</v>
      </c>
      <c r="AB1694" s="198">
        <v>37043.875</v>
      </c>
      <c r="AC1694" s="198">
        <v>37072.875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246870</v>
      </c>
      <c r="G1695" s="202">
        <v>1309475</v>
      </c>
      <c r="H1695" s="198">
        <v>37041.357465277775</v>
      </c>
      <c r="I1695" t="s">
        <v>1499</v>
      </c>
      <c r="M1695" t="s">
        <v>2946</v>
      </c>
      <c r="N1695" t="s">
        <v>1524</v>
      </c>
      <c r="O1695" t="s">
        <v>431</v>
      </c>
      <c r="P1695" s="199">
        <v>8229</v>
      </c>
      <c r="S1695" t="s">
        <v>2947</v>
      </c>
      <c r="T1695" t="s">
        <v>3255</v>
      </c>
      <c r="U1695" s="201">
        <v>3.5950000000000002</v>
      </c>
      <c r="V1695" t="s">
        <v>1500</v>
      </c>
      <c r="W1695" t="s">
        <v>1388</v>
      </c>
      <c r="X1695" t="s">
        <v>85</v>
      </c>
      <c r="Y1695" t="s">
        <v>1528</v>
      </c>
      <c r="Z1695" t="s">
        <v>1909</v>
      </c>
      <c r="AA1695">
        <v>817162</v>
      </c>
      <c r="AB1695" s="198">
        <v>37043.875</v>
      </c>
      <c r="AC1695" s="198">
        <v>37072.875</v>
      </c>
    </row>
    <row r="1696" spans="1:29" x14ac:dyDescent="0.25">
      <c r="A1696" s="44" t="str">
        <f t="shared" si="131"/>
        <v>US Natural Gas Financial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Financial</v>
      </c>
      <c r="E1696" s="44">
        <f>IF(VLOOKUP(S1696,'DD-Lookup'!$J$6:$L$50,3,FALSE)="Monthly",(YEAR(AC1696)-YEAR(AB1696))*12+MONTH(AC1696)-MONTH(AB1696)+1,(AC1696-AB1696+1))</f>
        <v>31</v>
      </c>
      <c r="F1696" s="213">
        <f t="shared" si="135"/>
        <v>155000</v>
      </c>
      <c r="G1696" s="202">
        <v>1309477</v>
      </c>
      <c r="H1696" s="198">
        <v>37041.357499999998</v>
      </c>
      <c r="I1696" t="s">
        <v>1241</v>
      </c>
      <c r="M1696" t="s">
        <v>2946</v>
      </c>
      <c r="N1696" t="s">
        <v>1268</v>
      </c>
      <c r="O1696" t="s">
        <v>1537</v>
      </c>
      <c r="P1696" s="199">
        <v>5000</v>
      </c>
      <c r="S1696" t="s">
        <v>2947</v>
      </c>
      <c r="T1696" t="s">
        <v>3255</v>
      </c>
      <c r="U1696" s="201">
        <v>3.7349999999999999</v>
      </c>
      <c r="V1696" t="s">
        <v>2161</v>
      </c>
      <c r="W1696" t="s">
        <v>1767</v>
      </c>
      <c r="X1696" t="s">
        <v>1269</v>
      </c>
      <c r="Y1696" t="s">
        <v>3275</v>
      </c>
      <c r="Z1696" t="s">
        <v>1909</v>
      </c>
      <c r="AA1696" t="s">
        <v>2162</v>
      </c>
      <c r="AB1696" s="198">
        <v>37073.875</v>
      </c>
      <c r="AC1696" s="198">
        <v>37103.875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1309478</v>
      </c>
      <c r="H1697" s="198">
        <v>37041.357534722221</v>
      </c>
      <c r="I1697" t="s">
        <v>1573</v>
      </c>
      <c r="M1697" t="s">
        <v>2946</v>
      </c>
      <c r="N1697" t="s">
        <v>1524</v>
      </c>
      <c r="O1697" t="s">
        <v>2163</v>
      </c>
      <c r="Q1697" s="199">
        <v>10000</v>
      </c>
      <c r="S1697" t="s">
        <v>2947</v>
      </c>
      <c r="T1697" t="s">
        <v>3255</v>
      </c>
      <c r="U1697" s="201">
        <v>3.7650000000000001</v>
      </c>
      <c r="V1697" t="s">
        <v>1389</v>
      </c>
      <c r="W1697" t="s">
        <v>1526</v>
      </c>
      <c r="X1697" t="s">
        <v>1527</v>
      </c>
      <c r="Y1697" t="s">
        <v>1528</v>
      </c>
      <c r="Z1697" t="s">
        <v>1909</v>
      </c>
      <c r="AA1697">
        <v>817163</v>
      </c>
      <c r="AB1697" s="198">
        <v>37042.875</v>
      </c>
      <c r="AC1697" s="198">
        <v>37042.875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1309479</v>
      </c>
      <c r="H1698" s="198">
        <v>37041.357557870368</v>
      </c>
      <c r="I1698" t="s">
        <v>2992</v>
      </c>
      <c r="M1698" t="s">
        <v>2946</v>
      </c>
      <c r="N1698" t="s">
        <v>2928</v>
      </c>
      <c r="O1698" t="s">
        <v>2164</v>
      </c>
      <c r="Q1698" s="199">
        <v>10000</v>
      </c>
      <c r="S1698" t="s">
        <v>2947</v>
      </c>
      <c r="T1698" t="s">
        <v>3255</v>
      </c>
      <c r="U1698" s="201">
        <v>3.585</v>
      </c>
      <c r="V1698" t="s">
        <v>2960</v>
      </c>
      <c r="W1698" t="s">
        <v>1327</v>
      </c>
      <c r="X1698" t="s">
        <v>2929</v>
      </c>
      <c r="Y1698" t="s">
        <v>1528</v>
      </c>
      <c r="Z1698" t="s">
        <v>2930</v>
      </c>
      <c r="AA1698">
        <v>817164</v>
      </c>
      <c r="AB1698" s="198">
        <v>37042.875</v>
      </c>
      <c r="AC1698" s="198">
        <v>37042.875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1309480</v>
      </c>
      <c r="H1699" s="198">
        <v>37041.357592592591</v>
      </c>
      <c r="I1699" t="s">
        <v>1554</v>
      </c>
      <c r="M1699" t="s">
        <v>2946</v>
      </c>
      <c r="N1699" t="s">
        <v>1524</v>
      </c>
      <c r="O1699" t="s">
        <v>4845</v>
      </c>
      <c r="Q1699" s="199">
        <v>10000</v>
      </c>
      <c r="S1699" t="s">
        <v>2947</v>
      </c>
      <c r="T1699" t="s">
        <v>3255</v>
      </c>
      <c r="U1699" s="201">
        <v>3.7574999999999998</v>
      </c>
      <c r="V1699" t="s">
        <v>1423</v>
      </c>
      <c r="W1699" t="s">
        <v>1526</v>
      </c>
      <c r="X1699" t="s">
        <v>1527</v>
      </c>
      <c r="Y1699" t="s">
        <v>1528</v>
      </c>
      <c r="Z1699" t="s">
        <v>1909</v>
      </c>
      <c r="AA1699">
        <v>817165</v>
      </c>
      <c r="AB1699" s="198">
        <v>37042.875</v>
      </c>
      <c r="AC1699" s="198">
        <v>37042.875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5000</v>
      </c>
      <c r="G1700" s="202">
        <v>1309481</v>
      </c>
      <c r="H1700" s="198">
        <v>37041.357604166667</v>
      </c>
      <c r="I1700" t="s">
        <v>1551</v>
      </c>
      <c r="M1700" t="s">
        <v>2946</v>
      </c>
      <c r="N1700" t="s">
        <v>1524</v>
      </c>
      <c r="O1700" t="s">
        <v>2016</v>
      </c>
      <c r="Q1700" s="199">
        <v>5000</v>
      </c>
      <c r="S1700" t="s">
        <v>2947</v>
      </c>
      <c r="T1700" t="s">
        <v>3255</v>
      </c>
      <c r="U1700" s="201">
        <v>3.665</v>
      </c>
      <c r="V1700" t="s">
        <v>3175</v>
      </c>
      <c r="W1700" t="s">
        <v>1107</v>
      </c>
      <c r="X1700" t="s">
        <v>1108</v>
      </c>
      <c r="Y1700" t="s">
        <v>1528</v>
      </c>
      <c r="Z1700" t="s">
        <v>1909</v>
      </c>
      <c r="AA1700">
        <v>817166</v>
      </c>
      <c r="AB1700" s="198">
        <v>37042.875</v>
      </c>
      <c r="AC1700" s="198">
        <v>37042.875</v>
      </c>
    </row>
    <row r="1701" spans="1:29" x14ac:dyDescent="0.25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31</v>
      </c>
      <c r="F1701" s="213">
        <f t="shared" si="135"/>
        <v>310000</v>
      </c>
      <c r="G1701" s="202">
        <v>1309483</v>
      </c>
      <c r="H1701" s="198">
        <v>37041.357627314814</v>
      </c>
      <c r="I1701" t="s">
        <v>3169</v>
      </c>
      <c r="M1701" t="s">
        <v>2946</v>
      </c>
      <c r="N1701" t="s">
        <v>1268</v>
      </c>
      <c r="O1701" t="s">
        <v>1537</v>
      </c>
      <c r="P1701" s="199">
        <v>10000</v>
      </c>
      <c r="S1701" t="s">
        <v>2947</v>
      </c>
      <c r="T1701" t="s">
        <v>3255</v>
      </c>
      <c r="U1701" s="201">
        <v>3.7349999999999999</v>
      </c>
      <c r="V1701" t="s">
        <v>2165</v>
      </c>
      <c r="W1701" t="s">
        <v>1767</v>
      </c>
      <c r="X1701" t="s">
        <v>1269</v>
      </c>
      <c r="Y1701" t="s">
        <v>3275</v>
      </c>
      <c r="Z1701" t="s">
        <v>1909</v>
      </c>
      <c r="AA1701" t="s">
        <v>2166</v>
      </c>
      <c r="AB1701" s="198">
        <v>37073.875</v>
      </c>
      <c r="AC1701" s="198">
        <v>37103.875</v>
      </c>
    </row>
    <row r="1702" spans="1:29" x14ac:dyDescent="0.25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31</v>
      </c>
      <c r="F1702" s="213">
        <f t="shared" si="135"/>
        <v>155000</v>
      </c>
      <c r="G1702" s="202">
        <v>1309486</v>
      </c>
      <c r="H1702" s="198">
        <v>37041.357662037037</v>
      </c>
      <c r="I1702" t="s">
        <v>3227</v>
      </c>
      <c r="M1702" t="s">
        <v>2946</v>
      </c>
      <c r="N1702" t="s">
        <v>1268</v>
      </c>
      <c r="O1702" t="s">
        <v>1537</v>
      </c>
      <c r="P1702" s="199">
        <v>5000</v>
      </c>
      <c r="S1702" t="s">
        <v>2947</v>
      </c>
      <c r="T1702" t="s">
        <v>3255</v>
      </c>
      <c r="U1702" s="201">
        <v>3.7349999999999999</v>
      </c>
      <c r="V1702" t="s">
        <v>3198</v>
      </c>
      <c r="W1702" t="s">
        <v>1767</v>
      </c>
      <c r="X1702" t="s">
        <v>1269</v>
      </c>
      <c r="Y1702" t="s">
        <v>3275</v>
      </c>
      <c r="Z1702" t="s">
        <v>1909</v>
      </c>
      <c r="AA1702" t="s">
        <v>2167</v>
      </c>
      <c r="AB1702" s="198">
        <v>37073.875</v>
      </c>
      <c r="AC1702" s="198">
        <v>37103.875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5000</v>
      </c>
      <c r="G1703" s="202">
        <v>1309485</v>
      </c>
      <c r="H1703" s="198">
        <v>37041.357662037037</v>
      </c>
      <c r="I1703" t="s">
        <v>1573</v>
      </c>
      <c r="M1703" t="s">
        <v>2946</v>
      </c>
      <c r="N1703" t="s">
        <v>1524</v>
      </c>
      <c r="O1703" t="s">
        <v>4912</v>
      </c>
      <c r="Q1703" s="199">
        <v>5000</v>
      </c>
      <c r="S1703" t="s">
        <v>2947</v>
      </c>
      <c r="T1703" t="s">
        <v>3255</v>
      </c>
      <c r="U1703" s="201">
        <v>3.5575000000000001</v>
      </c>
      <c r="V1703" t="s">
        <v>1446</v>
      </c>
      <c r="W1703" t="s">
        <v>1363</v>
      </c>
      <c r="X1703" t="s">
        <v>1548</v>
      </c>
      <c r="Y1703" t="s">
        <v>1528</v>
      </c>
      <c r="Z1703" t="s">
        <v>1909</v>
      </c>
      <c r="AA1703">
        <v>817167</v>
      </c>
      <c r="AB1703" s="198">
        <v>37042.875</v>
      </c>
      <c r="AC1703" s="198">
        <v>37042.875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1309487</v>
      </c>
      <c r="H1704" s="198">
        <v>37041.357685185183</v>
      </c>
      <c r="I1704" t="s">
        <v>893</v>
      </c>
      <c r="M1704" t="s">
        <v>2946</v>
      </c>
      <c r="N1704" t="s">
        <v>1524</v>
      </c>
      <c r="O1704" t="s">
        <v>2093</v>
      </c>
      <c r="Q1704" s="199">
        <v>10000</v>
      </c>
      <c r="S1704" t="s">
        <v>2947</v>
      </c>
      <c r="T1704" t="s">
        <v>3255</v>
      </c>
      <c r="U1704" s="201">
        <v>10.1</v>
      </c>
      <c r="V1704" t="s">
        <v>393</v>
      </c>
      <c r="W1704" t="s">
        <v>2919</v>
      </c>
      <c r="X1704" t="s">
        <v>83</v>
      </c>
      <c r="Y1704" t="s">
        <v>1528</v>
      </c>
      <c r="Z1704" t="s">
        <v>1909</v>
      </c>
      <c r="AA1704">
        <v>817168</v>
      </c>
      <c r="AB1704" s="198">
        <v>37042.875</v>
      </c>
      <c r="AC1704" s="198">
        <v>37042.875</v>
      </c>
    </row>
    <row r="1705" spans="1:29" x14ac:dyDescent="0.25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31</v>
      </c>
      <c r="F1705" s="213">
        <f t="shared" si="135"/>
        <v>155000</v>
      </c>
      <c r="G1705" s="202">
        <v>1309490</v>
      </c>
      <c r="H1705" s="198">
        <v>37041.357719907406</v>
      </c>
      <c r="I1705" t="s">
        <v>3151</v>
      </c>
      <c r="M1705" t="s">
        <v>2946</v>
      </c>
      <c r="N1705" t="s">
        <v>1538</v>
      </c>
      <c r="O1705" t="s">
        <v>903</v>
      </c>
      <c r="P1705" s="199">
        <v>5000</v>
      </c>
      <c r="S1705" t="s">
        <v>2947</v>
      </c>
      <c r="T1705" t="s">
        <v>3255</v>
      </c>
      <c r="U1705" s="201">
        <v>-0.65</v>
      </c>
      <c r="V1705" t="s">
        <v>2168</v>
      </c>
      <c r="W1705" t="s">
        <v>1469</v>
      </c>
      <c r="X1705" t="s">
        <v>1470</v>
      </c>
      <c r="Y1705" t="s">
        <v>3275</v>
      </c>
      <c r="Z1705" t="s">
        <v>1909</v>
      </c>
      <c r="AA1705" t="s">
        <v>2169</v>
      </c>
      <c r="AB1705" s="198">
        <v>37073.875</v>
      </c>
      <c r="AC1705" s="198">
        <v>37103.875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10000</v>
      </c>
      <c r="G1706" s="202">
        <v>1309489</v>
      </c>
      <c r="H1706" s="198">
        <v>37041.357719907406</v>
      </c>
      <c r="I1706" t="s">
        <v>893</v>
      </c>
      <c r="M1706" t="s">
        <v>2946</v>
      </c>
      <c r="N1706" t="s">
        <v>1524</v>
      </c>
      <c r="O1706" t="s">
        <v>1985</v>
      </c>
      <c r="Q1706" s="199">
        <v>10000</v>
      </c>
      <c r="S1706" t="s">
        <v>2947</v>
      </c>
      <c r="T1706" t="s">
        <v>3255</v>
      </c>
      <c r="U1706" s="201">
        <v>10.1</v>
      </c>
      <c r="V1706" t="s">
        <v>393</v>
      </c>
      <c r="W1706" t="s">
        <v>2919</v>
      </c>
      <c r="X1706" t="s">
        <v>83</v>
      </c>
      <c r="Y1706" t="s">
        <v>1528</v>
      </c>
      <c r="Z1706" t="s">
        <v>1909</v>
      </c>
      <c r="AA1706">
        <v>817169</v>
      </c>
      <c r="AB1706" s="198">
        <v>37042.875</v>
      </c>
      <c r="AC1706" s="198">
        <v>37042.875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1309491</v>
      </c>
      <c r="H1707" s="198">
        <v>37041.357731481483</v>
      </c>
      <c r="I1707" t="s">
        <v>1509</v>
      </c>
      <c r="M1707" t="s">
        <v>2946</v>
      </c>
      <c r="N1707" t="s">
        <v>1524</v>
      </c>
      <c r="O1707" t="s">
        <v>362</v>
      </c>
      <c r="Q1707" s="199">
        <v>10000</v>
      </c>
      <c r="S1707" t="s">
        <v>2947</v>
      </c>
      <c r="T1707" t="s">
        <v>3255</v>
      </c>
      <c r="U1707" s="201">
        <v>3.6349999999999998</v>
      </c>
      <c r="V1707" t="s">
        <v>1194</v>
      </c>
      <c r="W1707" t="s">
        <v>1388</v>
      </c>
      <c r="X1707" t="s">
        <v>85</v>
      </c>
      <c r="Y1707" t="s">
        <v>1528</v>
      </c>
      <c r="Z1707" t="s">
        <v>1909</v>
      </c>
      <c r="AA1707">
        <v>817170</v>
      </c>
      <c r="AB1707" s="198">
        <v>37042.875</v>
      </c>
      <c r="AC1707" s="198">
        <v>37042.875</v>
      </c>
    </row>
    <row r="1708" spans="1:29" x14ac:dyDescent="0.25">
      <c r="A1708" s="44" t="str">
        <f t="shared" si="131"/>
        <v xml:space="preserve"> Natural Gas Physical</v>
      </c>
      <c r="B1708" s="44" t="str">
        <f t="shared" si="132"/>
        <v/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30</v>
      </c>
      <c r="F1708" s="213">
        <f t="shared" si="135"/>
        <v>300000</v>
      </c>
      <c r="G1708" s="202">
        <v>1309492</v>
      </c>
      <c r="H1708" s="198">
        <v>37041.357754629629</v>
      </c>
      <c r="I1708" t="s">
        <v>1427</v>
      </c>
      <c r="M1708" t="s">
        <v>2946</v>
      </c>
      <c r="N1708" t="s">
        <v>1556</v>
      </c>
      <c r="O1708" t="s">
        <v>422</v>
      </c>
      <c r="Q1708" s="199">
        <v>10000</v>
      </c>
      <c r="S1708" t="s">
        <v>2947</v>
      </c>
      <c r="T1708" t="s">
        <v>3255</v>
      </c>
      <c r="U1708" s="201">
        <v>3.8650000000000002</v>
      </c>
      <c r="V1708" t="s">
        <v>2170</v>
      </c>
      <c r="W1708" t="s">
        <v>1557</v>
      </c>
      <c r="X1708" t="s">
        <v>1558</v>
      </c>
      <c r="Y1708" t="s">
        <v>1528</v>
      </c>
      <c r="Z1708" t="s">
        <v>1909</v>
      </c>
      <c r="AA1708">
        <v>817171</v>
      </c>
      <c r="AB1708" s="198">
        <v>37043.875</v>
      </c>
      <c r="AC1708" s="198">
        <v>37072.875</v>
      </c>
    </row>
    <row r="1709" spans="1:29" x14ac:dyDescent="0.25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25000</v>
      </c>
      <c r="G1709" s="202">
        <v>1309493</v>
      </c>
      <c r="H1709" s="198">
        <v>37041.357754629629</v>
      </c>
      <c r="I1709" t="s">
        <v>1464</v>
      </c>
      <c r="M1709" t="s">
        <v>2946</v>
      </c>
      <c r="N1709" t="s">
        <v>1524</v>
      </c>
      <c r="O1709" t="s">
        <v>110</v>
      </c>
      <c r="P1709" s="199">
        <v>25000</v>
      </c>
      <c r="S1709" t="s">
        <v>2947</v>
      </c>
      <c r="T1709" t="s">
        <v>3255</v>
      </c>
      <c r="U1709" s="201">
        <v>3.69</v>
      </c>
      <c r="V1709" t="s">
        <v>1465</v>
      </c>
      <c r="W1709" t="s">
        <v>1101</v>
      </c>
      <c r="X1709" t="s">
        <v>1102</v>
      </c>
      <c r="Y1709" t="s">
        <v>1528</v>
      </c>
      <c r="Z1709" t="s">
        <v>1909</v>
      </c>
      <c r="AA1709">
        <v>817172</v>
      </c>
      <c r="AB1709" s="198">
        <v>37042.875</v>
      </c>
      <c r="AC1709" s="198">
        <v>37042.875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3144</v>
      </c>
      <c r="G1710" s="202">
        <v>1309494</v>
      </c>
      <c r="H1710" s="198">
        <v>37041.357858796298</v>
      </c>
      <c r="I1710" t="s">
        <v>88</v>
      </c>
      <c r="M1710" t="s">
        <v>2946</v>
      </c>
      <c r="N1710" t="s">
        <v>1524</v>
      </c>
      <c r="O1710" t="s">
        <v>4934</v>
      </c>
      <c r="Q1710" s="199">
        <v>3144</v>
      </c>
      <c r="S1710" t="s">
        <v>2947</v>
      </c>
      <c r="T1710" t="s">
        <v>3255</v>
      </c>
      <c r="U1710" s="201">
        <v>3.5249999999999999</v>
      </c>
      <c r="V1710" t="s">
        <v>1996</v>
      </c>
      <c r="W1710" t="s">
        <v>91</v>
      </c>
      <c r="X1710" t="s">
        <v>83</v>
      </c>
      <c r="Y1710" t="s">
        <v>1528</v>
      </c>
      <c r="Z1710" t="s">
        <v>1909</v>
      </c>
      <c r="AA1710">
        <v>817173</v>
      </c>
      <c r="AB1710" s="198">
        <v>37042.875</v>
      </c>
      <c r="AC1710" s="198">
        <v>37042.875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1309496</v>
      </c>
      <c r="H1711" s="198">
        <v>37041.357870370368</v>
      </c>
      <c r="I1711" t="s">
        <v>1551</v>
      </c>
      <c r="M1711" t="s">
        <v>2946</v>
      </c>
      <c r="N1711" t="s">
        <v>1524</v>
      </c>
      <c r="O1711" t="s">
        <v>4921</v>
      </c>
      <c r="Q1711" s="199">
        <v>5000</v>
      </c>
      <c r="S1711" t="s">
        <v>2947</v>
      </c>
      <c r="T1711" t="s">
        <v>3255</v>
      </c>
      <c r="U1711" s="201">
        <v>3.56</v>
      </c>
      <c r="V1711" t="s">
        <v>1364</v>
      </c>
      <c r="W1711" t="s">
        <v>1363</v>
      </c>
      <c r="X1711" t="s">
        <v>1548</v>
      </c>
      <c r="Y1711" t="s">
        <v>1528</v>
      </c>
      <c r="Z1711" t="s">
        <v>1909</v>
      </c>
      <c r="AA1711">
        <v>817174</v>
      </c>
      <c r="AB1711" s="198">
        <v>37042.875</v>
      </c>
      <c r="AC1711" s="198">
        <v>37042.875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1309495</v>
      </c>
      <c r="H1712" s="198">
        <v>37041.357870370368</v>
      </c>
      <c r="I1712" t="s">
        <v>3227</v>
      </c>
      <c r="M1712" t="s">
        <v>2946</v>
      </c>
      <c r="N1712" t="s">
        <v>2928</v>
      </c>
      <c r="O1712" t="s">
        <v>2164</v>
      </c>
      <c r="Q1712" s="199">
        <v>10000</v>
      </c>
      <c r="S1712" t="s">
        <v>2947</v>
      </c>
      <c r="T1712" t="s">
        <v>3255</v>
      </c>
      <c r="U1712" s="201">
        <v>3.5950000000000002</v>
      </c>
      <c r="V1712" t="s">
        <v>1122</v>
      </c>
      <c r="W1712" t="s">
        <v>1327</v>
      </c>
      <c r="X1712" t="s">
        <v>2929</v>
      </c>
      <c r="Y1712" t="s">
        <v>1528</v>
      </c>
      <c r="Z1712" t="s">
        <v>2930</v>
      </c>
      <c r="AA1712">
        <v>817176</v>
      </c>
      <c r="AB1712" s="198">
        <v>37042.875</v>
      </c>
      <c r="AC1712" s="198">
        <v>37042.875</v>
      </c>
    </row>
    <row r="1713" spans="1:29" x14ac:dyDescent="0.25">
      <c r="A1713" s="44" t="str">
        <f t="shared" si="131"/>
        <v>US LPG Financial</v>
      </c>
      <c r="B1713" s="44" t="str">
        <f t="shared" si="132"/>
        <v>US</v>
      </c>
      <c r="C1713" s="44" t="str">
        <f t="shared" si="133"/>
        <v>LPG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1309497</v>
      </c>
      <c r="H1713" s="198">
        <v>37041.357881944445</v>
      </c>
      <c r="I1713" t="s">
        <v>2171</v>
      </c>
      <c r="M1713" t="s">
        <v>2951</v>
      </c>
      <c r="N1713" t="s">
        <v>1291</v>
      </c>
      <c r="O1713" t="s">
        <v>2172</v>
      </c>
      <c r="Q1713" s="199">
        <v>10000</v>
      </c>
      <c r="S1713" t="s">
        <v>1595</v>
      </c>
      <c r="T1713" t="s">
        <v>3255</v>
      </c>
      <c r="U1713" s="201">
        <v>50.5</v>
      </c>
      <c r="V1713" t="s">
        <v>2173</v>
      </c>
      <c r="W1713" t="s">
        <v>3416</v>
      </c>
      <c r="X1713" t="s">
        <v>1292</v>
      </c>
      <c r="Y1713" t="s">
        <v>1670</v>
      </c>
      <c r="Z1713" t="s">
        <v>1909</v>
      </c>
      <c r="AA1713">
        <v>109439</v>
      </c>
      <c r="AB1713" s="198">
        <v>37073</v>
      </c>
      <c r="AC1713" s="198">
        <v>37164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1309498</v>
      </c>
      <c r="H1714" s="198">
        <v>37041.357881944445</v>
      </c>
      <c r="I1714" t="s">
        <v>1097</v>
      </c>
      <c r="M1714" t="s">
        <v>2946</v>
      </c>
      <c r="N1714" t="s">
        <v>1524</v>
      </c>
      <c r="O1714" t="s">
        <v>4912</v>
      </c>
      <c r="Q1714" s="199">
        <v>5000</v>
      </c>
      <c r="S1714" t="s">
        <v>2947</v>
      </c>
      <c r="T1714" t="s">
        <v>3255</v>
      </c>
      <c r="U1714" s="201">
        <v>3.5649999999999999</v>
      </c>
      <c r="V1714" t="s">
        <v>61</v>
      </c>
      <c r="W1714" t="s">
        <v>1363</v>
      </c>
      <c r="X1714" t="s">
        <v>1548</v>
      </c>
      <c r="Y1714" t="s">
        <v>1528</v>
      </c>
      <c r="Z1714" t="s">
        <v>1909</v>
      </c>
      <c r="AA1714">
        <v>817175</v>
      </c>
      <c r="AB1714" s="198">
        <v>37042.875</v>
      </c>
      <c r="AC1714" s="198">
        <v>37042.875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5000</v>
      </c>
      <c r="G1715" s="202">
        <v>1309499</v>
      </c>
      <c r="H1715" s="198">
        <v>37041.357928240737</v>
      </c>
      <c r="I1715" t="s">
        <v>1551</v>
      </c>
      <c r="M1715" t="s">
        <v>2946</v>
      </c>
      <c r="N1715" t="s">
        <v>1524</v>
      </c>
      <c r="O1715" t="s">
        <v>4921</v>
      </c>
      <c r="Q1715" s="199">
        <v>5000</v>
      </c>
      <c r="S1715" t="s">
        <v>2947</v>
      </c>
      <c r="T1715" t="s">
        <v>3255</v>
      </c>
      <c r="U1715" s="201">
        <v>3.5625</v>
      </c>
      <c r="V1715" t="s">
        <v>1364</v>
      </c>
      <c r="W1715" t="s">
        <v>1363</v>
      </c>
      <c r="X1715" t="s">
        <v>1548</v>
      </c>
      <c r="Y1715" t="s">
        <v>1528</v>
      </c>
      <c r="Z1715" t="s">
        <v>1909</v>
      </c>
      <c r="AA1715">
        <v>817177</v>
      </c>
      <c r="AB1715" s="198">
        <v>37042.875</v>
      </c>
      <c r="AC1715" s="198">
        <v>37042.875</v>
      </c>
    </row>
    <row r="1716" spans="1:29" x14ac:dyDescent="0.25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123</v>
      </c>
      <c r="F1716" s="213">
        <f t="shared" si="135"/>
        <v>1230000</v>
      </c>
      <c r="G1716" s="202">
        <v>1309502</v>
      </c>
      <c r="H1716" s="198">
        <v>37041.35796296296</v>
      </c>
      <c r="I1716" t="s">
        <v>1532</v>
      </c>
      <c r="M1716" t="s">
        <v>2946</v>
      </c>
      <c r="N1716" t="s">
        <v>1538</v>
      </c>
      <c r="O1716" t="s">
        <v>2174</v>
      </c>
      <c r="P1716" s="199">
        <v>10000</v>
      </c>
      <c r="S1716" t="s">
        <v>2947</v>
      </c>
      <c r="T1716" t="s">
        <v>3255</v>
      </c>
      <c r="U1716" s="201">
        <v>-0.01</v>
      </c>
      <c r="V1716" t="s">
        <v>2148</v>
      </c>
      <c r="W1716" t="s">
        <v>1402</v>
      </c>
      <c r="X1716" t="s">
        <v>1403</v>
      </c>
      <c r="Y1716" t="s">
        <v>3275</v>
      </c>
      <c r="Z1716" t="s">
        <v>1909</v>
      </c>
      <c r="AA1716" t="s">
        <v>2175</v>
      </c>
      <c r="AB1716" s="198">
        <v>37073.4375</v>
      </c>
      <c r="AC1716" s="198">
        <v>37195.4375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1309501</v>
      </c>
      <c r="H1717" s="198">
        <v>37041.35796296296</v>
      </c>
      <c r="I1717" t="s">
        <v>1551</v>
      </c>
      <c r="M1717" t="s">
        <v>2946</v>
      </c>
      <c r="N1717" t="s">
        <v>1524</v>
      </c>
      <c r="O1717" t="s">
        <v>4891</v>
      </c>
      <c r="Q1717" s="199">
        <v>5000</v>
      </c>
      <c r="S1717" t="s">
        <v>2947</v>
      </c>
      <c r="T1717" t="s">
        <v>3255</v>
      </c>
      <c r="U1717" s="201">
        <v>3.54</v>
      </c>
      <c r="V1717" t="s">
        <v>3161</v>
      </c>
      <c r="W1717" t="s">
        <v>1363</v>
      </c>
      <c r="X1717" t="s">
        <v>1548</v>
      </c>
      <c r="Y1717" t="s">
        <v>1528</v>
      </c>
      <c r="Z1717" t="s">
        <v>1909</v>
      </c>
      <c r="AA1717">
        <v>817179</v>
      </c>
      <c r="AB1717" s="198">
        <v>37042.875</v>
      </c>
      <c r="AC1717" s="198">
        <v>37042.875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53130</v>
      </c>
      <c r="G1718" s="202">
        <v>1309503</v>
      </c>
      <c r="H1718" s="198">
        <v>37041.357974537037</v>
      </c>
      <c r="I1718" t="s">
        <v>1499</v>
      </c>
      <c r="M1718" t="s">
        <v>2946</v>
      </c>
      <c r="N1718" t="s">
        <v>1524</v>
      </c>
      <c r="O1718" t="s">
        <v>431</v>
      </c>
      <c r="P1718" s="199">
        <v>1771</v>
      </c>
      <c r="S1718" t="s">
        <v>2947</v>
      </c>
      <c r="T1718" t="s">
        <v>3255</v>
      </c>
      <c r="U1718" s="201">
        <v>3.585</v>
      </c>
      <c r="V1718" t="s">
        <v>1500</v>
      </c>
      <c r="W1718" t="s">
        <v>1388</v>
      </c>
      <c r="X1718" t="s">
        <v>85</v>
      </c>
      <c r="Y1718" t="s">
        <v>1528</v>
      </c>
      <c r="Z1718" t="s">
        <v>1909</v>
      </c>
      <c r="AA1718">
        <v>817183</v>
      </c>
      <c r="AB1718" s="198">
        <v>37043.875</v>
      </c>
      <c r="AC1718" s="198">
        <v>37072.875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1309504</v>
      </c>
      <c r="H1719" s="198">
        <v>37041.357986111114</v>
      </c>
      <c r="I1719" t="s">
        <v>1551</v>
      </c>
      <c r="M1719" t="s">
        <v>2946</v>
      </c>
      <c r="N1719" t="s">
        <v>1524</v>
      </c>
      <c r="O1719" t="s">
        <v>2093</v>
      </c>
      <c r="Q1719" s="199">
        <v>10000</v>
      </c>
      <c r="S1719" t="s">
        <v>2947</v>
      </c>
      <c r="T1719" t="s">
        <v>3255</v>
      </c>
      <c r="U1719" s="201">
        <v>10.15</v>
      </c>
      <c r="V1719" t="s">
        <v>27</v>
      </c>
      <c r="W1719" t="s">
        <v>2919</v>
      </c>
      <c r="X1719" t="s">
        <v>83</v>
      </c>
      <c r="Y1719" t="s">
        <v>1528</v>
      </c>
      <c r="Z1719" t="s">
        <v>1909</v>
      </c>
      <c r="AA1719">
        <v>817180</v>
      </c>
      <c r="AB1719" s="198">
        <v>37042.875</v>
      </c>
      <c r="AC1719" s="198">
        <v>37042.875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1309506</v>
      </c>
      <c r="H1720" s="198">
        <v>37041.358020833337</v>
      </c>
      <c r="I1720" t="s">
        <v>1551</v>
      </c>
      <c r="M1720" t="s">
        <v>2946</v>
      </c>
      <c r="N1720" t="s">
        <v>1524</v>
      </c>
      <c r="O1720" t="s">
        <v>4893</v>
      </c>
      <c r="Q1720" s="199">
        <v>5000</v>
      </c>
      <c r="S1720" t="s">
        <v>2947</v>
      </c>
      <c r="T1720" t="s">
        <v>3255</v>
      </c>
      <c r="U1720" s="201">
        <v>3.5775000000000001</v>
      </c>
      <c r="V1720" t="s">
        <v>3161</v>
      </c>
      <c r="W1720" t="s">
        <v>1363</v>
      </c>
      <c r="X1720" t="s">
        <v>1548</v>
      </c>
      <c r="Y1720" t="s">
        <v>1528</v>
      </c>
      <c r="Z1720" t="s">
        <v>1909</v>
      </c>
      <c r="AA1720">
        <v>817182</v>
      </c>
      <c r="AB1720" s="198">
        <v>37042.875</v>
      </c>
      <c r="AC1720" s="198">
        <v>37042.875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25000</v>
      </c>
      <c r="G1721" s="202">
        <v>1309507</v>
      </c>
      <c r="H1721" s="198">
        <v>37041.358067129629</v>
      </c>
      <c r="I1721" t="s">
        <v>1277</v>
      </c>
      <c r="M1721" t="s">
        <v>2946</v>
      </c>
      <c r="N1721" t="s">
        <v>1524</v>
      </c>
      <c r="O1721" t="s">
        <v>110</v>
      </c>
      <c r="P1721" s="199">
        <v>25000</v>
      </c>
      <c r="S1721" t="s">
        <v>2947</v>
      </c>
      <c r="T1721" t="s">
        <v>3255</v>
      </c>
      <c r="U1721" s="201">
        <v>3.6850000000000001</v>
      </c>
      <c r="V1721" t="s">
        <v>1407</v>
      </c>
      <c r="W1721" t="s">
        <v>1101</v>
      </c>
      <c r="X1721" t="s">
        <v>1102</v>
      </c>
      <c r="Y1721" t="s">
        <v>1528</v>
      </c>
      <c r="Z1721" t="s">
        <v>1909</v>
      </c>
      <c r="AA1721">
        <v>817184</v>
      </c>
      <c r="AB1721" s="198">
        <v>37042.875</v>
      </c>
      <c r="AC1721" s="198">
        <v>37042.875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1309508</v>
      </c>
      <c r="H1722" s="198">
        <v>37041.358078703706</v>
      </c>
      <c r="I1722" t="s">
        <v>2976</v>
      </c>
      <c r="M1722" t="s">
        <v>2946</v>
      </c>
      <c r="N1722" t="s">
        <v>1524</v>
      </c>
      <c r="O1722" t="s">
        <v>2086</v>
      </c>
      <c r="P1722" s="199">
        <v>10000</v>
      </c>
      <c r="S1722" t="s">
        <v>2947</v>
      </c>
      <c r="T1722" t="s">
        <v>3255</v>
      </c>
      <c r="U1722" s="201">
        <v>3.7412999999999998</v>
      </c>
      <c r="V1722" t="s">
        <v>3333</v>
      </c>
      <c r="W1722" t="s">
        <v>1526</v>
      </c>
      <c r="X1722" t="s">
        <v>1527</v>
      </c>
      <c r="Y1722" t="s">
        <v>1528</v>
      </c>
      <c r="Z1722" t="s">
        <v>1909</v>
      </c>
      <c r="AA1722">
        <v>817185</v>
      </c>
      <c r="AB1722" s="198">
        <v>37042.875</v>
      </c>
      <c r="AC1722" s="198">
        <v>37042.875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1309509</v>
      </c>
      <c r="H1723" s="198">
        <v>37041.358148148145</v>
      </c>
      <c r="I1723" t="s">
        <v>1267</v>
      </c>
      <c r="M1723" t="s">
        <v>2946</v>
      </c>
      <c r="N1723" t="s">
        <v>1524</v>
      </c>
      <c r="O1723" t="s">
        <v>1985</v>
      </c>
      <c r="Q1723" s="199">
        <v>10000</v>
      </c>
      <c r="S1723" t="s">
        <v>2947</v>
      </c>
      <c r="T1723" t="s">
        <v>3255</v>
      </c>
      <c r="U1723" s="201">
        <v>10.199999999999999</v>
      </c>
      <c r="V1723" t="s">
        <v>2924</v>
      </c>
      <c r="W1723" t="s">
        <v>2919</v>
      </c>
      <c r="X1723" t="s">
        <v>83</v>
      </c>
      <c r="Y1723" t="s">
        <v>1528</v>
      </c>
      <c r="Z1723" t="s">
        <v>1909</v>
      </c>
      <c r="AA1723">
        <v>817186</v>
      </c>
      <c r="AB1723" s="198">
        <v>37042.875</v>
      </c>
      <c r="AC1723" s="198">
        <v>37042.875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1309510</v>
      </c>
      <c r="H1724" s="198">
        <v>37041.358148148145</v>
      </c>
      <c r="I1724" t="s">
        <v>1277</v>
      </c>
      <c r="M1724" t="s">
        <v>2946</v>
      </c>
      <c r="N1724" t="s">
        <v>1524</v>
      </c>
      <c r="O1724" t="s">
        <v>4891</v>
      </c>
      <c r="P1724" s="199">
        <v>5000</v>
      </c>
      <c r="S1724" t="s">
        <v>2947</v>
      </c>
      <c r="T1724" t="s">
        <v>3255</v>
      </c>
      <c r="U1724" s="201">
        <v>3.5474999999999999</v>
      </c>
      <c r="V1724" t="s">
        <v>3162</v>
      </c>
      <c r="W1724" t="s">
        <v>1363</v>
      </c>
      <c r="X1724" t="s">
        <v>1548</v>
      </c>
      <c r="Y1724" t="s">
        <v>1528</v>
      </c>
      <c r="Z1724" t="s">
        <v>1909</v>
      </c>
      <c r="AA1724">
        <v>817187</v>
      </c>
      <c r="AB1724" s="198">
        <v>37042.875</v>
      </c>
      <c r="AC1724" s="198">
        <v>37042.875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1309511</v>
      </c>
      <c r="H1725" s="198">
        <v>37041.358171296299</v>
      </c>
      <c r="I1725" t="s">
        <v>1551</v>
      </c>
      <c r="M1725" t="s">
        <v>2946</v>
      </c>
      <c r="N1725" t="s">
        <v>1524</v>
      </c>
      <c r="O1725" t="s">
        <v>1985</v>
      </c>
      <c r="Q1725" s="199">
        <v>5000</v>
      </c>
      <c r="S1725" t="s">
        <v>2947</v>
      </c>
      <c r="T1725" t="s">
        <v>3255</v>
      </c>
      <c r="U1725" s="201">
        <v>10.199999999999999</v>
      </c>
      <c r="V1725" t="s">
        <v>27</v>
      </c>
      <c r="W1725" t="s">
        <v>2919</v>
      </c>
      <c r="X1725" t="s">
        <v>83</v>
      </c>
      <c r="Y1725" t="s">
        <v>1528</v>
      </c>
      <c r="Z1725" t="s">
        <v>1909</v>
      </c>
      <c r="AA1725">
        <v>817188</v>
      </c>
      <c r="AB1725" s="198">
        <v>37042.875</v>
      </c>
      <c r="AC1725" s="198">
        <v>37042.875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9000</v>
      </c>
      <c r="G1726" s="202">
        <v>1309512</v>
      </c>
      <c r="H1726" s="198">
        <v>37041.358194444445</v>
      </c>
      <c r="I1726" t="s">
        <v>88</v>
      </c>
      <c r="M1726" t="s">
        <v>2946</v>
      </c>
      <c r="N1726" t="s">
        <v>1524</v>
      </c>
      <c r="O1726" t="s">
        <v>2015</v>
      </c>
      <c r="P1726" s="199">
        <v>9000</v>
      </c>
      <c r="S1726" t="s">
        <v>2947</v>
      </c>
      <c r="T1726" t="s">
        <v>3255</v>
      </c>
      <c r="U1726" s="201">
        <v>2.79</v>
      </c>
      <c r="V1726" t="s">
        <v>1996</v>
      </c>
      <c r="W1726" t="s">
        <v>272</v>
      </c>
      <c r="X1726" t="s">
        <v>83</v>
      </c>
      <c r="Y1726" t="s">
        <v>1528</v>
      </c>
      <c r="Z1726" t="s">
        <v>1909</v>
      </c>
      <c r="AA1726">
        <v>817189</v>
      </c>
      <c r="AB1726" s="198">
        <v>37042.875</v>
      </c>
      <c r="AC1726" s="198">
        <v>37042.875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3577</v>
      </c>
      <c r="G1727" s="202">
        <v>1309513</v>
      </c>
      <c r="H1727" s="198">
        <v>37041.358194444445</v>
      </c>
      <c r="I1727" t="s">
        <v>2910</v>
      </c>
      <c r="M1727" t="s">
        <v>2946</v>
      </c>
      <c r="N1727" t="s">
        <v>1524</v>
      </c>
      <c r="O1727" t="s">
        <v>4904</v>
      </c>
      <c r="Q1727" s="199">
        <v>3577</v>
      </c>
      <c r="S1727" t="s">
        <v>2947</v>
      </c>
      <c r="T1727" t="s">
        <v>3255</v>
      </c>
      <c r="U1727" s="201">
        <v>3.96</v>
      </c>
      <c r="V1727" t="s">
        <v>2911</v>
      </c>
      <c r="W1727" t="s">
        <v>64</v>
      </c>
      <c r="X1727" t="s">
        <v>65</v>
      </c>
      <c r="Y1727" t="s">
        <v>1528</v>
      </c>
      <c r="Z1727" t="s">
        <v>1909</v>
      </c>
      <c r="AA1727">
        <v>817190</v>
      </c>
      <c r="AB1727" s="198">
        <v>37042.875</v>
      </c>
      <c r="AC1727" s="198">
        <v>37042.875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1309514</v>
      </c>
      <c r="H1728" s="198">
        <v>37041.358217592591</v>
      </c>
      <c r="I1728" t="s">
        <v>2976</v>
      </c>
      <c r="M1728" t="s">
        <v>2946</v>
      </c>
      <c r="N1728" t="s">
        <v>2928</v>
      </c>
      <c r="O1728" t="s">
        <v>2152</v>
      </c>
      <c r="Q1728" s="199">
        <v>10000</v>
      </c>
      <c r="S1728" t="s">
        <v>2947</v>
      </c>
      <c r="T1728" t="s">
        <v>3255</v>
      </c>
      <c r="U1728" s="201">
        <v>3.5</v>
      </c>
      <c r="V1728" t="s">
        <v>3023</v>
      </c>
      <c r="W1728" t="s">
        <v>1327</v>
      </c>
      <c r="X1728" t="s">
        <v>2929</v>
      </c>
      <c r="Y1728" t="s">
        <v>1528</v>
      </c>
      <c r="Z1728" t="s">
        <v>2930</v>
      </c>
      <c r="AA1728">
        <v>817191</v>
      </c>
      <c r="AB1728" s="198">
        <v>37042.875</v>
      </c>
      <c r="AC1728" s="198">
        <v>37042.875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3000</v>
      </c>
      <c r="G1729" s="202">
        <v>1309515</v>
      </c>
      <c r="H1729" s="198">
        <v>37041.358229166668</v>
      </c>
      <c r="I1729" t="s">
        <v>1425</v>
      </c>
      <c r="M1729" t="s">
        <v>2946</v>
      </c>
      <c r="N1729" t="s">
        <v>1524</v>
      </c>
      <c r="O1729" t="s">
        <v>2140</v>
      </c>
      <c r="Q1729" s="199">
        <v>3000</v>
      </c>
      <c r="S1729" t="s">
        <v>2947</v>
      </c>
      <c r="T1729" t="s">
        <v>3255</v>
      </c>
      <c r="U1729" s="201">
        <v>3.4849999999999999</v>
      </c>
      <c r="V1729" t="s">
        <v>1426</v>
      </c>
      <c r="W1729" t="s">
        <v>1562</v>
      </c>
      <c r="X1729" t="s">
        <v>1563</v>
      </c>
      <c r="Y1729" t="s">
        <v>1528</v>
      </c>
      <c r="Z1729" t="s">
        <v>1909</v>
      </c>
      <c r="AA1729">
        <v>817192</v>
      </c>
      <c r="AB1729" s="198">
        <v>37042.875</v>
      </c>
      <c r="AC1729" s="198">
        <v>37042.875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3141</v>
      </c>
      <c r="G1730" s="202">
        <v>1309516</v>
      </c>
      <c r="H1730" s="198">
        <v>37041.358263888891</v>
      </c>
      <c r="I1730" t="s">
        <v>2976</v>
      </c>
      <c r="M1730" t="s">
        <v>2946</v>
      </c>
      <c r="N1730" t="s">
        <v>1524</v>
      </c>
      <c r="O1730" t="s">
        <v>4953</v>
      </c>
      <c r="P1730" s="199">
        <v>3141</v>
      </c>
      <c r="S1730" t="s">
        <v>2947</v>
      </c>
      <c r="T1730" t="s">
        <v>3255</v>
      </c>
      <c r="U1730" s="201">
        <v>3.87</v>
      </c>
      <c r="V1730" t="s">
        <v>1473</v>
      </c>
      <c r="W1730" t="s">
        <v>1117</v>
      </c>
      <c r="X1730" t="s">
        <v>1118</v>
      </c>
      <c r="Y1730" t="s">
        <v>1528</v>
      </c>
      <c r="Z1730" t="s">
        <v>1909</v>
      </c>
      <c r="AA1730">
        <v>817193</v>
      </c>
      <c r="AB1730" s="198">
        <v>37042.875</v>
      </c>
      <c r="AC1730" s="198">
        <v>37042.875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6050</v>
      </c>
      <c r="G1731" s="202">
        <v>1309517</v>
      </c>
      <c r="H1731" s="198">
        <v>37041.358298611114</v>
      </c>
      <c r="I1731" t="s">
        <v>1277</v>
      </c>
      <c r="M1731" t="s">
        <v>2946</v>
      </c>
      <c r="N1731" t="s">
        <v>1524</v>
      </c>
      <c r="O1731" t="s">
        <v>110</v>
      </c>
      <c r="P1731" s="199">
        <v>6050</v>
      </c>
      <c r="S1731" t="s">
        <v>2947</v>
      </c>
      <c r="T1731" t="s">
        <v>3255</v>
      </c>
      <c r="U1731" s="201">
        <v>3.68</v>
      </c>
      <c r="V1731" t="s">
        <v>1407</v>
      </c>
      <c r="W1731" t="s">
        <v>1101</v>
      </c>
      <c r="X1731" t="s">
        <v>1102</v>
      </c>
      <c r="Y1731" t="s">
        <v>1528</v>
      </c>
      <c r="Z1731" t="s">
        <v>1909</v>
      </c>
      <c r="AA1731">
        <v>817194</v>
      </c>
      <c r="AB1731" s="198">
        <v>37042.875</v>
      </c>
      <c r="AC1731" s="198">
        <v>37042.875</v>
      </c>
    </row>
    <row r="1732" spans="1:29" x14ac:dyDescent="0.25">
      <c r="A1732" s="44" t="str">
        <f t="shared" si="131"/>
        <v xml:space="preserve"> Metals Financial</v>
      </c>
      <c r="B1732" s="44" t="str">
        <f t="shared" si="132"/>
        <v/>
      </c>
      <c r="C1732" s="44" t="str">
        <f t="shared" si="133"/>
        <v>Metals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20</v>
      </c>
      <c r="G1732" s="202">
        <v>1309518</v>
      </c>
      <c r="H1732" s="198">
        <v>37041.35837962963</v>
      </c>
      <c r="I1732" t="s">
        <v>3225</v>
      </c>
      <c r="M1732" t="s">
        <v>2952</v>
      </c>
      <c r="N1732" t="s">
        <v>3319</v>
      </c>
      <c r="O1732" t="s">
        <v>3320</v>
      </c>
      <c r="Q1732" s="199">
        <v>20</v>
      </c>
      <c r="S1732" t="s">
        <v>3254</v>
      </c>
      <c r="T1732" t="s">
        <v>3255</v>
      </c>
      <c r="U1732" s="201">
        <v>943</v>
      </c>
      <c r="V1732" t="s">
        <v>3269</v>
      </c>
      <c r="W1732" t="s">
        <v>3283</v>
      </c>
      <c r="X1732" t="s">
        <v>3257</v>
      </c>
      <c r="Y1732" t="s">
        <v>3258</v>
      </c>
      <c r="Z1732" t="s">
        <v>3259</v>
      </c>
      <c r="AA1732">
        <v>2157866</v>
      </c>
    </row>
    <row r="1733" spans="1:29" x14ac:dyDescent="0.25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310000</v>
      </c>
      <c r="G1733" s="202">
        <v>1309519</v>
      </c>
      <c r="H1733" s="198">
        <v>37041.358437499999</v>
      </c>
      <c r="I1733" t="s">
        <v>1573</v>
      </c>
      <c r="M1733" t="s">
        <v>2946</v>
      </c>
      <c r="N1733" t="s">
        <v>1268</v>
      </c>
      <c r="O1733" t="s">
        <v>1537</v>
      </c>
      <c r="P1733" s="199">
        <v>10000</v>
      </c>
      <c r="S1733" t="s">
        <v>2947</v>
      </c>
      <c r="T1733" t="s">
        <v>3255</v>
      </c>
      <c r="U1733" s="201">
        <v>3.73</v>
      </c>
      <c r="V1733" t="s">
        <v>1386</v>
      </c>
      <c r="W1733" t="s">
        <v>1767</v>
      </c>
      <c r="X1733" t="s">
        <v>1269</v>
      </c>
      <c r="Y1733" t="s">
        <v>3275</v>
      </c>
      <c r="Z1733" t="s">
        <v>1909</v>
      </c>
      <c r="AA1733" t="s">
        <v>2176</v>
      </c>
      <c r="AB1733" s="198">
        <v>37073.875</v>
      </c>
      <c r="AC1733" s="198">
        <v>37103.875</v>
      </c>
    </row>
    <row r="1734" spans="1:29" x14ac:dyDescent="0.25">
      <c r="A1734" s="44" t="str">
        <f t="shared" si="131"/>
        <v>US Power Financial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</v>
      </c>
      <c r="G1734" s="202">
        <v>1309520</v>
      </c>
      <c r="H1734" s="198">
        <v>37041.358449074076</v>
      </c>
      <c r="I1734" t="s">
        <v>1246</v>
      </c>
      <c r="M1734" t="s">
        <v>1657</v>
      </c>
      <c r="N1734" t="s">
        <v>1069</v>
      </c>
      <c r="O1734" t="s">
        <v>4830</v>
      </c>
      <c r="P1734" s="199">
        <v>50</v>
      </c>
      <c r="S1734" t="s">
        <v>2945</v>
      </c>
      <c r="T1734" t="s">
        <v>3255</v>
      </c>
      <c r="U1734" s="201">
        <v>36.25</v>
      </c>
      <c r="V1734" t="s">
        <v>10</v>
      </c>
      <c r="W1734" t="s">
        <v>1242</v>
      </c>
      <c r="X1734" t="s">
        <v>2984</v>
      </c>
      <c r="Y1734" t="s">
        <v>1072</v>
      </c>
      <c r="Z1734" t="s">
        <v>1909</v>
      </c>
      <c r="AA1734">
        <v>625962.1</v>
      </c>
      <c r="AB1734" s="198">
        <v>37042.875</v>
      </c>
      <c r="AC1734" s="198">
        <v>37042.875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1309521</v>
      </c>
      <c r="H1735" s="198">
        <v>37041.358495370368</v>
      </c>
      <c r="I1735" t="s">
        <v>92</v>
      </c>
      <c r="M1735" t="s">
        <v>2946</v>
      </c>
      <c r="N1735" t="s">
        <v>2928</v>
      </c>
      <c r="O1735" t="s">
        <v>2152</v>
      </c>
      <c r="Q1735" s="199">
        <v>10000</v>
      </c>
      <c r="S1735" t="s">
        <v>2947</v>
      </c>
      <c r="T1735" t="s">
        <v>3255</v>
      </c>
      <c r="U1735" s="201">
        <v>3.51</v>
      </c>
      <c r="V1735" t="s">
        <v>2177</v>
      </c>
      <c r="W1735" t="s">
        <v>1327</v>
      </c>
      <c r="X1735" t="s">
        <v>2929</v>
      </c>
      <c r="Y1735" t="s">
        <v>1528</v>
      </c>
      <c r="Z1735" t="s">
        <v>2930</v>
      </c>
      <c r="AA1735">
        <v>817195</v>
      </c>
      <c r="AB1735" s="198">
        <v>37042.875</v>
      </c>
      <c r="AC1735" s="198">
        <v>37042.875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9500</v>
      </c>
      <c r="G1736" s="202">
        <v>1309522</v>
      </c>
      <c r="H1736" s="198">
        <v>37041.358506944445</v>
      </c>
      <c r="I1736" t="s">
        <v>1425</v>
      </c>
      <c r="M1736" t="s">
        <v>2946</v>
      </c>
      <c r="N1736" t="s">
        <v>1524</v>
      </c>
      <c r="O1736" t="s">
        <v>112</v>
      </c>
      <c r="Q1736" s="199">
        <v>9500</v>
      </c>
      <c r="S1736" t="s">
        <v>2947</v>
      </c>
      <c r="T1736" t="s">
        <v>3255</v>
      </c>
      <c r="U1736" s="201">
        <v>3.57</v>
      </c>
      <c r="V1736" t="s">
        <v>1454</v>
      </c>
      <c r="W1736" t="s">
        <v>1388</v>
      </c>
      <c r="X1736" t="s">
        <v>85</v>
      </c>
      <c r="Y1736" t="s">
        <v>1528</v>
      </c>
      <c r="Z1736" t="s">
        <v>1909</v>
      </c>
      <c r="AA1736">
        <v>817196</v>
      </c>
      <c r="AB1736" s="198">
        <v>37042.875</v>
      </c>
      <c r="AC1736" s="198">
        <v>37042.875</v>
      </c>
    </row>
    <row r="1737" spans="1:29" x14ac:dyDescent="0.25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</v>
      </c>
      <c r="F1737" s="213">
        <f t="shared" si="135"/>
        <v>250</v>
      </c>
      <c r="G1737" s="202">
        <v>1309523</v>
      </c>
      <c r="H1737" s="198">
        <v>37041.358576388891</v>
      </c>
      <c r="I1737" t="s">
        <v>2999</v>
      </c>
      <c r="M1737" t="s">
        <v>1657</v>
      </c>
      <c r="N1737" t="s">
        <v>2977</v>
      </c>
      <c r="O1737" t="s">
        <v>41</v>
      </c>
      <c r="P1737" s="199">
        <v>50</v>
      </c>
      <c r="S1737" t="s">
        <v>2945</v>
      </c>
      <c r="T1737" t="s">
        <v>3255</v>
      </c>
      <c r="U1737" s="201">
        <v>45.75</v>
      </c>
      <c r="V1737" t="s">
        <v>3160</v>
      </c>
      <c r="W1737" t="s">
        <v>1242</v>
      </c>
      <c r="X1737" t="s">
        <v>2984</v>
      </c>
      <c r="Y1737" t="s">
        <v>1072</v>
      </c>
      <c r="Z1737" t="s">
        <v>1904</v>
      </c>
      <c r="AA1737">
        <v>625963.1</v>
      </c>
      <c r="AB1737" s="198">
        <v>37046.875</v>
      </c>
      <c r="AC1737" s="198">
        <v>37050.875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4380</v>
      </c>
      <c r="G1738" s="202">
        <v>1309524</v>
      </c>
      <c r="H1738" s="198">
        <v>37041.358587962961</v>
      </c>
      <c r="I1738" t="s">
        <v>3117</v>
      </c>
      <c r="M1738" t="s">
        <v>2946</v>
      </c>
      <c r="N1738" t="s">
        <v>1524</v>
      </c>
      <c r="O1738" t="s">
        <v>112</v>
      </c>
      <c r="Q1738" s="199">
        <v>4380</v>
      </c>
      <c r="S1738" t="s">
        <v>2947</v>
      </c>
      <c r="T1738" t="s">
        <v>3255</v>
      </c>
      <c r="U1738" s="201">
        <v>3.5750000000000002</v>
      </c>
      <c r="V1738" t="s">
        <v>313</v>
      </c>
      <c r="W1738" t="s">
        <v>1388</v>
      </c>
      <c r="X1738" t="s">
        <v>85</v>
      </c>
      <c r="Y1738" t="s">
        <v>1528</v>
      </c>
      <c r="Z1738" t="s">
        <v>1909</v>
      </c>
      <c r="AA1738">
        <v>817197</v>
      </c>
      <c r="AB1738" s="198">
        <v>37042.875</v>
      </c>
      <c r="AC1738" s="198">
        <v>37042.875</v>
      </c>
    </row>
    <row r="1739" spans="1:29" x14ac:dyDescent="0.25">
      <c r="A1739" s="44" t="str">
        <f t="shared" ref="A1739:A1802" si="136">B1739&amp;" "&amp;C1739&amp;" "&amp;D1739</f>
        <v xml:space="preserve"> Metals Financial</v>
      </c>
      <c r="B1739" s="44" t="str">
        <f t="shared" ref="B1739:B1802" si="137">IF((LEFT(N1739,2)="US"),"US","")</f>
        <v/>
      </c>
      <c r="C1739" s="44" t="str">
        <f t="shared" ref="C1739:C1802" si="138">M1739</f>
        <v>Metals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20</v>
      </c>
      <c r="G1739" s="202">
        <v>1309525</v>
      </c>
      <c r="H1739" s="198">
        <v>37041.358657407407</v>
      </c>
      <c r="I1739" t="s">
        <v>49</v>
      </c>
      <c r="M1739" t="s">
        <v>2952</v>
      </c>
      <c r="N1739" t="s">
        <v>3265</v>
      </c>
      <c r="O1739" t="s">
        <v>3266</v>
      </c>
      <c r="Q1739" s="199">
        <v>20</v>
      </c>
      <c r="S1739" t="s">
        <v>3254</v>
      </c>
      <c r="T1739" t="s">
        <v>3255</v>
      </c>
      <c r="U1739" s="201">
        <v>1518</v>
      </c>
      <c r="V1739" t="s">
        <v>430</v>
      </c>
      <c r="W1739" t="s">
        <v>3261</v>
      </c>
      <c r="X1739" t="s">
        <v>3257</v>
      </c>
      <c r="Y1739" t="s">
        <v>3258</v>
      </c>
      <c r="Z1739" t="s">
        <v>3259</v>
      </c>
      <c r="AA1739">
        <v>2157868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4127</v>
      </c>
      <c r="G1740" s="202">
        <v>1309526</v>
      </c>
      <c r="H1740" s="198">
        <v>37041.358703703707</v>
      </c>
      <c r="I1740" t="s">
        <v>2917</v>
      </c>
      <c r="M1740" t="s">
        <v>2946</v>
      </c>
      <c r="N1740" t="s">
        <v>1524</v>
      </c>
      <c r="O1740" t="s">
        <v>4882</v>
      </c>
      <c r="Q1740" s="199">
        <v>4127</v>
      </c>
      <c r="S1740" t="s">
        <v>2947</v>
      </c>
      <c r="T1740" t="s">
        <v>3255</v>
      </c>
      <c r="U1740" s="201">
        <v>3.85</v>
      </c>
      <c r="V1740" t="s">
        <v>1366</v>
      </c>
      <c r="W1740" t="s">
        <v>1575</v>
      </c>
      <c r="X1740" t="s">
        <v>1576</v>
      </c>
      <c r="Y1740" t="s">
        <v>1528</v>
      </c>
      <c r="Z1740" t="s">
        <v>1909</v>
      </c>
      <c r="AA1740">
        <v>817198</v>
      </c>
      <c r="AB1740" s="198">
        <v>37042.875</v>
      </c>
      <c r="AC1740" s="198">
        <v>37042.875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1309527</v>
      </c>
      <c r="H1741" s="198">
        <v>37041.358842592592</v>
      </c>
      <c r="I1741" t="s">
        <v>1267</v>
      </c>
      <c r="M1741" t="s">
        <v>2946</v>
      </c>
      <c r="N1741" t="s">
        <v>1524</v>
      </c>
      <c r="O1741" t="s">
        <v>4973</v>
      </c>
      <c r="Q1741" s="199">
        <v>10000</v>
      </c>
      <c r="S1741" t="s">
        <v>2947</v>
      </c>
      <c r="T1741" t="s">
        <v>3255</v>
      </c>
      <c r="U1741" s="201">
        <v>3.8149999999999999</v>
      </c>
      <c r="V1741" t="s">
        <v>1359</v>
      </c>
      <c r="W1741" t="s">
        <v>1101</v>
      </c>
      <c r="X1741" t="s">
        <v>1102</v>
      </c>
      <c r="Y1741" t="s">
        <v>1528</v>
      </c>
      <c r="Z1741" t="s">
        <v>1909</v>
      </c>
      <c r="AA1741">
        <v>817199</v>
      </c>
      <c r="AB1741" s="198">
        <v>37042.875</v>
      </c>
      <c r="AC1741" s="198">
        <v>37042.875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1309529</v>
      </c>
      <c r="H1742" s="198">
        <v>37041.358912037038</v>
      </c>
      <c r="I1742" t="s">
        <v>1238</v>
      </c>
      <c r="M1742" t="s">
        <v>2946</v>
      </c>
      <c r="N1742" t="s">
        <v>1524</v>
      </c>
      <c r="O1742" t="s">
        <v>4845</v>
      </c>
      <c r="P1742" s="199">
        <v>5000</v>
      </c>
      <c r="S1742" t="s">
        <v>2947</v>
      </c>
      <c r="T1742" t="s">
        <v>3255</v>
      </c>
      <c r="U1742" s="201">
        <v>3.7563</v>
      </c>
      <c r="V1742" t="s">
        <v>1553</v>
      </c>
      <c r="W1742" t="s">
        <v>1526</v>
      </c>
      <c r="X1742" t="s">
        <v>1527</v>
      </c>
      <c r="Y1742" t="s">
        <v>1528</v>
      </c>
      <c r="Z1742" t="s">
        <v>1909</v>
      </c>
      <c r="AA1742">
        <v>817200</v>
      </c>
      <c r="AB1742" s="198">
        <v>37042.875</v>
      </c>
      <c r="AC1742" s="198">
        <v>37042.875</v>
      </c>
    </row>
    <row r="1743" spans="1:29" x14ac:dyDescent="0.25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30000</v>
      </c>
      <c r="G1743" s="202">
        <v>1309530</v>
      </c>
      <c r="H1743" s="198">
        <v>37041.358946759261</v>
      </c>
      <c r="I1743" t="s">
        <v>75</v>
      </c>
      <c r="M1743" t="s">
        <v>2946</v>
      </c>
      <c r="N1743" t="s">
        <v>1538</v>
      </c>
      <c r="O1743" t="s">
        <v>1414</v>
      </c>
      <c r="Q1743" s="199">
        <v>1000</v>
      </c>
      <c r="S1743" t="s">
        <v>2947</v>
      </c>
      <c r="T1743" t="s">
        <v>3255</v>
      </c>
      <c r="U1743" s="201">
        <v>5.61</v>
      </c>
      <c r="V1743" t="s">
        <v>1383</v>
      </c>
      <c r="W1743" t="s">
        <v>1410</v>
      </c>
      <c r="X1743" t="s">
        <v>1411</v>
      </c>
      <c r="Y1743" t="s">
        <v>3275</v>
      </c>
      <c r="Z1743" t="s">
        <v>1909</v>
      </c>
      <c r="AA1743" t="s">
        <v>2178</v>
      </c>
      <c r="AB1743" s="198">
        <v>37135.875</v>
      </c>
      <c r="AC1743" s="198">
        <v>37164.875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1309531</v>
      </c>
      <c r="H1744" s="198">
        <v>37041.358958333331</v>
      </c>
      <c r="I1744" t="s">
        <v>1238</v>
      </c>
      <c r="M1744" t="s">
        <v>2946</v>
      </c>
      <c r="N1744" t="s">
        <v>1524</v>
      </c>
      <c r="O1744" t="s">
        <v>4845</v>
      </c>
      <c r="P1744" s="199">
        <v>10000</v>
      </c>
      <c r="S1744" t="s">
        <v>2947</v>
      </c>
      <c r="T1744" t="s">
        <v>3255</v>
      </c>
      <c r="U1744" s="201">
        <v>3.7549999999999999</v>
      </c>
      <c r="V1744" t="s">
        <v>1553</v>
      </c>
      <c r="W1744" t="s">
        <v>1526</v>
      </c>
      <c r="X1744" t="s">
        <v>1527</v>
      </c>
      <c r="Y1744" t="s">
        <v>1528</v>
      </c>
      <c r="Z1744" t="s">
        <v>1909</v>
      </c>
      <c r="AA1744">
        <v>817201</v>
      </c>
      <c r="AB1744" s="198">
        <v>37042.875</v>
      </c>
      <c r="AC1744" s="198">
        <v>37042.875</v>
      </c>
    </row>
    <row r="1745" spans="1:29" x14ac:dyDescent="0.25">
      <c r="A1745" s="44" t="str">
        <f t="shared" si="136"/>
        <v>US Natural Gas Financial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Financial</v>
      </c>
      <c r="E1745" s="44">
        <f>IF(VLOOKUP(S1745,'DD-Lookup'!$J$6:$L$50,3,FALSE)="Monthly",(YEAR(AC1745)-YEAR(AB1745))*12+MONTH(AC1745)-MONTH(AB1745)+1,(AC1745-AB1745+1))</f>
        <v>123</v>
      </c>
      <c r="F1745" s="213">
        <f t="shared" si="140"/>
        <v>615000</v>
      </c>
      <c r="G1745" s="202">
        <v>1309534</v>
      </c>
      <c r="H1745" s="198">
        <v>37041.359131944446</v>
      </c>
      <c r="I1745" t="s">
        <v>3412</v>
      </c>
      <c r="M1745" t="s">
        <v>2946</v>
      </c>
      <c r="N1745" t="s">
        <v>1538</v>
      </c>
      <c r="O1745" t="s">
        <v>2174</v>
      </c>
      <c r="Q1745" s="199">
        <v>5000</v>
      </c>
      <c r="S1745" t="s">
        <v>2947</v>
      </c>
      <c r="T1745" t="s">
        <v>3255</v>
      </c>
      <c r="U1745" s="201">
        <v>-7.4999999999999997E-3</v>
      </c>
      <c r="V1745" t="s">
        <v>278</v>
      </c>
      <c r="W1745" t="s">
        <v>1402</v>
      </c>
      <c r="X1745" t="s">
        <v>1403</v>
      </c>
      <c r="Y1745" t="s">
        <v>3275</v>
      </c>
      <c r="Z1745" t="s">
        <v>1909</v>
      </c>
      <c r="AA1745" t="s">
        <v>2179</v>
      </c>
      <c r="AB1745" s="198">
        <v>37073.4375</v>
      </c>
      <c r="AC1745" s="198">
        <v>37195.4375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1309537</v>
      </c>
      <c r="H1746" s="198">
        <v>37041.359166666669</v>
      </c>
      <c r="I1746" t="s">
        <v>3117</v>
      </c>
      <c r="M1746" t="s">
        <v>2946</v>
      </c>
      <c r="N1746" t="s">
        <v>1524</v>
      </c>
      <c r="O1746" t="s">
        <v>1986</v>
      </c>
      <c r="P1746" s="199">
        <v>10000</v>
      </c>
      <c r="S1746" t="s">
        <v>2947</v>
      </c>
      <c r="T1746" t="s">
        <v>3255</v>
      </c>
      <c r="U1746" s="201">
        <v>3.665</v>
      </c>
      <c r="V1746" t="s">
        <v>313</v>
      </c>
      <c r="W1746" t="s">
        <v>1562</v>
      </c>
      <c r="X1746" t="s">
        <v>1563</v>
      </c>
      <c r="Y1746" t="s">
        <v>1528</v>
      </c>
      <c r="Z1746" t="s">
        <v>1909</v>
      </c>
      <c r="AA1746">
        <v>817204</v>
      </c>
      <c r="AB1746" s="198">
        <v>37042.875</v>
      </c>
      <c r="AC1746" s="198">
        <v>37042.875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1309536</v>
      </c>
      <c r="H1747" s="198">
        <v>37041.359166666669</v>
      </c>
      <c r="I1747" t="s">
        <v>1324</v>
      </c>
      <c r="M1747" t="s">
        <v>2946</v>
      </c>
      <c r="N1747" t="s">
        <v>1524</v>
      </c>
      <c r="O1747" t="s">
        <v>110</v>
      </c>
      <c r="Q1747" s="199">
        <v>5000</v>
      </c>
      <c r="S1747" t="s">
        <v>2947</v>
      </c>
      <c r="T1747" t="s">
        <v>3255</v>
      </c>
      <c r="U1747" s="201">
        <v>3.68</v>
      </c>
      <c r="V1747" t="s">
        <v>1325</v>
      </c>
      <c r="W1747" t="s">
        <v>1101</v>
      </c>
      <c r="X1747" t="s">
        <v>1102</v>
      </c>
      <c r="Y1747" t="s">
        <v>1528</v>
      </c>
      <c r="Z1747" t="s">
        <v>1909</v>
      </c>
      <c r="AA1747">
        <v>817203</v>
      </c>
      <c r="AB1747" s="198">
        <v>37042.875</v>
      </c>
      <c r="AC1747" s="198">
        <v>37042.875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1309538</v>
      </c>
      <c r="H1748" s="198">
        <v>37041.359189814815</v>
      </c>
      <c r="I1748" t="s">
        <v>1276</v>
      </c>
      <c r="M1748" t="s">
        <v>2946</v>
      </c>
      <c r="N1748" t="s">
        <v>1524</v>
      </c>
      <c r="O1748" t="s">
        <v>4926</v>
      </c>
      <c r="P1748" s="199">
        <v>5000</v>
      </c>
      <c r="S1748" t="s">
        <v>2947</v>
      </c>
      <c r="T1748" t="s">
        <v>3255</v>
      </c>
      <c r="U1748" s="201">
        <v>2.54</v>
      </c>
      <c r="V1748" t="s">
        <v>3013</v>
      </c>
      <c r="W1748" t="s">
        <v>104</v>
      </c>
      <c r="X1748" t="s">
        <v>83</v>
      </c>
      <c r="Y1748" t="s">
        <v>1528</v>
      </c>
      <c r="Z1748" t="s">
        <v>1909</v>
      </c>
      <c r="AA1748">
        <v>817205</v>
      </c>
      <c r="AB1748" s="198">
        <v>37042.875</v>
      </c>
      <c r="AC1748" s="198">
        <v>37042.875</v>
      </c>
    </row>
    <row r="1749" spans="1:29" x14ac:dyDescent="0.25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30</v>
      </c>
      <c r="F1749" s="213">
        <f t="shared" si="140"/>
        <v>1500</v>
      </c>
      <c r="G1749" s="202">
        <v>1309540</v>
      </c>
      <c r="H1749" s="198">
        <v>37041.359224537038</v>
      </c>
      <c r="I1749" t="s">
        <v>237</v>
      </c>
      <c r="J1749" t="s">
        <v>1448</v>
      </c>
      <c r="K1749" t="s">
        <v>1257</v>
      </c>
      <c r="M1749" t="s">
        <v>1657</v>
      </c>
      <c r="N1749" t="s">
        <v>2977</v>
      </c>
      <c r="O1749" t="s">
        <v>1263</v>
      </c>
      <c r="Q1749" s="199">
        <v>50</v>
      </c>
      <c r="S1749" t="s">
        <v>2945</v>
      </c>
      <c r="T1749" t="s">
        <v>3255</v>
      </c>
      <c r="U1749" s="201">
        <v>46.75</v>
      </c>
      <c r="V1749" t="s">
        <v>238</v>
      </c>
      <c r="W1749" t="s">
        <v>2981</v>
      </c>
      <c r="X1749" t="s">
        <v>2982</v>
      </c>
      <c r="Y1749" t="s">
        <v>1072</v>
      </c>
      <c r="Z1749" t="s">
        <v>1904</v>
      </c>
      <c r="AA1749">
        <v>625965.1</v>
      </c>
      <c r="AB1749" s="198">
        <v>37043.71597222222</v>
      </c>
      <c r="AC1749" s="198">
        <v>37072.71597222222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1309539</v>
      </c>
      <c r="H1750" s="198">
        <v>37041.359224537038</v>
      </c>
      <c r="I1750" t="s">
        <v>2976</v>
      </c>
      <c r="M1750" t="s">
        <v>2946</v>
      </c>
      <c r="N1750" t="s">
        <v>1524</v>
      </c>
      <c r="O1750" t="s">
        <v>357</v>
      </c>
      <c r="P1750" s="199">
        <v>5000</v>
      </c>
      <c r="S1750" t="s">
        <v>2947</v>
      </c>
      <c r="T1750" t="s">
        <v>3255</v>
      </c>
      <c r="U1750" s="201">
        <v>3.68</v>
      </c>
      <c r="V1750" t="s">
        <v>2966</v>
      </c>
      <c r="W1750" t="s">
        <v>1388</v>
      </c>
      <c r="X1750" t="s">
        <v>1461</v>
      </c>
      <c r="Y1750" t="s">
        <v>1528</v>
      </c>
      <c r="Z1750" t="s">
        <v>1909</v>
      </c>
      <c r="AA1750">
        <v>817206</v>
      </c>
      <c r="AB1750" s="198">
        <v>37042.875</v>
      </c>
      <c r="AC1750" s="198">
        <v>37042.875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1309541</v>
      </c>
      <c r="H1751" s="198">
        <v>37041.359236111108</v>
      </c>
      <c r="I1751" t="s">
        <v>1551</v>
      </c>
      <c r="M1751" t="s">
        <v>2946</v>
      </c>
      <c r="N1751" t="s">
        <v>1524</v>
      </c>
      <c r="O1751" t="s">
        <v>4960</v>
      </c>
      <c r="P1751" s="199">
        <v>10000</v>
      </c>
      <c r="S1751" t="s">
        <v>2947</v>
      </c>
      <c r="T1751" t="s">
        <v>3255</v>
      </c>
      <c r="U1751" s="201">
        <v>3.6749999999999998</v>
      </c>
      <c r="V1751" t="s">
        <v>1364</v>
      </c>
      <c r="W1751" t="s">
        <v>1562</v>
      </c>
      <c r="X1751" t="s">
        <v>1563</v>
      </c>
      <c r="Y1751" t="s">
        <v>1528</v>
      </c>
      <c r="Z1751" t="s">
        <v>1909</v>
      </c>
      <c r="AA1751">
        <v>817207</v>
      </c>
      <c r="AB1751" s="198">
        <v>37042.875</v>
      </c>
      <c r="AC1751" s="198">
        <v>37042.875</v>
      </c>
    </row>
    <row r="1752" spans="1:29" x14ac:dyDescent="0.25">
      <c r="A1752" s="44" t="str">
        <f t="shared" si="136"/>
        <v>US Power Physical</v>
      </c>
      <c r="B1752" s="44" t="str">
        <f t="shared" si="137"/>
        <v>US</v>
      </c>
      <c r="C1752" s="44" t="str">
        <f t="shared" si="138"/>
        <v>Power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92</v>
      </c>
      <c r="F1752" s="213">
        <f t="shared" si="140"/>
        <v>2300</v>
      </c>
      <c r="G1752" s="202">
        <v>1309543</v>
      </c>
      <c r="H1752" s="198">
        <v>37041.359259259261</v>
      </c>
      <c r="I1752" t="s">
        <v>2944</v>
      </c>
      <c r="M1752" t="s">
        <v>1657</v>
      </c>
      <c r="N1752" t="s">
        <v>2904</v>
      </c>
      <c r="O1752" t="s">
        <v>441</v>
      </c>
      <c r="Q1752" s="199">
        <v>25</v>
      </c>
      <c r="S1752" t="s">
        <v>2945</v>
      </c>
      <c r="T1752" t="s">
        <v>3255</v>
      </c>
      <c r="U1752" s="201">
        <v>132</v>
      </c>
      <c r="V1752" t="s">
        <v>1084</v>
      </c>
      <c r="W1752" t="s">
        <v>293</v>
      </c>
      <c r="X1752" t="s">
        <v>295</v>
      </c>
      <c r="Y1752" t="s">
        <v>1072</v>
      </c>
      <c r="Z1752" t="s">
        <v>1904</v>
      </c>
      <c r="AA1752">
        <v>625966.1</v>
      </c>
      <c r="AB1752" s="198">
        <v>37165</v>
      </c>
      <c r="AC1752" s="198">
        <v>37256</v>
      </c>
    </row>
    <row r="1753" spans="1:29" x14ac:dyDescent="0.25">
      <c r="A1753" s="44" t="str">
        <f t="shared" si="136"/>
        <v>US Power Physical</v>
      </c>
      <c r="B1753" s="44" t="str">
        <f t="shared" si="137"/>
        <v>US</v>
      </c>
      <c r="C1753" s="44" t="str">
        <f t="shared" si="138"/>
        <v>Power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25</v>
      </c>
      <c r="G1753" s="202">
        <v>1309545</v>
      </c>
      <c r="H1753" s="198">
        <v>37041.359259259261</v>
      </c>
      <c r="I1753" t="s">
        <v>1360</v>
      </c>
      <c r="M1753" t="s">
        <v>1657</v>
      </c>
      <c r="N1753" t="s">
        <v>2904</v>
      </c>
      <c r="O1753" t="s">
        <v>1993</v>
      </c>
      <c r="P1753" s="199">
        <v>25</v>
      </c>
      <c r="S1753" t="s">
        <v>2945</v>
      </c>
      <c r="T1753" t="s">
        <v>3255</v>
      </c>
      <c r="U1753" s="201">
        <v>46</v>
      </c>
      <c r="V1753" t="s">
        <v>2180</v>
      </c>
      <c r="W1753" t="s">
        <v>2909</v>
      </c>
      <c r="X1753" t="s">
        <v>2906</v>
      </c>
      <c r="Y1753" t="s">
        <v>1072</v>
      </c>
      <c r="Z1753" t="s">
        <v>1904</v>
      </c>
      <c r="AA1753">
        <v>625967.1</v>
      </c>
      <c r="AB1753" s="198">
        <v>37042.875</v>
      </c>
      <c r="AC1753" s="198">
        <v>37042.875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1309544</v>
      </c>
      <c r="H1754" s="198">
        <v>37041.359259259261</v>
      </c>
      <c r="I1754" t="s">
        <v>1238</v>
      </c>
      <c r="M1754" t="s">
        <v>2946</v>
      </c>
      <c r="N1754" t="s">
        <v>1524</v>
      </c>
      <c r="O1754" t="s">
        <v>362</v>
      </c>
      <c r="Q1754" s="199">
        <v>10000</v>
      </c>
      <c r="S1754" t="s">
        <v>2947</v>
      </c>
      <c r="T1754" t="s">
        <v>3255</v>
      </c>
      <c r="U1754" s="201">
        <v>3.625</v>
      </c>
      <c r="V1754" t="s">
        <v>1522</v>
      </c>
      <c r="W1754" t="s">
        <v>1388</v>
      </c>
      <c r="X1754" t="s">
        <v>85</v>
      </c>
      <c r="Y1754" t="s">
        <v>1528</v>
      </c>
      <c r="Z1754" t="s">
        <v>1909</v>
      </c>
      <c r="AA1754">
        <v>817208</v>
      </c>
      <c r="AB1754" s="198">
        <v>37042.875</v>
      </c>
      <c r="AC1754" s="198">
        <v>37042.875</v>
      </c>
    </row>
    <row r="1755" spans="1:29" x14ac:dyDescent="0.25">
      <c r="A1755" s="44" t="str">
        <f t="shared" si="136"/>
        <v xml:space="preserve"> Natural Gas Physical</v>
      </c>
      <c r="B1755" s="44" t="str">
        <f t="shared" si="137"/>
        <v/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114000</v>
      </c>
      <c r="G1755" s="202">
        <v>1309546</v>
      </c>
      <c r="H1755" s="198">
        <v>37041.359282407408</v>
      </c>
      <c r="I1755" t="s">
        <v>1427</v>
      </c>
      <c r="M1755" t="s">
        <v>2946</v>
      </c>
      <c r="N1755" t="s">
        <v>1556</v>
      </c>
      <c r="O1755" t="s">
        <v>422</v>
      </c>
      <c r="Q1755" s="199">
        <v>3800</v>
      </c>
      <c r="S1755" t="s">
        <v>2947</v>
      </c>
      <c r="T1755" t="s">
        <v>3255</v>
      </c>
      <c r="U1755" s="201">
        <v>3.87</v>
      </c>
      <c r="V1755" t="s">
        <v>2170</v>
      </c>
      <c r="W1755" t="s">
        <v>1557</v>
      </c>
      <c r="X1755" t="s">
        <v>1558</v>
      </c>
      <c r="Y1755" t="s">
        <v>1528</v>
      </c>
      <c r="Z1755" t="s">
        <v>1909</v>
      </c>
      <c r="AA1755">
        <v>817209</v>
      </c>
      <c r="AB1755" s="198">
        <v>37043.875</v>
      </c>
      <c r="AC1755" s="198">
        <v>37072.875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10000</v>
      </c>
      <c r="G1756" s="202">
        <v>1309547</v>
      </c>
      <c r="H1756" s="198">
        <v>37041.359305555554</v>
      </c>
      <c r="I1756" t="s">
        <v>1600</v>
      </c>
      <c r="M1756" t="s">
        <v>2946</v>
      </c>
      <c r="N1756" t="s">
        <v>1524</v>
      </c>
      <c r="O1756" t="s">
        <v>2035</v>
      </c>
      <c r="Q1756" s="199">
        <v>10000</v>
      </c>
      <c r="S1756" t="s">
        <v>2947</v>
      </c>
      <c r="T1756" t="s">
        <v>3255</v>
      </c>
      <c r="U1756" s="201">
        <v>3.665</v>
      </c>
      <c r="V1756" t="s">
        <v>1577</v>
      </c>
      <c r="W1756" t="s">
        <v>1107</v>
      </c>
      <c r="X1756" t="s">
        <v>1108</v>
      </c>
      <c r="Y1756" t="s">
        <v>1528</v>
      </c>
      <c r="Z1756" t="s">
        <v>1909</v>
      </c>
      <c r="AA1756">
        <v>817210</v>
      </c>
      <c r="AB1756" s="198">
        <v>37042.875</v>
      </c>
      <c r="AC1756" s="198">
        <v>37042.875</v>
      </c>
    </row>
    <row r="1757" spans="1:29" x14ac:dyDescent="0.25">
      <c r="A1757" s="44" t="str">
        <f t="shared" si="136"/>
        <v xml:space="preserve"> Power Financial</v>
      </c>
      <c r="B1757" s="44" t="str">
        <f t="shared" si="137"/>
        <v/>
      </c>
      <c r="C1757" s="44" t="str">
        <f t="shared" si="138"/>
        <v>Power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25</v>
      </c>
      <c r="G1757" s="202">
        <v>1309548</v>
      </c>
      <c r="H1757" s="198">
        <v>37041.359351851854</v>
      </c>
      <c r="I1757" t="s">
        <v>1468</v>
      </c>
      <c r="M1757" t="s">
        <v>1657</v>
      </c>
      <c r="N1757" t="s">
        <v>3355</v>
      </c>
      <c r="O1757" t="s">
        <v>2006</v>
      </c>
      <c r="P1757" s="199">
        <v>25</v>
      </c>
      <c r="S1757" t="s">
        <v>2948</v>
      </c>
      <c r="T1757" t="s">
        <v>97</v>
      </c>
      <c r="U1757" s="201">
        <v>67</v>
      </c>
      <c r="V1757" t="s">
        <v>3360</v>
      </c>
      <c r="W1757" t="s">
        <v>437</v>
      </c>
      <c r="X1757" t="s">
        <v>438</v>
      </c>
      <c r="Y1757" t="s">
        <v>1072</v>
      </c>
      <c r="Z1757" t="s">
        <v>1910</v>
      </c>
      <c r="AA1757">
        <v>625968.1</v>
      </c>
      <c r="AB1757" s="198">
        <v>37041.875</v>
      </c>
      <c r="AC1757" s="198">
        <v>37041.875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1309550</v>
      </c>
      <c r="H1758" s="198">
        <v>37041.359409722223</v>
      </c>
      <c r="I1758" t="s">
        <v>1600</v>
      </c>
      <c r="M1758" t="s">
        <v>2946</v>
      </c>
      <c r="N1758" t="s">
        <v>1524</v>
      </c>
      <c r="O1758" t="s">
        <v>1986</v>
      </c>
      <c r="P1758" s="199">
        <v>10000</v>
      </c>
      <c r="S1758" t="s">
        <v>2947</v>
      </c>
      <c r="T1758" t="s">
        <v>3255</v>
      </c>
      <c r="U1758" s="201">
        <v>3.6625000000000001</v>
      </c>
      <c r="V1758" t="s">
        <v>1365</v>
      </c>
      <c r="W1758" t="s">
        <v>1562</v>
      </c>
      <c r="X1758" t="s">
        <v>1563</v>
      </c>
      <c r="Y1758" t="s">
        <v>1528</v>
      </c>
      <c r="Z1758" t="s">
        <v>1909</v>
      </c>
      <c r="AA1758">
        <v>817212</v>
      </c>
      <c r="AB1758" s="198">
        <v>37042.875</v>
      </c>
      <c r="AC1758" s="198">
        <v>37042.875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1309549</v>
      </c>
      <c r="H1759" s="198">
        <v>37041.359409722223</v>
      </c>
      <c r="I1759" t="s">
        <v>3405</v>
      </c>
      <c r="M1759" t="s">
        <v>2946</v>
      </c>
      <c r="N1759" t="s">
        <v>1524</v>
      </c>
      <c r="O1759" t="s">
        <v>4973</v>
      </c>
      <c r="P1759" s="199">
        <v>10000</v>
      </c>
      <c r="S1759" t="s">
        <v>2947</v>
      </c>
      <c r="T1759" t="s">
        <v>3255</v>
      </c>
      <c r="U1759" s="201">
        <v>3.8</v>
      </c>
      <c r="V1759" t="s">
        <v>3406</v>
      </c>
      <c r="W1759" t="s">
        <v>1101</v>
      </c>
      <c r="X1759" t="s">
        <v>1102</v>
      </c>
      <c r="Y1759" t="s">
        <v>1528</v>
      </c>
      <c r="Z1759" t="s">
        <v>1909</v>
      </c>
      <c r="AA1759">
        <v>817211</v>
      </c>
      <c r="AB1759" s="198">
        <v>37042.875</v>
      </c>
      <c r="AC1759" s="198">
        <v>37042.875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</v>
      </c>
      <c r="G1760" s="202">
        <v>1309551</v>
      </c>
      <c r="H1760" s="198">
        <v>37041.359432870369</v>
      </c>
      <c r="I1760" t="s">
        <v>1462</v>
      </c>
      <c r="M1760" t="s">
        <v>2946</v>
      </c>
      <c r="N1760" t="s">
        <v>1524</v>
      </c>
      <c r="O1760" t="s">
        <v>1984</v>
      </c>
      <c r="P1760" s="199">
        <v>1000</v>
      </c>
      <c r="S1760" t="s">
        <v>2947</v>
      </c>
      <c r="T1760" t="s">
        <v>3255</v>
      </c>
      <c r="U1760" s="201">
        <v>4.0549999999999997</v>
      </c>
      <c r="V1760">
        <v>19691994</v>
      </c>
      <c r="W1760" t="s">
        <v>250</v>
      </c>
      <c r="X1760" t="s">
        <v>70</v>
      </c>
      <c r="Y1760" t="s">
        <v>1528</v>
      </c>
      <c r="Z1760" t="s">
        <v>1909</v>
      </c>
      <c r="AA1760">
        <v>817213</v>
      </c>
      <c r="AB1760" s="198">
        <v>37042.875</v>
      </c>
      <c r="AC1760" s="198">
        <v>37042.875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</v>
      </c>
      <c r="G1761" s="202">
        <v>1309552</v>
      </c>
      <c r="H1761" s="198">
        <v>37041.359456018516</v>
      </c>
      <c r="I1761" t="s">
        <v>1546</v>
      </c>
      <c r="M1761" t="s">
        <v>2946</v>
      </c>
      <c r="N1761" t="s">
        <v>1524</v>
      </c>
      <c r="O1761" t="s">
        <v>1985</v>
      </c>
      <c r="P1761" s="199">
        <v>5000</v>
      </c>
      <c r="S1761" t="s">
        <v>2947</v>
      </c>
      <c r="T1761" t="s">
        <v>3255</v>
      </c>
      <c r="U1761" s="201">
        <v>10.050000000000001</v>
      </c>
      <c r="V1761" t="s">
        <v>2181</v>
      </c>
      <c r="W1761" t="s">
        <v>2919</v>
      </c>
      <c r="X1761" t="s">
        <v>83</v>
      </c>
      <c r="Y1761" t="s">
        <v>1528</v>
      </c>
      <c r="Z1761" t="s">
        <v>1909</v>
      </c>
      <c r="AA1761">
        <v>817214</v>
      </c>
      <c r="AB1761" s="198">
        <v>37042.875</v>
      </c>
      <c r="AC1761" s="198">
        <v>37042.875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6521</v>
      </c>
      <c r="G1762" s="202">
        <v>1309553</v>
      </c>
      <c r="H1762" s="198">
        <v>37041.359479166669</v>
      </c>
      <c r="I1762" t="s">
        <v>1551</v>
      </c>
      <c r="M1762" t="s">
        <v>2946</v>
      </c>
      <c r="N1762" t="s">
        <v>1524</v>
      </c>
      <c r="O1762" t="s">
        <v>2093</v>
      </c>
      <c r="Q1762" s="199">
        <v>6521</v>
      </c>
      <c r="S1762" t="s">
        <v>2947</v>
      </c>
      <c r="T1762" t="s">
        <v>3255</v>
      </c>
      <c r="U1762" s="201">
        <v>10.25</v>
      </c>
      <c r="V1762" t="s">
        <v>27</v>
      </c>
      <c r="W1762" t="s">
        <v>2919</v>
      </c>
      <c r="X1762" t="s">
        <v>83</v>
      </c>
      <c r="Y1762" t="s">
        <v>1528</v>
      </c>
      <c r="Z1762" t="s">
        <v>1909</v>
      </c>
      <c r="AA1762">
        <v>817215</v>
      </c>
      <c r="AB1762" s="198">
        <v>37042.875</v>
      </c>
      <c r="AC1762" s="198">
        <v>37042.875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30</v>
      </c>
      <c r="F1763" s="213">
        <f t="shared" si="140"/>
        <v>300000</v>
      </c>
      <c r="G1763" s="202">
        <v>1309554</v>
      </c>
      <c r="H1763" s="198">
        <v>37041.359479166669</v>
      </c>
      <c r="I1763" t="s">
        <v>1238</v>
      </c>
      <c r="M1763" t="s">
        <v>2946</v>
      </c>
      <c r="N1763" t="s">
        <v>1524</v>
      </c>
      <c r="O1763" t="s">
        <v>1154</v>
      </c>
      <c r="P1763" s="199">
        <v>10000</v>
      </c>
      <c r="S1763" t="s">
        <v>2947</v>
      </c>
      <c r="T1763" t="s">
        <v>3255</v>
      </c>
      <c r="U1763" s="201">
        <v>3.585</v>
      </c>
      <c r="V1763" t="s">
        <v>1136</v>
      </c>
      <c r="W1763" t="s">
        <v>1402</v>
      </c>
      <c r="X1763" t="s">
        <v>1155</v>
      </c>
      <c r="Y1763" t="s">
        <v>1528</v>
      </c>
      <c r="Z1763" t="s">
        <v>1909</v>
      </c>
      <c r="AA1763">
        <v>817217</v>
      </c>
      <c r="AB1763" s="198">
        <v>37043.407638888886</v>
      </c>
      <c r="AC1763" s="198">
        <v>37072.407638888886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1309555</v>
      </c>
      <c r="H1764" s="198">
        <v>37041.359490740739</v>
      </c>
      <c r="I1764" t="s">
        <v>1324</v>
      </c>
      <c r="M1764" t="s">
        <v>2946</v>
      </c>
      <c r="N1764" t="s">
        <v>1524</v>
      </c>
      <c r="O1764" t="s">
        <v>2015</v>
      </c>
      <c r="P1764" s="199">
        <v>5000</v>
      </c>
      <c r="S1764" t="s">
        <v>2947</v>
      </c>
      <c r="T1764" t="s">
        <v>3255</v>
      </c>
      <c r="U1764" s="201">
        <v>2.7749999999999999</v>
      </c>
      <c r="V1764" t="s">
        <v>1325</v>
      </c>
      <c r="W1764" t="s">
        <v>272</v>
      </c>
      <c r="X1764" t="s">
        <v>83</v>
      </c>
      <c r="Y1764" t="s">
        <v>1528</v>
      </c>
      <c r="Z1764" t="s">
        <v>1909</v>
      </c>
      <c r="AA1764">
        <v>817216</v>
      </c>
      <c r="AB1764" s="198">
        <v>37042.875</v>
      </c>
      <c r="AC1764" s="198">
        <v>37042.875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1309556</v>
      </c>
      <c r="H1765" s="198">
        <v>37041.359502314815</v>
      </c>
      <c r="I1765" t="s">
        <v>1111</v>
      </c>
      <c r="M1765" t="s">
        <v>2946</v>
      </c>
      <c r="N1765" t="s">
        <v>1524</v>
      </c>
      <c r="O1765" t="s">
        <v>4926</v>
      </c>
      <c r="P1765" s="199">
        <v>5000</v>
      </c>
      <c r="S1765" t="s">
        <v>2947</v>
      </c>
      <c r="T1765" t="s">
        <v>3255</v>
      </c>
      <c r="U1765" s="201">
        <v>2.5249999999999999</v>
      </c>
      <c r="V1765" t="s">
        <v>1112</v>
      </c>
      <c r="W1765" t="s">
        <v>104</v>
      </c>
      <c r="X1765" t="s">
        <v>83</v>
      </c>
      <c r="Y1765" t="s">
        <v>1528</v>
      </c>
      <c r="Z1765" t="s">
        <v>1909</v>
      </c>
      <c r="AA1765">
        <v>817218</v>
      </c>
      <c r="AB1765" s="198">
        <v>37042.875</v>
      </c>
      <c r="AC1765" s="198">
        <v>37042.875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1309557</v>
      </c>
      <c r="H1766" s="198">
        <v>37041.359537037039</v>
      </c>
      <c r="I1766" t="s">
        <v>1529</v>
      </c>
      <c r="M1766" t="s">
        <v>2946</v>
      </c>
      <c r="N1766" t="s">
        <v>1524</v>
      </c>
      <c r="O1766" t="s">
        <v>1986</v>
      </c>
      <c r="P1766" s="199">
        <v>5000</v>
      </c>
      <c r="S1766" t="s">
        <v>2947</v>
      </c>
      <c r="T1766" t="s">
        <v>3255</v>
      </c>
      <c r="U1766" s="201">
        <v>3.66</v>
      </c>
      <c r="V1766" t="s">
        <v>1530</v>
      </c>
      <c r="W1766" t="s">
        <v>1562</v>
      </c>
      <c r="X1766" t="s">
        <v>1563</v>
      </c>
      <c r="Y1766" t="s">
        <v>1528</v>
      </c>
      <c r="Z1766" t="s">
        <v>1909</v>
      </c>
      <c r="AA1766">
        <v>817221</v>
      </c>
      <c r="AB1766" s="198">
        <v>37042.875</v>
      </c>
      <c r="AC1766" s="198">
        <v>37042.875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1309558</v>
      </c>
      <c r="H1767" s="198">
        <v>37041.359548611108</v>
      </c>
      <c r="I1767" t="s">
        <v>1546</v>
      </c>
      <c r="M1767" t="s">
        <v>2946</v>
      </c>
      <c r="N1767" t="s">
        <v>1524</v>
      </c>
      <c r="O1767" t="s">
        <v>2093</v>
      </c>
      <c r="P1767" s="199">
        <v>5000</v>
      </c>
      <c r="S1767" t="s">
        <v>2947</v>
      </c>
      <c r="T1767" t="s">
        <v>3255</v>
      </c>
      <c r="U1767" s="201">
        <v>10.050000000000001</v>
      </c>
      <c r="V1767" t="s">
        <v>2181</v>
      </c>
      <c r="W1767" t="s">
        <v>2919</v>
      </c>
      <c r="X1767" t="s">
        <v>83</v>
      </c>
      <c r="Y1767" t="s">
        <v>1528</v>
      </c>
      <c r="Z1767" t="s">
        <v>1909</v>
      </c>
      <c r="AA1767">
        <v>817219</v>
      </c>
      <c r="AB1767" s="198">
        <v>37042.875</v>
      </c>
      <c r="AC1767" s="198">
        <v>37042.875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3000</v>
      </c>
      <c r="G1768" s="202">
        <v>1309559</v>
      </c>
      <c r="H1768" s="198">
        <v>37041.359548611108</v>
      </c>
      <c r="I1768" t="s">
        <v>2917</v>
      </c>
      <c r="M1768" t="s">
        <v>2946</v>
      </c>
      <c r="N1768" t="s">
        <v>1524</v>
      </c>
      <c r="O1768" t="s">
        <v>4845</v>
      </c>
      <c r="P1768" s="199">
        <v>3000</v>
      </c>
      <c r="S1768" t="s">
        <v>2947</v>
      </c>
      <c r="T1768" t="s">
        <v>3255</v>
      </c>
      <c r="U1768" s="201">
        <v>3.7538</v>
      </c>
      <c r="V1768" t="s">
        <v>1366</v>
      </c>
      <c r="W1768" t="s">
        <v>1526</v>
      </c>
      <c r="X1768" t="s">
        <v>1527</v>
      </c>
      <c r="Y1768" t="s">
        <v>1528</v>
      </c>
      <c r="Z1768" t="s">
        <v>1909</v>
      </c>
      <c r="AA1768">
        <v>817220</v>
      </c>
      <c r="AB1768" s="198">
        <v>37042.875</v>
      </c>
      <c r="AC1768" s="198">
        <v>37042.875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1309560</v>
      </c>
      <c r="H1769" s="198">
        <v>37041.359606481485</v>
      </c>
      <c r="I1769" t="s">
        <v>1551</v>
      </c>
      <c r="M1769" t="s">
        <v>2946</v>
      </c>
      <c r="N1769" t="s">
        <v>1524</v>
      </c>
      <c r="O1769" t="s">
        <v>4926</v>
      </c>
      <c r="P1769" s="199">
        <v>5000</v>
      </c>
      <c r="S1769" t="s">
        <v>2947</v>
      </c>
      <c r="T1769" t="s">
        <v>3255</v>
      </c>
      <c r="U1769" s="201">
        <v>2.5099999999999998</v>
      </c>
      <c r="V1769" t="s">
        <v>3165</v>
      </c>
      <c r="W1769" t="s">
        <v>104</v>
      </c>
      <c r="X1769" t="s">
        <v>83</v>
      </c>
      <c r="Y1769" t="s">
        <v>1528</v>
      </c>
      <c r="Z1769" t="s">
        <v>1909</v>
      </c>
      <c r="AA1769">
        <v>817222</v>
      </c>
      <c r="AB1769" s="198">
        <v>37042.875</v>
      </c>
      <c r="AC1769" s="198">
        <v>37042.875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1309562</v>
      </c>
      <c r="H1770" s="198">
        <v>37041.359606481485</v>
      </c>
      <c r="I1770" t="s">
        <v>2910</v>
      </c>
      <c r="M1770" t="s">
        <v>2946</v>
      </c>
      <c r="N1770" t="s">
        <v>1524</v>
      </c>
      <c r="O1770" t="s">
        <v>4940</v>
      </c>
      <c r="Q1770" s="199">
        <v>10000</v>
      </c>
      <c r="S1770" t="s">
        <v>2947</v>
      </c>
      <c r="T1770" t="s">
        <v>3255</v>
      </c>
      <c r="U1770" s="201">
        <v>5.95</v>
      </c>
      <c r="V1770" t="s">
        <v>3171</v>
      </c>
      <c r="W1770" t="s">
        <v>82</v>
      </c>
      <c r="X1770" t="s">
        <v>83</v>
      </c>
      <c r="Y1770" t="s">
        <v>1528</v>
      </c>
      <c r="Z1770" t="s">
        <v>1909</v>
      </c>
      <c r="AA1770">
        <v>817224</v>
      </c>
      <c r="AB1770" s="198">
        <v>37042.875</v>
      </c>
      <c r="AC1770" s="198">
        <v>37042.875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10000</v>
      </c>
      <c r="G1771" s="202">
        <v>1309561</v>
      </c>
      <c r="H1771" s="198">
        <v>37041.359606481485</v>
      </c>
      <c r="I1771" t="s">
        <v>1600</v>
      </c>
      <c r="M1771" t="s">
        <v>2946</v>
      </c>
      <c r="N1771" t="s">
        <v>1524</v>
      </c>
      <c r="O1771" t="s">
        <v>4960</v>
      </c>
      <c r="P1771" s="199">
        <v>10000</v>
      </c>
      <c r="S1771" t="s">
        <v>2947</v>
      </c>
      <c r="T1771" t="s">
        <v>3255</v>
      </c>
      <c r="U1771" s="201">
        <v>3.6724999999999999</v>
      </c>
      <c r="V1771" t="s">
        <v>1577</v>
      </c>
      <c r="W1771" t="s">
        <v>1562</v>
      </c>
      <c r="X1771" t="s">
        <v>1563</v>
      </c>
      <c r="Y1771" t="s">
        <v>1528</v>
      </c>
      <c r="Z1771" t="s">
        <v>1909</v>
      </c>
      <c r="AA1771">
        <v>817223</v>
      </c>
      <c r="AB1771" s="198">
        <v>37042.875</v>
      </c>
      <c r="AC1771" s="198">
        <v>37042.875</v>
      </c>
    </row>
    <row r="1772" spans="1:29" x14ac:dyDescent="0.25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62</v>
      </c>
      <c r="F1772" s="213">
        <f t="shared" si="140"/>
        <v>3100</v>
      </c>
      <c r="G1772" s="202">
        <v>1309563</v>
      </c>
      <c r="H1772" s="198">
        <v>37041.359618055554</v>
      </c>
      <c r="I1772" t="s">
        <v>2987</v>
      </c>
      <c r="M1772" t="s">
        <v>1657</v>
      </c>
      <c r="N1772" t="s">
        <v>2977</v>
      </c>
      <c r="O1772" t="s">
        <v>1295</v>
      </c>
      <c r="Q1772" s="199">
        <v>50</v>
      </c>
      <c r="S1772" t="s">
        <v>2945</v>
      </c>
      <c r="T1772" t="s">
        <v>3255</v>
      </c>
      <c r="U1772" s="201">
        <v>79</v>
      </c>
      <c r="V1772" t="s">
        <v>515</v>
      </c>
      <c r="W1772" t="s">
        <v>2997</v>
      </c>
      <c r="X1772" t="s">
        <v>2998</v>
      </c>
      <c r="Y1772" t="s">
        <v>1072</v>
      </c>
      <c r="Z1772" t="s">
        <v>1904</v>
      </c>
      <c r="AA1772">
        <v>625969.1</v>
      </c>
      <c r="AB1772" s="198">
        <v>37073.71597222222</v>
      </c>
      <c r="AC1772" s="198">
        <v>37134.71597222222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1309564</v>
      </c>
      <c r="H1773" s="198">
        <v>37041.359652777777</v>
      </c>
      <c r="I1773" t="s">
        <v>1276</v>
      </c>
      <c r="M1773" t="s">
        <v>2946</v>
      </c>
      <c r="N1773" t="s">
        <v>1524</v>
      </c>
      <c r="O1773" t="s">
        <v>4934</v>
      </c>
      <c r="P1773" s="199">
        <v>10000</v>
      </c>
      <c r="S1773" t="s">
        <v>2947</v>
      </c>
      <c r="T1773" t="s">
        <v>3255</v>
      </c>
      <c r="U1773" s="201">
        <v>3.5</v>
      </c>
      <c r="V1773" t="s">
        <v>314</v>
      </c>
      <c r="W1773" t="s">
        <v>91</v>
      </c>
      <c r="X1773" t="s">
        <v>83</v>
      </c>
      <c r="Y1773" t="s">
        <v>1528</v>
      </c>
      <c r="Z1773" t="s">
        <v>1909</v>
      </c>
      <c r="AA1773">
        <v>817225</v>
      </c>
      <c r="AB1773" s="198">
        <v>37042.875</v>
      </c>
      <c r="AC1773" s="198">
        <v>37042.875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1309566</v>
      </c>
      <c r="H1774" s="198">
        <v>37041.359664351854</v>
      </c>
      <c r="I1774" t="s">
        <v>1529</v>
      </c>
      <c r="M1774" t="s">
        <v>2946</v>
      </c>
      <c r="N1774" t="s">
        <v>1524</v>
      </c>
      <c r="O1774" t="s">
        <v>4845</v>
      </c>
      <c r="P1774" s="199">
        <v>5000</v>
      </c>
      <c r="S1774" t="s">
        <v>2947</v>
      </c>
      <c r="T1774" t="s">
        <v>3255</v>
      </c>
      <c r="U1774" s="201">
        <v>3.7538</v>
      </c>
      <c r="V1774" t="s">
        <v>1530</v>
      </c>
      <c r="W1774" t="s">
        <v>1526</v>
      </c>
      <c r="X1774" t="s">
        <v>1527</v>
      </c>
      <c r="Y1774" t="s">
        <v>1528</v>
      </c>
      <c r="Z1774" t="s">
        <v>1909</v>
      </c>
      <c r="AA1774">
        <v>817227</v>
      </c>
      <c r="AB1774" s="198">
        <v>37042.875</v>
      </c>
      <c r="AC1774" s="198">
        <v>37042.875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1309565</v>
      </c>
      <c r="H1775" s="198">
        <v>37041.359664351854</v>
      </c>
      <c r="I1775" t="s">
        <v>1551</v>
      </c>
      <c r="M1775" t="s">
        <v>2946</v>
      </c>
      <c r="N1775" t="s">
        <v>1524</v>
      </c>
      <c r="O1775" t="s">
        <v>4960</v>
      </c>
      <c r="P1775" s="199">
        <v>10000</v>
      </c>
      <c r="S1775" t="s">
        <v>2947</v>
      </c>
      <c r="T1775" t="s">
        <v>3255</v>
      </c>
      <c r="U1775" s="201">
        <v>3.67</v>
      </c>
      <c r="V1775" t="s">
        <v>1364</v>
      </c>
      <c r="W1775" t="s">
        <v>1562</v>
      </c>
      <c r="X1775" t="s">
        <v>1563</v>
      </c>
      <c r="Y1775" t="s">
        <v>1528</v>
      </c>
      <c r="Z1775" t="s">
        <v>1909</v>
      </c>
      <c r="AA1775">
        <v>817226</v>
      </c>
      <c r="AB1775" s="198">
        <v>37042.875</v>
      </c>
      <c r="AC1775" s="198">
        <v>37042.875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1309567</v>
      </c>
      <c r="H1776" s="198">
        <v>37041.359722222223</v>
      </c>
      <c r="I1776" t="s">
        <v>1529</v>
      </c>
      <c r="M1776" t="s">
        <v>2946</v>
      </c>
      <c r="N1776" t="s">
        <v>1524</v>
      </c>
      <c r="O1776" t="s">
        <v>4960</v>
      </c>
      <c r="P1776" s="199">
        <v>10000</v>
      </c>
      <c r="S1776" t="s">
        <v>2947</v>
      </c>
      <c r="T1776" t="s">
        <v>3255</v>
      </c>
      <c r="U1776" s="201">
        <v>3.6675</v>
      </c>
      <c r="V1776" t="s">
        <v>1561</v>
      </c>
      <c r="W1776" t="s">
        <v>1562</v>
      </c>
      <c r="X1776" t="s">
        <v>1563</v>
      </c>
      <c r="Y1776" t="s">
        <v>1528</v>
      </c>
      <c r="Z1776" t="s">
        <v>1909</v>
      </c>
      <c r="AA1776">
        <v>817229</v>
      </c>
      <c r="AB1776" s="198">
        <v>37042.875</v>
      </c>
      <c r="AC1776" s="198">
        <v>37042.875</v>
      </c>
    </row>
    <row r="1777" spans="1:29" x14ac:dyDescent="0.25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</v>
      </c>
      <c r="G1777" s="202">
        <v>1309568</v>
      </c>
      <c r="H1777" s="198">
        <v>37041.359756944446</v>
      </c>
      <c r="I1777" t="s">
        <v>900</v>
      </c>
      <c r="M1777" t="s">
        <v>2952</v>
      </c>
      <c r="N1777" t="s">
        <v>3265</v>
      </c>
      <c r="O1777" t="s">
        <v>3266</v>
      </c>
      <c r="Q1777" s="199">
        <v>10</v>
      </c>
      <c r="S1777" t="s">
        <v>3254</v>
      </c>
      <c r="T1777" t="s">
        <v>3255</v>
      </c>
      <c r="U1777" s="201">
        <v>1519</v>
      </c>
      <c r="V1777" t="s">
        <v>901</v>
      </c>
      <c r="W1777" t="s">
        <v>3261</v>
      </c>
      <c r="X1777" t="s">
        <v>3257</v>
      </c>
      <c r="Y1777" t="s">
        <v>3258</v>
      </c>
      <c r="Z1777" t="s">
        <v>3259</v>
      </c>
      <c r="AA1777">
        <v>2157870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2000</v>
      </c>
      <c r="G1778" s="202">
        <v>1309569</v>
      </c>
      <c r="H1778" s="198">
        <v>37041.359791666669</v>
      </c>
      <c r="I1778" t="s">
        <v>3117</v>
      </c>
      <c r="M1778" t="s">
        <v>2946</v>
      </c>
      <c r="N1778" t="s">
        <v>1524</v>
      </c>
      <c r="O1778" t="s">
        <v>4845</v>
      </c>
      <c r="P1778" s="199">
        <v>2000</v>
      </c>
      <c r="S1778" t="s">
        <v>2947</v>
      </c>
      <c r="T1778" t="s">
        <v>3255</v>
      </c>
      <c r="U1778" s="201">
        <v>3.7538</v>
      </c>
      <c r="V1778" t="s">
        <v>313</v>
      </c>
      <c r="W1778" t="s">
        <v>1526</v>
      </c>
      <c r="X1778" t="s">
        <v>1527</v>
      </c>
      <c r="Y1778" t="s">
        <v>1528</v>
      </c>
      <c r="Z1778" t="s">
        <v>1909</v>
      </c>
      <c r="AA1778">
        <v>817230</v>
      </c>
      <c r="AB1778" s="198">
        <v>37042.875</v>
      </c>
      <c r="AC1778" s="198">
        <v>37042.875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1309570</v>
      </c>
      <c r="H1779" s="198">
        <v>37041.359814814816</v>
      </c>
      <c r="I1779" t="s">
        <v>1529</v>
      </c>
      <c r="M1779" t="s">
        <v>2946</v>
      </c>
      <c r="N1779" t="s">
        <v>1524</v>
      </c>
      <c r="O1779" t="s">
        <v>4960</v>
      </c>
      <c r="P1779" s="199">
        <v>5000</v>
      </c>
      <c r="S1779" t="s">
        <v>2947</v>
      </c>
      <c r="T1779" t="s">
        <v>3255</v>
      </c>
      <c r="U1779" s="201">
        <v>3.665</v>
      </c>
      <c r="V1779" t="s">
        <v>1530</v>
      </c>
      <c r="W1779" t="s">
        <v>1562</v>
      </c>
      <c r="X1779" t="s">
        <v>1563</v>
      </c>
      <c r="Y1779" t="s">
        <v>1528</v>
      </c>
      <c r="Z1779" t="s">
        <v>1909</v>
      </c>
      <c r="AA1779">
        <v>817231</v>
      </c>
      <c r="AB1779" s="198">
        <v>37042.875</v>
      </c>
      <c r="AC1779" s="198">
        <v>37042.875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3362</v>
      </c>
      <c r="G1780" s="202">
        <v>1309571</v>
      </c>
      <c r="H1780" s="198">
        <v>37041.359837962962</v>
      </c>
      <c r="I1780" t="s">
        <v>72</v>
      </c>
      <c r="M1780" t="s">
        <v>2946</v>
      </c>
      <c r="N1780" t="s">
        <v>1524</v>
      </c>
      <c r="O1780" t="s">
        <v>4882</v>
      </c>
      <c r="P1780" s="199">
        <v>3362</v>
      </c>
      <c r="S1780" t="s">
        <v>2947</v>
      </c>
      <c r="T1780" t="s">
        <v>3255</v>
      </c>
      <c r="U1780" s="201">
        <v>3.8450000000000002</v>
      </c>
      <c r="V1780" t="s">
        <v>1460</v>
      </c>
      <c r="W1780" t="s">
        <v>1575</v>
      </c>
      <c r="X1780" t="s">
        <v>1576</v>
      </c>
      <c r="Y1780" t="s">
        <v>1528</v>
      </c>
      <c r="Z1780" t="s">
        <v>1909</v>
      </c>
      <c r="AA1780">
        <v>817232</v>
      </c>
      <c r="AB1780" s="198">
        <v>37042.875</v>
      </c>
      <c r="AC1780" s="198">
        <v>37042.875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1638</v>
      </c>
      <c r="G1781" s="202">
        <v>1309572</v>
      </c>
      <c r="H1781" s="198">
        <v>37041.359849537039</v>
      </c>
      <c r="I1781" t="s">
        <v>1505</v>
      </c>
      <c r="M1781" t="s">
        <v>2946</v>
      </c>
      <c r="N1781" t="s">
        <v>1524</v>
      </c>
      <c r="O1781" t="s">
        <v>4882</v>
      </c>
      <c r="P1781" s="199">
        <v>1638</v>
      </c>
      <c r="S1781" t="s">
        <v>2947</v>
      </c>
      <c r="T1781" t="s">
        <v>3255</v>
      </c>
      <c r="U1781" s="201">
        <v>3.8450000000000002</v>
      </c>
      <c r="V1781" t="s">
        <v>1506</v>
      </c>
      <c r="W1781" t="s">
        <v>1575</v>
      </c>
      <c r="X1781" t="s">
        <v>1576</v>
      </c>
      <c r="Y1781" t="s">
        <v>1528</v>
      </c>
      <c r="Z1781" t="s">
        <v>1909</v>
      </c>
      <c r="AA1781">
        <v>817233</v>
      </c>
      <c r="AB1781" s="198">
        <v>37042.875</v>
      </c>
      <c r="AC1781" s="198">
        <v>37042.875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1309573</v>
      </c>
      <c r="H1782" s="198">
        <v>37041.359895833331</v>
      </c>
      <c r="I1782" t="s">
        <v>893</v>
      </c>
      <c r="M1782" t="s">
        <v>2946</v>
      </c>
      <c r="N1782" t="s">
        <v>1524</v>
      </c>
      <c r="O1782" t="s">
        <v>2093</v>
      </c>
      <c r="Q1782" s="199">
        <v>10000</v>
      </c>
      <c r="S1782" t="s">
        <v>2947</v>
      </c>
      <c r="T1782" t="s">
        <v>3255</v>
      </c>
      <c r="U1782" s="201">
        <v>10.25</v>
      </c>
      <c r="V1782" t="s">
        <v>393</v>
      </c>
      <c r="W1782" t="s">
        <v>2919</v>
      </c>
      <c r="X1782" t="s">
        <v>83</v>
      </c>
      <c r="Y1782" t="s">
        <v>1528</v>
      </c>
      <c r="Z1782" t="s">
        <v>1909</v>
      </c>
      <c r="AA1782">
        <v>817234</v>
      </c>
      <c r="AB1782" s="198">
        <v>37042.875</v>
      </c>
      <c r="AC1782" s="198">
        <v>37042.875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1309574</v>
      </c>
      <c r="H1783" s="198">
        <v>37041.359895833331</v>
      </c>
      <c r="I1783" t="s">
        <v>1546</v>
      </c>
      <c r="M1783" t="s">
        <v>2946</v>
      </c>
      <c r="N1783" t="s">
        <v>1524</v>
      </c>
      <c r="O1783" t="s">
        <v>4845</v>
      </c>
      <c r="P1783" s="199">
        <v>10000</v>
      </c>
      <c r="S1783" t="s">
        <v>2947</v>
      </c>
      <c r="T1783" t="s">
        <v>3255</v>
      </c>
      <c r="U1783" s="201">
        <v>3.7524999999999999</v>
      </c>
      <c r="V1783" t="s">
        <v>1550</v>
      </c>
      <c r="W1783" t="s">
        <v>1526</v>
      </c>
      <c r="X1783" t="s">
        <v>1527</v>
      </c>
      <c r="Y1783" t="s">
        <v>1528</v>
      </c>
      <c r="Z1783" t="s">
        <v>1909</v>
      </c>
      <c r="AA1783">
        <v>817235</v>
      </c>
      <c r="AB1783" s="198">
        <v>37042.875</v>
      </c>
      <c r="AC1783" s="198">
        <v>37042.875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1309575</v>
      </c>
      <c r="H1784" s="198">
        <v>37041.359907407408</v>
      </c>
      <c r="I1784" t="s">
        <v>3442</v>
      </c>
      <c r="M1784" t="s">
        <v>2946</v>
      </c>
      <c r="N1784" t="s">
        <v>1524</v>
      </c>
      <c r="O1784" t="s">
        <v>4882</v>
      </c>
      <c r="P1784" s="199">
        <v>5000</v>
      </c>
      <c r="S1784" t="s">
        <v>2947</v>
      </c>
      <c r="T1784" t="s">
        <v>3255</v>
      </c>
      <c r="U1784" s="201">
        <v>3.84</v>
      </c>
      <c r="V1784" t="s">
        <v>3443</v>
      </c>
      <c r="W1784" t="s">
        <v>1575</v>
      </c>
      <c r="X1784" t="s">
        <v>1576</v>
      </c>
      <c r="Y1784" t="s">
        <v>1528</v>
      </c>
      <c r="Z1784" t="s">
        <v>1909</v>
      </c>
      <c r="AA1784">
        <v>817236</v>
      </c>
      <c r="AB1784" s="198">
        <v>37042.875</v>
      </c>
      <c r="AC1784" s="198">
        <v>37042.875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1309576</v>
      </c>
      <c r="H1785" s="198">
        <v>37041.359930555554</v>
      </c>
      <c r="I1785" t="s">
        <v>893</v>
      </c>
      <c r="M1785" t="s">
        <v>2946</v>
      </c>
      <c r="N1785" t="s">
        <v>1524</v>
      </c>
      <c r="O1785" t="s">
        <v>1985</v>
      </c>
      <c r="Q1785" s="199">
        <v>10000</v>
      </c>
      <c r="S1785" t="s">
        <v>2947</v>
      </c>
      <c r="T1785" t="s">
        <v>3255</v>
      </c>
      <c r="U1785" s="201">
        <v>10.25</v>
      </c>
      <c r="V1785" t="s">
        <v>393</v>
      </c>
      <c r="W1785" t="s">
        <v>2919</v>
      </c>
      <c r="X1785" t="s">
        <v>83</v>
      </c>
      <c r="Y1785" t="s">
        <v>1528</v>
      </c>
      <c r="Z1785" t="s">
        <v>1909</v>
      </c>
      <c r="AA1785">
        <v>817237</v>
      </c>
      <c r="AB1785" s="198">
        <v>37042.875</v>
      </c>
      <c r="AC1785" s="198">
        <v>37042.875</v>
      </c>
    </row>
    <row r="1786" spans="1:29" x14ac:dyDescent="0.25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25</v>
      </c>
      <c r="G1786" s="202">
        <v>1309577</v>
      </c>
      <c r="H1786" s="198">
        <v>37041.359942129631</v>
      </c>
      <c r="I1786" t="s">
        <v>1267</v>
      </c>
      <c r="M1786" t="s">
        <v>1657</v>
      </c>
      <c r="N1786" t="s">
        <v>2904</v>
      </c>
      <c r="O1786" t="s">
        <v>1993</v>
      </c>
      <c r="Q1786" s="199">
        <v>25</v>
      </c>
      <c r="S1786" t="s">
        <v>2945</v>
      </c>
      <c r="T1786" t="s">
        <v>3255</v>
      </c>
      <c r="U1786" s="201">
        <v>52</v>
      </c>
      <c r="V1786" t="s">
        <v>1450</v>
      </c>
      <c r="W1786" t="s">
        <v>2909</v>
      </c>
      <c r="X1786" t="s">
        <v>2906</v>
      </c>
      <c r="Y1786" t="s">
        <v>1072</v>
      </c>
      <c r="Z1786" t="s">
        <v>1904</v>
      </c>
      <c r="AA1786">
        <v>625970.1</v>
      </c>
      <c r="AB1786" s="198">
        <v>37042.875</v>
      </c>
      <c r="AC1786" s="198">
        <v>37042.875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1309578</v>
      </c>
      <c r="H1787" s="198">
        <v>37041.359965277778</v>
      </c>
      <c r="I1787" t="s">
        <v>3117</v>
      </c>
      <c r="M1787" t="s">
        <v>2946</v>
      </c>
      <c r="N1787" t="s">
        <v>1524</v>
      </c>
      <c r="O1787" t="s">
        <v>4845</v>
      </c>
      <c r="P1787" s="199">
        <v>10000</v>
      </c>
      <c r="S1787" t="s">
        <v>2947</v>
      </c>
      <c r="T1787" t="s">
        <v>3255</v>
      </c>
      <c r="U1787" s="201">
        <v>3.7513000000000001</v>
      </c>
      <c r="V1787" t="s">
        <v>313</v>
      </c>
      <c r="W1787" t="s">
        <v>1526</v>
      </c>
      <c r="X1787" t="s">
        <v>1527</v>
      </c>
      <c r="Y1787" t="s">
        <v>1528</v>
      </c>
      <c r="Z1787" t="s">
        <v>1909</v>
      </c>
      <c r="AA1787">
        <v>817238</v>
      </c>
      <c r="AB1787" s="198">
        <v>37042.875</v>
      </c>
      <c r="AC1787" s="198">
        <v>37042.875</v>
      </c>
    </row>
    <row r="1788" spans="1:29" x14ac:dyDescent="0.25">
      <c r="A1788" s="44" t="str">
        <f t="shared" si="136"/>
        <v xml:space="preserve"> Metals Financial</v>
      </c>
      <c r="B1788" s="44" t="str">
        <f t="shared" si="137"/>
        <v/>
      </c>
      <c r="C1788" s="44" t="str">
        <f t="shared" si="138"/>
        <v>Metals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6</v>
      </c>
      <c r="G1788" s="202">
        <v>1309579</v>
      </c>
      <c r="H1788" s="198">
        <v>37041.359976851854</v>
      </c>
      <c r="I1788" t="s">
        <v>3270</v>
      </c>
      <c r="M1788" t="s">
        <v>2952</v>
      </c>
      <c r="N1788" t="s">
        <v>3252</v>
      </c>
      <c r="O1788" t="s">
        <v>3253</v>
      </c>
      <c r="Q1788" s="199">
        <v>6</v>
      </c>
      <c r="S1788" t="s">
        <v>3254</v>
      </c>
      <c r="T1788" t="s">
        <v>3255</v>
      </c>
      <c r="U1788" s="201">
        <v>1700</v>
      </c>
      <c r="V1788" t="s">
        <v>4687</v>
      </c>
      <c r="W1788" t="s">
        <v>3261</v>
      </c>
      <c r="X1788" t="s">
        <v>3257</v>
      </c>
      <c r="Y1788" t="s">
        <v>3258</v>
      </c>
      <c r="Z1788" t="s">
        <v>3259</v>
      </c>
      <c r="AA1788">
        <v>2157872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1309580</v>
      </c>
      <c r="H1789" s="198">
        <v>37041.359976851854</v>
      </c>
      <c r="I1789" t="s">
        <v>893</v>
      </c>
      <c r="M1789" t="s">
        <v>2946</v>
      </c>
      <c r="N1789" t="s">
        <v>1524</v>
      </c>
      <c r="O1789" t="s">
        <v>2093</v>
      </c>
      <c r="Q1789" s="199">
        <v>10000</v>
      </c>
      <c r="S1789" t="s">
        <v>2947</v>
      </c>
      <c r="T1789" t="s">
        <v>3255</v>
      </c>
      <c r="U1789" s="201">
        <v>10.25</v>
      </c>
      <c r="V1789" t="s">
        <v>393</v>
      </c>
      <c r="W1789" t="s">
        <v>2919</v>
      </c>
      <c r="X1789" t="s">
        <v>83</v>
      </c>
      <c r="Y1789" t="s">
        <v>1528</v>
      </c>
      <c r="Z1789" t="s">
        <v>1909</v>
      </c>
      <c r="AA1789">
        <v>817239</v>
      </c>
      <c r="AB1789" s="198">
        <v>37042.875</v>
      </c>
      <c r="AC1789" s="198">
        <v>37042.875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1309581</v>
      </c>
      <c r="H1790" s="198">
        <v>37041.359988425924</v>
      </c>
      <c r="I1790" t="s">
        <v>2976</v>
      </c>
      <c r="M1790" t="s">
        <v>2946</v>
      </c>
      <c r="N1790" t="s">
        <v>1524</v>
      </c>
      <c r="O1790" t="s">
        <v>4940</v>
      </c>
      <c r="P1790" s="199">
        <v>10000</v>
      </c>
      <c r="S1790" t="s">
        <v>2947</v>
      </c>
      <c r="T1790" t="s">
        <v>3255</v>
      </c>
      <c r="U1790" s="201">
        <v>5.8</v>
      </c>
      <c r="V1790" t="s">
        <v>1280</v>
      </c>
      <c r="W1790" t="s">
        <v>82</v>
      </c>
      <c r="X1790" t="s">
        <v>83</v>
      </c>
      <c r="Y1790" t="s">
        <v>1528</v>
      </c>
      <c r="Z1790" t="s">
        <v>1909</v>
      </c>
      <c r="AA1790">
        <v>817240</v>
      </c>
      <c r="AB1790" s="198">
        <v>37042.875</v>
      </c>
      <c r="AC1790" s="198">
        <v>37042.875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10000</v>
      </c>
      <c r="G1791" s="202">
        <v>1309582</v>
      </c>
      <c r="H1791" s="198">
        <v>37041.360023148147</v>
      </c>
      <c r="I1791" t="s">
        <v>893</v>
      </c>
      <c r="M1791" t="s">
        <v>2946</v>
      </c>
      <c r="N1791" t="s">
        <v>1524</v>
      </c>
      <c r="O1791" t="s">
        <v>1985</v>
      </c>
      <c r="Q1791" s="199">
        <v>10000</v>
      </c>
      <c r="S1791" t="s">
        <v>2947</v>
      </c>
      <c r="T1791" t="s">
        <v>3255</v>
      </c>
      <c r="U1791" s="201">
        <v>10.25</v>
      </c>
      <c r="V1791" t="s">
        <v>393</v>
      </c>
      <c r="W1791" t="s">
        <v>2919</v>
      </c>
      <c r="X1791" t="s">
        <v>83</v>
      </c>
      <c r="Y1791" t="s">
        <v>1528</v>
      </c>
      <c r="Z1791" t="s">
        <v>1909</v>
      </c>
      <c r="AA1791">
        <v>817241</v>
      </c>
      <c r="AB1791" s="198">
        <v>37042.875</v>
      </c>
      <c r="AC1791" s="198">
        <v>37042.875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10000</v>
      </c>
      <c r="G1792" s="202">
        <v>1309583</v>
      </c>
      <c r="H1792" s="198">
        <v>37041.360046296293</v>
      </c>
      <c r="I1792" t="s">
        <v>1554</v>
      </c>
      <c r="M1792" t="s">
        <v>2946</v>
      </c>
      <c r="N1792" t="s">
        <v>1524</v>
      </c>
      <c r="O1792" t="s">
        <v>4845</v>
      </c>
      <c r="P1792" s="199">
        <v>10000</v>
      </c>
      <c r="S1792" t="s">
        <v>2947</v>
      </c>
      <c r="T1792" t="s">
        <v>3255</v>
      </c>
      <c r="U1792" s="201">
        <v>3.75</v>
      </c>
      <c r="V1792" t="s">
        <v>1423</v>
      </c>
      <c r="W1792" t="s">
        <v>1526</v>
      </c>
      <c r="X1792" t="s">
        <v>1527</v>
      </c>
      <c r="Y1792" t="s">
        <v>1528</v>
      </c>
      <c r="Z1792" t="s">
        <v>1909</v>
      </c>
      <c r="AA1792">
        <v>817242</v>
      </c>
      <c r="AB1792" s="198">
        <v>37042.875</v>
      </c>
      <c r="AC1792" s="198">
        <v>37042.875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1309584</v>
      </c>
      <c r="H1793" s="198">
        <v>37041.360046296293</v>
      </c>
      <c r="I1793" t="s">
        <v>867</v>
      </c>
      <c r="M1793" t="s">
        <v>2946</v>
      </c>
      <c r="N1793" t="s">
        <v>2928</v>
      </c>
      <c r="O1793" t="s">
        <v>2152</v>
      </c>
      <c r="Q1793" s="199">
        <v>10000</v>
      </c>
      <c r="S1793" t="s">
        <v>2947</v>
      </c>
      <c r="T1793" t="s">
        <v>3255</v>
      </c>
      <c r="U1793" s="201">
        <v>3.52</v>
      </c>
      <c r="V1793" t="s">
        <v>868</v>
      </c>
      <c r="W1793" t="s">
        <v>1327</v>
      </c>
      <c r="X1793" t="s">
        <v>2929</v>
      </c>
      <c r="Y1793" t="s">
        <v>1528</v>
      </c>
      <c r="Z1793" t="s">
        <v>2930</v>
      </c>
      <c r="AA1793">
        <v>817243</v>
      </c>
      <c r="AB1793" s="198">
        <v>37042.875</v>
      </c>
      <c r="AC1793" s="198">
        <v>37042.875</v>
      </c>
    </row>
    <row r="1794" spans="1:29" x14ac:dyDescent="0.25">
      <c r="A1794" s="44" t="str">
        <f t="shared" si="136"/>
        <v xml:space="preserve"> Metals Financial</v>
      </c>
      <c r="B1794" s="44" t="str">
        <f t="shared" si="137"/>
        <v/>
      </c>
      <c r="C1794" s="44" t="str">
        <f t="shared" si="138"/>
        <v>Metals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</v>
      </c>
      <c r="G1794" s="202">
        <v>1309586</v>
      </c>
      <c r="H1794" s="198">
        <v>37041.360185185185</v>
      </c>
      <c r="I1794" t="s">
        <v>1068</v>
      </c>
      <c r="M1794" t="s">
        <v>2952</v>
      </c>
      <c r="N1794" t="s">
        <v>3252</v>
      </c>
      <c r="O1794" t="s">
        <v>3253</v>
      </c>
      <c r="Q1794" s="199">
        <v>10</v>
      </c>
      <c r="S1794" t="s">
        <v>3254</v>
      </c>
      <c r="T1794" t="s">
        <v>3255</v>
      </c>
      <c r="U1794" s="201">
        <v>1700</v>
      </c>
      <c r="V1794" t="s">
        <v>4711</v>
      </c>
      <c r="W1794" t="s">
        <v>3261</v>
      </c>
      <c r="X1794" t="s">
        <v>3257</v>
      </c>
      <c r="Y1794" t="s">
        <v>3258</v>
      </c>
      <c r="Z1794" t="s">
        <v>3259</v>
      </c>
      <c r="AA1794">
        <v>2157874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1309587</v>
      </c>
      <c r="H1795" s="198">
        <v>37041.360219907408</v>
      </c>
      <c r="I1795" t="s">
        <v>2976</v>
      </c>
      <c r="M1795" t="s">
        <v>2946</v>
      </c>
      <c r="N1795" t="s">
        <v>881</v>
      </c>
      <c r="O1795" t="s">
        <v>2113</v>
      </c>
      <c r="P1795" s="199">
        <v>10000</v>
      </c>
      <c r="S1795" t="s">
        <v>2947</v>
      </c>
      <c r="T1795" t="s">
        <v>3255</v>
      </c>
      <c r="U1795" s="201">
        <v>5.6</v>
      </c>
      <c r="V1795" t="s">
        <v>1280</v>
      </c>
      <c r="W1795" t="s">
        <v>82</v>
      </c>
      <c r="X1795" t="s">
        <v>83</v>
      </c>
      <c r="Y1795" t="s">
        <v>1528</v>
      </c>
      <c r="Z1795" t="s">
        <v>1909</v>
      </c>
      <c r="AA1795">
        <v>817245</v>
      </c>
      <c r="AB1795" s="198">
        <v>37042.875</v>
      </c>
      <c r="AC1795" s="198">
        <v>37042.875</v>
      </c>
    </row>
    <row r="1796" spans="1:29" x14ac:dyDescent="0.25">
      <c r="A1796" s="44" t="str">
        <f t="shared" si="136"/>
        <v>US Power Physical</v>
      </c>
      <c r="B1796" s="44" t="str">
        <f t="shared" si="137"/>
        <v>US</v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13">
        <f t="shared" si="140"/>
        <v>250</v>
      </c>
      <c r="G1796" s="202">
        <v>1309588</v>
      </c>
      <c r="H1796" s="198">
        <v>37041.360219907408</v>
      </c>
      <c r="I1796" t="s">
        <v>2944</v>
      </c>
      <c r="M1796" t="s">
        <v>1657</v>
      </c>
      <c r="N1796" t="s">
        <v>2977</v>
      </c>
      <c r="O1796" t="s">
        <v>879</v>
      </c>
      <c r="Q1796" s="199">
        <v>50</v>
      </c>
      <c r="S1796" t="s">
        <v>2945</v>
      </c>
      <c r="T1796" t="s">
        <v>3255</v>
      </c>
      <c r="U1796" s="201">
        <v>41.75</v>
      </c>
      <c r="V1796" t="s">
        <v>261</v>
      </c>
      <c r="W1796" t="s">
        <v>1678</v>
      </c>
      <c r="X1796" t="s">
        <v>2986</v>
      </c>
      <c r="Y1796" t="s">
        <v>1072</v>
      </c>
      <c r="Z1796" t="s">
        <v>1904</v>
      </c>
      <c r="AA1796">
        <v>625971.1</v>
      </c>
      <c r="AB1796" s="198">
        <v>37046.875</v>
      </c>
      <c r="AC1796" s="198">
        <v>37050.875</v>
      </c>
    </row>
    <row r="1797" spans="1:29" x14ac:dyDescent="0.25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310000</v>
      </c>
      <c r="G1797" s="202">
        <v>1309589</v>
      </c>
      <c r="H1797" s="198">
        <v>37041.360243055555</v>
      </c>
      <c r="I1797" t="s">
        <v>1241</v>
      </c>
      <c r="M1797" t="s">
        <v>2946</v>
      </c>
      <c r="N1797" t="s">
        <v>1268</v>
      </c>
      <c r="O1797" t="s">
        <v>1537</v>
      </c>
      <c r="Q1797" s="199">
        <v>10000</v>
      </c>
      <c r="S1797" t="s">
        <v>2947</v>
      </c>
      <c r="T1797" t="s">
        <v>3255</v>
      </c>
      <c r="U1797" s="201">
        <v>3.74</v>
      </c>
      <c r="V1797" t="s">
        <v>3014</v>
      </c>
      <c r="W1797" t="s">
        <v>1767</v>
      </c>
      <c r="X1797" t="s">
        <v>1269</v>
      </c>
      <c r="Y1797" t="s">
        <v>3275</v>
      </c>
      <c r="Z1797" t="s">
        <v>1909</v>
      </c>
      <c r="AA1797" t="s">
        <v>2182</v>
      </c>
      <c r="AB1797" s="198">
        <v>37073.875</v>
      </c>
      <c r="AC1797" s="198">
        <v>37103.875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5000</v>
      </c>
      <c r="G1798" s="202">
        <v>1309590</v>
      </c>
      <c r="H1798" s="198">
        <v>37041.360266203701</v>
      </c>
      <c r="I1798" t="s">
        <v>1091</v>
      </c>
      <c r="M1798" t="s">
        <v>2946</v>
      </c>
      <c r="N1798" t="s">
        <v>1524</v>
      </c>
      <c r="O1798" t="s">
        <v>4926</v>
      </c>
      <c r="P1798" s="199">
        <v>5000</v>
      </c>
      <c r="S1798" t="s">
        <v>2947</v>
      </c>
      <c r="T1798" t="s">
        <v>3255</v>
      </c>
      <c r="U1798" s="201">
        <v>2.4950000000000001</v>
      </c>
      <c r="V1798" t="s">
        <v>3018</v>
      </c>
      <c r="W1798" t="s">
        <v>104</v>
      </c>
      <c r="X1798" t="s">
        <v>83</v>
      </c>
      <c r="Y1798" t="s">
        <v>1528</v>
      </c>
      <c r="Z1798" t="s">
        <v>1909</v>
      </c>
      <c r="AA1798">
        <v>817246</v>
      </c>
      <c r="AB1798" s="198">
        <v>37042.875</v>
      </c>
      <c r="AC1798" s="198">
        <v>37042.875</v>
      </c>
    </row>
    <row r="1799" spans="1:29" x14ac:dyDescent="0.25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31</v>
      </c>
      <c r="F1799" s="213">
        <f t="shared" si="140"/>
        <v>310000</v>
      </c>
      <c r="G1799" s="202">
        <v>1309591</v>
      </c>
      <c r="H1799" s="198">
        <v>37041.360277777778</v>
      </c>
      <c r="I1799" t="s">
        <v>1570</v>
      </c>
      <c r="M1799" t="s">
        <v>2946</v>
      </c>
      <c r="N1799" t="s">
        <v>1268</v>
      </c>
      <c r="O1799" t="s">
        <v>1537</v>
      </c>
      <c r="Q1799" s="199">
        <v>10000</v>
      </c>
      <c r="S1799" t="s">
        <v>2947</v>
      </c>
      <c r="T1799" t="s">
        <v>3255</v>
      </c>
      <c r="U1799" s="201">
        <v>3.74</v>
      </c>
      <c r="V1799" t="s">
        <v>1571</v>
      </c>
      <c r="W1799" t="s">
        <v>1767</v>
      </c>
      <c r="X1799" t="s">
        <v>1269</v>
      </c>
      <c r="Y1799" t="s">
        <v>3275</v>
      </c>
      <c r="Z1799" t="s">
        <v>1909</v>
      </c>
      <c r="AA1799" t="s">
        <v>2183</v>
      </c>
      <c r="AB1799" s="198">
        <v>37073.875</v>
      </c>
      <c r="AC1799" s="198">
        <v>37103.875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1309592</v>
      </c>
      <c r="H1800" s="198">
        <v>37041.36037037037</v>
      </c>
      <c r="I1800" t="s">
        <v>893</v>
      </c>
      <c r="M1800" t="s">
        <v>2946</v>
      </c>
      <c r="N1800" t="s">
        <v>1524</v>
      </c>
      <c r="O1800" t="s">
        <v>2093</v>
      </c>
      <c r="Q1800" s="199">
        <v>10000</v>
      </c>
      <c r="S1800" t="s">
        <v>2947</v>
      </c>
      <c r="T1800" t="s">
        <v>3255</v>
      </c>
      <c r="U1800" s="201">
        <v>10.3</v>
      </c>
      <c r="V1800" t="s">
        <v>393</v>
      </c>
      <c r="W1800" t="s">
        <v>2919</v>
      </c>
      <c r="X1800" t="s">
        <v>83</v>
      </c>
      <c r="Y1800" t="s">
        <v>1528</v>
      </c>
      <c r="Z1800" t="s">
        <v>1909</v>
      </c>
      <c r="AA1800">
        <v>817247</v>
      </c>
      <c r="AB1800" s="198">
        <v>37042.875</v>
      </c>
      <c r="AC1800" s="198">
        <v>37042.875</v>
      </c>
    </row>
    <row r="1801" spans="1:29" x14ac:dyDescent="0.25">
      <c r="A1801" s="44" t="str">
        <f t="shared" si="136"/>
        <v xml:space="preserve"> Power Physical</v>
      </c>
      <c r="B1801" s="44" t="str">
        <f t="shared" si="137"/>
        <v/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</v>
      </c>
      <c r="G1801" s="202">
        <v>1309593</v>
      </c>
      <c r="H1801" s="198">
        <v>37041.360381944447</v>
      </c>
      <c r="I1801" t="s">
        <v>170</v>
      </c>
      <c r="M1801" t="s">
        <v>1657</v>
      </c>
      <c r="N1801" t="s">
        <v>937</v>
      </c>
      <c r="O1801" t="s">
        <v>4816</v>
      </c>
      <c r="P1801" s="199">
        <v>25</v>
      </c>
      <c r="S1801" t="s">
        <v>2945</v>
      </c>
      <c r="T1801" t="s">
        <v>938</v>
      </c>
      <c r="U1801" s="201">
        <v>32</v>
      </c>
      <c r="V1801" t="s">
        <v>171</v>
      </c>
      <c r="W1801" t="s">
        <v>940</v>
      </c>
      <c r="X1801" t="s">
        <v>941</v>
      </c>
      <c r="Y1801" t="s">
        <v>942</v>
      </c>
      <c r="Z1801" t="s">
        <v>3260</v>
      </c>
      <c r="AA1801">
        <v>108357.1</v>
      </c>
      <c r="AB1801" s="198">
        <v>37043.875</v>
      </c>
      <c r="AC1801" s="198">
        <v>37043.875</v>
      </c>
    </row>
    <row r="1802" spans="1:29" x14ac:dyDescent="0.25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365</v>
      </c>
      <c r="F1802" s="213">
        <f t="shared" si="140"/>
        <v>1825000</v>
      </c>
      <c r="G1802" s="202">
        <v>1309595</v>
      </c>
      <c r="H1802" s="198">
        <v>37041.360393518517</v>
      </c>
      <c r="I1802" t="s">
        <v>2976</v>
      </c>
      <c r="M1802" t="s">
        <v>2946</v>
      </c>
      <c r="N1802" t="s">
        <v>1268</v>
      </c>
      <c r="O1802" t="s">
        <v>1578</v>
      </c>
      <c r="Q1802" s="199">
        <v>5000</v>
      </c>
      <c r="S1802" t="s">
        <v>2947</v>
      </c>
      <c r="T1802" t="s">
        <v>3255</v>
      </c>
      <c r="U1802" s="201">
        <v>3.94</v>
      </c>
      <c r="V1802" t="s">
        <v>1417</v>
      </c>
      <c r="W1802" t="s">
        <v>1767</v>
      </c>
      <c r="X1802" t="s">
        <v>1269</v>
      </c>
      <c r="Y1802" t="s">
        <v>3275</v>
      </c>
      <c r="Z1802" t="s">
        <v>1909</v>
      </c>
      <c r="AA1802" t="s">
        <v>2184</v>
      </c>
      <c r="AB1802" s="198">
        <v>37257.875</v>
      </c>
      <c r="AC1802" s="198">
        <v>37621.875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1065</v>
      </c>
      <c r="G1803" s="202">
        <v>1309594</v>
      </c>
      <c r="H1803" s="198">
        <v>37041.360393518517</v>
      </c>
      <c r="I1803" t="s">
        <v>3095</v>
      </c>
      <c r="M1803" t="s">
        <v>2946</v>
      </c>
      <c r="N1803" t="s">
        <v>1524</v>
      </c>
      <c r="O1803" t="s">
        <v>4904</v>
      </c>
      <c r="P1803" s="199">
        <v>1065</v>
      </c>
      <c r="S1803" t="s">
        <v>2947</v>
      </c>
      <c r="T1803" t="s">
        <v>3255</v>
      </c>
      <c r="U1803" s="201">
        <v>3.93</v>
      </c>
      <c r="V1803" t="s">
        <v>1396</v>
      </c>
      <c r="W1803" t="s">
        <v>64</v>
      </c>
      <c r="X1803" t="s">
        <v>65</v>
      </c>
      <c r="Y1803" t="s">
        <v>1528</v>
      </c>
      <c r="Z1803" t="s">
        <v>1909</v>
      </c>
      <c r="AA1803">
        <v>817248</v>
      </c>
      <c r="AB1803" s="198">
        <v>37042.875</v>
      </c>
      <c r="AC1803" s="198">
        <v>37042.875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10000</v>
      </c>
      <c r="G1804" s="202">
        <v>1309596</v>
      </c>
      <c r="H1804" s="198">
        <v>37041.36041666667</v>
      </c>
      <c r="I1804" t="s">
        <v>893</v>
      </c>
      <c r="M1804" t="s">
        <v>2946</v>
      </c>
      <c r="N1804" t="s">
        <v>1524</v>
      </c>
      <c r="O1804" t="s">
        <v>1985</v>
      </c>
      <c r="Q1804" s="199">
        <v>10000</v>
      </c>
      <c r="S1804" t="s">
        <v>2947</v>
      </c>
      <c r="T1804" t="s">
        <v>3255</v>
      </c>
      <c r="U1804" s="201">
        <v>10.3</v>
      </c>
      <c r="V1804" t="s">
        <v>393</v>
      </c>
      <c r="W1804" t="s">
        <v>2919</v>
      </c>
      <c r="X1804" t="s">
        <v>83</v>
      </c>
      <c r="Y1804" t="s">
        <v>1528</v>
      </c>
      <c r="Z1804" t="s">
        <v>1909</v>
      </c>
      <c r="AA1804">
        <v>817249</v>
      </c>
      <c r="AB1804" s="198">
        <v>37042.875</v>
      </c>
      <c r="AC1804" s="198">
        <v>37042.875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1309598</v>
      </c>
      <c r="H1805" s="198">
        <v>37041.360451388886</v>
      </c>
      <c r="I1805" t="s">
        <v>1479</v>
      </c>
      <c r="M1805" t="s">
        <v>2946</v>
      </c>
      <c r="N1805" t="s">
        <v>1524</v>
      </c>
      <c r="O1805" t="s">
        <v>2086</v>
      </c>
      <c r="Q1805" s="199">
        <v>5000</v>
      </c>
      <c r="S1805" t="s">
        <v>2947</v>
      </c>
      <c r="T1805" t="s">
        <v>3255</v>
      </c>
      <c r="U1805" s="201">
        <v>3.7563</v>
      </c>
      <c r="V1805" t="s">
        <v>1480</v>
      </c>
      <c r="W1805" t="s">
        <v>1526</v>
      </c>
      <c r="X1805" t="s">
        <v>1527</v>
      </c>
      <c r="Y1805" t="s">
        <v>1528</v>
      </c>
      <c r="Z1805" t="s">
        <v>1909</v>
      </c>
      <c r="AA1805">
        <v>817251</v>
      </c>
      <c r="AB1805" s="198">
        <v>37042.875</v>
      </c>
      <c r="AC1805" s="198">
        <v>37042.875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1309599</v>
      </c>
      <c r="H1806" s="198">
        <v>37041.360509259262</v>
      </c>
      <c r="I1806" t="s">
        <v>1464</v>
      </c>
      <c r="M1806" t="s">
        <v>2946</v>
      </c>
      <c r="N1806" t="s">
        <v>1524</v>
      </c>
      <c r="O1806" t="s">
        <v>110</v>
      </c>
      <c r="Q1806" s="199">
        <v>25000</v>
      </c>
      <c r="S1806" t="s">
        <v>2947</v>
      </c>
      <c r="T1806" t="s">
        <v>3255</v>
      </c>
      <c r="U1806" s="201">
        <v>3.68</v>
      </c>
      <c r="V1806" t="s">
        <v>1465</v>
      </c>
      <c r="W1806" t="s">
        <v>1101</v>
      </c>
      <c r="X1806" t="s">
        <v>1102</v>
      </c>
      <c r="Y1806" t="s">
        <v>1528</v>
      </c>
      <c r="Z1806" t="s">
        <v>1909</v>
      </c>
      <c r="AA1806">
        <v>817252</v>
      </c>
      <c r="AB1806" s="198">
        <v>37042.875</v>
      </c>
      <c r="AC1806" s="198">
        <v>37042.875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1309601</v>
      </c>
      <c r="H1807" s="198">
        <v>37041.360717592594</v>
      </c>
      <c r="I1807" t="s">
        <v>2992</v>
      </c>
      <c r="M1807" t="s">
        <v>2946</v>
      </c>
      <c r="N1807" t="s">
        <v>1524</v>
      </c>
      <c r="O1807" t="s">
        <v>4926</v>
      </c>
      <c r="P1807" s="199">
        <v>5000</v>
      </c>
      <c r="S1807" t="s">
        <v>2947</v>
      </c>
      <c r="T1807" t="s">
        <v>3255</v>
      </c>
      <c r="U1807" s="201">
        <v>2.48</v>
      </c>
      <c r="V1807" t="s">
        <v>103</v>
      </c>
      <c r="W1807" t="s">
        <v>104</v>
      </c>
      <c r="X1807" t="s">
        <v>83</v>
      </c>
      <c r="Y1807" t="s">
        <v>1528</v>
      </c>
      <c r="Z1807" t="s">
        <v>1909</v>
      </c>
      <c r="AA1807">
        <v>817253</v>
      </c>
      <c r="AB1807" s="198">
        <v>37042.875</v>
      </c>
      <c r="AC1807" s="198">
        <v>37042.875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1309600</v>
      </c>
      <c r="H1808" s="198">
        <v>37041.360717592594</v>
      </c>
      <c r="I1808" t="s">
        <v>2976</v>
      </c>
      <c r="M1808" t="s">
        <v>2946</v>
      </c>
      <c r="N1808" t="s">
        <v>1524</v>
      </c>
      <c r="O1808" t="s">
        <v>2086</v>
      </c>
      <c r="P1808" s="199">
        <v>10000</v>
      </c>
      <c r="S1808" t="s">
        <v>2947</v>
      </c>
      <c r="T1808" t="s">
        <v>3255</v>
      </c>
      <c r="U1808" s="201">
        <v>3.7538</v>
      </c>
      <c r="V1808" t="s">
        <v>3333</v>
      </c>
      <c r="W1808" t="s">
        <v>1526</v>
      </c>
      <c r="X1808" t="s">
        <v>1527</v>
      </c>
      <c r="Y1808" t="s">
        <v>1528</v>
      </c>
      <c r="Z1808" t="s">
        <v>1909</v>
      </c>
      <c r="AA1808">
        <v>817256</v>
      </c>
      <c r="AB1808" s="198">
        <v>37042.875</v>
      </c>
      <c r="AC1808" s="198">
        <v>37042.875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1309602</v>
      </c>
      <c r="H1809" s="198">
        <v>37041.360729166663</v>
      </c>
      <c r="I1809" t="s">
        <v>1276</v>
      </c>
      <c r="M1809" t="s">
        <v>2946</v>
      </c>
      <c r="N1809" t="s">
        <v>1524</v>
      </c>
      <c r="O1809" t="s">
        <v>4940</v>
      </c>
      <c r="Q1809" s="199">
        <v>5000</v>
      </c>
      <c r="S1809" t="s">
        <v>2947</v>
      </c>
      <c r="T1809" t="s">
        <v>3255</v>
      </c>
      <c r="U1809" s="201">
        <v>5.9</v>
      </c>
      <c r="V1809" t="s">
        <v>2185</v>
      </c>
      <c r="W1809" t="s">
        <v>82</v>
      </c>
      <c r="X1809" t="s">
        <v>83</v>
      </c>
      <c r="Y1809" t="s">
        <v>1528</v>
      </c>
      <c r="Z1809" t="s">
        <v>1909</v>
      </c>
      <c r="AA1809">
        <v>817255</v>
      </c>
      <c r="AB1809" s="198">
        <v>37042.875</v>
      </c>
      <c r="AC1809" s="198">
        <v>37042.875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2701</v>
      </c>
      <c r="G1810" s="202">
        <v>1309603</v>
      </c>
      <c r="H1810" s="198">
        <v>37041.360729166663</v>
      </c>
      <c r="I1810" t="s">
        <v>1499</v>
      </c>
      <c r="M1810" t="s">
        <v>2946</v>
      </c>
      <c r="N1810" t="s">
        <v>1524</v>
      </c>
      <c r="O1810" t="s">
        <v>4941</v>
      </c>
      <c r="Q1810" s="199">
        <v>2701</v>
      </c>
      <c r="S1810" t="s">
        <v>2947</v>
      </c>
      <c r="T1810" t="s">
        <v>3255</v>
      </c>
      <c r="U1810" s="201">
        <v>3.64</v>
      </c>
      <c r="V1810" t="s">
        <v>2044</v>
      </c>
      <c r="W1810" t="s">
        <v>1388</v>
      </c>
      <c r="X1810" t="s">
        <v>85</v>
      </c>
      <c r="Y1810" t="s">
        <v>1528</v>
      </c>
      <c r="Z1810" t="s">
        <v>1909</v>
      </c>
      <c r="AA1810">
        <v>817254</v>
      </c>
      <c r="AB1810" s="198">
        <v>37042.875</v>
      </c>
      <c r="AC1810" s="198">
        <v>37042.875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5000</v>
      </c>
      <c r="G1811" s="202">
        <v>1309604</v>
      </c>
      <c r="H1811" s="198">
        <v>37041.36074074074</v>
      </c>
      <c r="I1811" t="s">
        <v>2917</v>
      </c>
      <c r="M1811" t="s">
        <v>2946</v>
      </c>
      <c r="N1811" t="s">
        <v>1524</v>
      </c>
      <c r="O1811" t="s">
        <v>1984</v>
      </c>
      <c r="Q1811" s="199">
        <v>5000</v>
      </c>
      <c r="S1811" t="s">
        <v>2947</v>
      </c>
      <c r="T1811" t="s">
        <v>3255</v>
      </c>
      <c r="U1811" s="201">
        <v>4.0575000000000001</v>
      </c>
      <c r="V1811" t="s">
        <v>1449</v>
      </c>
      <c r="W1811" t="s">
        <v>250</v>
      </c>
      <c r="X1811" t="s">
        <v>70</v>
      </c>
      <c r="Y1811" t="s">
        <v>1528</v>
      </c>
      <c r="Z1811" t="s">
        <v>1909</v>
      </c>
      <c r="AA1811">
        <v>817257</v>
      </c>
      <c r="AB1811" s="198">
        <v>37042.875</v>
      </c>
      <c r="AC1811" s="198">
        <v>37042.875</v>
      </c>
    </row>
    <row r="1812" spans="1:29" x14ac:dyDescent="0.25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151</v>
      </c>
      <c r="F1812" s="213">
        <f t="shared" si="145"/>
        <v>755000</v>
      </c>
      <c r="G1812" s="202">
        <v>1309605</v>
      </c>
      <c r="H1812" s="198">
        <v>37041.360752314817</v>
      </c>
      <c r="I1812" t="s">
        <v>1091</v>
      </c>
      <c r="M1812" t="s">
        <v>2946</v>
      </c>
      <c r="N1812" t="s">
        <v>1268</v>
      </c>
      <c r="O1812" t="s">
        <v>1555</v>
      </c>
      <c r="Q1812" s="199">
        <v>5000</v>
      </c>
      <c r="S1812" t="s">
        <v>2947</v>
      </c>
      <c r="T1812" t="s">
        <v>3255</v>
      </c>
      <c r="U1812" s="201">
        <v>4.2</v>
      </c>
      <c r="V1812" t="s">
        <v>2186</v>
      </c>
      <c r="W1812" t="s">
        <v>1767</v>
      </c>
      <c r="X1812" t="s">
        <v>1269</v>
      </c>
      <c r="Y1812" t="s">
        <v>3275</v>
      </c>
      <c r="Z1812" t="s">
        <v>1909</v>
      </c>
      <c r="AA1812" t="s">
        <v>2187</v>
      </c>
      <c r="AB1812" s="198">
        <v>37196</v>
      </c>
      <c r="AC1812" s="198">
        <v>37346</v>
      </c>
    </row>
    <row r="1813" spans="1:29" x14ac:dyDescent="0.25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310000</v>
      </c>
      <c r="G1813" s="202">
        <v>1309607</v>
      </c>
      <c r="H1813" s="198">
        <v>37041.360821759263</v>
      </c>
      <c r="I1813" t="s">
        <v>1532</v>
      </c>
      <c r="M1813" t="s">
        <v>2946</v>
      </c>
      <c r="N1813" t="s">
        <v>1268</v>
      </c>
      <c r="O1813" t="s">
        <v>1537</v>
      </c>
      <c r="P1813" s="199">
        <v>10000</v>
      </c>
      <c r="S1813" t="s">
        <v>2947</v>
      </c>
      <c r="T1813" t="s">
        <v>3255</v>
      </c>
      <c r="U1813" s="201">
        <v>3.7349999999999999</v>
      </c>
      <c r="V1813" t="s">
        <v>1543</v>
      </c>
      <c r="W1813" t="s">
        <v>1767</v>
      </c>
      <c r="X1813" t="s">
        <v>1269</v>
      </c>
      <c r="Y1813" t="s">
        <v>3275</v>
      </c>
      <c r="Z1813" t="s">
        <v>1909</v>
      </c>
      <c r="AA1813" t="s">
        <v>2188</v>
      </c>
      <c r="AB1813" s="198">
        <v>37073.875</v>
      </c>
      <c r="AC1813" s="198">
        <v>37103.875</v>
      </c>
    </row>
    <row r="1814" spans="1:29" x14ac:dyDescent="0.25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1309608</v>
      </c>
      <c r="H1814" s="198">
        <v>37041.360856481479</v>
      </c>
      <c r="I1814" t="s">
        <v>67</v>
      </c>
      <c r="M1814" t="s">
        <v>2946</v>
      </c>
      <c r="N1814" t="s">
        <v>1268</v>
      </c>
      <c r="O1814" t="s">
        <v>251</v>
      </c>
      <c r="Q1814" s="199">
        <v>5000</v>
      </c>
      <c r="S1814" t="s">
        <v>2947</v>
      </c>
      <c r="T1814" t="s">
        <v>3255</v>
      </c>
      <c r="U1814" s="201">
        <v>3.84</v>
      </c>
      <c r="V1814" t="s">
        <v>2078</v>
      </c>
      <c r="W1814" t="s">
        <v>1767</v>
      </c>
      <c r="X1814" t="s">
        <v>1269</v>
      </c>
      <c r="Y1814" t="s">
        <v>3275</v>
      </c>
      <c r="Z1814" t="s">
        <v>1909</v>
      </c>
      <c r="AA1814" t="s">
        <v>2189</v>
      </c>
      <c r="AB1814" s="198">
        <v>37073</v>
      </c>
      <c r="AC1814" s="198">
        <v>37195</v>
      </c>
    </row>
    <row r="1815" spans="1:29" x14ac:dyDescent="0.25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25</v>
      </c>
      <c r="G1815" s="202">
        <v>1309609</v>
      </c>
      <c r="H1815" s="198">
        <v>37041.360856481479</v>
      </c>
      <c r="I1815" t="s">
        <v>3228</v>
      </c>
      <c r="M1815" t="s">
        <v>1657</v>
      </c>
      <c r="N1815" t="s">
        <v>2904</v>
      </c>
      <c r="O1815" t="s">
        <v>1993</v>
      </c>
      <c r="Q1815" s="199">
        <v>25</v>
      </c>
      <c r="S1815" t="s">
        <v>2945</v>
      </c>
      <c r="T1815" t="s">
        <v>3255</v>
      </c>
      <c r="U1815" s="201">
        <v>55</v>
      </c>
      <c r="V1815" t="s">
        <v>310</v>
      </c>
      <c r="W1815" t="s">
        <v>2909</v>
      </c>
      <c r="X1815" t="s">
        <v>2906</v>
      </c>
      <c r="Y1815" t="s">
        <v>1072</v>
      </c>
      <c r="Z1815" t="s">
        <v>1904</v>
      </c>
      <c r="AA1815">
        <v>625973.1</v>
      </c>
      <c r="AB1815" s="198">
        <v>37042.875</v>
      </c>
      <c r="AC1815" s="198">
        <v>37042.875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1309610</v>
      </c>
      <c r="H1816" s="198">
        <v>37041.360868055555</v>
      </c>
      <c r="I1816" t="s">
        <v>2976</v>
      </c>
      <c r="M1816" t="s">
        <v>2946</v>
      </c>
      <c r="N1816" t="s">
        <v>881</v>
      </c>
      <c r="O1816" t="s">
        <v>2113</v>
      </c>
      <c r="P1816" s="199">
        <v>5000</v>
      </c>
      <c r="S1816" t="s">
        <v>2947</v>
      </c>
      <c r="T1816" t="s">
        <v>3255</v>
      </c>
      <c r="U1816" s="201">
        <v>5.5</v>
      </c>
      <c r="V1816" t="s">
        <v>1280</v>
      </c>
      <c r="W1816" t="s">
        <v>82</v>
      </c>
      <c r="X1816" t="s">
        <v>83</v>
      </c>
      <c r="Y1816" t="s">
        <v>1528</v>
      </c>
      <c r="Z1816" t="s">
        <v>1909</v>
      </c>
      <c r="AA1816">
        <v>817258</v>
      </c>
      <c r="AB1816" s="198">
        <v>37042.875</v>
      </c>
      <c r="AC1816" s="198">
        <v>37042.875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1309611</v>
      </c>
      <c r="H1817" s="198">
        <v>37041.360960648148</v>
      </c>
      <c r="I1817" t="s">
        <v>1551</v>
      </c>
      <c r="M1817" t="s">
        <v>2946</v>
      </c>
      <c r="N1817" t="s">
        <v>1524</v>
      </c>
      <c r="O1817" t="s">
        <v>2016</v>
      </c>
      <c r="P1817" s="199">
        <v>5000</v>
      </c>
      <c r="S1817" t="s">
        <v>2947</v>
      </c>
      <c r="T1817" t="s">
        <v>3255</v>
      </c>
      <c r="U1817" s="201">
        <v>3.6549999999999998</v>
      </c>
      <c r="V1817" t="s">
        <v>3175</v>
      </c>
      <c r="W1817" t="s">
        <v>1107</v>
      </c>
      <c r="X1817" t="s">
        <v>1108</v>
      </c>
      <c r="Y1817" t="s">
        <v>1528</v>
      </c>
      <c r="Z1817" t="s">
        <v>1909</v>
      </c>
      <c r="AA1817">
        <v>817259</v>
      </c>
      <c r="AB1817" s="198">
        <v>37042.875</v>
      </c>
      <c r="AC1817" s="198">
        <v>37042.875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25000</v>
      </c>
      <c r="G1818" s="202">
        <v>1309612</v>
      </c>
      <c r="H1818" s="198">
        <v>37041.360995370371</v>
      </c>
      <c r="I1818" t="s">
        <v>1464</v>
      </c>
      <c r="M1818" t="s">
        <v>2946</v>
      </c>
      <c r="N1818" t="s">
        <v>1524</v>
      </c>
      <c r="O1818" t="s">
        <v>110</v>
      </c>
      <c r="P1818" s="199">
        <v>25000</v>
      </c>
      <c r="S1818" t="s">
        <v>2947</v>
      </c>
      <c r="T1818" t="s">
        <v>3255</v>
      </c>
      <c r="U1818" s="201">
        <v>3.6850000000000001</v>
      </c>
      <c r="V1818" t="s">
        <v>1465</v>
      </c>
      <c r="W1818" t="s">
        <v>1101</v>
      </c>
      <c r="X1818" t="s">
        <v>1102</v>
      </c>
      <c r="Y1818" t="s">
        <v>1528</v>
      </c>
      <c r="Z1818" t="s">
        <v>1909</v>
      </c>
      <c r="AA1818">
        <v>817260</v>
      </c>
      <c r="AB1818" s="198">
        <v>37042.875</v>
      </c>
      <c r="AC1818" s="198">
        <v>37042.875</v>
      </c>
    </row>
    <row r="1819" spans="1:29" x14ac:dyDescent="0.25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1309614</v>
      </c>
      <c r="H1819" s="198">
        <v>37041.361041666663</v>
      </c>
      <c r="I1819" t="s">
        <v>1427</v>
      </c>
      <c r="M1819" t="s">
        <v>2946</v>
      </c>
      <c r="N1819" t="s">
        <v>1556</v>
      </c>
      <c r="O1819" t="s">
        <v>4868</v>
      </c>
      <c r="Q1819" s="199">
        <v>10000</v>
      </c>
      <c r="S1819" t="s">
        <v>2947</v>
      </c>
      <c r="T1819" t="s">
        <v>3255</v>
      </c>
      <c r="U1819" s="201">
        <v>3.8650000000000002</v>
      </c>
      <c r="V1819" t="s">
        <v>1700</v>
      </c>
      <c r="W1819" t="s">
        <v>1557</v>
      </c>
      <c r="X1819" t="s">
        <v>1558</v>
      </c>
      <c r="Y1819" t="s">
        <v>1528</v>
      </c>
      <c r="Z1819" t="s">
        <v>1909</v>
      </c>
      <c r="AA1819">
        <v>817261</v>
      </c>
      <c r="AB1819" s="198">
        <v>37042.875</v>
      </c>
      <c r="AC1819" s="198">
        <v>37042.875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3000</v>
      </c>
      <c r="G1820" s="202">
        <v>1309616</v>
      </c>
      <c r="H1820" s="198">
        <v>37041.36109953704</v>
      </c>
      <c r="I1820" t="s">
        <v>2976</v>
      </c>
      <c r="M1820" t="s">
        <v>2946</v>
      </c>
      <c r="N1820" t="s">
        <v>1524</v>
      </c>
      <c r="O1820" t="s">
        <v>4926</v>
      </c>
      <c r="P1820" s="199">
        <v>3000</v>
      </c>
      <c r="S1820" t="s">
        <v>2947</v>
      </c>
      <c r="T1820" t="s">
        <v>3255</v>
      </c>
      <c r="U1820" s="201">
        <v>2.4649999999999999</v>
      </c>
      <c r="V1820" t="s">
        <v>3205</v>
      </c>
      <c r="W1820" t="s">
        <v>104</v>
      </c>
      <c r="X1820" t="s">
        <v>83</v>
      </c>
      <c r="Y1820" t="s">
        <v>1528</v>
      </c>
      <c r="Z1820" t="s">
        <v>1909</v>
      </c>
      <c r="AA1820">
        <v>817262</v>
      </c>
      <c r="AB1820" s="198">
        <v>37042.875</v>
      </c>
      <c r="AC1820" s="198">
        <v>37042.875</v>
      </c>
    </row>
    <row r="1821" spans="1:29" x14ac:dyDescent="0.25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300000</v>
      </c>
      <c r="G1821" s="202">
        <v>1309617</v>
      </c>
      <c r="H1821" s="198">
        <v>37041.361111111109</v>
      </c>
      <c r="I1821" t="s">
        <v>2976</v>
      </c>
      <c r="M1821" t="s">
        <v>2946</v>
      </c>
      <c r="N1821" t="s">
        <v>1268</v>
      </c>
      <c r="O1821" t="s">
        <v>2190</v>
      </c>
      <c r="Q1821" s="199">
        <v>10000</v>
      </c>
      <c r="S1821" t="s">
        <v>2947</v>
      </c>
      <c r="T1821" t="s">
        <v>3255</v>
      </c>
      <c r="U1821" s="201">
        <v>3.5350000000000001</v>
      </c>
      <c r="V1821" t="s">
        <v>1445</v>
      </c>
      <c r="W1821" t="s">
        <v>2914</v>
      </c>
      <c r="X1821" t="s">
        <v>2915</v>
      </c>
      <c r="Y1821" t="s">
        <v>3275</v>
      </c>
      <c r="Z1821" t="s">
        <v>1909</v>
      </c>
      <c r="AA1821" t="s">
        <v>2191</v>
      </c>
      <c r="AB1821" s="198">
        <v>37043.875</v>
      </c>
      <c r="AC1821" s="198">
        <v>37072.875</v>
      </c>
    </row>
    <row r="1822" spans="1:29" x14ac:dyDescent="0.25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300000</v>
      </c>
      <c r="G1822" s="202">
        <v>1309619</v>
      </c>
      <c r="H1822" s="198">
        <v>37041.361122685186</v>
      </c>
      <c r="I1822" t="s">
        <v>1532</v>
      </c>
      <c r="M1822" t="s">
        <v>2946</v>
      </c>
      <c r="N1822" t="s">
        <v>1268</v>
      </c>
      <c r="O1822" t="s">
        <v>74</v>
      </c>
      <c r="Q1822" s="199">
        <v>10000</v>
      </c>
      <c r="S1822" t="s">
        <v>2947</v>
      </c>
      <c r="T1822" t="s">
        <v>3255</v>
      </c>
      <c r="U1822" s="201">
        <v>3.67</v>
      </c>
      <c r="V1822" t="s">
        <v>3041</v>
      </c>
      <c r="W1822" t="s">
        <v>1580</v>
      </c>
      <c r="X1822" t="s">
        <v>1093</v>
      </c>
      <c r="Y1822" t="s">
        <v>3275</v>
      </c>
      <c r="Z1822" t="s">
        <v>1909</v>
      </c>
      <c r="AA1822" t="s">
        <v>2192</v>
      </c>
      <c r="AB1822" s="198">
        <v>37043.875</v>
      </c>
      <c r="AC1822" s="198">
        <v>37072.875</v>
      </c>
    </row>
    <row r="1823" spans="1:29" x14ac:dyDescent="0.25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6</v>
      </c>
      <c r="G1823" s="202">
        <v>1309621</v>
      </c>
      <c r="H1823" s="198">
        <v>37041.361122685186</v>
      </c>
      <c r="I1823" t="s">
        <v>1239</v>
      </c>
      <c r="M1823" t="s">
        <v>1657</v>
      </c>
      <c r="N1823" t="s">
        <v>2904</v>
      </c>
      <c r="O1823" t="s">
        <v>2005</v>
      </c>
      <c r="P1823" s="199">
        <v>6</v>
      </c>
      <c r="S1823" t="s">
        <v>2945</v>
      </c>
      <c r="T1823" t="s">
        <v>3255</v>
      </c>
      <c r="U1823" s="201">
        <v>50</v>
      </c>
      <c r="V1823" t="s">
        <v>333</v>
      </c>
      <c r="W1823" t="s">
        <v>296</v>
      </c>
      <c r="X1823" t="s">
        <v>2906</v>
      </c>
      <c r="Y1823" t="s">
        <v>1072</v>
      </c>
      <c r="Z1823" t="s">
        <v>1904</v>
      </c>
      <c r="AA1823">
        <v>625975.1</v>
      </c>
      <c r="AB1823" s="198">
        <v>37042.875</v>
      </c>
      <c r="AC1823" s="198">
        <v>37042.875</v>
      </c>
    </row>
    <row r="1824" spans="1:29" x14ac:dyDescent="0.25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1309622</v>
      </c>
      <c r="H1824" s="198">
        <v>37041.361122685186</v>
      </c>
      <c r="I1824" t="s">
        <v>1427</v>
      </c>
      <c r="M1824" t="s">
        <v>2946</v>
      </c>
      <c r="N1824" t="s">
        <v>1556</v>
      </c>
      <c r="O1824" t="s">
        <v>2193</v>
      </c>
      <c r="P1824" s="199">
        <v>10000</v>
      </c>
      <c r="S1824" t="s">
        <v>2947</v>
      </c>
      <c r="T1824" t="s">
        <v>3255</v>
      </c>
      <c r="U1824" s="201">
        <v>3.8650000000000002</v>
      </c>
      <c r="V1824" t="s">
        <v>1700</v>
      </c>
      <c r="W1824" t="s">
        <v>1557</v>
      </c>
      <c r="X1824" t="s">
        <v>1558</v>
      </c>
      <c r="Y1824" t="s">
        <v>1528</v>
      </c>
      <c r="Z1824" t="s">
        <v>1909</v>
      </c>
      <c r="AA1824">
        <v>817264</v>
      </c>
      <c r="AB1824" s="198">
        <v>37042.875</v>
      </c>
      <c r="AC1824" s="198">
        <v>37042.875</v>
      </c>
    </row>
    <row r="1825" spans="1:29" x14ac:dyDescent="0.25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1309620</v>
      </c>
      <c r="H1825" s="198">
        <v>37041.361122685186</v>
      </c>
      <c r="I1825" t="s">
        <v>1111</v>
      </c>
      <c r="M1825" t="s">
        <v>2946</v>
      </c>
      <c r="N1825" t="s">
        <v>96</v>
      </c>
      <c r="O1825" t="s">
        <v>1016</v>
      </c>
      <c r="Q1825" s="199">
        <v>10000</v>
      </c>
      <c r="S1825" t="s">
        <v>3329</v>
      </c>
      <c r="T1825" t="s">
        <v>97</v>
      </c>
      <c r="U1825" s="201">
        <v>4.8</v>
      </c>
      <c r="V1825" t="s">
        <v>3190</v>
      </c>
      <c r="W1825" t="s">
        <v>98</v>
      </c>
      <c r="X1825" t="s">
        <v>99</v>
      </c>
      <c r="Y1825" t="s">
        <v>1528</v>
      </c>
      <c r="Z1825" t="s">
        <v>1910</v>
      </c>
      <c r="AA1825">
        <v>817263</v>
      </c>
      <c r="AB1825" s="198">
        <v>37041.875</v>
      </c>
      <c r="AC1825" s="198">
        <v>37041.875</v>
      </c>
    </row>
    <row r="1826" spans="1:29" x14ac:dyDescent="0.25">
      <c r="A1826" s="44" t="str">
        <f t="shared" si="141"/>
        <v xml:space="preserve"> Natural Gas Physical</v>
      </c>
      <c r="B1826" s="44" t="str">
        <f t="shared" si="142"/>
        <v/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1309623</v>
      </c>
      <c r="H1826" s="198">
        <v>37041.361168981479</v>
      </c>
      <c r="I1826" t="s">
        <v>1551</v>
      </c>
      <c r="M1826" t="s">
        <v>2946</v>
      </c>
      <c r="N1826" t="s">
        <v>96</v>
      </c>
      <c r="O1826" t="s">
        <v>1016</v>
      </c>
      <c r="Q1826" s="199">
        <v>10000</v>
      </c>
      <c r="S1826" t="s">
        <v>3329</v>
      </c>
      <c r="T1826" t="s">
        <v>97</v>
      </c>
      <c r="U1826" s="201">
        <v>4.8099999999999996</v>
      </c>
      <c r="V1826" t="s">
        <v>1372</v>
      </c>
      <c r="W1826" t="s">
        <v>98</v>
      </c>
      <c r="X1826" t="s">
        <v>99</v>
      </c>
      <c r="Y1826" t="s">
        <v>1528</v>
      </c>
      <c r="Z1826" t="s">
        <v>1910</v>
      </c>
      <c r="AA1826">
        <v>817265</v>
      </c>
      <c r="AB1826" s="198">
        <v>37041.875</v>
      </c>
      <c r="AC1826" s="198">
        <v>37041.875</v>
      </c>
    </row>
    <row r="1827" spans="1:29" x14ac:dyDescent="0.25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</v>
      </c>
      <c r="G1827" s="202">
        <v>1309624</v>
      </c>
      <c r="H1827" s="198">
        <v>37041.361192129632</v>
      </c>
      <c r="I1827" t="s">
        <v>3313</v>
      </c>
      <c r="M1827" t="s">
        <v>2952</v>
      </c>
      <c r="N1827" t="s">
        <v>3271</v>
      </c>
      <c r="O1827" t="s">
        <v>3272</v>
      </c>
      <c r="Q1827" s="199">
        <v>10</v>
      </c>
      <c r="S1827" t="s">
        <v>3273</v>
      </c>
      <c r="T1827" t="s">
        <v>3255</v>
      </c>
      <c r="U1827" s="201">
        <v>1258</v>
      </c>
      <c r="V1827" t="s">
        <v>3149</v>
      </c>
      <c r="W1827" t="s">
        <v>3274</v>
      </c>
      <c r="X1827" t="s">
        <v>3257</v>
      </c>
      <c r="Y1827" t="s">
        <v>3258</v>
      </c>
      <c r="Z1827" t="s">
        <v>3259</v>
      </c>
      <c r="AA1827">
        <v>2157876</v>
      </c>
    </row>
    <row r="1828" spans="1:29" x14ac:dyDescent="0.25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1309625</v>
      </c>
      <c r="H1828" s="198">
        <v>37041.361226851855</v>
      </c>
      <c r="I1828" t="s">
        <v>1111</v>
      </c>
      <c r="M1828" t="s">
        <v>2946</v>
      </c>
      <c r="N1828" t="s">
        <v>96</v>
      </c>
      <c r="O1828" t="s">
        <v>1016</v>
      </c>
      <c r="Q1828" s="199">
        <v>10000</v>
      </c>
      <c r="S1828" t="s">
        <v>3329</v>
      </c>
      <c r="T1828" t="s">
        <v>97</v>
      </c>
      <c r="U1828" s="201">
        <v>4.82</v>
      </c>
      <c r="V1828" t="s">
        <v>3190</v>
      </c>
      <c r="W1828" t="s">
        <v>98</v>
      </c>
      <c r="X1828" t="s">
        <v>99</v>
      </c>
      <c r="Y1828" t="s">
        <v>1528</v>
      </c>
      <c r="Z1828" t="s">
        <v>1910</v>
      </c>
      <c r="AA1828">
        <v>817266</v>
      </c>
      <c r="AB1828" s="198">
        <v>37041.875</v>
      </c>
      <c r="AC1828" s="198">
        <v>37041.875</v>
      </c>
    </row>
    <row r="1829" spans="1:29" x14ac:dyDescent="0.25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1309626</v>
      </c>
      <c r="H1829" s="198">
        <v>37041.361296296294</v>
      </c>
      <c r="I1829" t="s">
        <v>1226</v>
      </c>
      <c r="M1829" t="s">
        <v>2946</v>
      </c>
      <c r="N1829" t="s">
        <v>96</v>
      </c>
      <c r="O1829" t="s">
        <v>1016</v>
      </c>
      <c r="Q1829" s="199">
        <v>10000</v>
      </c>
      <c r="S1829" t="s">
        <v>3329</v>
      </c>
      <c r="T1829" t="s">
        <v>97</v>
      </c>
      <c r="U1829" s="201">
        <v>4.835</v>
      </c>
      <c r="V1829" t="s">
        <v>336</v>
      </c>
      <c r="W1829" t="s">
        <v>98</v>
      </c>
      <c r="X1829" t="s">
        <v>99</v>
      </c>
      <c r="Y1829" t="s">
        <v>1528</v>
      </c>
      <c r="Z1829" t="s">
        <v>1910</v>
      </c>
      <c r="AA1829">
        <v>817267</v>
      </c>
      <c r="AB1829" s="198">
        <v>37041.875</v>
      </c>
      <c r="AC1829" s="198">
        <v>37041.875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1309627</v>
      </c>
      <c r="H1830" s="198">
        <v>37041.361307870371</v>
      </c>
      <c r="I1830" t="s">
        <v>3405</v>
      </c>
      <c r="M1830" t="s">
        <v>2946</v>
      </c>
      <c r="N1830" t="s">
        <v>1524</v>
      </c>
      <c r="O1830" t="s">
        <v>4973</v>
      </c>
      <c r="P1830" s="199">
        <v>10000</v>
      </c>
      <c r="S1830" t="s">
        <v>2947</v>
      </c>
      <c r="T1830" t="s">
        <v>3255</v>
      </c>
      <c r="U1830" s="201">
        <v>3.7949999999999999</v>
      </c>
      <c r="V1830" t="s">
        <v>3406</v>
      </c>
      <c r="W1830" t="s">
        <v>1101</v>
      </c>
      <c r="X1830" t="s">
        <v>1102</v>
      </c>
      <c r="Y1830" t="s">
        <v>1528</v>
      </c>
      <c r="Z1830" t="s">
        <v>1909</v>
      </c>
      <c r="AA1830">
        <v>817268</v>
      </c>
      <c r="AB1830" s="198">
        <v>37042.875</v>
      </c>
      <c r="AC1830" s="198">
        <v>37042.875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30</v>
      </c>
      <c r="F1831" s="213">
        <f t="shared" si="145"/>
        <v>150000</v>
      </c>
      <c r="G1831" s="202">
        <v>1309628</v>
      </c>
      <c r="H1831" s="198">
        <v>37041.361354166664</v>
      </c>
      <c r="I1831" t="s">
        <v>2194</v>
      </c>
      <c r="M1831" t="s">
        <v>2946</v>
      </c>
      <c r="N1831" t="s">
        <v>1524</v>
      </c>
      <c r="O1831" t="s">
        <v>2195</v>
      </c>
      <c r="Q1831" s="199">
        <v>5000</v>
      </c>
      <c r="S1831" t="s">
        <v>2947</v>
      </c>
      <c r="T1831" t="s">
        <v>3255</v>
      </c>
      <c r="U1831" s="201">
        <v>3.57</v>
      </c>
      <c r="V1831" t="s">
        <v>2196</v>
      </c>
      <c r="W1831" t="s">
        <v>1363</v>
      </c>
      <c r="X1831" t="s">
        <v>1548</v>
      </c>
      <c r="Y1831" t="s">
        <v>1528</v>
      </c>
      <c r="Z1831" t="s">
        <v>1909</v>
      </c>
      <c r="AA1831">
        <v>817269</v>
      </c>
      <c r="AB1831" s="198">
        <v>37043.875</v>
      </c>
      <c r="AC1831" s="198">
        <v>37072.875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1309629</v>
      </c>
      <c r="H1832" s="198">
        <v>37041.361354166664</v>
      </c>
      <c r="I1832" t="s">
        <v>1277</v>
      </c>
      <c r="M1832" t="s">
        <v>2946</v>
      </c>
      <c r="N1832" t="s">
        <v>1524</v>
      </c>
      <c r="O1832" t="s">
        <v>110</v>
      </c>
      <c r="Q1832" s="199">
        <v>10000</v>
      </c>
      <c r="S1832" t="s">
        <v>2947</v>
      </c>
      <c r="T1832" t="s">
        <v>3255</v>
      </c>
      <c r="U1832" s="201">
        <v>3.6850000000000001</v>
      </c>
      <c r="V1832" t="s">
        <v>3162</v>
      </c>
      <c r="W1832" t="s">
        <v>1101</v>
      </c>
      <c r="X1832" t="s">
        <v>1102</v>
      </c>
      <c r="Y1832" t="s">
        <v>1528</v>
      </c>
      <c r="Z1832" t="s">
        <v>1909</v>
      </c>
      <c r="AA1832">
        <v>817270</v>
      </c>
      <c r="AB1832" s="198">
        <v>37042.875</v>
      </c>
      <c r="AC1832" s="198">
        <v>37042.875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1309630</v>
      </c>
      <c r="H1833" s="198">
        <v>37041.36136574074</v>
      </c>
      <c r="I1833" t="s">
        <v>3015</v>
      </c>
      <c r="M1833" t="s">
        <v>2946</v>
      </c>
      <c r="N1833" t="s">
        <v>1524</v>
      </c>
      <c r="O1833" t="s">
        <v>4891</v>
      </c>
      <c r="P1833" s="199">
        <v>5000</v>
      </c>
      <c r="S1833" t="s">
        <v>2947</v>
      </c>
      <c r="T1833" t="s">
        <v>3255</v>
      </c>
      <c r="U1833" s="201">
        <v>3.5449999999999999</v>
      </c>
      <c r="V1833" t="s">
        <v>351</v>
      </c>
      <c r="W1833" t="s">
        <v>1363</v>
      </c>
      <c r="X1833" t="s">
        <v>1548</v>
      </c>
      <c r="Y1833" t="s">
        <v>1528</v>
      </c>
      <c r="Z1833" t="s">
        <v>1909</v>
      </c>
      <c r="AA1833">
        <v>817272</v>
      </c>
      <c r="AB1833" s="198">
        <v>37042.875</v>
      </c>
      <c r="AC1833" s="198">
        <v>37042.875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1309632</v>
      </c>
      <c r="H1834" s="198">
        <v>37041.361377314817</v>
      </c>
      <c r="I1834" t="s">
        <v>1600</v>
      </c>
      <c r="M1834" t="s">
        <v>2946</v>
      </c>
      <c r="N1834" t="s">
        <v>1524</v>
      </c>
      <c r="O1834" t="s">
        <v>4893</v>
      </c>
      <c r="P1834" s="199">
        <v>5000</v>
      </c>
      <c r="S1834" t="s">
        <v>2947</v>
      </c>
      <c r="T1834" t="s">
        <v>3255</v>
      </c>
      <c r="U1834" s="201">
        <v>3.58</v>
      </c>
      <c r="V1834" t="s">
        <v>1365</v>
      </c>
      <c r="W1834" t="s">
        <v>1363</v>
      </c>
      <c r="X1834" t="s">
        <v>1548</v>
      </c>
      <c r="Y1834" t="s">
        <v>1528</v>
      </c>
      <c r="Z1834" t="s">
        <v>1909</v>
      </c>
      <c r="AA1834">
        <v>817273</v>
      </c>
      <c r="AB1834" s="198">
        <v>37042.875</v>
      </c>
      <c r="AC1834" s="198">
        <v>37042.875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1309631</v>
      </c>
      <c r="H1835" s="198">
        <v>37041.361377314817</v>
      </c>
      <c r="I1835" t="s">
        <v>867</v>
      </c>
      <c r="M1835" t="s">
        <v>2946</v>
      </c>
      <c r="N1835" t="s">
        <v>2928</v>
      </c>
      <c r="O1835" t="s">
        <v>2152</v>
      </c>
      <c r="Q1835" s="199">
        <v>10000</v>
      </c>
      <c r="S1835" t="s">
        <v>2947</v>
      </c>
      <c r="T1835" t="s">
        <v>3255</v>
      </c>
      <c r="U1835" s="201">
        <v>3.53</v>
      </c>
      <c r="V1835" t="s">
        <v>868</v>
      </c>
      <c r="W1835" t="s">
        <v>1327</v>
      </c>
      <c r="X1835" t="s">
        <v>2929</v>
      </c>
      <c r="Y1835" t="s">
        <v>1528</v>
      </c>
      <c r="Z1835" t="s">
        <v>2930</v>
      </c>
      <c r="AA1835">
        <v>817271</v>
      </c>
      <c r="AB1835" s="198">
        <v>37042.875</v>
      </c>
      <c r="AC1835" s="198">
        <v>37042.875</v>
      </c>
    </row>
    <row r="1836" spans="1:29" x14ac:dyDescent="0.25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13">
        <f t="shared" si="145"/>
        <v>150000</v>
      </c>
      <c r="G1836" s="202">
        <v>1309633</v>
      </c>
      <c r="H1836" s="198">
        <v>37041.361388888887</v>
      </c>
      <c r="I1836" t="s">
        <v>1262</v>
      </c>
      <c r="M1836" t="s">
        <v>2946</v>
      </c>
      <c r="N1836" t="s">
        <v>1268</v>
      </c>
      <c r="O1836" t="s">
        <v>434</v>
      </c>
      <c r="P1836" s="199">
        <v>5000</v>
      </c>
      <c r="S1836" t="s">
        <v>2947</v>
      </c>
      <c r="T1836" t="s">
        <v>3255</v>
      </c>
      <c r="U1836" s="201">
        <v>3.56</v>
      </c>
      <c r="V1836" t="s">
        <v>3366</v>
      </c>
      <c r="W1836" t="s">
        <v>2937</v>
      </c>
      <c r="X1836" t="s">
        <v>2938</v>
      </c>
      <c r="Y1836" t="s">
        <v>3275</v>
      </c>
      <c r="Z1836" t="s">
        <v>1909</v>
      </c>
      <c r="AA1836" t="s">
        <v>2197</v>
      </c>
      <c r="AB1836" s="198">
        <v>37043.875</v>
      </c>
      <c r="AC1836" s="198">
        <v>37072.875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2500</v>
      </c>
      <c r="G1837" s="202">
        <v>1309634</v>
      </c>
      <c r="H1837" s="198">
        <v>37041.36141203704</v>
      </c>
      <c r="I1837" t="s">
        <v>1196</v>
      </c>
      <c r="M1837" t="s">
        <v>2946</v>
      </c>
      <c r="N1837" t="s">
        <v>1524</v>
      </c>
      <c r="O1837" t="s">
        <v>2046</v>
      </c>
      <c r="P1837" s="199">
        <v>2500</v>
      </c>
      <c r="S1837" t="s">
        <v>2947</v>
      </c>
      <c r="T1837" t="s">
        <v>3255</v>
      </c>
      <c r="U1837" s="201">
        <v>3.6</v>
      </c>
      <c r="V1837" t="s">
        <v>1206</v>
      </c>
      <c r="W1837" t="s">
        <v>1107</v>
      </c>
      <c r="X1837" t="s">
        <v>85</v>
      </c>
      <c r="Y1837" t="s">
        <v>1528</v>
      </c>
      <c r="Z1837" t="s">
        <v>1909</v>
      </c>
      <c r="AA1837">
        <v>817274</v>
      </c>
      <c r="AB1837" s="198">
        <v>37042.875</v>
      </c>
      <c r="AC1837" s="198">
        <v>37042.875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15000</v>
      </c>
      <c r="G1838" s="202">
        <v>1309635</v>
      </c>
      <c r="H1838" s="198">
        <v>37041.361446759256</v>
      </c>
      <c r="I1838" t="s">
        <v>1464</v>
      </c>
      <c r="M1838" t="s">
        <v>2946</v>
      </c>
      <c r="N1838" t="s">
        <v>1524</v>
      </c>
      <c r="O1838" t="s">
        <v>110</v>
      </c>
      <c r="Q1838" s="199">
        <v>15000</v>
      </c>
      <c r="S1838" t="s">
        <v>2947</v>
      </c>
      <c r="T1838" t="s">
        <v>3255</v>
      </c>
      <c r="U1838" s="201">
        <v>3.6850000000000001</v>
      </c>
      <c r="V1838" t="s">
        <v>1465</v>
      </c>
      <c r="W1838" t="s">
        <v>1101</v>
      </c>
      <c r="X1838" t="s">
        <v>1102</v>
      </c>
      <c r="Y1838" t="s">
        <v>1528</v>
      </c>
      <c r="Z1838" t="s">
        <v>1909</v>
      </c>
      <c r="AA1838">
        <v>817275</v>
      </c>
      <c r="AB1838" s="198">
        <v>37042.875</v>
      </c>
      <c r="AC1838" s="198">
        <v>37042.875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1309636</v>
      </c>
      <c r="H1839" s="198">
        <v>37041.36146990741</v>
      </c>
      <c r="I1839" t="s">
        <v>1529</v>
      </c>
      <c r="M1839" t="s">
        <v>2946</v>
      </c>
      <c r="N1839" t="s">
        <v>1524</v>
      </c>
      <c r="O1839" t="s">
        <v>4893</v>
      </c>
      <c r="P1839" s="199">
        <v>5000</v>
      </c>
      <c r="S1839" t="s">
        <v>2947</v>
      </c>
      <c r="T1839" t="s">
        <v>3255</v>
      </c>
      <c r="U1839" s="201">
        <v>3.5775000000000001</v>
      </c>
      <c r="V1839" t="s">
        <v>1530</v>
      </c>
      <c r="W1839" t="s">
        <v>1363</v>
      </c>
      <c r="X1839" t="s">
        <v>1548</v>
      </c>
      <c r="Y1839" t="s">
        <v>1528</v>
      </c>
      <c r="Z1839" t="s">
        <v>1909</v>
      </c>
      <c r="AA1839">
        <v>817276</v>
      </c>
      <c r="AB1839" s="198">
        <v>37042.875</v>
      </c>
      <c r="AC1839" s="198">
        <v>37042.875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5000</v>
      </c>
      <c r="G1840" s="202">
        <v>1309637</v>
      </c>
      <c r="H1840" s="198">
        <v>37041.361504629633</v>
      </c>
      <c r="I1840" t="s">
        <v>2976</v>
      </c>
      <c r="M1840" t="s">
        <v>2946</v>
      </c>
      <c r="N1840" t="s">
        <v>1524</v>
      </c>
      <c r="O1840" t="s">
        <v>4940</v>
      </c>
      <c r="P1840" s="199">
        <v>5000</v>
      </c>
      <c r="S1840" t="s">
        <v>2947</v>
      </c>
      <c r="T1840" t="s">
        <v>3255</v>
      </c>
      <c r="U1840" s="201">
        <v>5.7</v>
      </c>
      <c r="V1840" t="s">
        <v>1280</v>
      </c>
      <c r="W1840" t="s">
        <v>82</v>
      </c>
      <c r="X1840" t="s">
        <v>83</v>
      </c>
      <c r="Y1840" t="s">
        <v>1528</v>
      </c>
      <c r="Z1840" t="s">
        <v>1909</v>
      </c>
      <c r="AA1840">
        <v>817277</v>
      </c>
      <c r="AB1840" s="198">
        <v>37042.875</v>
      </c>
      <c r="AC1840" s="198">
        <v>37042.875</v>
      </c>
    </row>
    <row r="1841" spans="1:29" x14ac:dyDescent="0.25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31</v>
      </c>
      <c r="F1841" s="213">
        <f t="shared" si="145"/>
        <v>155000</v>
      </c>
      <c r="G1841" s="202">
        <v>1309640</v>
      </c>
      <c r="H1841" s="198">
        <v>37041.361539351848</v>
      </c>
      <c r="I1841" t="s">
        <v>2976</v>
      </c>
      <c r="M1841" t="s">
        <v>2946</v>
      </c>
      <c r="N1841" t="s">
        <v>1268</v>
      </c>
      <c r="O1841" t="s">
        <v>1537</v>
      </c>
      <c r="Q1841" s="199">
        <v>5000</v>
      </c>
      <c r="S1841" t="s">
        <v>2947</v>
      </c>
      <c r="T1841" t="s">
        <v>3255</v>
      </c>
      <c r="U1841" s="201">
        <v>3.75</v>
      </c>
      <c r="V1841" t="s">
        <v>3223</v>
      </c>
      <c r="W1841" t="s">
        <v>1767</v>
      </c>
      <c r="X1841" t="s">
        <v>1269</v>
      </c>
      <c r="Y1841" t="s">
        <v>3275</v>
      </c>
      <c r="Z1841" t="s">
        <v>1909</v>
      </c>
      <c r="AA1841" t="s">
        <v>2198</v>
      </c>
      <c r="AB1841" s="198">
        <v>37073.875</v>
      </c>
      <c r="AC1841" s="198">
        <v>37103.875</v>
      </c>
    </row>
    <row r="1842" spans="1:29" x14ac:dyDescent="0.25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31</v>
      </c>
      <c r="F1842" s="213">
        <f t="shared" si="145"/>
        <v>1550</v>
      </c>
      <c r="G1842" s="202">
        <v>1309639</v>
      </c>
      <c r="H1842" s="198">
        <v>37041.361539351848</v>
      </c>
      <c r="I1842" t="s">
        <v>2976</v>
      </c>
      <c r="M1842" t="s">
        <v>1657</v>
      </c>
      <c r="N1842" t="s">
        <v>2977</v>
      </c>
      <c r="O1842" t="s">
        <v>42</v>
      </c>
      <c r="P1842" s="199">
        <v>50</v>
      </c>
      <c r="S1842" t="s">
        <v>2945</v>
      </c>
      <c r="T1842" t="s">
        <v>3255</v>
      </c>
      <c r="U1842" s="201">
        <v>41</v>
      </c>
      <c r="V1842" t="s">
        <v>2008</v>
      </c>
      <c r="W1842" t="s">
        <v>1247</v>
      </c>
      <c r="X1842" t="s">
        <v>1248</v>
      </c>
      <c r="Y1842" t="s">
        <v>1072</v>
      </c>
      <c r="Z1842" t="s">
        <v>1904</v>
      </c>
      <c r="AA1842">
        <v>625976.1</v>
      </c>
      <c r="AB1842" s="198">
        <v>37377.591666666667</v>
      </c>
      <c r="AC1842" s="198">
        <v>37407.591666666667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5000</v>
      </c>
      <c r="G1843" s="202">
        <v>1309641</v>
      </c>
      <c r="H1843" s="198">
        <v>37041.361539351848</v>
      </c>
      <c r="I1843" t="s">
        <v>1552</v>
      </c>
      <c r="M1843" t="s">
        <v>2946</v>
      </c>
      <c r="N1843" t="s">
        <v>1524</v>
      </c>
      <c r="O1843" t="s">
        <v>4895</v>
      </c>
      <c r="P1843" s="199">
        <v>5000</v>
      </c>
      <c r="S1843" t="s">
        <v>2947</v>
      </c>
      <c r="T1843" t="s">
        <v>3255</v>
      </c>
      <c r="U1843" s="201">
        <v>3.58</v>
      </c>
      <c r="V1843" t="s">
        <v>1121</v>
      </c>
      <c r="W1843" t="s">
        <v>1363</v>
      </c>
      <c r="X1843" t="s">
        <v>1548</v>
      </c>
      <c r="Y1843" t="s">
        <v>1528</v>
      </c>
      <c r="Z1843" t="s">
        <v>1909</v>
      </c>
      <c r="AA1843">
        <v>817279</v>
      </c>
      <c r="AB1843" s="198">
        <v>37042.875</v>
      </c>
      <c r="AC1843" s="198">
        <v>37042.875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1309638</v>
      </c>
      <c r="H1844" s="198">
        <v>37041.361539351848</v>
      </c>
      <c r="I1844" t="s">
        <v>1254</v>
      </c>
      <c r="M1844" t="s">
        <v>2946</v>
      </c>
      <c r="N1844" t="s">
        <v>1524</v>
      </c>
      <c r="O1844" t="s">
        <v>4893</v>
      </c>
      <c r="P1844" s="199">
        <v>5000</v>
      </c>
      <c r="S1844" t="s">
        <v>2947</v>
      </c>
      <c r="T1844" t="s">
        <v>3255</v>
      </c>
      <c r="U1844" s="201">
        <v>3.5750000000000002</v>
      </c>
      <c r="V1844" t="s">
        <v>1393</v>
      </c>
      <c r="W1844" t="s">
        <v>1363</v>
      </c>
      <c r="X1844" t="s">
        <v>1548</v>
      </c>
      <c r="Y1844" t="s">
        <v>1528</v>
      </c>
      <c r="Z1844" t="s">
        <v>1909</v>
      </c>
      <c r="AA1844">
        <v>817278</v>
      </c>
      <c r="AB1844" s="198">
        <v>37042.875</v>
      </c>
      <c r="AC1844" s="198">
        <v>37042.875</v>
      </c>
    </row>
    <row r="1845" spans="1:29" x14ac:dyDescent="0.25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31</v>
      </c>
      <c r="F1845" s="213">
        <f t="shared" si="145"/>
        <v>387500</v>
      </c>
      <c r="G1845" s="202">
        <v>1309643</v>
      </c>
      <c r="H1845" s="198">
        <v>37041.361574074072</v>
      </c>
      <c r="I1845" t="s">
        <v>1262</v>
      </c>
      <c r="M1845" t="s">
        <v>2946</v>
      </c>
      <c r="N1845" t="s">
        <v>1268</v>
      </c>
      <c r="O1845" t="s">
        <v>1537</v>
      </c>
      <c r="Q1845" s="199">
        <v>12500</v>
      </c>
      <c r="S1845" t="s">
        <v>2947</v>
      </c>
      <c r="T1845" t="s">
        <v>3255</v>
      </c>
      <c r="U1845" s="201">
        <v>3.75</v>
      </c>
      <c r="V1845" t="s">
        <v>1691</v>
      </c>
      <c r="W1845" t="s">
        <v>1767</v>
      </c>
      <c r="X1845" t="s">
        <v>1269</v>
      </c>
      <c r="Y1845" t="s">
        <v>3275</v>
      </c>
      <c r="Z1845" t="s">
        <v>1909</v>
      </c>
      <c r="AA1845" t="s">
        <v>2199</v>
      </c>
      <c r="AB1845" s="198">
        <v>37073.875</v>
      </c>
      <c r="AC1845" s="198">
        <v>37103.875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1309642</v>
      </c>
      <c r="H1846" s="198">
        <v>37041.361574074072</v>
      </c>
      <c r="I1846" t="s">
        <v>1552</v>
      </c>
      <c r="M1846" t="s">
        <v>2946</v>
      </c>
      <c r="N1846" t="s">
        <v>1524</v>
      </c>
      <c r="O1846" t="s">
        <v>4912</v>
      </c>
      <c r="P1846" s="199">
        <v>5000</v>
      </c>
      <c r="S1846" t="s">
        <v>2947</v>
      </c>
      <c r="T1846" t="s">
        <v>3255</v>
      </c>
      <c r="U1846" s="201">
        <v>3.5724999999999998</v>
      </c>
      <c r="V1846" t="s">
        <v>1082</v>
      </c>
      <c r="W1846" t="s">
        <v>1363</v>
      </c>
      <c r="X1846" t="s">
        <v>1548</v>
      </c>
      <c r="Y1846" t="s">
        <v>1528</v>
      </c>
      <c r="Z1846" t="s">
        <v>1909</v>
      </c>
      <c r="AA1846">
        <v>817280</v>
      </c>
      <c r="AB1846" s="198">
        <v>37042.875</v>
      </c>
      <c r="AC1846" s="198">
        <v>37042.875</v>
      </c>
    </row>
    <row r="1847" spans="1:29" x14ac:dyDescent="0.25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31</v>
      </c>
      <c r="F1847" s="213">
        <f t="shared" si="145"/>
        <v>77500</v>
      </c>
      <c r="G1847" s="202">
        <v>1309645</v>
      </c>
      <c r="H1847" s="198">
        <v>37041.361620370371</v>
      </c>
      <c r="I1847" t="s">
        <v>1254</v>
      </c>
      <c r="M1847" t="s">
        <v>2946</v>
      </c>
      <c r="N1847" t="s">
        <v>1268</v>
      </c>
      <c r="O1847" t="s">
        <v>1537</v>
      </c>
      <c r="Q1847" s="199">
        <v>2500</v>
      </c>
      <c r="S1847" t="s">
        <v>2947</v>
      </c>
      <c r="T1847" t="s">
        <v>3255</v>
      </c>
      <c r="U1847" s="201">
        <v>3.75</v>
      </c>
      <c r="V1847" t="s">
        <v>912</v>
      </c>
      <c r="W1847" t="s">
        <v>1767</v>
      </c>
      <c r="X1847" t="s">
        <v>1269</v>
      </c>
      <c r="Y1847" t="s">
        <v>3275</v>
      </c>
      <c r="Z1847" t="s">
        <v>1909</v>
      </c>
      <c r="AA1847" t="s">
        <v>2200</v>
      </c>
      <c r="AB1847" s="198">
        <v>37073.875</v>
      </c>
      <c r="AC1847" s="198">
        <v>37103.875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5000</v>
      </c>
      <c r="G1848" s="202">
        <v>1309647</v>
      </c>
      <c r="H1848" s="198">
        <v>37041.361643518518</v>
      </c>
      <c r="I1848" t="s">
        <v>1551</v>
      </c>
      <c r="M1848" t="s">
        <v>2946</v>
      </c>
      <c r="N1848" t="s">
        <v>1524</v>
      </c>
      <c r="O1848" t="s">
        <v>4912</v>
      </c>
      <c r="P1848" s="199">
        <v>5000</v>
      </c>
      <c r="S1848" t="s">
        <v>2947</v>
      </c>
      <c r="T1848" t="s">
        <v>3255</v>
      </c>
      <c r="U1848" s="201">
        <v>3.57</v>
      </c>
      <c r="V1848" t="s">
        <v>1364</v>
      </c>
      <c r="W1848" t="s">
        <v>1363</v>
      </c>
      <c r="X1848" t="s">
        <v>1548</v>
      </c>
      <c r="Y1848" t="s">
        <v>1528</v>
      </c>
      <c r="Z1848" t="s">
        <v>1909</v>
      </c>
      <c r="AA1848">
        <v>817282</v>
      </c>
      <c r="AB1848" s="198">
        <v>37042.875</v>
      </c>
      <c r="AC1848" s="198">
        <v>37042.875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1309649</v>
      </c>
      <c r="H1849" s="198">
        <v>37041.36173611111</v>
      </c>
      <c r="I1849" t="s">
        <v>1529</v>
      </c>
      <c r="M1849" t="s">
        <v>2946</v>
      </c>
      <c r="N1849" t="s">
        <v>1524</v>
      </c>
      <c r="O1849" t="s">
        <v>4921</v>
      </c>
      <c r="P1849" s="199">
        <v>5000</v>
      </c>
      <c r="S1849" t="s">
        <v>2947</v>
      </c>
      <c r="T1849" t="s">
        <v>3255</v>
      </c>
      <c r="U1849" s="201">
        <v>3.57</v>
      </c>
      <c r="V1849" t="s">
        <v>1567</v>
      </c>
      <c r="W1849" t="s">
        <v>1363</v>
      </c>
      <c r="X1849" t="s">
        <v>1548</v>
      </c>
      <c r="Y1849" t="s">
        <v>1528</v>
      </c>
      <c r="Z1849" t="s">
        <v>1909</v>
      </c>
      <c r="AA1849">
        <v>817284</v>
      </c>
      <c r="AB1849" s="198">
        <v>37042.875</v>
      </c>
      <c r="AC1849" s="198">
        <v>37042.875</v>
      </c>
    </row>
    <row r="1850" spans="1:29" x14ac:dyDescent="0.25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30</v>
      </c>
      <c r="F1850" s="213">
        <f t="shared" si="145"/>
        <v>300000</v>
      </c>
      <c r="G1850" s="202">
        <v>1309650</v>
      </c>
      <c r="H1850" s="198">
        <v>37041.361759259256</v>
      </c>
      <c r="I1850" t="s">
        <v>1427</v>
      </c>
      <c r="M1850" t="s">
        <v>2946</v>
      </c>
      <c r="N1850" t="s">
        <v>1556</v>
      </c>
      <c r="O1850" t="s">
        <v>422</v>
      </c>
      <c r="Q1850" s="199">
        <v>10000</v>
      </c>
      <c r="S1850" t="s">
        <v>2947</v>
      </c>
      <c r="T1850" t="s">
        <v>3255</v>
      </c>
      <c r="U1850" s="201">
        <v>3.88</v>
      </c>
      <c r="V1850" t="s">
        <v>2170</v>
      </c>
      <c r="W1850" t="s">
        <v>1557</v>
      </c>
      <c r="X1850" t="s">
        <v>1558</v>
      </c>
      <c r="Y1850" t="s">
        <v>1528</v>
      </c>
      <c r="Z1850" t="s">
        <v>1909</v>
      </c>
      <c r="AA1850">
        <v>817285</v>
      </c>
      <c r="AB1850" s="198">
        <v>37043.875</v>
      </c>
      <c r="AC1850" s="198">
        <v>37072.875</v>
      </c>
    </row>
    <row r="1851" spans="1:29" x14ac:dyDescent="0.25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151</v>
      </c>
      <c r="F1851" s="213">
        <f t="shared" si="145"/>
        <v>755000</v>
      </c>
      <c r="G1851" s="202">
        <v>1309651</v>
      </c>
      <c r="H1851" s="198">
        <v>37041.361770833333</v>
      </c>
      <c r="I1851" t="s">
        <v>3095</v>
      </c>
      <c r="M1851" t="s">
        <v>2946</v>
      </c>
      <c r="N1851" t="s">
        <v>1268</v>
      </c>
      <c r="O1851" t="s">
        <v>1555</v>
      </c>
      <c r="Q1851" s="199">
        <v>5000</v>
      </c>
      <c r="S1851" t="s">
        <v>2947</v>
      </c>
      <c r="T1851" t="s">
        <v>3255</v>
      </c>
      <c r="U1851" s="201">
        <v>4.2050000000000001</v>
      </c>
      <c r="V1851" t="s">
        <v>71</v>
      </c>
      <c r="W1851" t="s">
        <v>1767</v>
      </c>
      <c r="X1851" t="s">
        <v>1269</v>
      </c>
      <c r="Y1851" t="s">
        <v>3275</v>
      </c>
      <c r="Z1851" t="s">
        <v>1909</v>
      </c>
      <c r="AA1851" t="s">
        <v>2201</v>
      </c>
      <c r="AB1851" s="198">
        <v>37196</v>
      </c>
      <c r="AC1851" s="198">
        <v>37346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1309652</v>
      </c>
      <c r="H1852" s="198">
        <v>37041.361793981479</v>
      </c>
      <c r="I1852" t="s">
        <v>273</v>
      </c>
      <c r="M1852" t="s">
        <v>2946</v>
      </c>
      <c r="N1852" t="s">
        <v>1524</v>
      </c>
      <c r="O1852" t="s">
        <v>4893</v>
      </c>
      <c r="Q1852" s="199">
        <v>5000</v>
      </c>
      <c r="S1852" t="s">
        <v>2947</v>
      </c>
      <c r="T1852" t="s">
        <v>3255</v>
      </c>
      <c r="U1852" s="201">
        <v>3.5775000000000001</v>
      </c>
      <c r="V1852" t="s">
        <v>274</v>
      </c>
      <c r="W1852" t="s">
        <v>1363</v>
      </c>
      <c r="X1852" t="s">
        <v>1548</v>
      </c>
      <c r="Y1852" t="s">
        <v>1528</v>
      </c>
      <c r="Z1852" t="s">
        <v>1909</v>
      </c>
      <c r="AA1852">
        <v>817286</v>
      </c>
      <c r="AB1852" s="198">
        <v>37042.875</v>
      </c>
      <c r="AC1852" s="198">
        <v>37042.875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5000</v>
      </c>
      <c r="G1853" s="202">
        <v>1309654</v>
      </c>
      <c r="H1853" s="198">
        <v>37041.361817129633</v>
      </c>
      <c r="I1853" t="s">
        <v>1335</v>
      </c>
      <c r="M1853" t="s">
        <v>2946</v>
      </c>
      <c r="N1853" t="s">
        <v>1524</v>
      </c>
      <c r="O1853" t="s">
        <v>2015</v>
      </c>
      <c r="Q1853" s="199">
        <v>5000</v>
      </c>
      <c r="S1853" t="s">
        <v>2947</v>
      </c>
      <c r="T1853" t="s">
        <v>3255</v>
      </c>
      <c r="U1853" s="201">
        <v>2.76</v>
      </c>
      <c r="V1853" t="s">
        <v>1336</v>
      </c>
      <c r="W1853" t="s">
        <v>272</v>
      </c>
      <c r="X1853" t="s">
        <v>83</v>
      </c>
      <c r="Y1853" t="s">
        <v>1528</v>
      </c>
      <c r="Z1853" t="s">
        <v>1909</v>
      </c>
      <c r="AA1853">
        <v>817287</v>
      </c>
      <c r="AB1853" s="198">
        <v>37042.875</v>
      </c>
      <c r="AC1853" s="198">
        <v>37042.875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664</v>
      </c>
      <c r="G1854" s="202">
        <v>1309655</v>
      </c>
      <c r="H1854" s="198">
        <v>37041.361828703702</v>
      </c>
      <c r="I1854" t="s">
        <v>1226</v>
      </c>
      <c r="M1854" t="s">
        <v>2946</v>
      </c>
      <c r="N1854" t="s">
        <v>1524</v>
      </c>
      <c r="O1854" t="s">
        <v>110</v>
      </c>
      <c r="P1854" s="199">
        <v>664</v>
      </c>
      <c r="S1854" t="s">
        <v>2947</v>
      </c>
      <c r="T1854" t="s">
        <v>3255</v>
      </c>
      <c r="U1854" s="201">
        <v>3.6850000000000001</v>
      </c>
      <c r="V1854" t="s">
        <v>1486</v>
      </c>
      <c r="W1854" t="s">
        <v>1101</v>
      </c>
      <c r="X1854" t="s">
        <v>1102</v>
      </c>
      <c r="Y1854" t="s">
        <v>1528</v>
      </c>
      <c r="Z1854" t="s">
        <v>1909</v>
      </c>
      <c r="AA1854">
        <v>817288</v>
      </c>
      <c r="AB1854" s="198">
        <v>37042.875</v>
      </c>
      <c r="AC1854" s="198">
        <v>37042.875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1309656</v>
      </c>
      <c r="H1855" s="198">
        <v>37041.361898148149</v>
      </c>
      <c r="I1855" t="s">
        <v>3227</v>
      </c>
      <c r="M1855" t="s">
        <v>2946</v>
      </c>
      <c r="N1855" t="s">
        <v>2928</v>
      </c>
      <c r="O1855" t="s">
        <v>2164</v>
      </c>
      <c r="Q1855" s="199">
        <v>10000</v>
      </c>
      <c r="S1855" t="s">
        <v>2947</v>
      </c>
      <c r="T1855" t="s">
        <v>3255</v>
      </c>
      <c r="U1855" s="201">
        <v>3.605</v>
      </c>
      <c r="V1855" t="s">
        <v>1122</v>
      </c>
      <c r="W1855" t="s">
        <v>1327</v>
      </c>
      <c r="X1855" t="s">
        <v>2929</v>
      </c>
      <c r="Y1855" t="s">
        <v>1528</v>
      </c>
      <c r="Z1855" t="s">
        <v>2930</v>
      </c>
      <c r="AA1855">
        <v>817289</v>
      </c>
      <c r="AB1855" s="198">
        <v>37042.875</v>
      </c>
      <c r="AC1855" s="198">
        <v>37042.875</v>
      </c>
    </row>
    <row r="1856" spans="1:29" x14ac:dyDescent="0.25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151</v>
      </c>
      <c r="F1856" s="213">
        <f t="shared" si="145"/>
        <v>755000</v>
      </c>
      <c r="G1856" s="202">
        <v>1309657</v>
      </c>
      <c r="H1856" s="198">
        <v>37041.361909722225</v>
      </c>
      <c r="I1856" t="s">
        <v>918</v>
      </c>
      <c r="M1856" t="s">
        <v>2946</v>
      </c>
      <c r="N1856" t="s">
        <v>1268</v>
      </c>
      <c r="O1856" t="s">
        <v>1555</v>
      </c>
      <c r="P1856" s="199">
        <v>5000</v>
      </c>
      <c r="S1856" t="s">
        <v>2947</v>
      </c>
      <c r="T1856" t="s">
        <v>3255</v>
      </c>
      <c r="U1856" s="201">
        <v>4.2</v>
      </c>
      <c r="V1856" t="s">
        <v>385</v>
      </c>
      <c r="W1856" t="s">
        <v>1767</v>
      </c>
      <c r="X1856" t="s">
        <v>1269</v>
      </c>
      <c r="Y1856" t="s">
        <v>3275</v>
      </c>
      <c r="Z1856" t="s">
        <v>1909</v>
      </c>
      <c r="AA1856" t="s">
        <v>2202</v>
      </c>
      <c r="AB1856" s="198">
        <v>37196</v>
      </c>
      <c r="AC1856" s="198">
        <v>37346</v>
      </c>
    </row>
    <row r="1857" spans="1:29" x14ac:dyDescent="0.25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1309659</v>
      </c>
      <c r="H1857" s="198">
        <v>37041.361967592595</v>
      </c>
      <c r="I1857" t="s">
        <v>1267</v>
      </c>
      <c r="M1857" t="s">
        <v>2946</v>
      </c>
      <c r="N1857" t="s">
        <v>96</v>
      </c>
      <c r="O1857" t="s">
        <v>2203</v>
      </c>
      <c r="Q1857" s="199">
        <v>5000</v>
      </c>
      <c r="S1857" t="s">
        <v>2947</v>
      </c>
      <c r="T1857" t="s">
        <v>3255</v>
      </c>
      <c r="U1857" s="201">
        <v>3.5</v>
      </c>
      <c r="V1857" t="s">
        <v>3192</v>
      </c>
      <c r="W1857" t="s">
        <v>1487</v>
      </c>
      <c r="X1857" t="s">
        <v>3337</v>
      </c>
      <c r="Y1857" t="s">
        <v>1528</v>
      </c>
      <c r="Z1857" t="s">
        <v>1910</v>
      </c>
      <c r="AA1857">
        <v>817292</v>
      </c>
      <c r="AB1857" s="198">
        <v>37042.875</v>
      </c>
      <c r="AC1857" s="198">
        <v>37042.875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1309658</v>
      </c>
      <c r="H1858" s="198">
        <v>37041.361967592595</v>
      </c>
      <c r="I1858" t="s">
        <v>1554</v>
      </c>
      <c r="M1858" t="s">
        <v>2946</v>
      </c>
      <c r="N1858" t="s">
        <v>2928</v>
      </c>
      <c r="O1858" t="s">
        <v>2104</v>
      </c>
      <c r="Q1858" s="199">
        <v>10000</v>
      </c>
      <c r="S1858" t="s">
        <v>2947</v>
      </c>
      <c r="T1858" t="s">
        <v>3255</v>
      </c>
      <c r="U1858" s="201">
        <v>3.65</v>
      </c>
      <c r="V1858" t="s">
        <v>3026</v>
      </c>
      <c r="W1858" t="s">
        <v>1327</v>
      </c>
      <c r="X1858" t="s">
        <v>3386</v>
      </c>
      <c r="Y1858" t="s">
        <v>1528</v>
      </c>
      <c r="Z1858" t="s">
        <v>2930</v>
      </c>
      <c r="AA1858">
        <v>817290</v>
      </c>
      <c r="AB1858" s="198">
        <v>37042.875</v>
      </c>
      <c r="AC1858" s="198">
        <v>37042.875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1309660</v>
      </c>
      <c r="H1859" s="198">
        <v>37041.361979166664</v>
      </c>
      <c r="I1859" t="s">
        <v>1254</v>
      </c>
      <c r="M1859" t="s">
        <v>2946</v>
      </c>
      <c r="N1859" t="s">
        <v>1524</v>
      </c>
      <c r="O1859" t="s">
        <v>4893</v>
      </c>
      <c r="P1859" s="199">
        <v>5000</v>
      </c>
      <c r="S1859" t="s">
        <v>2947</v>
      </c>
      <c r="T1859" t="s">
        <v>3255</v>
      </c>
      <c r="U1859" s="201">
        <v>3.5750000000000002</v>
      </c>
      <c r="V1859" t="s">
        <v>1393</v>
      </c>
      <c r="W1859" t="s">
        <v>1363</v>
      </c>
      <c r="X1859" t="s">
        <v>1548</v>
      </c>
      <c r="Y1859" t="s">
        <v>1528</v>
      </c>
      <c r="Z1859" t="s">
        <v>1909</v>
      </c>
      <c r="AA1859">
        <v>817291</v>
      </c>
      <c r="AB1859" s="198">
        <v>37042.875</v>
      </c>
      <c r="AC1859" s="198">
        <v>37042.875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4000</v>
      </c>
      <c r="G1860" s="202">
        <v>1309661</v>
      </c>
      <c r="H1860" s="198">
        <v>37041.361990740741</v>
      </c>
      <c r="I1860" t="s">
        <v>66</v>
      </c>
      <c r="M1860" t="s">
        <v>2946</v>
      </c>
      <c r="N1860" t="s">
        <v>1524</v>
      </c>
      <c r="O1860" t="s">
        <v>4950</v>
      </c>
      <c r="P1860" s="199">
        <v>4000</v>
      </c>
      <c r="S1860" t="s">
        <v>2947</v>
      </c>
      <c r="T1860" t="s">
        <v>3255</v>
      </c>
      <c r="U1860" s="201">
        <v>3.4950000000000001</v>
      </c>
      <c r="V1860" t="s">
        <v>1400</v>
      </c>
      <c r="W1860" t="s">
        <v>1562</v>
      </c>
      <c r="X1860" t="s">
        <v>1563</v>
      </c>
      <c r="Y1860" t="s">
        <v>1528</v>
      </c>
      <c r="Z1860" t="s">
        <v>1909</v>
      </c>
      <c r="AA1860">
        <v>817293</v>
      </c>
      <c r="AB1860" s="198">
        <v>37042.875</v>
      </c>
      <c r="AC1860" s="198">
        <v>37042.875</v>
      </c>
    </row>
    <row r="1861" spans="1:29" x14ac:dyDescent="0.25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1309663</v>
      </c>
      <c r="H1861" s="198">
        <v>37041.362025462964</v>
      </c>
      <c r="I1861" t="s">
        <v>1226</v>
      </c>
      <c r="M1861" t="s">
        <v>2946</v>
      </c>
      <c r="N1861" t="s">
        <v>96</v>
      </c>
      <c r="O1861" t="s">
        <v>1016</v>
      </c>
      <c r="Q1861" s="199">
        <v>10000</v>
      </c>
      <c r="S1861" t="s">
        <v>3329</v>
      </c>
      <c r="T1861" t="s">
        <v>97</v>
      </c>
      <c r="U1861" s="201">
        <v>4.8449999999999998</v>
      </c>
      <c r="V1861" t="s">
        <v>336</v>
      </c>
      <c r="W1861" t="s">
        <v>98</v>
      </c>
      <c r="X1861" t="s">
        <v>99</v>
      </c>
      <c r="Y1861" t="s">
        <v>1528</v>
      </c>
      <c r="Z1861" t="s">
        <v>1910</v>
      </c>
      <c r="AA1861">
        <v>817295</v>
      </c>
      <c r="AB1861" s="198">
        <v>37041.875</v>
      </c>
      <c r="AC1861" s="198">
        <v>37041.875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1309662</v>
      </c>
      <c r="H1862" s="198">
        <v>37041.362025462964</v>
      </c>
      <c r="I1862" t="s">
        <v>1238</v>
      </c>
      <c r="M1862" t="s">
        <v>2946</v>
      </c>
      <c r="N1862" t="s">
        <v>1524</v>
      </c>
      <c r="O1862" t="s">
        <v>2108</v>
      </c>
      <c r="Q1862" s="199">
        <v>5000</v>
      </c>
      <c r="S1862" t="s">
        <v>2947</v>
      </c>
      <c r="T1862" t="s">
        <v>3255</v>
      </c>
      <c r="U1862" s="201">
        <v>3.7513000000000001</v>
      </c>
      <c r="V1862" t="s">
        <v>1553</v>
      </c>
      <c r="W1862" t="s">
        <v>1526</v>
      </c>
      <c r="X1862" t="s">
        <v>1527</v>
      </c>
      <c r="Y1862" t="s">
        <v>1528</v>
      </c>
      <c r="Z1862" t="s">
        <v>1909</v>
      </c>
      <c r="AA1862">
        <v>817294</v>
      </c>
      <c r="AB1862" s="198">
        <v>37042.875</v>
      </c>
      <c r="AC1862" s="198">
        <v>37042.875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1309664</v>
      </c>
      <c r="H1863" s="198">
        <v>37041.36204861111</v>
      </c>
      <c r="I1863" t="s">
        <v>1551</v>
      </c>
      <c r="M1863" t="s">
        <v>2946</v>
      </c>
      <c r="N1863" t="s">
        <v>1524</v>
      </c>
      <c r="O1863" t="s">
        <v>4912</v>
      </c>
      <c r="P1863" s="199">
        <v>5000</v>
      </c>
      <c r="S1863" t="s">
        <v>2947</v>
      </c>
      <c r="T1863" t="s">
        <v>3255</v>
      </c>
      <c r="U1863" s="201">
        <v>3.5674999999999999</v>
      </c>
      <c r="V1863" t="s">
        <v>1364</v>
      </c>
      <c r="W1863" t="s">
        <v>1363</v>
      </c>
      <c r="X1863" t="s">
        <v>1548</v>
      </c>
      <c r="Y1863" t="s">
        <v>1528</v>
      </c>
      <c r="Z1863" t="s">
        <v>1909</v>
      </c>
      <c r="AA1863">
        <v>817296</v>
      </c>
      <c r="AB1863" s="198">
        <v>37042.875</v>
      </c>
      <c r="AC1863" s="198">
        <v>37042.875</v>
      </c>
    </row>
    <row r="1864" spans="1:29" x14ac:dyDescent="0.25">
      <c r="A1864" s="44" t="str">
        <f t="shared" si="141"/>
        <v xml:space="preserve"> Metals Financial</v>
      </c>
      <c r="B1864" s="44" t="str">
        <f t="shared" si="142"/>
        <v/>
      </c>
      <c r="C1864" s="44" t="str">
        <f t="shared" si="143"/>
        <v>Metals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</v>
      </c>
      <c r="G1864" s="202">
        <v>1309666</v>
      </c>
      <c r="H1864" s="198">
        <v>37041.362060185187</v>
      </c>
      <c r="I1864" t="s">
        <v>1067</v>
      </c>
      <c r="M1864" t="s">
        <v>2952</v>
      </c>
      <c r="N1864" t="s">
        <v>3319</v>
      </c>
      <c r="O1864" t="s">
        <v>3320</v>
      </c>
      <c r="P1864" s="199">
        <v>10</v>
      </c>
      <c r="S1864" t="s">
        <v>3254</v>
      </c>
      <c r="T1864" t="s">
        <v>3255</v>
      </c>
      <c r="U1864" s="201">
        <v>942</v>
      </c>
      <c r="V1864" t="s">
        <v>3378</v>
      </c>
      <c r="W1864" t="s">
        <v>3283</v>
      </c>
      <c r="X1864" t="s">
        <v>3257</v>
      </c>
      <c r="Y1864" t="s">
        <v>3258</v>
      </c>
      <c r="Z1864" t="s">
        <v>3259</v>
      </c>
      <c r="AA1864">
        <v>2157878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</v>
      </c>
      <c r="G1865" s="202">
        <v>1309667</v>
      </c>
      <c r="H1865" s="198">
        <v>37041.362083333333</v>
      </c>
      <c r="I1865" t="s">
        <v>1551</v>
      </c>
      <c r="M1865" t="s">
        <v>2946</v>
      </c>
      <c r="N1865" t="s">
        <v>1524</v>
      </c>
      <c r="O1865" t="s">
        <v>4921</v>
      </c>
      <c r="P1865" s="199">
        <v>5000</v>
      </c>
      <c r="S1865" t="s">
        <v>2947</v>
      </c>
      <c r="T1865" t="s">
        <v>3255</v>
      </c>
      <c r="U1865" s="201">
        <v>3.5674999999999999</v>
      </c>
      <c r="V1865" t="s">
        <v>1364</v>
      </c>
      <c r="W1865" t="s">
        <v>1363</v>
      </c>
      <c r="X1865" t="s">
        <v>1548</v>
      </c>
      <c r="Y1865" t="s">
        <v>1528</v>
      </c>
      <c r="Z1865" t="s">
        <v>1909</v>
      </c>
      <c r="AA1865">
        <v>817297</v>
      </c>
      <c r="AB1865" s="198">
        <v>37042.875</v>
      </c>
      <c r="AC1865" s="198">
        <v>37042.875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5000</v>
      </c>
      <c r="G1866" s="202">
        <v>1309668</v>
      </c>
      <c r="H1866" s="198">
        <v>37041.36209490741</v>
      </c>
      <c r="I1866" t="s">
        <v>1335</v>
      </c>
      <c r="M1866" t="s">
        <v>2946</v>
      </c>
      <c r="N1866" t="s">
        <v>1524</v>
      </c>
      <c r="O1866" t="s">
        <v>4893</v>
      </c>
      <c r="P1866" s="199">
        <v>5000</v>
      </c>
      <c r="S1866" t="s">
        <v>2947</v>
      </c>
      <c r="T1866" t="s">
        <v>3255</v>
      </c>
      <c r="U1866" s="201">
        <v>3.5674999999999999</v>
      </c>
      <c r="V1866" t="s">
        <v>1336</v>
      </c>
      <c r="W1866" t="s">
        <v>1363</v>
      </c>
      <c r="X1866" t="s">
        <v>1548</v>
      </c>
      <c r="Y1866" t="s">
        <v>1528</v>
      </c>
      <c r="Z1866" t="s">
        <v>1909</v>
      </c>
      <c r="AA1866">
        <v>817298</v>
      </c>
      <c r="AB1866" s="198">
        <v>37042.875</v>
      </c>
      <c r="AC1866" s="198">
        <v>37042.875</v>
      </c>
    </row>
    <row r="1867" spans="1:29" x14ac:dyDescent="0.25">
      <c r="A1867" s="44" t="str">
        <f t="shared" ref="A1867:A1930" si="146">B1867&amp;" "&amp;C1867&amp;" "&amp;D1867</f>
        <v>US Natural Gas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31</v>
      </c>
      <c r="F1867" s="213">
        <f t="shared" ref="F1867:F1930" si="150">E1867*SUM(P1867:Q1867)</f>
        <v>310000</v>
      </c>
      <c r="G1867" s="202">
        <v>1309669</v>
      </c>
      <c r="H1867" s="198">
        <v>37041.362118055556</v>
      </c>
      <c r="I1867" t="s">
        <v>75</v>
      </c>
      <c r="M1867" t="s">
        <v>2946</v>
      </c>
      <c r="N1867" t="s">
        <v>1268</v>
      </c>
      <c r="O1867" t="s">
        <v>1537</v>
      </c>
      <c r="P1867" s="199">
        <v>10000</v>
      </c>
      <c r="S1867" t="s">
        <v>2947</v>
      </c>
      <c r="T1867" t="s">
        <v>3255</v>
      </c>
      <c r="U1867" s="201">
        <v>3.7450000000000001</v>
      </c>
      <c r="V1867" t="s">
        <v>1466</v>
      </c>
      <c r="W1867" t="s">
        <v>1767</v>
      </c>
      <c r="X1867" t="s">
        <v>1269</v>
      </c>
      <c r="Y1867" t="s">
        <v>3275</v>
      </c>
      <c r="Z1867" t="s">
        <v>1909</v>
      </c>
      <c r="AA1867" t="s">
        <v>2204</v>
      </c>
      <c r="AB1867" s="198">
        <v>37073.875</v>
      </c>
      <c r="AC1867" s="198">
        <v>37103.875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1309670</v>
      </c>
      <c r="H1868" s="198">
        <v>37041.362118055556</v>
      </c>
      <c r="I1868" t="s">
        <v>1529</v>
      </c>
      <c r="M1868" t="s">
        <v>2946</v>
      </c>
      <c r="N1868" t="s">
        <v>1524</v>
      </c>
      <c r="O1868" t="s">
        <v>4960</v>
      </c>
      <c r="P1868" s="199">
        <v>5000</v>
      </c>
      <c r="S1868" t="s">
        <v>2947</v>
      </c>
      <c r="T1868" t="s">
        <v>3255</v>
      </c>
      <c r="U1868" s="201">
        <v>3.6625000000000001</v>
      </c>
      <c r="V1868" t="s">
        <v>1561</v>
      </c>
      <c r="W1868" t="s">
        <v>1562</v>
      </c>
      <c r="X1868" t="s">
        <v>1563</v>
      </c>
      <c r="Y1868" t="s">
        <v>1528</v>
      </c>
      <c r="Z1868" t="s">
        <v>1909</v>
      </c>
      <c r="AA1868">
        <v>817299</v>
      </c>
      <c r="AB1868" s="198">
        <v>37042.875</v>
      </c>
      <c r="AC1868" s="198">
        <v>37042.875</v>
      </c>
    </row>
    <row r="1869" spans="1:29" x14ac:dyDescent="0.25">
      <c r="A1869" s="44" t="str">
        <f t="shared" si="146"/>
        <v xml:space="preserve"> Power Physical</v>
      </c>
      <c r="B1869" s="44" t="str">
        <f t="shared" si="147"/>
        <v/>
      </c>
      <c r="C1869" s="44" t="str">
        <f t="shared" si="148"/>
        <v>Power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2</v>
      </c>
      <c r="F1869" s="213">
        <f t="shared" si="150"/>
        <v>50</v>
      </c>
      <c r="G1869" s="202">
        <v>1309671</v>
      </c>
      <c r="H1869" s="198">
        <v>37041.36215277778</v>
      </c>
      <c r="I1869" t="s">
        <v>196</v>
      </c>
      <c r="M1869" t="s">
        <v>1657</v>
      </c>
      <c r="N1869" t="s">
        <v>937</v>
      </c>
      <c r="O1869" t="s">
        <v>149</v>
      </c>
      <c r="P1869" s="199">
        <v>25</v>
      </c>
      <c r="S1869" t="s">
        <v>2945</v>
      </c>
      <c r="T1869" t="s">
        <v>938</v>
      </c>
      <c r="U1869" s="201">
        <v>13.3</v>
      </c>
      <c r="V1869" t="s">
        <v>197</v>
      </c>
      <c r="W1869" t="s">
        <v>940</v>
      </c>
      <c r="X1869" t="s">
        <v>941</v>
      </c>
      <c r="Y1869" t="s">
        <v>942</v>
      </c>
      <c r="Z1869" t="s">
        <v>3260</v>
      </c>
      <c r="AA1869">
        <v>108361.1</v>
      </c>
      <c r="AB1869" s="198">
        <v>37044.875</v>
      </c>
      <c r="AC1869" s="198">
        <v>37045.875</v>
      </c>
    </row>
    <row r="1870" spans="1:29" x14ac:dyDescent="0.25">
      <c r="A1870" s="44" t="str">
        <f t="shared" si="146"/>
        <v xml:space="preserve"> Natural Gas Financial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214</v>
      </c>
      <c r="F1870" s="213">
        <f t="shared" si="150"/>
        <v>1070000</v>
      </c>
      <c r="G1870" s="202">
        <v>1309672</v>
      </c>
      <c r="H1870" s="198">
        <v>37041.36215277778</v>
      </c>
      <c r="I1870" t="s">
        <v>3137</v>
      </c>
      <c r="M1870" t="s">
        <v>2946</v>
      </c>
      <c r="N1870" t="s">
        <v>3215</v>
      </c>
      <c r="O1870" t="s">
        <v>364</v>
      </c>
      <c r="Q1870" s="199">
        <v>5000</v>
      </c>
      <c r="S1870" t="s">
        <v>2947</v>
      </c>
      <c r="T1870" t="s">
        <v>3255</v>
      </c>
      <c r="U1870" s="201">
        <v>-0.38</v>
      </c>
      <c r="V1870" t="s">
        <v>459</v>
      </c>
      <c r="W1870" t="s">
        <v>3217</v>
      </c>
      <c r="X1870" t="s">
        <v>3218</v>
      </c>
      <c r="Y1870" t="s">
        <v>3275</v>
      </c>
      <c r="Z1870" t="s">
        <v>1910</v>
      </c>
      <c r="AA1870" t="s">
        <v>2205</v>
      </c>
      <c r="AB1870" s="198">
        <v>37347</v>
      </c>
      <c r="AC1870" s="198">
        <v>37560</v>
      </c>
    </row>
    <row r="1871" spans="1:29" x14ac:dyDescent="0.25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25</v>
      </c>
      <c r="G1871" s="202">
        <v>1309674</v>
      </c>
      <c r="H1871" s="198">
        <v>37041.362175925926</v>
      </c>
      <c r="I1871" t="s">
        <v>3228</v>
      </c>
      <c r="M1871" t="s">
        <v>1657</v>
      </c>
      <c r="N1871" t="s">
        <v>2904</v>
      </c>
      <c r="O1871" t="s">
        <v>1993</v>
      </c>
      <c r="Q1871" s="199">
        <v>25</v>
      </c>
      <c r="S1871" t="s">
        <v>2945</v>
      </c>
      <c r="T1871" t="s">
        <v>3255</v>
      </c>
      <c r="U1871" s="201">
        <v>60</v>
      </c>
      <c r="V1871" t="s">
        <v>310</v>
      </c>
      <c r="W1871" t="s">
        <v>2909</v>
      </c>
      <c r="X1871" t="s">
        <v>2906</v>
      </c>
      <c r="Y1871" t="s">
        <v>1072</v>
      </c>
      <c r="Z1871" t="s">
        <v>1904</v>
      </c>
      <c r="AA1871">
        <v>625977.1</v>
      </c>
      <c r="AB1871" s="198">
        <v>37042.875</v>
      </c>
      <c r="AC1871" s="198">
        <v>37042.875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1309673</v>
      </c>
      <c r="H1872" s="198">
        <v>37041.362175925926</v>
      </c>
      <c r="I1872" t="s">
        <v>1551</v>
      </c>
      <c r="M1872" t="s">
        <v>2946</v>
      </c>
      <c r="N1872" t="s">
        <v>1524</v>
      </c>
      <c r="O1872" t="s">
        <v>4912</v>
      </c>
      <c r="P1872" s="199">
        <v>5000</v>
      </c>
      <c r="S1872" t="s">
        <v>2947</v>
      </c>
      <c r="T1872" t="s">
        <v>3255</v>
      </c>
      <c r="U1872" s="201">
        <v>3.5649999999999999</v>
      </c>
      <c r="V1872" t="s">
        <v>1364</v>
      </c>
      <c r="W1872" t="s">
        <v>1363</v>
      </c>
      <c r="X1872" t="s">
        <v>1548</v>
      </c>
      <c r="Y1872" t="s">
        <v>1528</v>
      </c>
      <c r="Z1872" t="s">
        <v>1909</v>
      </c>
      <c r="AA1872">
        <v>817300</v>
      </c>
      <c r="AB1872" s="198">
        <v>37042.875</v>
      </c>
      <c r="AC1872" s="198">
        <v>37042.875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2362</v>
      </c>
      <c r="G1873" s="202">
        <v>1309675</v>
      </c>
      <c r="H1873" s="198">
        <v>37041.362233796295</v>
      </c>
      <c r="I1873" t="s">
        <v>72</v>
      </c>
      <c r="M1873" t="s">
        <v>2946</v>
      </c>
      <c r="N1873" t="s">
        <v>1524</v>
      </c>
      <c r="O1873" t="s">
        <v>4879</v>
      </c>
      <c r="P1873" s="199">
        <v>2362</v>
      </c>
      <c r="S1873" t="s">
        <v>2947</v>
      </c>
      <c r="T1873" t="s">
        <v>3255</v>
      </c>
      <c r="U1873" s="201">
        <v>3.8450000000000002</v>
      </c>
      <c r="V1873" t="s">
        <v>1460</v>
      </c>
      <c r="W1873" t="s">
        <v>1575</v>
      </c>
      <c r="X1873" t="s">
        <v>1576</v>
      </c>
      <c r="Y1873" t="s">
        <v>1528</v>
      </c>
      <c r="Z1873" t="s">
        <v>1909</v>
      </c>
      <c r="AA1873">
        <v>817301</v>
      </c>
      <c r="AB1873" s="198">
        <v>37042.875</v>
      </c>
      <c r="AC1873" s="198">
        <v>37042.875</v>
      </c>
    </row>
    <row r="1874" spans="1:29" x14ac:dyDescent="0.25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1309676</v>
      </c>
      <c r="H1874" s="198">
        <v>37041.362245370372</v>
      </c>
      <c r="I1874" t="s">
        <v>1258</v>
      </c>
      <c r="M1874" t="s">
        <v>2946</v>
      </c>
      <c r="N1874" t="s">
        <v>1538</v>
      </c>
      <c r="O1874" t="s">
        <v>1420</v>
      </c>
      <c r="Q1874" s="199">
        <v>5000</v>
      </c>
      <c r="S1874" t="s">
        <v>2947</v>
      </c>
      <c r="T1874" t="s">
        <v>3255</v>
      </c>
      <c r="U1874" s="201">
        <v>4.5199999999999996</v>
      </c>
      <c r="V1874" t="s">
        <v>399</v>
      </c>
      <c r="W1874" t="s">
        <v>1410</v>
      </c>
      <c r="X1874" t="s">
        <v>1411</v>
      </c>
      <c r="Y1874" t="s">
        <v>3275</v>
      </c>
      <c r="Z1874" t="s">
        <v>1909</v>
      </c>
      <c r="AA1874" t="s">
        <v>2206</v>
      </c>
      <c r="AB1874" s="198">
        <v>37165</v>
      </c>
      <c r="AC1874" s="198">
        <v>37195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1309677</v>
      </c>
      <c r="H1875" s="198">
        <v>37041.362245370372</v>
      </c>
      <c r="I1875" t="s">
        <v>2910</v>
      </c>
      <c r="M1875" t="s">
        <v>2946</v>
      </c>
      <c r="N1875" t="s">
        <v>1524</v>
      </c>
      <c r="O1875" t="s">
        <v>4845</v>
      </c>
      <c r="P1875" s="199">
        <v>5000</v>
      </c>
      <c r="S1875" t="s">
        <v>2947</v>
      </c>
      <c r="T1875" t="s">
        <v>3255</v>
      </c>
      <c r="U1875" s="201">
        <v>3.7513000000000001</v>
      </c>
      <c r="V1875" t="s">
        <v>2958</v>
      </c>
      <c r="W1875" t="s">
        <v>1526</v>
      </c>
      <c r="X1875" t="s">
        <v>1527</v>
      </c>
      <c r="Y1875" t="s">
        <v>1528</v>
      </c>
      <c r="Z1875" t="s">
        <v>1909</v>
      </c>
      <c r="AA1875">
        <v>817302</v>
      </c>
      <c r="AB1875" s="198">
        <v>37042.875</v>
      </c>
      <c r="AC1875" s="198">
        <v>37042.875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1309678</v>
      </c>
      <c r="H1876" s="198">
        <v>37041.362303240741</v>
      </c>
      <c r="I1876" t="s">
        <v>2976</v>
      </c>
      <c r="M1876" t="s">
        <v>2946</v>
      </c>
      <c r="N1876" t="s">
        <v>1524</v>
      </c>
      <c r="O1876" t="s">
        <v>4940</v>
      </c>
      <c r="P1876" s="199">
        <v>5000</v>
      </c>
      <c r="S1876" t="s">
        <v>2947</v>
      </c>
      <c r="T1876" t="s">
        <v>3255</v>
      </c>
      <c r="U1876" s="201">
        <v>5.5</v>
      </c>
      <c r="V1876" t="s">
        <v>1280</v>
      </c>
      <c r="W1876" t="s">
        <v>82</v>
      </c>
      <c r="X1876" t="s">
        <v>83</v>
      </c>
      <c r="Y1876" t="s">
        <v>1528</v>
      </c>
      <c r="Z1876" t="s">
        <v>1909</v>
      </c>
      <c r="AA1876">
        <v>817303</v>
      </c>
      <c r="AB1876" s="198">
        <v>37042.875</v>
      </c>
      <c r="AC1876" s="198">
        <v>37042.875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1309679</v>
      </c>
      <c r="H1877" s="198">
        <v>37041.362314814818</v>
      </c>
      <c r="I1877" t="s">
        <v>1551</v>
      </c>
      <c r="M1877" t="s">
        <v>2946</v>
      </c>
      <c r="N1877" t="s">
        <v>1524</v>
      </c>
      <c r="O1877" t="s">
        <v>110</v>
      </c>
      <c r="P1877" s="199">
        <v>5000</v>
      </c>
      <c r="S1877" t="s">
        <v>2947</v>
      </c>
      <c r="T1877" t="s">
        <v>3255</v>
      </c>
      <c r="U1877" s="201">
        <v>3.6850000000000001</v>
      </c>
      <c r="V1877" t="s">
        <v>1364</v>
      </c>
      <c r="W1877" t="s">
        <v>1101</v>
      </c>
      <c r="X1877" t="s">
        <v>1102</v>
      </c>
      <c r="Y1877" t="s">
        <v>1528</v>
      </c>
      <c r="Z1877" t="s">
        <v>1909</v>
      </c>
      <c r="AA1877">
        <v>817304</v>
      </c>
      <c r="AB1877" s="198">
        <v>37042.875</v>
      </c>
      <c r="AC1877" s="198">
        <v>37042.875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</v>
      </c>
      <c r="G1878" s="202">
        <v>1309680</v>
      </c>
      <c r="H1878" s="198">
        <v>37041.362361111111</v>
      </c>
      <c r="I1878" t="s">
        <v>1060</v>
      </c>
      <c r="M1878" t="s">
        <v>2946</v>
      </c>
      <c r="N1878" t="s">
        <v>1524</v>
      </c>
      <c r="O1878" t="s">
        <v>360</v>
      </c>
      <c r="P1878" s="199">
        <v>50</v>
      </c>
      <c r="S1878" t="s">
        <v>2947</v>
      </c>
      <c r="T1878" t="s">
        <v>3255</v>
      </c>
      <c r="U1878" s="201">
        <v>3.62</v>
      </c>
      <c r="V1878" t="s">
        <v>1061</v>
      </c>
      <c r="W1878" t="s">
        <v>1107</v>
      </c>
      <c r="X1878" t="s">
        <v>85</v>
      </c>
      <c r="Y1878" t="s">
        <v>1528</v>
      </c>
      <c r="Z1878" t="s">
        <v>1909</v>
      </c>
      <c r="AA1878">
        <v>817305</v>
      </c>
      <c r="AB1878" s="198">
        <v>37042.875</v>
      </c>
      <c r="AC1878" s="198">
        <v>37042.875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1309681</v>
      </c>
      <c r="H1879" s="198">
        <v>37041.362395833334</v>
      </c>
      <c r="I1879" t="s">
        <v>2976</v>
      </c>
      <c r="M1879" t="s">
        <v>2946</v>
      </c>
      <c r="N1879" t="s">
        <v>881</v>
      </c>
      <c r="O1879" t="s">
        <v>2113</v>
      </c>
      <c r="P1879" s="199">
        <v>5000</v>
      </c>
      <c r="S1879" t="s">
        <v>2947</v>
      </c>
      <c r="T1879" t="s">
        <v>3255</v>
      </c>
      <c r="U1879" s="201">
        <v>5.4</v>
      </c>
      <c r="V1879" t="s">
        <v>1280</v>
      </c>
      <c r="W1879" t="s">
        <v>82</v>
      </c>
      <c r="X1879" t="s">
        <v>83</v>
      </c>
      <c r="Y1879" t="s">
        <v>1528</v>
      </c>
      <c r="Z1879" t="s">
        <v>1909</v>
      </c>
      <c r="AA1879">
        <v>817306</v>
      </c>
      <c r="AB1879" s="198">
        <v>37042.875</v>
      </c>
      <c r="AC1879" s="198">
        <v>37042.875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150000</v>
      </c>
      <c r="G1880" s="202">
        <v>1309682</v>
      </c>
      <c r="H1880" s="198">
        <v>37041.362407407411</v>
      </c>
      <c r="I1880" t="s">
        <v>1226</v>
      </c>
      <c r="M1880" t="s">
        <v>2946</v>
      </c>
      <c r="N1880" t="s">
        <v>1524</v>
      </c>
      <c r="O1880" t="s">
        <v>1127</v>
      </c>
      <c r="P1880" s="199">
        <v>5000</v>
      </c>
      <c r="S1880" t="s">
        <v>2947</v>
      </c>
      <c r="T1880" t="s">
        <v>3255</v>
      </c>
      <c r="U1880" s="201">
        <v>10.16</v>
      </c>
      <c r="V1880" t="s">
        <v>1125</v>
      </c>
      <c r="W1880" t="s">
        <v>1126</v>
      </c>
      <c r="X1880" t="s">
        <v>83</v>
      </c>
      <c r="Y1880" t="s">
        <v>1528</v>
      </c>
      <c r="Z1880" t="s">
        <v>1909</v>
      </c>
      <c r="AA1880">
        <v>817307</v>
      </c>
      <c r="AB1880" s="198">
        <v>37043.875</v>
      </c>
      <c r="AC1880" s="198">
        <v>37072.875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1309683</v>
      </c>
      <c r="H1881" s="198">
        <v>37041.362442129626</v>
      </c>
      <c r="I1881" t="s">
        <v>1238</v>
      </c>
      <c r="M1881" t="s">
        <v>2946</v>
      </c>
      <c r="N1881" t="s">
        <v>1524</v>
      </c>
      <c r="O1881" t="s">
        <v>4893</v>
      </c>
      <c r="Q1881" s="199">
        <v>5000</v>
      </c>
      <c r="S1881" t="s">
        <v>2947</v>
      </c>
      <c r="T1881" t="s">
        <v>3255</v>
      </c>
      <c r="U1881" s="201">
        <v>3.5649999999999999</v>
      </c>
      <c r="V1881" t="s">
        <v>1525</v>
      </c>
      <c r="W1881" t="s">
        <v>1363</v>
      </c>
      <c r="X1881" t="s">
        <v>1548</v>
      </c>
      <c r="Y1881" t="s">
        <v>1528</v>
      </c>
      <c r="Z1881" t="s">
        <v>1909</v>
      </c>
      <c r="AA1881">
        <v>817308</v>
      </c>
      <c r="AB1881" s="198">
        <v>37042.875</v>
      </c>
      <c r="AC1881" s="198">
        <v>37042.875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1309684</v>
      </c>
      <c r="H1882" s="198">
        <v>37041.362442129626</v>
      </c>
      <c r="I1882" t="s">
        <v>2941</v>
      </c>
      <c r="M1882" t="s">
        <v>2946</v>
      </c>
      <c r="N1882" t="s">
        <v>1524</v>
      </c>
      <c r="O1882" t="s">
        <v>357</v>
      </c>
      <c r="P1882" s="199">
        <v>10000</v>
      </c>
      <c r="S1882" t="s">
        <v>2947</v>
      </c>
      <c r="T1882" t="s">
        <v>3255</v>
      </c>
      <c r="U1882" s="201">
        <v>3.69</v>
      </c>
      <c r="V1882" t="s">
        <v>1057</v>
      </c>
      <c r="W1882" t="s">
        <v>1388</v>
      </c>
      <c r="X1882" t="s">
        <v>1461</v>
      </c>
      <c r="Y1882" t="s">
        <v>1528</v>
      </c>
      <c r="Z1882" t="s">
        <v>1909</v>
      </c>
      <c r="AA1882">
        <v>817309</v>
      </c>
      <c r="AB1882" s="198">
        <v>37042.875</v>
      </c>
      <c r="AC1882" s="198">
        <v>37042.875</v>
      </c>
    </row>
    <row r="1883" spans="1:29" x14ac:dyDescent="0.25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5708</v>
      </c>
      <c r="G1883" s="202">
        <v>1309685</v>
      </c>
      <c r="H1883" s="198">
        <v>37041.362453703703</v>
      </c>
      <c r="I1883" t="s">
        <v>3347</v>
      </c>
      <c r="M1883" t="s">
        <v>2946</v>
      </c>
      <c r="N1883" t="s">
        <v>1556</v>
      </c>
      <c r="O1883" t="s">
        <v>4868</v>
      </c>
      <c r="Q1883" s="199">
        <v>5708</v>
      </c>
      <c r="S1883" t="s">
        <v>2947</v>
      </c>
      <c r="T1883" t="s">
        <v>3255</v>
      </c>
      <c r="U1883" s="201">
        <v>3.87</v>
      </c>
      <c r="V1883" t="s">
        <v>3348</v>
      </c>
      <c r="W1883" t="s">
        <v>1557</v>
      </c>
      <c r="X1883" t="s">
        <v>1558</v>
      </c>
      <c r="Y1883" t="s">
        <v>1528</v>
      </c>
      <c r="Z1883" t="s">
        <v>1909</v>
      </c>
      <c r="AA1883">
        <v>817310</v>
      </c>
      <c r="AB1883" s="198">
        <v>37042.875</v>
      </c>
      <c r="AC1883" s="198">
        <v>37042.875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1309687</v>
      </c>
      <c r="H1884" s="198">
        <v>37041.362488425926</v>
      </c>
      <c r="I1884" t="s">
        <v>1238</v>
      </c>
      <c r="M1884" t="s">
        <v>2946</v>
      </c>
      <c r="N1884" t="s">
        <v>1524</v>
      </c>
      <c r="O1884" t="s">
        <v>4893</v>
      </c>
      <c r="Q1884" s="199">
        <v>5000</v>
      </c>
      <c r="S1884" t="s">
        <v>2947</v>
      </c>
      <c r="T1884" t="s">
        <v>3255</v>
      </c>
      <c r="U1884" s="201">
        <v>3.5674999999999999</v>
      </c>
      <c r="V1884" t="s">
        <v>1525</v>
      </c>
      <c r="W1884" t="s">
        <v>1363</v>
      </c>
      <c r="X1884" t="s">
        <v>1548</v>
      </c>
      <c r="Y1884" t="s">
        <v>1528</v>
      </c>
      <c r="Z1884" t="s">
        <v>1909</v>
      </c>
      <c r="AA1884">
        <v>817311</v>
      </c>
      <c r="AB1884" s="198">
        <v>37042.875</v>
      </c>
      <c r="AC1884" s="198">
        <v>37042.875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30</v>
      </c>
      <c r="F1885" s="213">
        <f t="shared" si="150"/>
        <v>112200</v>
      </c>
      <c r="G1885" s="202">
        <v>1309686</v>
      </c>
      <c r="H1885" s="198">
        <v>37041.362488425926</v>
      </c>
      <c r="I1885" t="s">
        <v>1274</v>
      </c>
      <c r="M1885" t="s">
        <v>2946</v>
      </c>
      <c r="N1885" t="s">
        <v>1524</v>
      </c>
      <c r="O1885" t="s">
        <v>249</v>
      </c>
      <c r="P1885" s="199">
        <v>3740</v>
      </c>
      <c r="S1885" t="s">
        <v>2947</v>
      </c>
      <c r="T1885" t="s">
        <v>3255</v>
      </c>
      <c r="U1885" s="201">
        <v>4.0199999999999996</v>
      </c>
      <c r="V1885" t="s">
        <v>57</v>
      </c>
      <c r="W1885" t="s">
        <v>250</v>
      </c>
      <c r="X1885" t="s">
        <v>70</v>
      </c>
      <c r="Y1885" t="s">
        <v>1528</v>
      </c>
      <c r="Z1885" t="s">
        <v>1909</v>
      </c>
      <c r="AA1885">
        <v>817314</v>
      </c>
      <c r="AB1885" s="198">
        <v>37043.875</v>
      </c>
      <c r="AC1885" s="198">
        <v>37072.875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1309689</v>
      </c>
      <c r="H1886" s="198">
        <v>37041.362511574072</v>
      </c>
      <c r="I1886" t="s">
        <v>1552</v>
      </c>
      <c r="M1886" t="s">
        <v>2946</v>
      </c>
      <c r="N1886" t="s">
        <v>1524</v>
      </c>
      <c r="O1886" t="s">
        <v>4845</v>
      </c>
      <c r="P1886" s="199">
        <v>10000</v>
      </c>
      <c r="S1886" t="s">
        <v>2947</v>
      </c>
      <c r="T1886" t="s">
        <v>3255</v>
      </c>
      <c r="U1886" s="201">
        <v>3.7524999999999999</v>
      </c>
      <c r="V1886" t="s">
        <v>1368</v>
      </c>
      <c r="W1886" t="s">
        <v>1526</v>
      </c>
      <c r="X1886" t="s">
        <v>1527</v>
      </c>
      <c r="Y1886" t="s">
        <v>1528</v>
      </c>
      <c r="Z1886" t="s">
        <v>1909</v>
      </c>
      <c r="AA1886">
        <v>817312</v>
      </c>
      <c r="AB1886" s="198">
        <v>37042.875</v>
      </c>
      <c r="AC1886" s="198">
        <v>37042.875</v>
      </c>
    </row>
    <row r="1887" spans="1:29" x14ac:dyDescent="0.25">
      <c r="A1887" s="44" t="str">
        <f t="shared" si="146"/>
        <v xml:space="preserve"> Power Physical</v>
      </c>
      <c r="B1887" s="44" t="str">
        <f t="shared" si="147"/>
        <v/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3">
        <f t="shared" si="150"/>
        <v>750</v>
      </c>
      <c r="G1887" s="202">
        <v>1309690</v>
      </c>
      <c r="H1887" s="198">
        <v>37041.362523148149</v>
      </c>
      <c r="I1887" t="s">
        <v>1949</v>
      </c>
      <c r="M1887" t="s">
        <v>1657</v>
      </c>
      <c r="N1887" t="s">
        <v>937</v>
      </c>
      <c r="O1887" t="s">
        <v>192</v>
      </c>
      <c r="P1887" s="199">
        <v>25</v>
      </c>
      <c r="S1887" t="s">
        <v>2945</v>
      </c>
      <c r="T1887" t="s">
        <v>938</v>
      </c>
      <c r="U1887" s="201">
        <v>26.55</v>
      </c>
      <c r="V1887" t="s">
        <v>194</v>
      </c>
      <c r="W1887" t="s">
        <v>157</v>
      </c>
      <c r="X1887" t="s">
        <v>941</v>
      </c>
      <c r="Y1887" t="s">
        <v>942</v>
      </c>
      <c r="Z1887" t="s">
        <v>3260</v>
      </c>
      <c r="AA1887">
        <v>108363.1</v>
      </c>
      <c r="AB1887" s="198">
        <v>37196</v>
      </c>
      <c r="AC1887" s="198">
        <v>37225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1309691</v>
      </c>
      <c r="H1888" s="198">
        <v>37041.362523148149</v>
      </c>
      <c r="I1888" t="s">
        <v>1238</v>
      </c>
      <c r="M1888" t="s">
        <v>2946</v>
      </c>
      <c r="N1888" t="s">
        <v>1524</v>
      </c>
      <c r="O1888" t="s">
        <v>4893</v>
      </c>
      <c r="Q1888" s="199">
        <v>5000</v>
      </c>
      <c r="S1888" t="s">
        <v>2947</v>
      </c>
      <c r="T1888" t="s">
        <v>3255</v>
      </c>
      <c r="U1888" s="201">
        <v>3.57</v>
      </c>
      <c r="V1888" t="s">
        <v>1525</v>
      </c>
      <c r="W1888" t="s">
        <v>1363</v>
      </c>
      <c r="X1888" t="s">
        <v>1548</v>
      </c>
      <c r="Y1888" t="s">
        <v>1528</v>
      </c>
      <c r="Z1888" t="s">
        <v>1909</v>
      </c>
      <c r="AA1888">
        <v>817313</v>
      </c>
      <c r="AB1888" s="198">
        <v>37042.875</v>
      </c>
      <c r="AC1888" s="198">
        <v>37042.875</v>
      </c>
    </row>
    <row r="1889" spans="1:29" x14ac:dyDescent="0.25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214</v>
      </c>
      <c r="F1889" s="213">
        <f t="shared" si="150"/>
        <v>2140000</v>
      </c>
      <c r="G1889" s="202">
        <v>1309693</v>
      </c>
      <c r="H1889" s="198">
        <v>37041.362569444442</v>
      </c>
      <c r="I1889" t="s">
        <v>3151</v>
      </c>
      <c r="M1889" t="s">
        <v>2946</v>
      </c>
      <c r="N1889" t="s">
        <v>1538</v>
      </c>
      <c r="O1889" t="s">
        <v>2073</v>
      </c>
      <c r="P1889" s="199">
        <v>10000</v>
      </c>
      <c r="S1889" t="s">
        <v>2947</v>
      </c>
      <c r="T1889" t="s">
        <v>3255</v>
      </c>
      <c r="U1889" s="201">
        <v>2.2499999999999999E-2</v>
      </c>
      <c r="V1889" t="s">
        <v>894</v>
      </c>
      <c r="W1889" t="s">
        <v>1402</v>
      </c>
      <c r="X1889" t="s">
        <v>1403</v>
      </c>
      <c r="Y1889" t="s">
        <v>3275</v>
      </c>
      <c r="Z1889" t="s">
        <v>1909</v>
      </c>
      <c r="AA1889" t="s">
        <v>2207</v>
      </c>
      <c r="AB1889" s="198">
        <v>37347</v>
      </c>
      <c r="AC1889" s="198">
        <v>37560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1309692</v>
      </c>
      <c r="H1890" s="198">
        <v>37041.362569444442</v>
      </c>
      <c r="I1890" t="s">
        <v>1262</v>
      </c>
      <c r="M1890" t="s">
        <v>2946</v>
      </c>
      <c r="N1890" t="s">
        <v>1524</v>
      </c>
      <c r="O1890" t="s">
        <v>4895</v>
      </c>
      <c r="P1890" s="199">
        <v>5000</v>
      </c>
      <c r="S1890" t="s">
        <v>2947</v>
      </c>
      <c r="T1890" t="s">
        <v>3255</v>
      </c>
      <c r="U1890" s="201">
        <v>3.5575000000000001</v>
      </c>
      <c r="V1890" t="s">
        <v>481</v>
      </c>
      <c r="W1890" t="s">
        <v>1363</v>
      </c>
      <c r="X1890" t="s">
        <v>1548</v>
      </c>
      <c r="Y1890" t="s">
        <v>1528</v>
      </c>
      <c r="Z1890" t="s">
        <v>1909</v>
      </c>
      <c r="AA1890">
        <v>817315</v>
      </c>
      <c r="AB1890" s="198">
        <v>37042.875</v>
      </c>
      <c r="AC1890" s="198">
        <v>37042.875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1309694</v>
      </c>
      <c r="H1891" s="198">
        <v>37041.362592592595</v>
      </c>
      <c r="I1891" t="s">
        <v>1226</v>
      </c>
      <c r="M1891" t="s">
        <v>2946</v>
      </c>
      <c r="N1891" t="s">
        <v>1524</v>
      </c>
      <c r="O1891" t="s">
        <v>1985</v>
      </c>
      <c r="P1891" s="199">
        <v>10000</v>
      </c>
      <c r="S1891" t="s">
        <v>2947</v>
      </c>
      <c r="T1891" t="s">
        <v>3255</v>
      </c>
      <c r="U1891" s="201">
        <v>10.15</v>
      </c>
      <c r="V1891" t="s">
        <v>1125</v>
      </c>
      <c r="W1891" t="s">
        <v>2919</v>
      </c>
      <c r="X1891" t="s">
        <v>83</v>
      </c>
      <c r="Y1891" t="s">
        <v>1528</v>
      </c>
      <c r="Z1891" t="s">
        <v>1909</v>
      </c>
      <c r="AA1891">
        <v>817316</v>
      </c>
      <c r="AB1891" s="198">
        <v>37042.875</v>
      </c>
      <c r="AC1891" s="198">
        <v>37042.875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1309695</v>
      </c>
      <c r="H1892" s="198">
        <v>37041.362604166665</v>
      </c>
      <c r="I1892" t="s">
        <v>1226</v>
      </c>
      <c r="M1892" t="s">
        <v>2946</v>
      </c>
      <c r="N1892" t="s">
        <v>1524</v>
      </c>
      <c r="O1892" t="s">
        <v>2093</v>
      </c>
      <c r="P1892" s="199">
        <v>10000</v>
      </c>
      <c r="S1892" t="s">
        <v>2947</v>
      </c>
      <c r="T1892" t="s">
        <v>3255</v>
      </c>
      <c r="U1892" s="201">
        <v>10.15</v>
      </c>
      <c r="V1892" t="s">
        <v>866</v>
      </c>
      <c r="W1892" t="s">
        <v>2919</v>
      </c>
      <c r="X1892" t="s">
        <v>83</v>
      </c>
      <c r="Y1892" t="s">
        <v>1528</v>
      </c>
      <c r="Z1892" t="s">
        <v>1909</v>
      </c>
      <c r="AA1892">
        <v>817317</v>
      </c>
      <c r="AB1892" s="198">
        <v>37042.875</v>
      </c>
      <c r="AC1892" s="198">
        <v>37042.875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1309696</v>
      </c>
      <c r="H1893" s="198">
        <v>37041.362627314818</v>
      </c>
      <c r="I1893" t="s">
        <v>1552</v>
      </c>
      <c r="M1893" t="s">
        <v>2946</v>
      </c>
      <c r="N1893" t="s">
        <v>1524</v>
      </c>
      <c r="O1893" t="s">
        <v>4895</v>
      </c>
      <c r="Q1893" s="199">
        <v>5000</v>
      </c>
      <c r="S1893" t="s">
        <v>2947</v>
      </c>
      <c r="T1893" t="s">
        <v>3255</v>
      </c>
      <c r="U1893" s="201">
        <v>3.5649999999999999</v>
      </c>
      <c r="V1893" t="s">
        <v>1121</v>
      </c>
      <c r="W1893" t="s">
        <v>1363</v>
      </c>
      <c r="X1893" t="s">
        <v>1548</v>
      </c>
      <c r="Y1893" t="s">
        <v>1528</v>
      </c>
      <c r="Z1893" t="s">
        <v>1909</v>
      </c>
      <c r="AA1893">
        <v>817318</v>
      </c>
      <c r="AB1893" s="198">
        <v>37042.875</v>
      </c>
      <c r="AC1893" s="198">
        <v>37042.875</v>
      </c>
    </row>
    <row r="1894" spans="1:29" x14ac:dyDescent="0.25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31</v>
      </c>
      <c r="F1894" s="213">
        <f t="shared" si="150"/>
        <v>620000</v>
      </c>
      <c r="G1894" s="202">
        <v>1309697</v>
      </c>
      <c r="H1894" s="198">
        <v>37041.362638888888</v>
      </c>
      <c r="I1894" t="s">
        <v>1267</v>
      </c>
      <c r="M1894" t="s">
        <v>2946</v>
      </c>
      <c r="N1894" t="s">
        <v>1268</v>
      </c>
      <c r="O1894" t="s">
        <v>1537</v>
      </c>
      <c r="P1894" s="199">
        <v>20000</v>
      </c>
      <c r="S1894" t="s">
        <v>2947</v>
      </c>
      <c r="T1894" t="s">
        <v>3255</v>
      </c>
      <c r="U1894" s="201">
        <v>3.74</v>
      </c>
      <c r="V1894" t="s">
        <v>1202</v>
      </c>
      <c r="W1894" t="s">
        <v>1767</v>
      </c>
      <c r="X1894" t="s">
        <v>1269</v>
      </c>
      <c r="Y1894" t="s">
        <v>3275</v>
      </c>
      <c r="Z1894" t="s">
        <v>1909</v>
      </c>
      <c r="AA1894" t="s">
        <v>2208</v>
      </c>
      <c r="AB1894" s="198">
        <v>37073.875</v>
      </c>
      <c r="AC1894" s="198">
        <v>37103.875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10000</v>
      </c>
      <c r="G1895" s="202">
        <v>1309698</v>
      </c>
      <c r="H1895" s="198">
        <v>37041.362719907411</v>
      </c>
      <c r="I1895" t="s">
        <v>1111</v>
      </c>
      <c r="M1895" t="s">
        <v>2946</v>
      </c>
      <c r="N1895" t="s">
        <v>1524</v>
      </c>
      <c r="O1895" t="s">
        <v>1985</v>
      </c>
      <c r="P1895" s="199">
        <v>10000</v>
      </c>
      <c r="S1895" t="s">
        <v>2947</v>
      </c>
      <c r="T1895" t="s">
        <v>3255</v>
      </c>
      <c r="U1895" s="201">
        <v>10.15</v>
      </c>
      <c r="V1895" t="s">
        <v>81</v>
      </c>
      <c r="W1895" t="s">
        <v>2919</v>
      </c>
      <c r="X1895" t="s">
        <v>83</v>
      </c>
      <c r="Y1895" t="s">
        <v>1528</v>
      </c>
      <c r="Z1895" t="s">
        <v>1909</v>
      </c>
      <c r="AA1895">
        <v>817319</v>
      </c>
      <c r="AB1895" s="198">
        <v>37042.875</v>
      </c>
      <c r="AC1895" s="198">
        <v>37042.875</v>
      </c>
    </row>
    <row r="1896" spans="1:29" x14ac:dyDescent="0.25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1309699</v>
      </c>
      <c r="H1896" s="198">
        <v>37041.362743055557</v>
      </c>
      <c r="I1896" t="s">
        <v>1421</v>
      </c>
      <c r="M1896" t="s">
        <v>1657</v>
      </c>
      <c r="N1896" t="s">
        <v>2902</v>
      </c>
      <c r="O1896" t="s">
        <v>4974</v>
      </c>
      <c r="P1896" s="199">
        <v>25</v>
      </c>
      <c r="S1896" t="s">
        <v>2945</v>
      </c>
      <c r="T1896" t="s">
        <v>3255</v>
      </c>
      <c r="U1896" s="201">
        <v>200</v>
      </c>
      <c r="V1896" t="s">
        <v>1422</v>
      </c>
      <c r="W1896" t="s">
        <v>22</v>
      </c>
      <c r="X1896" t="s">
        <v>23</v>
      </c>
      <c r="Y1896" t="s">
        <v>1072</v>
      </c>
      <c r="Z1896" t="s">
        <v>1904</v>
      </c>
      <c r="AA1896">
        <v>625979.1</v>
      </c>
      <c r="AB1896" s="198">
        <v>37042.875</v>
      </c>
      <c r="AC1896" s="198">
        <v>37042.875</v>
      </c>
    </row>
    <row r="1897" spans="1:29" x14ac:dyDescent="0.25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187800</v>
      </c>
      <c r="G1897" s="202">
        <v>1309702</v>
      </c>
      <c r="H1897" s="198">
        <v>37041.36278935185</v>
      </c>
      <c r="I1897" t="s">
        <v>1435</v>
      </c>
      <c r="M1897" t="s">
        <v>2946</v>
      </c>
      <c r="N1897" t="s">
        <v>1268</v>
      </c>
      <c r="O1897" t="s">
        <v>74</v>
      </c>
      <c r="P1897" s="199">
        <v>6260</v>
      </c>
      <c r="S1897" t="s">
        <v>2947</v>
      </c>
      <c r="T1897" t="s">
        <v>3255</v>
      </c>
      <c r="U1897" s="201">
        <v>3.67</v>
      </c>
      <c r="V1897" t="s">
        <v>1341</v>
      </c>
      <c r="W1897" t="s">
        <v>1580</v>
      </c>
      <c r="X1897" t="s">
        <v>1093</v>
      </c>
      <c r="Y1897" t="s">
        <v>3275</v>
      </c>
      <c r="Z1897" t="s">
        <v>1909</v>
      </c>
      <c r="AA1897" t="s">
        <v>2209</v>
      </c>
      <c r="AB1897" s="198">
        <v>37043.875</v>
      </c>
      <c r="AC1897" s="198">
        <v>37072.875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5000</v>
      </c>
      <c r="G1898" s="202">
        <v>1309703</v>
      </c>
      <c r="H1898" s="198">
        <v>37041.36278935185</v>
      </c>
      <c r="I1898" t="s">
        <v>1529</v>
      </c>
      <c r="M1898" t="s">
        <v>2946</v>
      </c>
      <c r="N1898" t="s">
        <v>1524</v>
      </c>
      <c r="O1898" t="s">
        <v>4921</v>
      </c>
      <c r="Q1898" s="199">
        <v>5000</v>
      </c>
      <c r="S1898" t="s">
        <v>2947</v>
      </c>
      <c r="T1898" t="s">
        <v>3255</v>
      </c>
      <c r="U1898" s="201">
        <v>3.56</v>
      </c>
      <c r="V1898" t="s">
        <v>1567</v>
      </c>
      <c r="W1898" t="s">
        <v>1363</v>
      </c>
      <c r="X1898" t="s">
        <v>1548</v>
      </c>
      <c r="Y1898" t="s">
        <v>1528</v>
      </c>
      <c r="Z1898" t="s">
        <v>1909</v>
      </c>
      <c r="AA1898">
        <v>817320</v>
      </c>
      <c r="AB1898" s="198">
        <v>37042.875</v>
      </c>
      <c r="AC1898" s="198">
        <v>37042.875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1309701</v>
      </c>
      <c r="H1899" s="198">
        <v>37041.36278935185</v>
      </c>
      <c r="I1899" t="s">
        <v>1551</v>
      </c>
      <c r="M1899" t="s">
        <v>2946</v>
      </c>
      <c r="N1899" t="s">
        <v>1524</v>
      </c>
      <c r="O1899" t="s">
        <v>4960</v>
      </c>
      <c r="P1899" s="199">
        <v>10000</v>
      </c>
      <c r="S1899" t="s">
        <v>2947</v>
      </c>
      <c r="T1899" t="s">
        <v>3255</v>
      </c>
      <c r="U1899" s="201">
        <v>3.66</v>
      </c>
      <c r="V1899" t="s">
        <v>1058</v>
      </c>
      <c r="W1899" t="s">
        <v>1562</v>
      </c>
      <c r="X1899" t="s">
        <v>1563</v>
      </c>
      <c r="Y1899" t="s">
        <v>1528</v>
      </c>
      <c r="Z1899" t="s">
        <v>1909</v>
      </c>
      <c r="AA1899">
        <v>817321</v>
      </c>
      <c r="AB1899" s="198">
        <v>37042.875</v>
      </c>
      <c r="AC1899" s="198">
        <v>37042.875</v>
      </c>
    </row>
    <row r="1900" spans="1:29" x14ac:dyDescent="0.25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123</v>
      </c>
      <c r="F1900" s="213">
        <f t="shared" si="150"/>
        <v>1230000</v>
      </c>
      <c r="G1900" s="202">
        <v>1309705</v>
      </c>
      <c r="H1900" s="198">
        <v>37041.362835648149</v>
      </c>
      <c r="I1900" t="s">
        <v>1277</v>
      </c>
      <c r="M1900" t="s">
        <v>2946</v>
      </c>
      <c r="N1900" t="s">
        <v>1538</v>
      </c>
      <c r="O1900" t="s">
        <v>876</v>
      </c>
      <c r="Q1900" s="199">
        <v>10000</v>
      </c>
      <c r="S1900" t="s">
        <v>2947</v>
      </c>
      <c r="T1900" t="s">
        <v>3255</v>
      </c>
      <c r="U1900" s="201">
        <v>7.0000000000000007E-2</v>
      </c>
      <c r="V1900" t="s">
        <v>2936</v>
      </c>
      <c r="W1900" t="s">
        <v>89</v>
      </c>
      <c r="X1900" t="s">
        <v>90</v>
      </c>
      <c r="Y1900" t="s">
        <v>3275</v>
      </c>
      <c r="Z1900" t="s">
        <v>1909</v>
      </c>
      <c r="AA1900" t="s">
        <v>2210</v>
      </c>
      <c r="AB1900" s="198">
        <v>37073</v>
      </c>
      <c r="AC1900" s="198">
        <v>37195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3206</v>
      </c>
      <c r="G1901" s="202">
        <v>1309704</v>
      </c>
      <c r="H1901" s="198">
        <v>37041.362835648149</v>
      </c>
      <c r="I1901" t="s">
        <v>2917</v>
      </c>
      <c r="M1901" t="s">
        <v>2946</v>
      </c>
      <c r="N1901" t="s">
        <v>1524</v>
      </c>
      <c r="O1901" t="s">
        <v>4879</v>
      </c>
      <c r="P1901" s="199">
        <v>3206</v>
      </c>
      <c r="S1901" t="s">
        <v>2947</v>
      </c>
      <c r="T1901" t="s">
        <v>3255</v>
      </c>
      <c r="U1901" s="201">
        <v>3.8450000000000002</v>
      </c>
      <c r="V1901" t="s">
        <v>1366</v>
      </c>
      <c r="W1901" t="s">
        <v>1575</v>
      </c>
      <c r="X1901" t="s">
        <v>1576</v>
      </c>
      <c r="Y1901" t="s">
        <v>1528</v>
      </c>
      <c r="Z1901" t="s">
        <v>1909</v>
      </c>
      <c r="AA1901">
        <v>817322</v>
      </c>
      <c r="AB1901" s="198">
        <v>37042.875</v>
      </c>
      <c r="AC1901" s="198">
        <v>37042.875</v>
      </c>
    </row>
    <row r="1902" spans="1:29" x14ac:dyDescent="0.25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1309707</v>
      </c>
      <c r="H1902" s="198">
        <v>37041.362847222219</v>
      </c>
      <c r="I1902" t="s">
        <v>1546</v>
      </c>
      <c r="M1902" t="s">
        <v>2946</v>
      </c>
      <c r="N1902" t="s">
        <v>1538</v>
      </c>
      <c r="O1902" t="s">
        <v>1409</v>
      </c>
      <c r="Q1902" s="199">
        <v>5000</v>
      </c>
      <c r="S1902" t="s">
        <v>2947</v>
      </c>
      <c r="T1902" t="s">
        <v>3255</v>
      </c>
      <c r="U1902" s="201">
        <v>6.45</v>
      </c>
      <c r="V1902" t="s">
        <v>2211</v>
      </c>
      <c r="W1902" t="s">
        <v>1410</v>
      </c>
      <c r="X1902" t="s">
        <v>1411</v>
      </c>
      <c r="Y1902" t="s">
        <v>3275</v>
      </c>
      <c r="Z1902" t="s">
        <v>1909</v>
      </c>
      <c r="AA1902" t="s">
        <v>2212</v>
      </c>
      <c r="AB1902" s="198">
        <v>37073.875</v>
      </c>
      <c r="AC1902" s="198">
        <v>37103.875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5000</v>
      </c>
      <c r="G1903" s="202">
        <v>1309706</v>
      </c>
      <c r="H1903" s="198">
        <v>37041.362847222219</v>
      </c>
      <c r="I1903" t="s">
        <v>1552</v>
      </c>
      <c r="M1903" t="s">
        <v>2946</v>
      </c>
      <c r="N1903" t="s">
        <v>1524</v>
      </c>
      <c r="O1903" t="s">
        <v>4912</v>
      </c>
      <c r="Q1903" s="199">
        <v>5000</v>
      </c>
      <c r="S1903" t="s">
        <v>2947</v>
      </c>
      <c r="T1903" t="s">
        <v>3255</v>
      </c>
      <c r="U1903" s="201">
        <v>3.5575000000000001</v>
      </c>
      <c r="V1903" t="s">
        <v>1082</v>
      </c>
      <c r="W1903" t="s">
        <v>1363</v>
      </c>
      <c r="X1903" t="s">
        <v>1548</v>
      </c>
      <c r="Y1903" t="s">
        <v>1528</v>
      </c>
      <c r="Z1903" t="s">
        <v>1909</v>
      </c>
      <c r="AA1903">
        <v>817323</v>
      </c>
      <c r="AB1903" s="198">
        <v>37042.875</v>
      </c>
      <c r="AC1903" s="198">
        <v>37042.875</v>
      </c>
    </row>
    <row r="1904" spans="1:29" x14ac:dyDescent="0.25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1309708</v>
      </c>
      <c r="H1904" s="198">
        <v>37041.362858796296</v>
      </c>
      <c r="I1904" t="s">
        <v>1238</v>
      </c>
      <c r="M1904" t="s">
        <v>2946</v>
      </c>
      <c r="N1904" t="s">
        <v>1524</v>
      </c>
      <c r="O1904" t="s">
        <v>4845</v>
      </c>
      <c r="P1904" s="199">
        <v>10000</v>
      </c>
      <c r="S1904" t="s">
        <v>2947</v>
      </c>
      <c r="T1904" t="s">
        <v>3255</v>
      </c>
      <c r="U1904" s="201">
        <v>3.7513000000000001</v>
      </c>
      <c r="V1904" t="s">
        <v>1553</v>
      </c>
      <c r="W1904" t="s">
        <v>1526</v>
      </c>
      <c r="X1904" t="s">
        <v>1527</v>
      </c>
      <c r="Y1904" t="s">
        <v>1528</v>
      </c>
      <c r="Z1904" t="s">
        <v>1909</v>
      </c>
      <c r="AA1904">
        <v>817324</v>
      </c>
      <c r="AB1904" s="198">
        <v>37042.875</v>
      </c>
      <c r="AC1904" s="198">
        <v>37042.875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1309710</v>
      </c>
      <c r="H1905" s="198">
        <v>37041.362870370373</v>
      </c>
      <c r="I1905" t="s">
        <v>1551</v>
      </c>
      <c r="M1905" t="s">
        <v>2946</v>
      </c>
      <c r="N1905" t="s">
        <v>1524</v>
      </c>
      <c r="O1905" t="s">
        <v>4893</v>
      </c>
      <c r="P1905" s="199">
        <v>5000</v>
      </c>
      <c r="S1905" t="s">
        <v>2947</v>
      </c>
      <c r="T1905" t="s">
        <v>3255</v>
      </c>
      <c r="U1905" s="201">
        <v>3.5674999999999999</v>
      </c>
      <c r="V1905" t="s">
        <v>1364</v>
      </c>
      <c r="W1905" t="s">
        <v>1363</v>
      </c>
      <c r="X1905" t="s">
        <v>1548</v>
      </c>
      <c r="Y1905" t="s">
        <v>1528</v>
      </c>
      <c r="Z1905" t="s">
        <v>1909</v>
      </c>
      <c r="AA1905">
        <v>817325</v>
      </c>
      <c r="AB1905" s="198">
        <v>37042.875</v>
      </c>
      <c r="AC1905" s="198">
        <v>37042.875</v>
      </c>
    </row>
    <row r="1906" spans="1:29" x14ac:dyDescent="0.25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155000</v>
      </c>
      <c r="G1906" s="202">
        <v>1309711</v>
      </c>
      <c r="H1906" s="198">
        <v>37041.362881944442</v>
      </c>
      <c r="I1906" t="s">
        <v>1546</v>
      </c>
      <c r="M1906" t="s">
        <v>2946</v>
      </c>
      <c r="N1906" t="s">
        <v>1538</v>
      </c>
      <c r="O1906" t="s">
        <v>1413</v>
      </c>
      <c r="Q1906" s="199">
        <v>5000</v>
      </c>
      <c r="S1906" t="s">
        <v>2947</v>
      </c>
      <c r="T1906" t="s">
        <v>3255</v>
      </c>
      <c r="U1906" s="201">
        <v>6.45</v>
      </c>
      <c r="V1906" t="s">
        <v>2211</v>
      </c>
      <c r="W1906" t="s">
        <v>1410</v>
      </c>
      <c r="X1906" t="s">
        <v>1411</v>
      </c>
      <c r="Y1906" t="s">
        <v>3275</v>
      </c>
      <c r="Z1906" t="s">
        <v>1909</v>
      </c>
      <c r="AA1906" t="s">
        <v>2213</v>
      </c>
      <c r="AB1906" s="198">
        <v>37104.875</v>
      </c>
      <c r="AC1906" s="198">
        <v>37134.875</v>
      </c>
    </row>
    <row r="1907" spans="1:29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1309713</v>
      </c>
      <c r="H1907" s="198">
        <v>37041.362893518519</v>
      </c>
      <c r="I1907" t="s">
        <v>1267</v>
      </c>
      <c r="M1907" t="s">
        <v>2946</v>
      </c>
      <c r="N1907" t="s">
        <v>1268</v>
      </c>
      <c r="O1907" t="s">
        <v>1555</v>
      </c>
      <c r="P1907" s="199">
        <v>5000</v>
      </c>
      <c r="S1907" t="s">
        <v>2947</v>
      </c>
      <c r="T1907" t="s">
        <v>3255</v>
      </c>
      <c r="U1907" s="201">
        <v>4.1900000000000004</v>
      </c>
      <c r="V1907" t="s">
        <v>1343</v>
      </c>
      <c r="W1907" t="s">
        <v>1767</v>
      </c>
      <c r="X1907" t="s">
        <v>1269</v>
      </c>
      <c r="Y1907" t="s">
        <v>3275</v>
      </c>
      <c r="Z1907" t="s">
        <v>1909</v>
      </c>
      <c r="AA1907" t="s">
        <v>2214</v>
      </c>
      <c r="AB1907" s="198">
        <v>37196</v>
      </c>
      <c r="AC1907" s="198">
        <v>37346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1309712</v>
      </c>
      <c r="H1908" s="198">
        <v>37041.362893518519</v>
      </c>
      <c r="I1908" t="s">
        <v>2976</v>
      </c>
      <c r="M1908" t="s">
        <v>2946</v>
      </c>
      <c r="N1908" t="s">
        <v>1524</v>
      </c>
      <c r="O1908" t="s">
        <v>4940</v>
      </c>
      <c r="P1908" s="199">
        <v>5000</v>
      </c>
      <c r="S1908" t="s">
        <v>2947</v>
      </c>
      <c r="T1908" t="s">
        <v>3255</v>
      </c>
      <c r="U1908" s="201">
        <v>5.3</v>
      </c>
      <c r="V1908" t="s">
        <v>1280</v>
      </c>
      <c r="W1908" t="s">
        <v>82</v>
      </c>
      <c r="X1908" t="s">
        <v>83</v>
      </c>
      <c r="Y1908" t="s">
        <v>1528</v>
      </c>
      <c r="Z1908" t="s">
        <v>1909</v>
      </c>
      <c r="AA1908">
        <v>817326</v>
      </c>
      <c r="AB1908" s="198">
        <v>37042.875</v>
      </c>
      <c r="AC1908" s="198">
        <v>37042.875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3000</v>
      </c>
      <c r="G1909" s="202">
        <v>1309715</v>
      </c>
      <c r="H1909" s="198">
        <v>37041.362905092596</v>
      </c>
      <c r="I1909" t="s">
        <v>94</v>
      </c>
      <c r="M1909" t="s">
        <v>2946</v>
      </c>
      <c r="N1909" t="s">
        <v>1524</v>
      </c>
      <c r="O1909" t="s">
        <v>4976</v>
      </c>
      <c r="P1909" s="199">
        <v>3000</v>
      </c>
      <c r="S1909" t="s">
        <v>2947</v>
      </c>
      <c r="T1909" t="s">
        <v>3255</v>
      </c>
      <c r="U1909" s="201">
        <v>4.1500000000000004</v>
      </c>
      <c r="V1909" t="s">
        <v>95</v>
      </c>
      <c r="W1909" t="s">
        <v>82</v>
      </c>
      <c r="X1909" t="s">
        <v>83</v>
      </c>
      <c r="Y1909" t="s">
        <v>1528</v>
      </c>
      <c r="Z1909" t="s">
        <v>1909</v>
      </c>
      <c r="AA1909">
        <v>817328</v>
      </c>
      <c r="AB1909" s="198">
        <v>37042.875</v>
      </c>
      <c r="AC1909" s="198">
        <v>37042.875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1309714</v>
      </c>
      <c r="H1910" s="198">
        <v>37041.362905092596</v>
      </c>
      <c r="I1910" t="s">
        <v>1551</v>
      </c>
      <c r="M1910" t="s">
        <v>2946</v>
      </c>
      <c r="N1910" t="s">
        <v>1524</v>
      </c>
      <c r="O1910" t="s">
        <v>2016</v>
      </c>
      <c r="P1910" s="199">
        <v>5000</v>
      </c>
      <c r="S1910" t="s">
        <v>2947</v>
      </c>
      <c r="T1910" t="s">
        <v>3255</v>
      </c>
      <c r="U1910" s="201">
        <v>3.65</v>
      </c>
      <c r="V1910" t="s">
        <v>3175</v>
      </c>
      <c r="W1910" t="s">
        <v>1107</v>
      </c>
      <c r="X1910" t="s">
        <v>1108</v>
      </c>
      <c r="Y1910" t="s">
        <v>1528</v>
      </c>
      <c r="Z1910" t="s">
        <v>1909</v>
      </c>
      <c r="AA1910">
        <v>817327</v>
      </c>
      <c r="AB1910" s="198">
        <v>37042.875</v>
      </c>
      <c r="AC1910" s="198">
        <v>37042.875</v>
      </c>
    </row>
    <row r="1911" spans="1:29" x14ac:dyDescent="0.25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123</v>
      </c>
      <c r="F1911" s="213">
        <f t="shared" si="150"/>
        <v>307500</v>
      </c>
      <c r="G1911" s="202">
        <v>1309718</v>
      </c>
      <c r="H1911" s="198">
        <v>37041.362928240742</v>
      </c>
      <c r="I1911" t="s">
        <v>1546</v>
      </c>
      <c r="M1911" t="s">
        <v>2946</v>
      </c>
      <c r="N1911" t="s">
        <v>1268</v>
      </c>
      <c r="O1911" t="s">
        <v>251</v>
      </c>
      <c r="Q1911" s="199">
        <v>2500</v>
      </c>
      <c r="S1911" t="s">
        <v>2947</v>
      </c>
      <c r="T1911" t="s">
        <v>3255</v>
      </c>
      <c r="U1911" s="201">
        <v>3.835</v>
      </c>
      <c r="V1911" t="s">
        <v>1504</v>
      </c>
      <c r="W1911" t="s">
        <v>1767</v>
      </c>
      <c r="X1911" t="s">
        <v>1269</v>
      </c>
      <c r="Y1911" t="s">
        <v>3275</v>
      </c>
      <c r="Z1911" t="s">
        <v>1909</v>
      </c>
      <c r="AA1911" t="s">
        <v>2215</v>
      </c>
      <c r="AB1911" s="198">
        <v>37073</v>
      </c>
      <c r="AC1911" s="198">
        <v>37195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</v>
      </c>
      <c r="G1912" s="202">
        <v>1309717</v>
      </c>
      <c r="H1912" s="198">
        <v>37041.362928240742</v>
      </c>
      <c r="I1912" t="s">
        <v>1098</v>
      </c>
      <c r="M1912" t="s">
        <v>2946</v>
      </c>
      <c r="N1912" t="s">
        <v>1524</v>
      </c>
      <c r="O1912" t="s">
        <v>4912</v>
      </c>
      <c r="Q1912" s="199">
        <v>5000</v>
      </c>
      <c r="S1912" t="s">
        <v>2947</v>
      </c>
      <c r="T1912" t="s">
        <v>3255</v>
      </c>
      <c r="U1912" s="201">
        <v>3.56</v>
      </c>
      <c r="V1912" t="s">
        <v>2216</v>
      </c>
      <c r="W1912" t="s">
        <v>1363</v>
      </c>
      <c r="X1912" t="s">
        <v>1548</v>
      </c>
      <c r="Y1912" t="s">
        <v>1528</v>
      </c>
      <c r="Z1912" t="s">
        <v>1909</v>
      </c>
      <c r="AA1912">
        <v>817330</v>
      </c>
      <c r="AB1912" s="198">
        <v>37042.875</v>
      </c>
      <c r="AC1912" s="198">
        <v>37042.875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1309716</v>
      </c>
      <c r="H1913" s="198">
        <v>37041.362928240742</v>
      </c>
      <c r="I1913" t="s">
        <v>105</v>
      </c>
      <c r="M1913" t="s">
        <v>2946</v>
      </c>
      <c r="N1913" t="s">
        <v>1524</v>
      </c>
      <c r="O1913" t="s">
        <v>1984</v>
      </c>
      <c r="Q1913" s="199">
        <v>5000</v>
      </c>
      <c r="S1913" t="s">
        <v>2947</v>
      </c>
      <c r="T1913" t="s">
        <v>3255</v>
      </c>
      <c r="U1913" s="201">
        <v>4.0625</v>
      </c>
      <c r="V1913" t="s">
        <v>3345</v>
      </c>
      <c r="W1913" t="s">
        <v>250</v>
      </c>
      <c r="X1913" t="s">
        <v>70</v>
      </c>
      <c r="Y1913" t="s">
        <v>1528</v>
      </c>
      <c r="Z1913" t="s">
        <v>1909</v>
      </c>
      <c r="AA1913">
        <v>817329</v>
      </c>
      <c r="AB1913" s="198">
        <v>37042.875</v>
      </c>
      <c r="AC1913" s="198">
        <v>37042.875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5000</v>
      </c>
      <c r="G1914" s="202">
        <v>1309720</v>
      </c>
      <c r="H1914" s="198">
        <v>37041.362939814811</v>
      </c>
      <c r="I1914" t="s">
        <v>2976</v>
      </c>
      <c r="M1914" t="s">
        <v>2946</v>
      </c>
      <c r="N1914" t="s">
        <v>881</v>
      </c>
      <c r="O1914" t="s">
        <v>2113</v>
      </c>
      <c r="P1914" s="199">
        <v>5000</v>
      </c>
      <c r="S1914" t="s">
        <v>2947</v>
      </c>
      <c r="T1914" t="s">
        <v>3255</v>
      </c>
      <c r="U1914" s="201">
        <v>5.2</v>
      </c>
      <c r="V1914" t="s">
        <v>1280</v>
      </c>
      <c r="W1914" t="s">
        <v>82</v>
      </c>
      <c r="X1914" t="s">
        <v>83</v>
      </c>
      <c r="Y1914" t="s">
        <v>1528</v>
      </c>
      <c r="Z1914" t="s">
        <v>1909</v>
      </c>
      <c r="AA1914">
        <v>817332</v>
      </c>
      <c r="AB1914" s="198">
        <v>37042.875</v>
      </c>
      <c r="AC1914" s="198">
        <v>37042.875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1309719</v>
      </c>
      <c r="H1915" s="198">
        <v>37041.362939814811</v>
      </c>
      <c r="I1915" t="s">
        <v>3405</v>
      </c>
      <c r="M1915" t="s">
        <v>2946</v>
      </c>
      <c r="N1915" t="s">
        <v>1524</v>
      </c>
      <c r="O1915" t="s">
        <v>4973</v>
      </c>
      <c r="P1915" s="199">
        <v>10000</v>
      </c>
      <c r="S1915" t="s">
        <v>2947</v>
      </c>
      <c r="T1915" t="s">
        <v>3255</v>
      </c>
      <c r="U1915" s="201">
        <v>3.81</v>
      </c>
      <c r="V1915" t="s">
        <v>3406</v>
      </c>
      <c r="W1915" t="s">
        <v>1101</v>
      </c>
      <c r="X1915" t="s">
        <v>1102</v>
      </c>
      <c r="Y1915" t="s">
        <v>1528</v>
      </c>
      <c r="Z1915" t="s">
        <v>1909</v>
      </c>
      <c r="AA1915">
        <v>817331</v>
      </c>
      <c r="AB1915" s="198">
        <v>37042.875</v>
      </c>
      <c r="AC1915" s="198">
        <v>37042.875</v>
      </c>
    </row>
    <row r="1916" spans="1:29" x14ac:dyDescent="0.25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31</v>
      </c>
      <c r="F1916" s="213">
        <f t="shared" si="150"/>
        <v>155000</v>
      </c>
      <c r="G1916" s="202">
        <v>1309722</v>
      </c>
      <c r="H1916" s="198">
        <v>37041.362974537034</v>
      </c>
      <c r="I1916" t="s">
        <v>3169</v>
      </c>
      <c r="M1916" t="s">
        <v>2946</v>
      </c>
      <c r="N1916" t="s">
        <v>1538</v>
      </c>
      <c r="O1916" t="s">
        <v>1420</v>
      </c>
      <c r="Q1916" s="199">
        <v>5000</v>
      </c>
      <c r="S1916" t="s">
        <v>2947</v>
      </c>
      <c r="T1916" t="s">
        <v>3255</v>
      </c>
      <c r="U1916" s="201">
        <v>4.6399999999999997</v>
      </c>
      <c r="V1916" t="s">
        <v>3170</v>
      </c>
      <c r="W1916" t="s">
        <v>1410</v>
      </c>
      <c r="X1916" t="s">
        <v>1411</v>
      </c>
      <c r="Y1916" t="s">
        <v>3275</v>
      </c>
      <c r="Z1916" t="s">
        <v>1909</v>
      </c>
      <c r="AA1916" t="s">
        <v>2217</v>
      </c>
      <c r="AB1916" s="198">
        <v>37165</v>
      </c>
      <c r="AC1916" s="198">
        <v>37195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1309723</v>
      </c>
      <c r="H1917" s="198">
        <v>37041.362974537034</v>
      </c>
      <c r="I1917" t="s">
        <v>1097</v>
      </c>
      <c r="M1917" t="s">
        <v>2946</v>
      </c>
      <c r="N1917" t="s">
        <v>1524</v>
      </c>
      <c r="O1917" t="s">
        <v>4845</v>
      </c>
      <c r="P1917" s="199">
        <v>10000</v>
      </c>
      <c r="S1917" t="s">
        <v>2947</v>
      </c>
      <c r="T1917" t="s">
        <v>3255</v>
      </c>
      <c r="U1917" s="201">
        <v>3.75</v>
      </c>
      <c r="V1917" t="s">
        <v>52</v>
      </c>
      <c r="W1917" t="s">
        <v>1526</v>
      </c>
      <c r="X1917" t="s">
        <v>1527</v>
      </c>
      <c r="Y1917" t="s">
        <v>1528</v>
      </c>
      <c r="Z1917" t="s">
        <v>1909</v>
      </c>
      <c r="AA1917">
        <v>817334</v>
      </c>
      <c r="AB1917" s="198">
        <v>37042.875</v>
      </c>
      <c r="AC1917" s="198">
        <v>37042.875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1309721</v>
      </c>
      <c r="H1918" s="198">
        <v>37041.362974537034</v>
      </c>
      <c r="I1918" t="s">
        <v>3095</v>
      </c>
      <c r="M1918" t="s">
        <v>2946</v>
      </c>
      <c r="N1918" t="s">
        <v>1524</v>
      </c>
      <c r="O1918" t="s">
        <v>4940</v>
      </c>
      <c r="P1918" s="199">
        <v>5000</v>
      </c>
      <c r="S1918" t="s">
        <v>2947</v>
      </c>
      <c r="T1918" t="s">
        <v>3255</v>
      </c>
      <c r="U1918" s="201">
        <v>5.2</v>
      </c>
      <c r="V1918" t="s">
        <v>287</v>
      </c>
      <c r="W1918" t="s">
        <v>82</v>
      </c>
      <c r="X1918" t="s">
        <v>83</v>
      </c>
      <c r="Y1918" t="s">
        <v>1528</v>
      </c>
      <c r="Z1918" t="s">
        <v>1909</v>
      </c>
      <c r="AA1918">
        <v>817333</v>
      </c>
      <c r="AB1918" s="198">
        <v>37042.875</v>
      </c>
      <c r="AC1918" s="198">
        <v>37042.875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1309724</v>
      </c>
      <c r="H1919" s="198">
        <v>37041.362997685188</v>
      </c>
      <c r="I1919" t="s">
        <v>1098</v>
      </c>
      <c r="M1919" t="s">
        <v>2946</v>
      </c>
      <c r="N1919" t="s">
        <v>1524</v>
      </c>
      <c r="O1919" t="s">
        <v>4912</v>
      </c>
      <c r="Q1919" s="199">
        <v>5000</v>
      </c>
      <c r="S1919" t="s">
        <v>2947</v>
      </c>
      <c r="T1919" t="s">
        <v>3255</v>
      </c>
      <c r="U1919" s="201">
        <v>3.5625</v>
      </c>
      <c r="V1919" t="s">
        <v>2216</v>
      </c>
      <c r="W1919" t="s">
        <v>1363</v>
      </c>
      <c r="X1919" t="s">
        <v>1548</v>
      </c>
      <c r="Y1919" t="s">
        <v>1528</v>
      </c>
      <c r="Z1919" t="s">
        <v>1909</v>
      </c>
      <c r="AA1919">
        <v>817335</v>
      </c>
      <c r="AB1919" s="198">
        <v>37042.875</v>
      </c>
      <c r="AC1919" s="198">
        <v>37042.875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5000</v>
      </c>
      <c r="G1920" s="202">
        <v>1309727</v>
      </c>
      <c r="H1920" s="198">
        <v>37041.363009259258</v>
      </c>
      <c r="I1920" t="s">
        <v>3095</v>
      </c>
      <c r="M1920" t="s">
        <v>2946</v>
      </c>
      <c r="N1920" t="s">
        <v>1524</v>
      </c>
      <c r="O1920" t="s">
        <v>4940</v>
      </c>
      <c r="P1920" s="199">
        <v>5000</v>
      </c>
      <c r="S1920" t="s">
        <v>2947</v>
      </c>
      <c r="T1920" t="s">
        <v>3255</v>
      </c>
      <c r="U1920" s="201">
        <v>5.0999999999999996</v>
      </c>
      <c r="V1920" t="s">
        <v>287</v>
      </c>
      <c r="W1920" t="s">
        <v>82</v>
      </c>
      <c r="X1920" t="s">
        <v>83</v>
      </c>
      <c r="Y1920" t="s">
        <v>1528</v>
      </c>
      <c r="Z1920" t="s">
        <v>1909</v>
      </c>
      <c r="AA1920">
        <v>817338</v>
      </c>
      <c r="AB1920" s="198">
        <v>37042.875</v>
      </c>
      <c r="AC1920" s="198">
        <v>37042.875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5000</v>
      </c>
      <c r="G1921" s="202">
        <v>1309726</v>
      </c>
      <c r="H1921" s="198">
        <v>37041.363009259258</v>
      </c>
      <c r="I1921" t="s">
        <v>2992</v>
      </c>
      <c r="M1921" t="s">
        <v>2946</v>
      </c>
      <c r="N1921" t="s">
        <v>1524</v>
      </c>
      <c r="O1921" t="s">
        <v>4921</v>
      </c>
      <c r="P1921" s="199">
        <v>5000</v>
      </c>
      <c r="S1921" t="s">
        <v>2947</v>
      </c>
      <c r="T1921" t="s">
        <v>3255</v>
      </c>
      <c r="U1921" s="201">
        <v>3.5575000000000001</v>
      </c>
      <c r="V1921" t="s">
        <v>3374</v>
      </c>
      <c r="W1921" t="s">
        <v>1363</v>
      </c>
      <c r="X1921" t="s">
        <v>1548</v>
      </c>
      <c r="Y1921" t="s">
        <v>1528</v>
      </c>
      <c r="Z1921" t="s">
        <v>1909</v>
      </c>
      <c r="AA1921">
        <v>817336</v>
      </c>
      <c r="AB1921" s="198">
        <v>37042.875</v>
      </c>
      <c r="AC1921" s="198">
        <v>37042.875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169</v>
      </c>
      <c r="G1922" s="202">
        <v>1309725</v>
      </c>
      <c r="H1922" s="198">
        <v>37041.363009259258</v>
      </c>
      <c r="I1922" t="s">
        <v>77</v>
      </c>
      <c r="M1922" t="s">
        <v>2946</v>
      </c>
      <c r="N1922" t="s">
        <v>1524</v>
      </c>
      <c r="O1922" t="s">
        <v>4904</v>
      </c>
      <c r="Q1922" s="199">
        <v>169</v>
      </c>
      <c r="S1922" t="s">
        <v>2947</v>
      </c>
      <c r="T1922" t="s">
        <v>3255</v>
      </c>
      <c r="U1922" s="201">
        <v>3.97</v>
      </c>
      <c r="V1922" t="s">
        <v>1694</v>
      </c>
      <c r="W1922" t="s">
        <v>64</v>
      </c>
      <c r="X1922" t="s">
        <v>65</v>
      </c>
      <c r="Y1922" t="s">
        <v>1528</v>
      </c>
      <c r="Z1922" t="s">
        <v>1909</v>
      </c>
      <c r="AA1922">
        <v>817337</v>
      </c>
      <c r="AB1922" s="198">
        <v>37042.875</v>
      </c>
      <c r="AC1922" s="198">
        <v>37042.875</v>
      </c>
    </row>
    <row r="1923" spans="1:29" x14ac:dyDescent="0.25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61</v>
      </c>
      <c r="F1923" s="213">
        <f t="shared" si="150"/>
        <v>305000</v>
      </c>
      <c r="G1923" s="202">
        <v>1309728</v>
      </c>
      <c r="H1923" s="198">
        <v>37041.363020833334</v>
      </c>
      <c r="I1923" t="s">
        <v>67</v>
      </c>
      <c r="M1923" t="s">
        <v>2946</v>
      </c>
      <c r="N1923" t="s">
        <v>1538</v>
      </c>
      <c r="O1923" t="s">
        <v>1453</v>
      </c>
      <c r="Q1923" s="199">
        <v>5000</v>
      </c>
      <c r="S1923" t="s">
        <v>2947</v>
      </c>
      <c r="T1923" t="s">
        <v>3255</v>
      </c>
      <c r="U1923" s="201">
        <v>4.3099999999999996</v>
      </c>
      <c r="V1923" t="s">
        <v>2912</v>
      </c>
      <c r="W1923" t="s">
        <v>1410</v>
      </c>
      <c r="X1923" t="s">
        <v>1411</v>
      </c>
      <c r="Y1923" t="s">
        <v>3275</v>
      </c>
      <c r="Z1923" t="s">
        <v>1909</v>
      </c>
      <c r="AA1923" t="s">
        <v>2218</v>
      </c>
      <c r="AB1923" s="198">
        <v>37196</v>
      </c>
      <c r="AC1923" s="198">
        <v>37256</v>
      </c>
    </row>
    <row r="1924" spans="1:29" x14ac:dyDescent="0.25">
      <c r="A1924" s="44" t="str">
        <f t="shared" si="146"/>
        <v xml:space="preserve"> Natural Gas Physical</v>
      </c>
      <c r="B1924" s="44" t="str">
        <f t="shared" si="147"/>
        <v/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1309729</v>
      </c>
      <c r="H1924" s="198">
        <v>37041.363032407404</v>
      </c>
      <c r="I1924" t="s">
        <v>1570</v>
      </c>
      <c r="M1924" t="s">
        <v>2946</v>
      </c>
      <c r="N1924" t="s">
        <v>1556</v>
      </c>
      <c r="O1924" t="s">
        <v>4868</v>
      </c>
      <c r="P1924" s="199">
        <v>10000</v>
      </c>
      <c r="S1924" t="s">
        <v>2947</v>
      </c>
      <c r="T1924" t="s">
        <v>3255</v>
      </c>
      <c r="U1924" s="201">
        <v>3.8650000000000002</v>
      </c>
      <c r="V1924" t="s">
        <v>3440</v>
      </c>
      <c r="W1924" t="s">
        <v>1557</v>
      </c>
      <c r="X1924" t="s">
        <v>1558</v>
      </c>
      <c r="Y1924" t="s">
        <v>1528</v>
      </c>
      <c r="Z1924" t="s">
        <v>1909</v>
      </c>
      <c r="AA1924">
        <v>817339</v>
      </c>
      <c r="AB1924" s="198">
        <v>37042.875</v>
      </c>
      <c r="AC1924" s="198">
        <v>37042.875</v>
      </c>
    </row>
    <row r="1925" spans="1:29" x14ac:dyDescent="0.25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30</v>
      </c>
      <c r="F1925" s="213">
        <f t="shared" si="150"/>
        <v>150000</v>
      </c>
      <c r="G1925" s="202">
        <v>1309730</v>
      </c>
      <c r="H1925" s="198">
        <v>37041.363078703704</v>
      </c>
      <c r="I1925" t="s">
        <v>2992</v>
      </c>
      <c r="M1925" t="s">
        <v>2946</v>
      </c>
      <c r="N1925" t="s">
        <v>96</v>
      </c>
      <c r="O1925" t="s">
        <v>3128</v>
      </c>
      <c r="P1925" s="199">
        <v>5000</v>
      </c>
      <c r="S1925" t="s">
        <v>3329</v>
      </c>
      <c r="T1925" t="s">
        <v>97</v>
      </c>
      <c r="U1925" s="201">
        <v>4.84</v>
      </c>
      <c r="V1925" t="s">
        <v>3408</v>
      </c>
      <c r="W1925" t="s">
        <v>1502</v>
      </c>
      <c r="X1925" t="s">
        <v>99</v>
      </c>
      <c r="Y1925" t="s">
        <v>1528</v>
      </c>
      <c r="Z1925" t="s">
        <v>1910</v>
      </c>
      <c r="AA1925">
        <v>817340</v>
      </c>
      <c r="AB1925" s="198">
        <v>37043.875</v>
      </c>
      <c r="AC1925" s="198">
        <v>37072.875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3150</v>
      </c>
      <c r="G1926" s="202">
        <v>1309731</v>
      </c>
      <c r="H1926" s="198">
        <v>37041.36309027778</v>
      </c>
      <c r="I1926" t="s">
        <v>2976</v>
      </c>
      <c r="M1926" t="s">
        <v>2946</v>
      </c>
      <c r="N1926" t="s">
        <v>1524</v>
      </c>
      <c r="O1926" t="s">
        <v>4845</v>
      </c>
      <c r="P1926" s="199">
        <v>3150</v>
      </c>
      <c r="S1926" t="s">
        <v>2947</v>
      </c>
      <c r="T1926" t="s">
        <v>3255</v>
      </c>
      <c r="U1926" s="201">
        <v>3.7488000000000001</v>
      </c>
      <c r="V1926" t="s">
        <v>3333</v>
      </c>
      <c r="W1926" t="s">
        <v>1526</v>
      </c>
      <c r="X1926" t="s">
        <v>1527</v>
      </c>
      <c r="Y1926" t="s">
        <v>1528</v>
      </c>
      <c r="Z1926" t="s">
        <v>1909</v>
      </c>
      <c r="AA1926">
        <v>817341</v>
      </c>
      <c r="AB1926" s="198">
        <v>37042.875</v>
      </c>
      <c r="AC1926" s="198">
        <v>37042.875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3100</v>
      </c>
      <c r="G1927" s="202">
        <v>1309732</v>
      </c>
      <c r="H1927" s="198">
        <v>37041.36310185185</v>
      </c>
      <c r="I1927" t="s">
        <v>1301</v>
      </c>
      <c r="M1927" t="s">
        <v>2946</v>
      </c>
      <c r="N1927" t="s">
        <v>1524</v>
      </c>
      <c r="O1927" t="s">
        <v>4976</v>
      </c>
      <c r="P1927" s="199">
        <v>3100</v>
      </c>
      <c r="S1927" t="s">
        <v>2947</v>
      </c>
      <c r="T1927" t="s">
        <v>3255</v>
      </c>
      <c r="U1927" s="201">
        <v>4.1500000000000004</v>
      </c>
      <c r="V1927" t="s">
        <v>902</v>
      </c>
      <c r="W1927" t="s">
        <v>82</v>
      </c>
      <c r="X1927" t="s">
        <v>83</v>
      </c>
      <c r="Y1927" t="s">
        <v>1528</v>
      </c>
      <c r="Z1927" t="s">
        <v>1909</v>
      </c>
      <c r="AA1927">
        <v>817342</v>
      </c>
      <c r="AB1927" s="198">
        <v>37042.875</v>
      </c>
      <c r="AC1927" s="198">
        <v>37042.875</v>
      </c>
    </row>
    <row r="1928" spans="1:29" x14ac:dyDescent="0.25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31</v>
      </c>
      <c r="F1928" s="213">
        <f t="shared" si="150"/>
        <v>620000</v>
      </c>
      <c r="G1928" s="202">
        <v>1309733</v>
      </c>
      <c r="H1928" s="198">
        <v>37041.363113425927</v>
      </c>
      <c r="I1928" t="s">
        <v>2987</v>
      </c>
      <c r="M1928" t="s">
        <v>2946</v>
      </c>
      <c r="N1928" t="s">
        <v>1268</v>
      </c>
      <c r="O1928" t="s">
        <v>1537</v>
      </c>
      <c r="P1928" s="199">
        <v>20000</v>
      </c>
      <c r="S1928" t="s">
        <v>2947</v>
      </c>
      <c r="T1928" t="s">
        <v>3255</v>
      </c>
      <c r="U1928" s="201">
        <v>3.7349999999999999</v>
      </c>
      <c r="V1928" t="s">
        <v>3438</v>
      </c>
      <c r="W1928" t="s">
        <v>1767</v>
      </c>
      <c r="X1928" t="s">
        <v>1269</v>
      </c>
      <c r="Y1928" t="s">
        <v>3275</v>
      </c>
      <c r="Z1928" t="s">
        <v>1909</v>
      </c>
      <c r="AA1928" t="s">
        <v>2219</v>
      </c>
      <c r="AB1928" s="198">
        <v>37073.875</v>
      </c>
      <c r="AC1928" s="198">
        <v>37103.875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3900</v>
      </c>
      <c r="G1929" s="202">
        <v>1309734</v>
      </c>
      <c r="H1929" s="198">
        <v>37041.363113425927</v>
      </c>
      <c r="I1929" t="s">
        <v>1262</v>
      </c>
      <c r="M1929" t="s">
        <v>2946</v>
      </c>
      <c r="N1929" t="s">
        <v>1524</v>
      </c>
      <c r="O1929" t="s">
        <v>4976</v>
      </c>
      <c r="P1929" s="199">
        <v>3900</v>
      </c>
      <c r="S1929" t="s">
        <v>2947</v>
      </c>
      <c r="T1929" t="s">
        <v>3255</v>
      </c>
      <c r="U1929" s="201">
        <v>4.1500000000000004</v>
      </c>
      <c r="V1929" t="s">
        <v>2963</v>
      </c>
      <c r="W1929" t="s">
        <v>82</v>
      </c>
      <c r="X1929" t="s">
        <v>83</v>
      </c>
      <c r="Y1929" t="s">
        <v>1528</v>
      </c>
      <c r="Z1929" t="s">
        <v>1909</v>
      </c>
      <c r="AA1929">
        <v>817343</v>
      </c>
      <c r="AB1929" s="198">
        <v>37042.875</v>
      </c>
      <c r="AC1929" s="198">
        <v>37042.875</v>
      </c>
    </row>
    <row r="1930" spans="1:29" x14ac:dyDescent="0.25">
      <c r="A1930" s="44" t="str">
        <f t="shared" si="146"/>
        <v xml:space="preserve"> Natural Gas Physical</v>
      </c>
      <c r="B1930" s="44" t="str">
        <f t="shared" si="147"/>
        <v/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150000</v>
      </c>
      <c r="G1930" s="202">
        <v>1309735</v>
      </c>
      <c r="H1930" s="198">
        <v>37041.363113425927</v>
      </c>
      <c r="I1930" t="s">
        <v>2992</v>
      </c>
      <c r="M1930" t="s">
        <v>2946</v>
      </c>
      <c r="N1930" t="s">
        <v>96</v>
      </c>
      <c r="O1930" t="s">
        <v>3128</v>
      </c>
      <c r="P1930" s="199">
        <v>5000</v>
      </c>
      <c r="S1930" t="s">
        <v>3329</v>
      </c>
      <c r="T1930" t="s">
        <v>97</v>
      </c>
      <c r="U1930" s="201">
        <v>4.83</v>
      </c>
      <c r="V1930" t="s">
        <v>3408</v>
      </c>
      <c r="W1930" t="s">
        <v>1502</v>
      </c>
      <c r="X1930" t="s">
        <v>99</v>
      </c>
      <c r="Y1930" t="s">
        <v>1528</v>
      </c>
      <c r="Z1930" t="s">
        <v>1910</v>
      </c>
      <c r="AA1930">
        <v>817344</v>
      </c>
      <c r="AB1930" s="198">
        <v>37043.875</v>
      </c>
      <c r="AC1930" s="198">
        <v>37072.875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1309736</v>
      </c>
      <c r="H1931" s="198">
        <v>37041.363136574073</v>
      </c>
      <c r="I1931" t="s">
        <v>1551</v>
      </c>
      <c r="M1931" t="s">
        <v>2946</v>
      </c>
      <c r="N1931" t="s">
        <v>1524</v>
      </c>
      <c r="O1931" t="s">
        <v>4912</v>
      </c>
      <c r="P1931" s="199">
        <v>5000</v>
      </c>
      <c r="S1931" t="s">
        <v>2947</v>
      </c>
      <c r="T1931" t="s">
        <v>3255</v>
      </c>
      <c r="U1931" s="201">
        <v>3.5649999999999999</v>
      </c>
      <c r="V1931" t="s">
        <v>1364</v>
      </c>
      <c r="W1931" t="s">
        <v>1363</v>
      </c>
      <c r="X1931" t="s">
        <v>1548</v>
      </c>
      <c r="Y1931" t="s">
        <v>1528</v>
      </c>
      <c r="Z1931" t="s">
        <v>1909</v>
      </c>
      <c r="AA1931">
        <v>817345</v>
      </c>
      <c r="AB1931" s="198">
        <v>37042.875</v>
      </c>
      <c r="AC1931" s="198">
        <v>37042.875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1309737</v>
      </c>
      <c r="H1932" s="198">
        <v>37041.363194444442</v>
      </c>
      <c r="I1932" t="s">
        <v>3405</v>
      </c>
      <c r="M1932" t="s">
        <v>2946</v>
      </c>
      <c r="N1932" t="s">
        <v>1524</v>
      </c>
      <c r="O1932" t="s">
        <v>4973</v>
      </c>
      <c r="P1932" s="199">
        <v>10000</v>
      </c>
      <c r="S1932" t="s">
        <v>2947</v>
      </c>
      <c r="T1932" t="s">
        <v>3255</v>
      </c>
      <c r="U1932" s="201">
        <v>3.8</v>
      </c>
      <c r="V1932" t="s">
        <v>3406</v>
      </c>
      <c r="W1932" t="s">
        <v>1101</v>
      </c>
      <c r="X1932" t="s">
        <v>1102</v>
      </c>
      <c r="Y1932" t="s">
        <v>1528</v>
      </c>
      <c r="Z1932" t="s">
        <v>1909</v>
      </c>
      <c r="AA1932">
        <v>817347</v>
      </c>
      <c r="AB1932" s="198">
        <v>37042.875</v>
      </c>
      <c r="AC1932" s="198">
        <v>37042.875</v>
      </c>
    </row>
    <row r="1933" spans="1:29" x14ac:dyDescent="0.25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1309738</v>
      </c>
      <c r="H1933" s="198">
        <v>37041.363206018519</v>
      </c>
      <c r="I1933" t="s">
        <v>3095</v>
      </c>
      <c r="M1933" t="s">
        <v>2946</v>
      </c>
      <c r="N1933" t="s">
        <v>1268</v>
      </c>
      <c r="O1933" t="s">
        <v>74</v>
      </c>
      <c r="P1933" s="199">
        <v>10000</v>
      </c>
      <c r="S1933" t="s">
        <v>2947</v>
      </c>
      <c r="T1933" t="s">
        <v>3255</v>
      </c>
      <c r="U1933" s="201">
        <v>3.665</v>
      </c>
      <c r="V1933" t="s">
        <v>414</v>
      </c>
      <c r="W1933" t="s">
        <v>1580</v>
      </c>
      <c r="X1933" t="s">
        <v>1093</v>
      </c>
      <c r="Y1933" t="s">
        <v>3275</v>
      </c>
      <c r="Z1933" t="s">
        <v>1909</v>
      </c>
      <c r="AA1933" t="s">
        <v>2220</v>
      </c>
      <c r="AB1933" s="198">
        <v>37043.875</v>
      </c>
      <c r="AC1933" s="198">
        <v>37072.875</v>
      </c>
    </row>
    <row r="1934" spans="1:29" x14ac:dyDescent="0.25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61</v>
      </c>
      <c r="F1934" s="213">
        <f t="shared" si="155"/>
        <v>61000</v>
      </c>
      <c r="G1934" s="202">
        <v>1309739</v>
      </c>
      <c r="H1934" s="198">
        <v>37041.363217592596</v>
      </c>
      <c r="I1934" t="s">
        <v>75</v>
      </c>
      <c r="M1934" t="s">
        <v>2946</v>
      </c>
      <c r="N1934" t="s">
        <v>1538</v>
      </c>
      <c r="O1934" t="s">
        <v>1453</v>
      </c>
      <c r="Q1934" s="199">
        <v>1000</v>
      </c>
      <c r="S1934" t="s">
        <v>2947</v>
      </c>
      <c r="T1934" t="s">
        <v>3255</v>
      </c>
      <c r="U1934" s="201">
        <v>4.43</v>
      </c>
      <c r="V1934" t="s">
        <v>1383</v>
      </c>
      <c r="W1934" t="s">
        <v>1410</v>
      </c>
      <c r="X1934" t="s">
        <v>1411</v>
      </c>
      <c r="Y1934" t="s">
        <v>3275</v>
      </c>
      <c r="Z1934" t="s">
        <v>1909</v>
      </c>
      <c r="AA1934" t="s">
        <v>2221</v>
      </c>
      <c r="AB1934" s="198">
        <v>37196</v>
      </c>
      <c r="AC1934" s="198">
        <v>37256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1309740</v>
      </c>
      <c r="H1935" s="198">
        <v>37041.363217592596</v>
      </c>
      <c r="I1935" t="s">
        <v>92</v>
      </c>
      <c r="M1935" t="s">
        <v>2946</v>
      </c>
      <c r="N1935" t="s">
        <v>1524</v>
      </c>
      <c r="O1935" t="s">
        <v>4912</v>
      </c>
      <c r="P1935" s="199">
        <v>5000</v>
      </c>
      <c r="S1935" t="s">
        <v>2947</v>
      </c>
      <c r="T1935" t="s">
        <v>3255</v>
      </c>
      <c r="U1935" s="201">
        <v>3.5625</v>
      </c>
      <c r="V1935" t="s">
        <v>1197</v>
      </c>
      <c r="W1935" t="s">
        <v>1363</v>
      </c>
      <c r="X1935" t="s">
        <v>1548</v>
      </c>
      <c r="Y1935" t="s">
        <v>1528</v>
      </c>
      <c r="Z1935" t="s">
        <v>1909</v>
      </c>
      <c r="AA1935">
        <v>817348</v>
      </c>
      <c r="AB1935" s="198">
        <v>37042.875</v>
      </c>
      <c r="AC1935" s="198">
        <v>37042.875</v>
      </c>
    </row>
    <row r="1936" spans="1:29" x14ac:dyDescent="0.25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31</v>
      </c>
      <c r="F1936" s="213">
        <f t="shared" si="155"/>
        <v>930</v>
      </c>
      <c r="G1936" s="202">
        <v>1309742</v>
      </c>
      <c r="H1936" s="198">
        <v>37041.363263888888</v>
      </c>
      <c r="I1936" t="s">
        <v>72</v>
      </c>
      <c r="M1936" t="s">
        <v>2946</v>
      </c>
      <c r="N1936" t="s">
        <v>1268</v>
      </c>
      <c r="O1936" t="s">
        <v>3196</v>
      </c>
      <c r="P1936" s="199">
        <v>30</v>
      </c>
      <c r="S1936" t="s">
        <v>1441</v>
      </c>
      <c r="T1936" t="s">
        <v>3255</v>
      </c>
      <c r="U1936" s="201">
        <v>3.7349999999999999</v>
      </c>
      <c r="V1936" t="s">
        <v>4786</v>
      </c>
      <c r="W1936" t="s">
        <v>1767</v>
      </c>
      <c r="X1936" t="s">
        <v>1269</v>
      </c>
      <c r="Y1936" t="s">
        <v>3275</v>
      </c>
      <c r="Z1936" t="s">
        <v>1909</v>
      </c>
      <c r="AA1936" t="s">
        <v>2222</v>
      </c>
      <c r="AB1936" s="198">
        <v>37073.875</v>
      </c>
      <c r="AC1936" s="198">
        <v>37103.875</v>
      </c>
    </row>
    <row r="1937" spans="1:29" x14ac:dyDescent="0.25">
      <c r="A1937" s="44" t="str">
        <f t="shared" si="151"/>
        <v>US Natural Gas Financial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31</v>
      </c>
      <c r="F1937" s="213">
        <f t="shared" si="155"/>
        <v>930</v>
      </c>
      <c r="G1937" s="202">
        <v>1309743</v>
      </c>
      <c r="H1937" s="198">
        <v>37041.363263888888</v>
      </c>
      <c r="I1937" t="s">
        <v>72</v>
      </c>
      <c r="M1937" t="s">
        <v>2946</v>
      </c>
      <c r="N1937" t="s">
        <v>1268</v>
      </c>
      <c r="O1937" t="s">
        <v>528</v>
      </c>
      <c r="Q1937" s="199">
        <v>30</v>
      </c>
      <c r="S1937" t="s">
        <v>1441</v>
      </c>
      <c r="T1937" t="s">
        <v>3255</v>
      </c>
      <c r="U1937" s="201">
        <v>3.8180000000000001</v>
      </c>
      <c r="V1937" t="s">
        <v>4786</v>
      </c>
      <c r="W1937" t="s">
        <v>1767</v>
      </c>
      <c r="X1937" t="s">
        <v>1269</v>
      </c>
      <c r="Y1937" t="s">
        <v>3275</v>
      </c>
      <c r="Z1937" t="s">
        <v>1909</v>
      </c>
      <c r="AA1937" t="s">
        <v>2223</v>
      </c>
      <c r="AB1937" s="198">
        <v>37104.875</v>
      </c>
      <c r="AC1937" s="198">
        <v>37134.875</v>
      </c>
    </row>
    <row r="1938" spans="1:29" x14ac:dyDescent="0.25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31</v>
      </c>
      <c r="F1938" s="213">
        <f t="shared" si="155"/>
        <v>310000</v>
      </c>
      <c r="G1938" s="202">
        <v>1309744</v>
      </c>
      <c r="H1938" s="198">
        <v>37041.363275462965</v>
      </c>
      <c r="I1938" t="s">
        <v>1267</v>
      </c>
      <c r="M1938" t="s">
        <v>2946</v>
      </c>
      <c r="N1938" t="s">
        <v>1268</v>
      </c>
      <c r="O1938" t="s">
        <v>1278</v>
      </c>
      <c r="P1938" s="199">
        <v>10000</v>
      </c>
      <c r="S1938" t="s">
        <v>2947</v>
      </c>
      <c r="T1938" t="s">
        <v>3255</v>
      </c>
      <c r="U1938" s="201">
        <v>3.8125</v>
      </c>
      <c r="V1938" t="s">
        <v>1485</v>
      </c>
      <c r="W1938" t="s">
        <v>1767</v>
      </c>
      <c r="X1938" t="s">
        <v>1269</v>
      </c>
      <c r="Y1938" t="s">
        <v>3275</v>
      </c>
      <c r="Z1938" t="s">
        <v>1909</v>
      </c>
      <c r="AA1938" t="s">
        <v>2224</v>
      </c>
      <c r="AB1938" s="198">
        <v>37104.875</v>
      </c>
      <c r="AC1938" s="198">
        <v>37134.875</v>
      </c>
    </row>
    <row r="1939" spans="1:29" x14ac:dyDescent="0.25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775</v>
      </c>
      <c r="G1939" s="202">
        <v>1309747</v>
      </c>
      <c r="H1939" s="198">
        <v>37041.36341435185</v>
      </c>
      <c r="I1939" t="s">
        <v>1276</v>
      </c>
      <c r="M1939" t="s">
        <v>1657</v>
      </c>
      <c r="N1939" t="s">
        <v>2902</v>
      </c>
      <c r="O1939" t="s">
        <v>303</v>
      </c>
      <c r="P1939" s="199">
        <v>25</v>
      </c>
      <c r="S1939" t="s">
        <v>2945</v>
      </c>
      <c r="T1939" t="s">
        <v>3255</v>
      </c>
      <c r="U1939" s="201">
        <v>321</v>
      </c>
      <c r="V1939" t="s">
        <v>304</v>
      </c>
      <c r="W1939" t="s">
        <v>1436</v>
      </c>
      <c r="X1939" t="s">
        <v>2903</v>
      </c>
      <c r="Y1939" t="s">
        <v>1072</v>
      </c>
      <c r="Z1939" t="s">
        <v>1904</v>
      </c>
      <c r="AA1939">
        <v>625980.1</v>
      </c>
      <c r="AB1939" s="198">
        <v>37073.875</v>
      </c>
      <c r="AC1939" s="198">
        <v>37103.875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1309748</v>
      </c>
      <c r="H1940" s="198">
        <v>37041.363437499997</v>
      </c>
      <c r="I1940" t="s">
        <v>1277</v>
      </c>
      <c r="M1940" t="s">
        <v>2946</v>
      </c>
      <c r="N1940" t="s">
        <v>1524</v>
      </c>
      <c r="O1940" t="s">
        <v>4891</v>
      </c>
      <c r="P1940" s="199">
        <v>5000</v>
      </c>
      <c r="S1940" t="s">
        <v>2947</v>
      </c>
      <c r="T1940" t="s">
        <v>3255</v>
      </c>
      <c r="U1940" s="201">
        <v>3.5375000000000001</v>
      </c>
      <c r="V1940" t="s">
        <v>3162</v>
      </c>
      <c r="W1940" t="s">
        <v>1363</v>
      </c>
      <c r="X1940" t="s">
        <v>1548</v>
      </c>
      <c r="Y1940" t="s">
        <v>1528</v>
      </c>
      <c r="Z1940" t="s">
        <v>1909</v>
      </c>
      <c r="AA1940">
        <v>817349</v>
      </c>
      <c r="AB1940" s="198">
        <v>37042.875</v>
      </c>
      <c r="AC1940" s="198">
        <v>37042.875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1309749</v>
      </c>
      <c r="H1941" s="198">
        <v>37041.363449074073</v>
      </c>
      <c r="I1941" t="s">
        <v>1551</v>
      </c>
      <c r="M1941" t="s">
        <v>2946</v>
      </c>
      <c r="N1941" t="s">
        <v>1524</v>
      </c>
      <c r="O1941" t="s">
        <v>4953</v>
      </c>
      <c r="P1941" s="199">
        <v>10000</v>
      </c>
      <c r="S1941" t="s">
        <v>2947</v>
      </c>
      <c r="T1941" t="s">
        <v>3255</v>
      </c>
      <c r="U1941" s="201">
        <v>3.88</v>
      </c>
      <c r="V1941" t="s">
        <v>3174</v>
      </c>
      <c r="W1941" t="s">
        <v>1117</v>
      </c>
      <c r="X1941" t="s">
        <v>1118</v>
      </c>
      <c r="Y1941" t="s">
        <v>1528</v>
      </c>
      <c r="Z1941" t="s">
        <v>1909</v>
      </c>
      <c r="AA1941">
        <v>817350</v>
      </c>
      <c r="AB1941" s="198">
        <v>37042.875</v>
      </c>
      <c r="AC1941" s="198">
        <v>37042.875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1309750</v>
      </c>
      <c r="H1942" s="198">
        <v>37041.36346064815</v>
      </c>
      <c r="I1942" t="s">
        <v>1551</v>
      </c>
      <c r="M1942" t="s">
        <v>2946</v>
      </c>
      <c r="N1942" t="s">
        <v>1524</v>
      </c>
      <c r="O1942" t="s">
        <v>4891</v>
      </c>
      <c r="P1942" s="199">
        <v>5000</v>
      </c>
      <c r="S1942" t="s">
        <v>2947</v>
      </c>
      <c r="T1942" t="s">
        <v>3255</v>
      </c>
      <c r="U1942" s="201">
        <v>3.5350000000000001</v>
      </c>
      <c r="V1942" t="s">
        <v>3161</v>
      </c>
      <c r="W1942" t="s">
        <v>1363</v>
      </c>
      <c r="X1942" t="s">
        <v>1548</v>
      </c>
      <c r="Y1942" t="s">
        <v>1528</v>
      </c>
      <c r="Z1942" t="s">
        <v>1909</v>
      </c>
      <c r="AA1942">
        <v>817351</v>
      </c>
      <c r="AB1942" s="198">
        <v>37042.875</v>
      </c>
      <c r="AC1942" s="198">
        <v>37042.875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1309751</v>
      </c>
      <c r="H1943" s="198">
        <v>37041.363483796296</v>
      </c>
      <c r="I1943" t="s">
        <v>3095</v>
      </c>
      <c r="M1943" t="s">
        <v>2946</v>
      </c>
      <c r="N1943" t="s">
        <v>1524</v>
      </c>
      <c r="O1943" t="s">
        <v>4973</v>
      </c>
      <c r="Q1943" s="199">
        <v>10000</v>
      </c>
      <c r="S1943" t="s">
        <v>2947</v>
      </c>
      <c r="T1943" t="s">
        <v>3255</v>
      </c>
      <c r="U1943" s="201">
        <v>3.8050000000000002</v>
      </c>
      <c r="V1943" t="s">
        <v>2942</v>
      </c>
      <c r="W1943" t="s">
        <v>1101</v>
      </c>
      <c r="X1943" t="s">
        <v>1102</v>
      </c>
      <c r="Y1943" t="s">
        <v>1528</v>
      </c>
      <c r="Z1943" t="s">
        <v>1909</v>
      </c>
      <c r="AA1943">
        <v>817352</v>
      </c>
      <c r="AB1943" s="198">
        <v>37042.875</v>
      </c>
      <c r="AC1943" s="198">
        <v>37042.875</v>
      </c>
    </row>
    <row r="1944" spans="1:29" x14ac:dyDescent="0.25">
      <c r="A1944" s="44" t="str">
        <f t="shared" si="151"/>
        <v xml:space="preserve"> Natural Gas Physical</v>
      </c>
      <c r="B1944" s="44" t="str">
        <f t="shared" si="152"/>
        <v/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1309752</v>
      </c>
      <c r="H1944" s="198">
        <v>37041.363506944443</v>
      </c>
      <c r="I1944" t="s">
        <v>1541</v>
      </c>
      <c r="M1944" t="s">
        <v>2946</v>
      </c>
      <c r="N1944" t="s">
        <v>1556</v>
      </c>
      <c r="O1944" t="s">
        <v>4868</v>
      </c>
      <c r="P1944" s="199">
        <v>10000</v>
      </c>
      <c r="S1944" t="s">
        <v>2947</v>
      </c>
      <c r="T1944" t="s">
        <v>3255</v>
      </c>
      <c r="U1944" s="201">
        <v>3.86</v>
      </c>
      <c r="V1944" t="s">
        <v>1687</v>
      </c>
      <c r="W1944" t="s">
        <v>1557</v>
      </c>
      <c r="X1944" t="s">
        <v>1558</v>
      </c>
      <c r="Y1944" t="s">
        <v>1528</v>
      </c>
      <c r="Z1944" t="s">
        <v>1909</v>
      </c>
      <c r="AA1944">
        <v>817353</v>
      </c>
      <c r="AB1944" s="198">
        <v>37042.875</v>
      </c>
      <c r="AC1944" s="198">
        <v>37042.875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1309753</v>
      </c>
      <c r="H1945" s="198">
        <v>37041.363506944443</v>
      </c>
      <c r="I1945" t="s">
        <v>3095</v>
      </c>
      <c r="M1945" t="s">
        <v>2946</v>
      </c>
      <c r="N1945" t="s">
        <v>1524</v>
      </c>
      <c r="O1945" t="s">
        <v>4973</v>
      </c>
      <c r="Q1945" s="199">
        <v>10000</v>
      </c>
      <c r="S1945" t="s">
        <v>2947</v>
      </c>
      <c r="T1945" t="s">
        <v>3255</v>
      </c>
      <c r="U1945" s="201">
        <v>3.8149999999999999</v>
      </c>
      <c r="V1945" t="s">
        <v>2942</v>
      </c>
      <c r="W1945" t="s">
        <v>1101</v>
      </c>
      <c r="X1945" t="s">
        <v>1102</v>
      </c>
      <c r="Y1945" t="s">
        <v>1528</v>
      </c>
      <c r="Z1945" t="s">
        <v>1909</v>
      </c>
      <c r="AA1945">
        <v>817354</v>
      </c>
      <c r="AB1945" s="198">
        <v>37042.875</v>
      </c>
      <c r="AC1945" s="198">
        <v>37042.875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1309754</v>
      </c>
      <c r="H1946" s="198">
        <v>37041.363541666666</v>
      </c>
      <c r="I1946" t="s">
        <v>3095</v>
      </c>
      <c r="M1946" t="s">
        <v>2946</v>
      </c>
      <c r="N1946" t="s">
        <v>1524</v>
      </c>
      <c r="O1946" t="s">
        <v>4973</v>
      </c>
      <c r="Q1946" s="199">
        <v>10000</v>
      </c>
      <c r="S1946" t="s">
        <v>2947</v>
      </c>
      <c r="T1946" t="s">
        <v>3255</v>
      </c>
      <c r="U1946" s="201">
        <v>3.8250000000000002</v>
      </c>
      <c r="V1946" t="s">
        <v>2942</v>
      </c>
      <c r="W1946" t="s">
        <v>1101</v>
      </c>
      <c r="X1946" t="s">
        <v>1102</v>
      </c>
      <c r="Y1946" t="s">
        <v>1528</v>
      </c>
      <c r="Z1946" t="s">
        <v>1909</v>
      </c>
      <c r="AA1946">
        <v>817355</v>
      </c>
      <c r="AB1946" s="198">
        <v>37042.875</v>
      </c>
      <c r="AC1946" s="198">
        <v>37042.875</v>
      </c>
    </row>
    <row r="1947" spans="1:29" x14ac:dyDescent="0.25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3">
        <f t="shared" si="155"/>
        <v>75000</v>
      </c>
      <c r="G1947" s="202">
        <v>1309755</v>
      </c>
      <c r="H1947" s="198">
        <v>37041.363587962966</v>
      </c>
      <c r="I1947" t="s">
        <v>1569</v>
      </c>
      <c r="M1947" t="s">
        <v>2946</v>
      </c>
      <c r="N1947" t="s">
        <v>1268</v>
      </c>
      <c r="O1947" t="s">
        <v>111</v>
      </c>
      <c r="Q1947" s="199">
        <v>2500</v>
      </c>
      <c r="S1947" t="s">
        <v>2947</v>
      </c>
      <c r="T1947" t="s">
        <v>3255</v>
      </c>
      <c r="U1947" s="201">
        <v>3.8574999999999999</v>
      </c>
      <c r="V1947" t="s">
        <v>1088</v>
      </c>
      <c r="W1947" t="s">
        <v>1767</v>
      </c>
      <c r="X1947" t="s">
        <v>1269</v>
      </c>
      <c r="Y1947" t="s">
        <v>3275</v>
      </c>
      <c r="Z1947" t="s">
        <v>1909</v>
      </c>
      <c r="AA1947" t="s">
        <v>2225</v>
      </c>
      <c r="AB1947" s="198">
        <v>37135.875</v>
      </c>
      <c r="AC1947" s="198">
        <v>37164.875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10000</v>
      </c>
      <c r="G1948" s="202">
        <v>1309759</v>
      </c>
      <c r="H1948" s="198">
        <v>37041.363726851851</v>
      </c>
      <c r="I1948" t="s">
        <v>3405</v>
      </c>
      <c r="M1948" t="s">
        <v>2946</v>
      </c>
      <c r="N1948" t="s">
        <v>1524</v>
      </c>
      <c r="O1948" t="s">
        <v>4973</v>
      </c>
      <c r="P1948" s="199">
        <v>10000</v>
      </c>
      <c r="S1948" t="s">
        <v>2947</v>
      </c>
      <c r="T1948" t="s">
        <v>3255</v>
      </c>
      <c r="U1948" s="201">
        <v>3.8</v>
      </c>
      <c r="V1948" t="s">
        <v>3406</v>
      </c>
      <c r="W1948" t="s">
        <v>1101</v>
      </c>
      <c r="X1948" t="s">
        <v>1102</v>
      </c>
      <c r="Y1948" t="s">
        <v>1528</v>
      </c>
      <c r="Z1948" t="s">
        <v>1909</v>
      </c>
      <c r="AA1948">
        <v>817357</v>
      </c>
      <c r="AB1948" s="198">
        <v>37042.875</v>
      </c>
      <c r="AC1948" s="198">
        <v>37042.875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1309760</v>
      </c>
      <c r="H1949" s="198">
        <v>37041.363738425927</v>
      </c>
      <c r="I1949" t="s">
        <v>1546</v>
      </c>
      <c r="M1949" t="s">
        <v>2946</v>
      </c>
      <c r="N1949" t="s">
        <v>1524</v>
      </c>
      <c r="O1949" t="s">
        <v>2016</v>
      </c>
      <c r="Q1949" s="199">
        <v>10000</v>
      </c>
      <c r="S1949" t="s">
        <v>2947</v>
      </c>
      <c r="T1949" t="s">
        <v>3255</v>
      </c>
      <c r="U1949" s="201">
        <v>3.65</v>
      </c>
      <c r="V1949" t="s">
        <v>3210</v>
      </c>
      <c r="W1949" t="s">
        <v>1107</v>
      </c>
      <c r="X1949" t="s">
        <v>1108</v>
      </c>
      <c r="Y1949" t="s">
        <v>1528</v>
      </c>
      <c r="Z1949" t="s">
        <v>1909</v>
      </c>
      <c r="AA1949">
        <v>817358</v>
      </c>
      <c r="AB1949" s="198">
        <v>37042.875</v>
      </c>
      <c r="AC1949" s="198">
        <v>37042.875</v>
      </c>
    </row>
    <row r="1950" spans="1:29" x14ac:dyDescent="0.25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3000</v>
      </c>
      <c r="G1950" s="202">
        <v>1309761</v>
      </c>
      <c r="H1950" s="198">
        <v>37041.36378472222</v>
      </c>
      <c r="I1950" t="s">
        <v>2992</v>
      </c>
      <c r="M1950" t="s">
        <v>1657</v>
      </c>
      <c r="N1950" t="s">
        <v>2977</v>
      </c>
      <c r="O1950" t="s">
        <v>1681</v>
      </c>
      <c r="P1950" s="199">
        <v>100</v>
      </c>
      <c r="S1950" t="s">
        <v>2945</v>
      </c>
      <c r="T1950" t="s">
        <v>3255</v>
      </c>
      <c r="U1950" s="201">
        <v>37.75</v>
      </c>
      <c r="V1950" t="s">
        <v>2996</v>
      </c>
      <c r="W1950" t="s">
        <v>1678</v>
      </c>
      <c r="X1950" t="s">
        <v>3202</v>
      </c>
      <c r="Y1950" t="s">
        <v>1072</v>
      </c>
      <c r="Z1950" t="s">
        <v>1904</v>
      </c>
      <c r="AA1950">
        <v>625981.1</v>
      </c>
      <c r="AB1950" s="198">
        <v>37135.600694444445</v>
      </c>
      <c r="AC1950" s="198">
        <v>37164.600694444445</v>
      </c>
    </row>
    <row r="1951" spans="1:29" x14ac:dyDescent="0.25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25</v>
      </c>
      <c r="G1951" s="202">
        <v>1309763</v>
      </c>
      <c r="H1951" s="198">
        <v>37041.363819444443</v>
      </c>
      <c r="I1951" t="s">
        <v>2939</v>
      </c>
      <c r="M1951" t="s">
        <v>1657</v>
      </c>
      <c r="N1951" t="s">
        <v>2902</v>
      </c>
      <c r="O1951" t="s">
        <v>2226</v>
      </c>
      <c r="Q1951" s="199">
        <v>25</v>
      </c>
      <c r="S1951" t="s">
        <v>2945</v>
      </c>
      <c r="T1951" t="s">
        <v>3255</v>
      </c>
      <c r="U1951" s="201">
        <v>100</v>
      </c>
      <c r="V1951" t="s">
        <v>1994</v>
      </c>
      <c r="W1951" t="s">
        <v>22</v>
      </c>
      <c r="X1951" t="s">
        <v>2903</v>
      </c>
      <c r="Y1951" t="s">
        <v>1072</v>
      </c>
      <c r="Z1951" t="s">
        <v>1904</v>
      </c>
      <c r="AA1951">
        <v>625982.1</v>
      </c>
      <c r="AB1951" s="198">
        <v>37042.875</v>
      </c>
      <c r="AC1951" s="198">
        <v>37042.875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1309762</v>
      </c>
      <c r="H1952" s="198">
        <v>37041.363819444443</v>
      </c>
      <c r="I1952" t="s">
        <v>3095</v>
      </c>
      <c r="M1952" t="s">
        <v>2946</v>
      </c>
      <c r="N1952" t="s">
        <v>1524</v>
      </c>
      <c r="O1952" t="s">
        <v>4953</v>
      </c>
      <c r="Q1952" s="199">
        <v>10000</v>
      </c>
      <c r="S1952" t="s">
        <v>2947</v>
      </c>
      <c r="T1952" t="s">
        <v>3255</v>
      </c>
      <c r="U1952" s="201">
        <v>3.8875000000000002</v>
      </c>
      <c r="V1952" t="s">
        <v>1396</v>
      </c>
      <c r="W1952" t="s">
        <v>1117</v>
      </c>
      <c r="X1952" t="s">
        <v>1118</v>
      </c>
      <c r="Y1952" t="s">
        <v>1528</v>
      </c>
      <c r="Z1952" t="s">
        <v>1909</v>
      </c>
      <c r="AA1952">
        <v>817359</v>
      </c>
      <c r="AB1952" s="198">
        <v>37042.875</v>
      </c>
      <c r="AC1952" s="198">
        <v>37042.875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450000</v>
      </c>
      <c r="G1953" s="202">
        <v>1309764</v>
      </c>
      <c r="H1953" s="198">
        <v>37041.363877314812</v>
      </c>
      <c r="I1953" t="s">
        <v>1238</v>
      </c>
      <c r="M1953" t="s">
        <v>2946</v>
      </c>
      <c r="N1953" t="s">
        <v>1524</v>
      </c>
      <c r="O1953" t="s">
        <v>1154</v>
      </c>
      <c r="P1953" s="199">
        <v>15000</v>
      </c>
      <c r="S1953" t="s">
        <v>2947</v>
      </c>
      <c r="T1953" t="s">
        <v>3255</v>
      </c>
      <c r="U1953" s="201">
        <v>3.5750000000000002</v>
      </c>
      <c r="V1953" t="s">
        <v>1136</v>
      </c>
      <c r="W1953" t="s">
        <v>1402</v>
      </c>
      <c r="X1953" t="s">
        <v>1155</v>
      </c>
      <c r="Y1953" t="s">
        <v>1528</v>
      </c>
      <c r="Z1953" t="s">
        <v>1909</v>
      </c>
      <c r="AA1953">
        <v>817360</v>
      </c>
      <c r="AB1953" s="198">
        <v>37043.407638888886</v>
      </c>
      <c r="AC1953" s="198">
        <v>37072.407638888886</v>
      </c>
    </row>
    <row r="1954" spans="1:29" x14ac:dyDescent="0.25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10000</v>
      </c>
      <c r="G1954" s="202">
        <v>1309766</v>
      </c>
      <c r="H1954" s="198">
        <v>37041.363912037035</v>
      </c>
      <c r="I1954" t="s">
        <v>1427</v>
      </c>
      <c r="M1954" t="s">
        <v>2946</v>
      </c>
      <c r="N1954" t="s">
        <v>1556</v>
      </c>
      <c r="O1954" t="s">
        <v>4868</v>
      </c>
      <c r="Q1954" s="199">
        <v>10000</v>
      </c>
      <c r="S1954" t="s">
        <v>2947</v>
      </c>
      <c r="T1954" t="s">
        <v>3255</v>
      </c>
      <c r="U1954" s="201">
        <v>3.8650000000000002</v>
      </c>
      <c r="V1954" t="s">
        <v>1700</v>
      </c>
      <c r="W1954" t="s">
        <v>1557</v>
      </c>
      <c r="X1954" t="s">
        <v>1558</v>
      </c>
      <c r="Y1954" t="s">
        <v>1528</v>
      </c>
      <c r="Z1954" t="s">
        <v>1909</v>
      </c>
      <c r="AA1954">
        <v>817361</v>
      </c>
      <c r="AB1954" s="198">
        <v>37042.875</v>
      </c>
      <c r="AC1954" s="198">
        <v>37042.875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1309767</v>
      </c>
      <c r="H1955" s="198">
        <v>37041.363935185182</v>
      </c>
      <c r="I1955" t="s">
        <v>1546</v>
      </c>
      <c r="M1955" t="s">
        <v>2946</v>
      </c>
      <c r="N1955" t="s">
        <v>1524</v>
      </c>
      <c r="O1955" t="s">
        <v>4976</v>
      </c>
      <c r="P1955" s="199">
        <v>10000</v>
      </c>
      <c r="S1955" t="s">
        <v>2947</v>
      </c>
      <c r="T1955" t="s">
        <v>3255</v>
      </c>
      <c r="U1955" s="201">
        <v>4.05</v>
      </c>
      <c r="V1955" t="s">
        <v>2925</v>
      </c>
      <c r="W1955" t="s">
        <v>82</v>
      </c>
      <c r="X1955" t="s">
        <v>83</v>
      </c>
      <c r="Y1955" t="s">
        <v>1528</v>
      </c>
      <c r="Z1955" t="s">
        <v>1909</v>
      </c>
      <c r="AA1955">
        <v>817362</v>
      </c>
      <c r="AB1955" s="198">
        <v>37042.875</v>
      </c>
      <c r="AC1955" s="198">
        <v>37042.875</v>
      </c>
    </row>
    <row r="1956" spans="1:29" x14ac:dyDescent="0.25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1309768</v>
      </c>
      <c r="H1956" s="198">
        <v>37041.363993055558</v>
      </c>
      <c r="I1956" t="s">
        <v>1541</v>
      </c>
      <c r="M1956" t="s">
        <v>2946</v>
      </c>
      <c r="N1956" t="s">
        <v>1556</v>
      </c>
      <c r="O1956" t="s">
        <v>4868</v>
      </c>
      <c r="P1956" s="199">
        <v>10000</v>
      </c>
      <c r="S1956" t="s">
        <v>2947</v>
      </c>
      <c r="T1956" t="s">
        <v>3255</v>
      </c>
      <c r="U1956" s="201">
        <v>3.86</v>
      </c>
      <c r="V1956" t="s">
        <v>1687</v>
      </c>
      <c r="W1956" t="s">
        <v>1557</v>
      </c>
      <c r="X1956" t="s">
        <v>1558</v>
      </c>
      <c r="Y1956" t="s">
        <v>1528</v>
      </c>
      <c r="Z1956" t="s">
        <v>1909</v>
      </c>
      <c r="AA1956">
        <v>817363</v>
      </c>
      <c r="AB1956" s="198">
        <v>37042.875</v>
      </c>
      <c r="AC1956" s="198">
        <v>37042.875</v>
      </c>
    </row>
    <row r="1957" spans="1:29" x14ac:dyDescent="0.25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1500</v>
      </c>
      <c r="G1957" s="202">
        <v>1309769</v>
      </c>
      <c r="H1957" s="198">
        <v>37041.364004629628</v>
      </c>
      <c r="I1957" t="s">
        <v>2992</v>
      </c>
      <c r="M1957" t="s">
        <v>1657</v>
      </c>
      <c r="N1957" t="s">
        <v>2977</v>
      </c>
      <c r="O1957" t="s">
        <v>1681</v>
      </c>
      <c r="P1957" s="199">
        <v>50</v>
      </c>
      <c r="S1957" t="s">
        <v>2945</v>
      </c>
      <c r="T1957" t="s">
        <v>3255</v>
      </c>
      <c r="U1957" s="201">
        <v>37.6</v>
      </c>
      <c r="V1957" t="s">
        <v>2996</v>
      </c>
      <c r="W1957" t="s">
        <v>1678</v>
      </c>
      <c r="X1957" t="s">
        <v>3202</v>
      </c>
      <c r="Y1957" t="s">
        <v>1072</v>
      </c>
      <c r="Z1957" t="s">
        <v>1904</v>
      </c>
      <c r="AA1957">
        <v>625984.1</v>
      </c>
      <c r="AB1957" s="198">
        <v>37135.600694444445</v>
      </c>
      <c r="AC1957" s="198">
        <v>37164.600694444445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1309770</v>
      </c>
      <c r="H1958" s="198">
        <v>37041.364004629628</v>
      </c>
      <c r="I1958" t="s">
        <v>1529</v>
      </c>
      <c r="M1958" t="s">
        <v>2946</v>
      </c>
      <c r="N1958" t="s">
        <v>1524</v>
      </c>
      <c r="O1958" t="s">
        <v>4893</v>
      </c>
      <c r="P1958" s="199">
        <v>5000</v>
      </c>
      <c r="S1958" t="s">
        <v>2947</v>
      </c>
      <c r="T1958" t="s">
        <v>3255</v>
      </c>
      <c r="U1958" s="201">
        <v>3.5649999999999999</v>
      </c>
      <c r="V1958" t="s">
        <v>1567</v>
      </c>
      <c r="W1958" t="s">
        <v>1363</v>
      </c>
      <c r="X1958" t="s">
        <v>1548</v>
      </c>
      <c r="Y1958" t="s">
        <v>1528</v>
      </c>
      <c r="Z1958" t="s">
        <v>1909</v>
      </c>
      <c r="AA1958">
        <v>817364</v>
      </c>
      <c r="AB1958" s="198">
        <v>37042.875</v>
      </c>
      <c r="AC1958" s="198">
        <v>37042.875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1309771</v>
      </c>
      <c r="H1959" s="198">
        <v>37041.364016203705</v>
      </c>
      <c r="I1959" t="s">
        <v>2976</v>
      </c>
      <c r="M1959" t="s">
        <v>2946</v>
      </c>
      <c r="N1959" t="s">
        <v>1524</v>
      </c>
      <c r="O1959" t="s">
        <v>1985</v>
      </c>
      <c r="Q1959" s="199">
        <v>10000</v>
      </c>
      <c r="S1959" t="s">
        <v>2947</v>
      </c>
      <c r="T1959" t="s">
        <v>3255</v>
      </c>
      <c r="U1959" s="201">
        <v>10.25</v>
      </c>
      <c r="V1959" t="s">
        <v>1280</v>
      </c>
      <c r="W1959" t="s">
        <v>2919</v>
      </c>
      <c r="X1959" t="s">
        <v>83</v>
      </c>
      <c r="Y1959" t="s">
        <v>1528</v>
      </c>
      <c r="Z1959" t="s">
        <v>1909</v>
      </c>
      <c r="AA1959">
        <v>817365</v>
      </c>
      <c r="AB1959" s="198">
        <v>37042.875</v>
      </c>
      <c r="AC1959" s="198">
        <v>37042.875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1500</v>
      </c>
      <c r="G1960" s="202">
        <v>1309772</v>
      </c>
      <c r="H1960" s="198">
        <v>37041.364039351851</v>
      </c>
      <c r="I1960" t="s">
        <v>1569</v>
      </c>
      <c r="M1960" t="s">
        <v>2946</v>
      </c>
      <c r="N1960" t="s">
        <v>1524</v>
      </c>
      <c r="O1960" t="s">
        <v>4891</v>
      </c>
      <c r="P1960" s="199">
        <v>1500</v>
      </c>
      <c r="S1960" t="s">
        <v>2947</v>
      </c>
      <c r="T1960" t="s">
        <v>3255</v>
      </c>
      <c r="U1960" s="201">
        <v>3.5325000000000002</v>
      </c>
      <c r="V1960" t="s">
        <v>398</v>
      </c>
      <c r="W1960" t="s">
        <v>1363</v>
      </c>
      <c r="X1960" t="s">
        <v>1548</v>
      </c>
      <c r="Y1960" t="s">
        <v>1528</v>
      </c>
      <c r="Z1960" t="s">
        <v>1909</v>
      </c>
      <c r="AA1960">
        <v>817366</v>
      </c>
      <c r="AB1960" s="198">
        <v>37042.875</v>
      </c>
      <c r="AC1960" s="198">
        <v>37042.875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7500</v>
      </c>
      <c r="G1961" s="202">
        <v>1309774</v>
      </c>
      <c r="H1961" s="198">
        <v>37041.364155092589</v>
      </c>
      <c r="I1961" t="s">
        <v>1581</v>
      </c>
      <c r="M1961" t="s">
        <v>2946</v>
      </c>
      <c r="N1961" t="s">
        <v>1524</v>
      </c>
      <c r="O1961" t="s">
        <v>2016</v>
      </c>
      <c r="Q1961" s="199">
        <v>7500</v>
      </c>
      <c r="S1961" t="s">
        <v>2947</v>
      </c>
      <c r="T1961" t="s">
        <v>3255</v>
      </c>
      <c r="U1961" s="201">
        <v>3.6549999999999998</v>
      </c>
      <c r="V1961" t="s">
        <v>1582</v>
      </c>
      <c r="W1961" t="s">
        <v>1107</v>
      </c>
      <c r="X1961" t="s">
        <v>1108</v>
      </c>
      <c r="Y1961" t="s">
        <v>1528</v>
      </c>
      <c r="Z1961" t="s">
        <v>1909</v>
      </c>
      <c r="AA1961">
        <v>817367</v>
      </c>
      <c r="AB1961" s="198">
        <v>37042.875</v>
      </c>
      <c r="AC1961" s="198">
        <v>37042.875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1309775</v>
      </c>
      <c r="H1962" s="198">
        <v>37041.364178240743</v>
      </c>
      <c r="I1962" t="s">
        <v>1529</v>
      </c>
      <c r="M1962" t="s">
        <v>2946</v>
      </c>
      <c r="N1962" t="s">
        <v>1524</v>
      </c>
      <c r="O1962" t="s">
        <v>4912</v>
      </c>
      <c r="P1962" s="199">
        <v>5000</v>
      </c>
      <c r="S1962" t="s">
        <v>2947</v>
      </c>
      <c r="T1962" t="s">
        <v>3255</v>
      </c>
      <c r="U1962" s="201">
        <v>3.5550000000000002</v>
      </c>
      <c r="V1962" t="s">
        <v>1530</v>
      </c>
      <c r="W1962" t="s">
        <v>1363</v>
      </c>
      <c r="X1962" t="s">
        <v>1548</v>
      </c>
      <c r="Y1962" t="s">
        <v>1528</v>
      </c>
      <c r="Z1962" t="s">
        <v>1909</v>
      </c>
      <c r="AA1962">
        <v>817368</v>
      </c>
      <c r="AB1962" s="198">
        <v>37042.875</v>
      </c>
      <c r="AC1962" s="198">
        <v>37042.875</v>
      </c>
    </row>
    <row r="1963" spans="1:29" x14ac:dyDescent="0.25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1309776</v>
      </c>
      <c r="H1963" s="198">
        <v>37041.364201388889</v>
      </c>
      <c r="I1963" t="s">
        <v>2976</v>
      </c>
      <c r="M1963" t="s">
        <v>2946</v>
      </c>
      <c r="N1963" t="s">
        <v>1268</v>
      </c>
      <c r="O1963" t="s">
        <v>1555</v>
      </c>
      <c r="P1963" s="199">
        <v>5000</v>
      </c>
      <c r="S1963" t="s">
        <v>2947</v>
      </c>
      <c r="T1963" t="s">
        <v>3255</v>
      </c>
      <c r="U1963" s="201">
        <v>4.1849999999999996</v>
      </c>
      <c r="V1963" t="s">
        <v>1417</v>
      </c>
      <c r="W1963" t="s">
        <v>1767</v>
      </c>
      <c r="X1963" t="s">
        <v>1269</v>
      </c>
      <c r="Y1963" t="s">
        <v>3275</v>
      </c>
      <c r="Z1963" t="s">
        <v>1909</v>
      </c>
      <c r="AA1963" t="s">
        <v>2227</v>
      </c>
      <c r="AB1963" s="198">
        <v>37196</v>
      </c>
      <c r="AC1963" s="198">
        <v>37346</v>
      </c>
    </row>
    <row r="1964" spans="1:29" x14ac:dyDescent="0.25">
      <c r="A1964" s="44" t="str">
        <f t="shared" si="151"/>
        <v>US Power Physical</v>
      </c>
      <c r="B1964" s="44" t="str">
        <f t="shared" si="152"/>
        <v>US</v>
      </c>
      <c r="C1964" s="44" t="str">
        <f t="shared" si="153"/>
        <v>Power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</v>
      </c>
      <c r="G1964" s="202">
        <v>1309778</v>
      </c>
      <c r="H1964" s="198">
        <v>37041.364212962966</v>
      </c>
      <c r="I1964" t="s">
        <v>1238</v>
      </c>
      <c r="M1964" t="s">
        <v>1657</v>
      </c>
      <c r="N1964" t="s">
        <v>2977</v>
      </c>
      <c r="O1964" t="s">
        <v>4766</v>
      </c>
      <c r="P1964" s="199">
        <v>50</v>
      </c>
      <c r="S1964" t="s">
        <v>2945</v>
      </c>
      <c r="T1964" t="s">
        <v>3255</v>
      </c>
      <c r="U1964" s="201">
        <v>10</v>
      </c>
      <c r="V1964" t="s">
        <v>1076</v>
      </c>
      <c r="W1964" t="s">
        <v>2993</v>
      </c>
      <c r="X1964" t="s">
        <v>2994</v>
      </c>
      <c r="Y1964" t="s">
        <v>1072</v>
      </c>
      <c r="Z1964" t="s">
        <v>1904</v>
      </c>
      <c r="AA1964">
        <v>625985.1</v>
      </c>
      <c r="AB1964" s="198">
        <v>37042.875</v>
      </c>
      <c r="AC1964" s="198">
        <v>37042.875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9496</v>
      </c>
      <c r="G1965" s="202">
        <v>1309779</v>
      </c>
      <c r="H1965" s="198">
        <v>37041.364212962966</v>
      </c>
      <c r="I1965" t="s">
        <v>3405</v>
      </c>
      <c r="M1965" t="s">
        <v>2946</v>
      </c>
      <c r="N1965" t="s">
        <v>1524</v>
      </c>
      <c r="O1965" t="s">
        <v>4973</v>
      </c>
      <c r="P1965" s="199">
        <v>9496</v>
      </c>
      <c r="S1965" t="s">
        <v>2947</v>
      </c>
      <c r="T1965" t="s">
        <v>3255</v>
      </c>
      <c r="U1965" s="201">
        <v>3.79</v>
      </c>
      <c r="V1965" t="s">
        <v>3406</v>
      </c>
      <c r="W1965" t="s">
        <v>1101</v>
      </c>
      <c r="X1965" t="s">
        <v>1102</v>
      </c>
      <c r="Y1965" t="s">
        <v>1528</v>
      </c>
      <c r="Z1965" t="s">
        <v>1909</v>
      </c>
      <c r="AA1965">
        <v>817370</v>
      </c>
      <c r="AB1965" s="198">
        <v>37042.875</v>
      </c>
      <c r="AC1965" s="198">
        <v>37042.875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1309777</v>
      </c>
      <c r="H1966" s="198">
        <v>37041.364212962966</v>
      </c>
      <c r="I1966" t="s">
        <v>2917</v>
      </c>
      <c r="M1966" t="s">
        <v>2946</v>
      </c>
      <c r="N1966" t="s">
        <v>1524</v>
      </c>
      <c r="O1966" t="s">
        <v>4976</v>
      </c>
      <c r="P1966" s="199">
        <v>5000</v>
      </c>
      <c r="S1966" t="s">
        <v>2947</v>
      </c>
      <c r="T1966" t="s">
        <v>3255</v>
      </c>
      <c r="U1966" s="201">
        <v>3.95</v>
      </c>
      <c r="V1966" t="s">
        <v>1374</v>
      </c>
      <c r="W1966" t="s">
        <v>82</v>
      </c>
      <c r="X1966" t="s">
        <v>83</v>
      </c>
      <c r="Y1966" t="s">
        <v>1528</v>
      </c>
      <c r="Z1966" t="s">
        <v>1909</v>
      </c>
      <c r="AA1966">
        <v>817369</v>
      </c>
      <c r="AB1966" s="198">
        <v>37042.875</v>
      </c>
      <c r="AC1966" s="198">
        <v>37042.875</v>
      </c>
    </row>
    <row r="1967" spans="1:29" x14ac:dyDescent="0.25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30</v>
      </c>
      <c r="F1967" s="213">
        <f t="shared" si="155"/>
        <v>150000</v>
      </c>
      <c r="G1967" s="202">
        <v>1309780</v>
      </c>
      <c r="H1967" s="198">
        <v>37041.364236111112</v>
      </c>
      <c r="I1967" t="s">
        <v>2992</v>
      </c>
      <c r="M1967" t="s">
        <v>2946</v>
      </c>
      <c r="N1967" t="s">
        <v>96</v>
      </c>
      <c r="O1967" t="s">
        <v>3128</v>
      </c>
      <c r="P1967" s="199">
        <v>5000</v>
      </c>
      <c r="S1967" t="s">
        <v>3329</v>
      </c>
      <c r="T1967" t="s">
        <v>97</v>
      </c>
      <c r="U1967" s="201">
        <v>4.8099999999999996</v>
      </c>
      <c r="V1967" t="s">
        <v>3408</v>
      </c>
      <c r="W1967" t="s">
        <v>1502</v>
      </c>
      <c r="X1967" t="s">
        <v>99</v>
      </c>
      <c r="Y1967" t="s">
        <v>1528</v>
      </c>
      <c r="Z1967" t="s">
        <v>1910</v>
      </c>
      <c r="AA1967">
        <v>817371</v>
      </c>
      <c r="AB1967" s="198">
        <v>37043.875</v>
      </c>
      <c r="AC1967" s="198">
        <v>37072.875</v>
      </c>
    </row>
    <row r="1968" spans="1:29" x14ac:dyDescent="0.25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150000</v>
      </c>
      <c r="G1968" s="202">
        <v>1309781</v>
      </c>
      <c r="H1968" s="198">
        <v>37041.364247685182</v>
      </c>
      <c r="I1968" t="s">
        <v>1331</v>
      </c>
      <c r="M1968" t="s">
        <v>2946</v>
      </c>
      <c r="N1968" t="s">
        <v>96</v>
      </c>
      <c r="O1968" t="s">
        <v>3128</v>
      </c>
      <c r="Q1968" s="199">
        <v>5000</v>
      </c>
      <c r="S1968" t="s">
        <v>3329</v>
      </c>
      <c r="T1968" t="s">
        <v>97</v>
      </c>
      <c r="U1968" s="201">
        <v>4.835</v>
      </c>
      <c r="V1968" t="s">
        <v>1332</v>
      </c>
      <c r="W1968" t="s">
        <v>1502</v>
      </c>
      <c r="X1968" t="s">
        <v>99</v>
      </c>
      <c r="Y1968" t="s">
        <v>1528</v>
      </c>
      <c r="Z1968" t="s">
        <v>1910</v>
      </c>
      <c r="AA1968">
        <v>817373</v>
      </c>
      <c r="AB1968" s="198">
        <v>37043.875</v>
      </c>
      <c r="AC1968" s="198">
        <v>37072.875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1309782</v>
      </c>
      <c r="H1969" s="198">
        <v>37041.364247685182</v>
      </c>
      <c r="I1969" t="s">
        <v>1238</v>
      </c>
      <c r="M1969" t="s">
        <v>2946</v>
      </c>
      <c r="N1969" t="s">
        <v>1524</v>
      </c>
      <c r="O1969" t="s">
        <v>360</v>
      </c>
      <c r="Q1969" s="199">
        <v>5000</v>
      </c>
      <c r="S1969" t="s">
        <v>2947</v>
      </c>
      <c r="T1969" t="s">
        <v>3255</v>
      </c>
      <c r="U1969" s="201">
        <v>3.63</v>
      </c>
      <c r="V1969" t="s">
        <v>1416</v>
      </c>
      <c r="W1969" t="s">
        <v>1107</v>
      </c>
      <c r="X1969" t="s">
        <v>85</v>
      </c>
      <c r="Y1969" t="s">
        <v>1528</v>
      </c>
      <c r="Z1969" t="s">
        <v>1909</v>
      </c>
      <c r="AA1969">
        <v>817374</v>
      </c>
      <c r="AB1969" s="198">
        <v>37042.875</v>
      </c>
      <c r="AC1969" s="198">
        <v>37042.875</v>
      </c>
    </row>
    <row r="1970" spans="1:29" x14ac:dyDescent="0.25">
      <c r="A1970" s="44" t="str">
        <f t="shared" si="151"/>
        <v xml:space="preserve"> Natural Gas Financial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151</v>
      </c>
      <c r="F1970" s="213">
        <f t="shared" si="155"/>
        <v>226500</v>
      </c>
      <c r="G1970" s="202">
        <v>1309783</v>
      </c>
      <c r="H1970" s="198">
        <v>37041.364259259259</v>
      </c>
      <c r="I1970" t="s">
        <v>1468</v>
      </c>
      <c r="M1970" t="s">
        <v>2946</v>
      </c>
      <c r="N1970" t="s">
        <v>3215</v>
      </c>
      <c r="O1970" t="s">
        <v>3181</v>
      </c>
      <c r="P1970" s="199">
        <v>1500</v>
      </c>
      <c r="S1970" t="s">
        <v>2947</v>
      </c>
      <c r="T1970" t="s">
        <v>3255</v>
      </c>
      <c r="U1970" s="201">
        <v>-0.34499999999999997</v>
      </c>
      <c r="V1970" t="s">
        <v>1004</v>
      </c>
      <c r="W1970" t="s">
        <v>3217</v>
      </c>
      <c r="X1970" t="s">
        <v>3218</v>
      </c>
      <c r="Y1970" t="s">
        <v>3275</v>
      </c>
      <c r="Z1970" t="s">
        <v>1910</v>
      </c>
      <c r="AA1970" t="s">
        <v>2228</v>
      </c>
      <c r="AB1970" s="198">
        <v>37196</v>
      </c>
      <c r="AC1970" s="198">
        <v>37346</v>
      </c>
    </row>
    <row r="1971" spans="1:29" x14ac:dyDescent="0.25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31</v>
      </c>
      <c r="F1971" s="213">
        <f t="shared" si="155"/>
        <v>542500</v>
      </c>
      <c r="G1971" s="202">
        <v>1309785</v>
      </c>
      <c r="H1971" s="198">
        <v>37041.364270833335</v>
      </c>
      <c r="I1971" t="s">
        <v>2992</v>
      </c>
      <c r="M1971" t="s">
        <v>2946</v>
      </c>
      <c r="N1971" t="s">
        <v>1268</v>
      </c>
      <c r="O1971" t="s">
        <v>1537</v>
      </c>
      <c r="Q1971" s="199">
        <v>17500</v>
      </c>
      <c r="S1971" t="s">
        <v>2947</v>
      </c>
      <c r="T1971" t="s">
        <v>3255</v>
      </c>
      <c r="U1971" s="201">
        <v>3.73</v>
      </c>
      <c r="V1971" t="s">
        <v>1685</v>
      </c>
      <c r="W1971" t="s">
        <v>1767</v>
      </c>
      <c r="X1971" t="s">
        <v>1269</v>
      </c>
      <c r="Y1971" t="s">
        <v>3275</v>
      </c>
      <c r="Z1971" t="s">
        <v>1909</v>
      </c>
      <c r="AA1971" t="s">
        <v>2229</v>
      </c>
      <c r="AB1971" s="198">
        <v>37073.875</v>
      </c>
      <c r="AC1971" s="198">
        <v>37103.875</v>
      </c>
    </row>
    <row r="1972" spans="1:29" x14ac:dyDescent="0.25">
      <c r="A1972" s="44" t="str">
        <f t="shared" si="151"/>
        <v xml:space="preserve"> Natural Gas Physical</v>
      </c>
      <c r="B1972" s="44" t="str">
        <f t="shared" si="152"/>
        <v/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10000</v>
      </c>
      <c r="G1972" s="202">
        <v>1309784</v>
      </c>
      <c r="H1972" s="198">
        <v>37041.364270833335</v>
      </c>
      <c r="I1972" t="s">
        <v>1463</v>
      </c>
      <c r="M1972" t="s">
        <v>2946</v>
      </c>
      <c r="N1972" t="s">
        <v>96</v>
      </c>
      <c r="O1972" t="s">
        <v>1016</v>
      </c>
      <c r="P1972" s="199">
        <v>10000</v>
      </c>
      <c r="S1972" t="s">
        <v>3329</v>
      </c>
      <c r="T1972" t="s">
        <v>97</v>
      </c>
      <c r="U1972" s="201">
        <v>4.8099999999999996</v>
      </c>
      <c r="V1972" t="s">
        <v>3338</v>
      </c>
      <c r="W1972" t="s">
        <v>98</v>
      </c>
      <c r="X1972" t="s">
        <v>99</v>
      </c>
      <c r="Y1972" t="s">
        <v>1528</v>
      </c>
      <c r="Z1972" t="s">
        <v>1910</v>
      </c>
      <c r="AA1972">
        <v>817375</v>
      </c>
      <c r="AB1972" s="198">
        <v>37041.875</v>
      </c>
      <c r="AC1972" s="198">
        <v>37041.875</v>
      </c>
    </row>
    <row r="1973" spans="1:29" x14ac:dyDescent="0.25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30</v>
      </c>
      <c r="F1973" s="213">
        <f t="shared" si="155"/>
        <v>300000</v>
      </c>
      <c r="G1973" s="202">
        <v>1309787</v>
      </c>
      <c r="H1973" s="198">
        <v>37041.364282407405</v>
      </c>
      <c r="I1973" t="s">
        <v>3151</v>
      </c>
      <c r="M1973" t="s">
        <v>2946</v>
      </c>
      <c r="N1973" t="s">
        <v>1268</v>
      </c>
      <c r="O1973" t="s">
        <v>74</v>
      </c>
      <c r="P1973" s="199">
        <v>10000</v>
      </c>
      <c r="S1973" t="s">
        <v>2947</v>
      </c>
      <c r="T1973" t="s">
        <v>3255</v>
      </c>
      <c r="U1973" s="201">
        <v>3.6549999999999998</v>
      </c>
      <c r="V1973" t="s">
        <v>3191</v>
      </c>
      <c r="W1973" t="s">
        <v>1580</v>
      </c>
      <c r="X1973" t="s">
        <v>1093</v>
      </c>
      <c r="Y1973" t="s">
        <v>3275</v>
      </c>
      <c r="Z1973" t="s">
        <v>1909</v>
      </c>
      <c r="AA1973" t="s">
        <v>2230</v>
      </c>
      <c r="AB1973" s="198">
        <v>37043.875</v>
      </c>
      <c r="AC1973" s="198">
        <v>37072.875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1456</v>
      </c>
      <c r="G1974" s="202">
        <v>1309786</v>
      </c>
      <c r="H1974" s="198">
        <v>37041.364282407405</v>
      </c>
      <c r="I1974" t="s">
        <v>1600</v>
      </c>
      <c r="M1974" t="s">
        <v>2946</v>
      </c>
      <c r="N1974" t="s">
        <v>1524</v>
      </c>
      <c r="O1974" t="s">
        <v>4891</v>
      </c>
      <c r="P1974" s="199">
        <v>1456</v>
      </c>
      <c r="S1974" t="s">
        <v>2947</v>
      </c>
      <c r="T1974" t="s">
        <v>3255</v>
      </c>
      <c r="U1974" s="201">
        <v>3.5274999999999999</v>
      </c>
      <c r="V1974" t="s">
        <v>1365</v>
      </c>
      <c r="W1974" t="s">
        <v>1363</v>
      </c>
      <c r="X1974" t="s">
        <v>1548</v>
      </c>
      <c r="Y1974" t="s">
        <v>1528</v>
      </c>
      <c r="Z1974" t="s">
        <v>1909</v>
      </c>
      <c r="AA1974">
        <v>817376</v>
      </c>
      <c r="AB1974" s="198">
        <v>37042.875</v>
      </c>
      <c r="AC1974" s="198">
        <v>37042.875</v>
      </c>
    </row>
    <row r="1975" spans="1:29" x14ac:dyDescent="0.25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155000</v>
      </c>
      <c r="G1975" s="202">
        <v>1309788</v>
      </c>
      <c r="H1975" s="198">
        <v>37041.364305555559</v>
      </c>
      <c r="I1975" t="s">
        <v>1277</v>
      </c>
      <c r="M1975" t="s">
        <v>2946</v>
      </c>
      <c r="N1975" t="s">
        <v>1538</v>
      </c>
      <c r="O1975" t="s">
        <v>2231</v>
      </c>
      <c r="P1975" s="199">
        <v>5000</v>
      </c>
      <c r="S1975" t="s">
        <v>2947</v>
      </c>
      <c r="T1975" t="s">
        <v>3255</v>
      </c>
      <c r="U1975" s="201">
        <v>7.0000000000000007E-2</v>
      </c>
      <c r="V1975" t="s">
        <v>2936</v>
      </c>
      <c r="W1975" t="s">
        <v>89</v>
      </c>
      <c r="X1975" t="s">
        <v>90</v>
      </c>
      <c r="Y1975" t="s">
        <v>3275</v>
      </c>
      <c r="Z1975" t="s">
        <v>1909</v>
      </c>
      <c r="AA1975" t="s">
        <v>2232</v>
      </c>
      <c r="AB1975" s="198">
        <v>37073.875</v>
      </c>
      <c r="AC1975" s="198">
        <v>37103.875</v>
      </c>
    </row>
    <row r="1976" spans="1:29" x14ac:dyDescent="0.25">
      <c r="A1976" s="44" t="str">
        <f t="shared" si="151"/>
        <v xml:space="preserve"> Natural Gas Physical</v>
      </c>
      <c r="B1976" s="44" t="str">
        <f t="shared" si="152"/>
        <v/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1309791</v>
      </c>
      <c r="H1976" s="198">
        <v>37041.364317129628</v>
      </c>
      <c r="I1976" t="s">
        <v>1451</v>
      </c>
      <c r="M1976" t="s">
        <v>2946</v>
      </c>
      <c r="N1976" t="s">
        <v>96</v>
      </c>
      <c r="O1976" t="s">
        <v>2203</v>
      </c>
      <c r="Q1976" s="199">
        <v>5000</v>
      </c>
      <c r="S1976" t="s">
        <v>2947</v>
      </c>
      <c r="T1976" t="s">
        <v>3255</v>
      </c>
      <c r="U1976" s="201">
        <v>3.51</v>
      </c>
      <c r="V1976" t="s">
        <v>3180</v>
      </c>
      <c r="W1976" t="s">
        <v>1487</v>
      </c>
      <c r="X1976" t="s">
        <v>3337</v>
      </c>
      <c r="Y1976" t="s">
        <v>1528</v>
      </c>
      <c r="Z1976" t="s">
        <v>1910</v>
      </c>
      <c r="AA1976">
        <v>817377</v>
      </c>
      <c r="AB1976" s="198">
        <v>37042.875</v>
      </c>
      <c r="AC1976" s="198">
        <v>37042.875</v>
      </c>
    </row>
    <row r="1977" spans="1:29" x14ac:dyDescent="0.25">
      <c r="A1977" s="44" t="str">
        <f t="shared" si="151"/>
        <v xml:space="preserve"> Natural Gas Physical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1309792</v>
      </c>
      <c r="H1977" s="198">
        <v>37041.364340277774</v>
      </c>
      <c r="I1977" t="s">
        <v>1463</v>
      </c>
      <c r="M1977" t="s">
        <v>2946</v>
      </c>
      <c r="N1977" t="s">
        <v>96</v>
      </c>
      <c r="O1977" t="s">
        <v>1016</v>
      </c>
      <c r="P1977" s="199">
        <v>10000</v>
      </c>
      <c r="S1977" t="s">
        <v>3329</v>
      </c>
      <c r="T1977" t="s">
        <v>97</v>
      </c>
      <c r="U1977" s="201">
        <v>4.8</v>
      </c>
      <c r="V1977" t="s">
        <v>3338</v>
      </c>
      <c r="W1977" t="s">
        <v>98</v>
      </c>
      <c r="X1977" t="s">
        <v>99</v>
      </c>
      <c r="Y1977" t="s">
        <v>1528</v>
      </c>
      <c r="Z1977" t="s">
        <v>1910</v>
      </c>
      <c r="AA1977">
        <v>817378</v>
      </c>
      <c r="AB1977" s="198">
        <v>37041.875</v>
      </c>
      <c r="AC1977" s="198">
        <v>37041.875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20000</v>
      </c>
      <c r="G1978" s="202">
        <v>1309793</v>
      </c>
      <c r="H1978" s="198">
        <v>37041.364363425928</v>
      </c>
      <c r="I1978" t="s">
        <v>1262</v>
      </c>
      <c r="M1978" t="s">
        <v>2946</v>
      </c>
      <c r="N1978" t="s">
        <v>1524</v>
      </c>
      <c r="O1978" t="s">
        <v>110</v>
      </c>
      <c r="Q1978" s="199">
        <v>20000</v>
      </c>
      <c r="S1978" t="s">
        <v>2947</v>
      </c>
      <c r="T1978" t="s">
        <v>3255</v>
      </c>
      <c r="U1978" s="201">
        <v>3.68</v>
      </c>
      <c r="V1978" t="s">
        <v>1333</v>
      </c>
      <c r="W1978" t="s">
        <v>1101</v>
      </c>
      <c r="X1978" t="s">
        <v>1102</v>
      </c>
      <c r="Y1978" t="s">
        <v>1528</v>
      </c>
      <c r="Z1978" t="s">
        <v>1909</v>
      </c>
      <c r="AA1978">
        <v>817379</v>
      </c>
      <c r="AB1978" s="198">
        <v>37042.875</v>
      </c>
      <c r="AC1978" s="198">
        <v>37042.875</v>
      </c>
    </row>
    <row r="1979" spans="1:29" x14ac:dyDescent="0.25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365</v>
      </c>
      <c r="F1979" s="213">
        <f t="shared" si="155"/>
        <v>18250</v>
      </c>
      <c r="G1979" s="202">
        <v>1309794</v>
      </c>
      <c r="H1979" s="198">
        <v>37041.364432870374</v>
      </c>
      <c r="I1979" t="s">
        <v>2999</v>
      </c>
      <c r="M1979" t="s">
        <v>1657</v>
      </c>
      <c r="N1979" t="s">
        <v>2977</v>
      </c>
      <c r="O1979" t="s">
        <v>3444</v>
      </c>
      <c r="P1979" s="199">
        <v>50</v>
      </c>
      <c r="S1979" t="s">
        <v>2945</v>
      </c>
      <c r="T1979" t="s">
        <v>3255</v>
      </c>
      <c r="U1979" s="201">
        <v>41.75</v>
      </c>
      <c r="V1979" t="s">
        <v>2233</v>
      </c>
      <c r="W1979" t="s">
        <v>2997</v>
      </c>
      <c r="X1979" t="s">
        <v>2998</v>
      </c>
      <c r="Y1979" t="s">
        <v>1072</v>
      </c>
      <c r="Z1979" t="s">
        <v>1904</v>
      </c>
      <c r="AA1979">
        <v>625986.1</v>
      </c>
      <c r="AB1979" s="198">
        <v>37257.71597222222</v>
      </c>
      <c r="AC1979" s="198">
        <v>37621.71597222222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1309795</v>
      </c>
      <c r="H1980" s="198">
        <v>37041.36445601852</v>
      </c>
      <c r="I1980" t="s">
        <v>1573</v>
      </c>
      <c r="M1980" t="s">
        <v>2946</v>
      </c>
      <c r="N1980" t="s">
        <v>1524</v>
      </c>
      <c r="O1980" t="s">
        <v>4953</v>
      </c>
      <c r="P1980" s="199">
        <v>10000</v>
      </c>
      <c r="S1980" t="s">
        <v>2947</v>
      </c>
      <c r="T1980" t="s">
        <v>3255</v>
      </c>
      <c r="U1980" s="201">
        <v>3.88</v>
      </c>
      <c r="V1980" t="s">
        <v>3376</v>
      </c>
      <c r="W1980" t="s">
        <v>1117</v>
      </c>
      <c r="X1980" t="s">
        <v>1118</v>
      </c>
      <c r="Y1980" t="s">
        <v>1528</v>
      </c>
      <c r="Z1980" t="s">
        <v>1909</v>
      </c>
      <c r="AA1980">
        <v>817380</v>
      </c>
      <c r="AB1980" s="198">
        <v>37042.875</v>
      </c>
      <c r="AC1980" s="198">
        <v>37042.875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1309796</v>
      </c>
      <c r="H1981" s="198">
        <v>37041.36446759259</v>
      </c>
      <c r="I1981" t="s">
        <v>1425</v>
      </c>
      <c r="M1981" t="s">
        <v>2946</v>
      </c>
      <c r="N1981" t="s">
        <v>1524</v>
      </c>
      <c r="O1981" t="s">
        <v>2035</v>
      </c>
      <c r="P1981" s="199">
        <v>10000</v>
      </c>
      <c r="S1981" t="s">
        <v>2947</v>
      </c>
      <c r="T1981" t="s">
        <v>3255</v>
      </c>
      <c r="U1981" s="201">
        <v>3.6549999999999998</v>
      </c>
      <c r="V1981" t="s">
        <v>2151</v>
      </c>
      <c r="W1981" t="s">
        <v>1107</v>
      </c>
      <c r="X1981" t="s">
        <v>1108</v>
      </c>
      <c r="Y1981" t="s">
        <v>1528</v>
      </c>
      <c r="Z1981" t="s">
        <v>1909</v>
      </c>
      <c r="AA1981">
        <v>817381</v>
      </c>
      <c r="AB1981" s="198">
        <v>37042.875</v>
      </c>
      <c r="AC1981" s="198">
        <v>37042.875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1309797</v>
      </c>
      <c r="H1982" s="198">
        <v>37041.364479166667</v>
      </c>
      <c r="I1982" t="s">
        <v>1226</v>
      </c>
      <c r="M1982" t="s">
        <v>2946</v>
      </c>
      <c r="N1982" t="s">
        <v>1524</v>
      </c>
      <c r="O1982" t="s">
        <v>4973</v>
      </c>
      <c r="P1982" s="199">
        <v>10000</v>
      </c>
      <c r="S1982" t="s">
        <v>2947</v>
      </c>
      <c r="T1982" t="s">
        <v>3255</v>
      </c>
      <c r="U1982" s="201">
        <v>3.78</v>
      </c>
      <c r="V1982" t="s">
        <v>2103</v>
      </c>
      <c r="W1982" t="s">
        <v>1101</v>
      </c>
      <c r="X1982" t="s">
        <v>1102</v>
      </c>
      <c r="Y1982" t="s">
        <v>1528</v>
      </c>
      <c r="Z1982" t="s">
        <v>1909</v>
      </c>
      <c r="AA1982">
        <v>817383</v>
      </c>
      <c r="AB1982" s="198">
        <v>37042.875</v>
      </c>
      <c r="AC1982" s="198">
        <v>37042.875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1309798</v>
      </c>
      <c r="H1983" s="198">
        <v>37041.364490740743</v>
      </c>
      <c r="I1983" t="s">
        <v>1552</v>
      </c>
      <c r="M1983" t="s">
        <v>2946</v>
      </c>
      <c r="N1983" t="s">
        <v>1524</v>
      </c>
      <c r="O1983" t="s">
        <v>4893</v>
      </c>
      <c r="Q1983" s="199">
        <v>5000</v>
      </c>
      <c r="S1983" t="s">
        <v>2947</v>
      </c>
      <c r="T1983" t="s">
        <v>3255</v>
      </c>
      <c r="U1983" s="201">
        <v>3.5625</v>
      </c>
      <c r="V1983" t="s">
        <v>1121</v>
      </c>
      <c r="W1983" t="s">
        <v>1363</v>
      </c>
      <c r="X1983" t="s">
        <v>1548</v>
      </c>
      <c r="Y1983" t="s">
        <v>1528</v>
      </c>
      <c r="Z1983" t="s">
        <v>1909</v>
      </c>
      <c r="AA1983">
        <v>817382</v>
      </c>
      <c r="AB1983" s="198">
        <v>37042.875</v>
      </c>
      <c r="AC1983" s="198">
        <v>37042.875</v>
      </c>
    </row>
    <row r="1984" spans="1:29" x14ac:dyDescent="0.25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31</v>
      </c>
      <c r="F1984" s="213">
        <f t="shared" si="155"/>
        <v>620000</v>
      </c>
      <c r="G1984" s="202">
        <v>1309799</v>
      </c>
      <c r="H1984" s="198">
        <v>37041.36451388889</v>
      </c>
      <c r="I1984" t="s">
        <v>3225</v>
      </c>
      <c r="M1984" t="s">
        <v>2946</v>
      </c>
      <c r="N1984" t="s">
        <v>1268</v>
      </c>
      <c r="O1984" t="s">
        <v>1537</v>
      </c>
      <c r="Q1984" s="199">
        <v>20000</v>
      </c>
      <c r="S1984" t="s">
        <v>2947</v>
      </c>
      <c r="T1984" t="s">
        <v>3255</v>
      </c>
      <c r="U1984" s="201">
        <v>3.73</v>
      </c>
      <c r="V1984" t="s">
        <v>15</v>
      </c>
      <c r="W1984" t="s">
        <v>1767</v>
      </c>
      <c r="X1984" t="s">
        <v>1269</v>
      </c>
      <c r="Y1984" t="s">
        <v>3275</v>
      </c>
      <c r="Z1984" t="s">
        <v>1909</v>
      </c>
      <c r="AA1984" t="s">
        <v>2234</v>
      </c>
      <c r="AB1984" s="198">
        <v>37073.875</v>
      </c>
      <c r="AC1984" s="198">
        <v>37103.875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25000</v>
      </c>
      <c r="G1985" s="202">
        <v>1309800</v>
      </c>
      <c r="H1985" s="198">
        <v>37041.36451388889</v>
      </c>
      <c r="I1985" t="s">
        <v>2941</v>
      </c>
      <c r="M1985" t="s">
        <v>2946</v>
      </c>
      <c r="N1985" t="s">
        <v>1524</v>
      </c>
      <c r="O1985" t="s">
        <v>110</v>
      </c>
      <c r="P1985" s="199">
        <v>25000</v>
      </c>
      <c r="S1985" t="s">
        <v>2947</v>
      </c>
      <c r="T1985" t="s">
        <v>3255</v>
      </c>
      <c r="U1985" s="201">
        <v>3.6749999999999998</v>
      </c>
      <c r="V1985" t="s">
        <v>1057</v>
      </c>
      <c r="W1985" t="s">
        <v>1101</v>
      </c>
      <c r="X1985" t="s">
        <v>1102</v>
      </c>
      <c r="Y1985" t="s">
        <v>1528</v>
      </c>
      <c r="Z1985" t="s">
        <v>1909</v>
      </c>
      <c r="AA1985">
        <v>817384</v>
      </c>
      <c r="AB1985" s="198">
        <v>37042.875</v>
      </c>
      <c r="AC1985" s="198">
        <v>37042.875</v>
      </c>
    </row>
    <row r="1986" spans="1:29" x14ac:dyDescent="0.25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3">
        <f t="shared" si="155"/>
        <v>300000</v>
      </c>
      <c r="G1986" s="202">
        <v>1309802</v>
      </c>
      <c r="H1986" s="198">
        <v>37041.364606481482</v>
      </c>
      <c r="I1986" t="s">
        <v>3095</v>
      </c>
      <c r="M1986" t="s">
        <v>2946</v>
      </c>
      <c r="N1986" t="s">
        <v>1268</v>
      </c>
      <c r="O1986" t="s">
        <v>74</v>
      </c>
      <c r="Q1986" s="199">
        <v>10000</v>
      </c>
      <c r="S1986" t="s">
        <v>2947</v>
      </c>
      <c r="T1986" t="s">
        <v>3255</v>
      </c>
      <c r="U1986" s="201">
        <v>3.6549999999999998</v>
      </c>
      <c r="V1986" t="s">
        <v>414</v>
      </c>
      <c r="W1986" t="s">
        <v>1580</v>
      </c>
      <c r="X1986" t="s">
        <v>1093</v>
      </c>
      <c r="Y1986" t="s">
        <v>3275</v>
      </c>
      <c r="Z1986" t="s">
        <v>1909</v>
      </c>
      <c r="AA1986" t="s">
        <v>2235</v>
      </c>
      <c r="AB1986" s="198">
        <v>37043.875</v>
      </c>
      <c r="AC1986" s="198">
        <v>37072.875</v>
      </c>
    </row>
    <row r="1987" spans="1:29" x14ac:dyDescent="0.25">
      <c r="A1987" s="44" t="str">
        <f t="shared" si="151"/>
        <v xml:space="preserve"> Metals Financial</v>
      </c>
      <c r="B1987" s="44" t="str">
        <f t="shared" si="152"/>
        <v/>
      </c>
      <c r="C1987" s="44" t="str">
        <f t="shared" si="153"/>
        <v>Metals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</v>
      </c>
      <c r="G1987" s="202">
        <v>1309804</v>
      </c>
      <c r="H1987" s="198">
        <v>37041.364618055559</v>
      </c>
      <c r="I1987" t="s">
        <v>3270</v>
      </c>
      <c r="M1987" t="s">
        <v>2952</v>
      </c>
      <c r="N1987" t="s">
        <v>3265</v>
      </c>
      <c r="O1987" t="s">
        <v>3266</v>
      </c>
      <c r="Q1987" s="199">
        <v>2</v>
      </c>
      <c r="S1987" t="s">
        <v>3254</v>
      </c>
      <c r="T1987" t="s">
        <v>3255</v>
      </c>
      <c r="U1987" s="201">
        <v>1520</v>
      </c>
      <c r="V1987" t="s">
        <v>4687</v>
      </c>
      <c r="W1987" t="s">
        <v>3261</v>
      </c>
      <c r="X1987" t="s">
        <v>3257</v>
      </c>
      <c r="Y1987" t="s">
        <v>3258</v>
      </c>
      <c r="Z1987" t="s">
        <v>3259</v>
      </c>
      <c r="AA1987">
        <v>2157880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1309803</v>
      </c>
      <c r="H1988" s="198">
        <v>37041.364618055559</v>
      </c>
      <c r="I1988" t="s">
        <v>1262</v>
      </c>
      <c r="M1988" t="s">
        <v>2946</v>
      </c>
      <c r="N1988" t="s">
        <v>1524</v>
      </c>
      <c r="O1988" t="s">
        <v>4926</v>
      </c>
      <c r="P1988" s="199">
        <v>5000</v>
      </c>
      <c r="S1988" t="s">
        <v>2947</v>
      </c>
      <c r="T1988" t="s">
        <v>3255</v>
      </c>
      <c r="U1988" s="201">
        <v>2.44</v>
      </c>
      <c r="V1988" t="s">
        <v>3029</v>
      </c>
      <c r="W1988" t="s">
        <v>104</v>
      </c>
      <c r="X1988" t="s">
        <v>83</v>
      </c>
      <c r="Y1988" t="s">
        <v>1528</v>
      </c>
      <c r="Z1988" t="s">
        <v>1909</v>
      </c>
      <c r="AA1988">
        <v>817385</v>
      </c>
      <c r="AB1988" s="198">
        <v>37042.875</v>
      </c>
      <c r="AC1988" s="198">
        <v>37042.875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780</v>
      </c>
      <c r="G1989" s="202">
        <v>1309807</v>
      </c>
      <c r="H1989" s="198">
        <v>37041.364652777775</v>
      </c>
      <c r="I1989" t="s">
        <v>1113</v>
      </c>
      <c r="M1989" t="s">
        <v>2946</v>
      </c>
      <c r="N1989" t="s">
        <v>1524</v>
      </c>
      <c r="O1989" t="s">
        <v>4893</v>
      </c>
      <c r="Q1989" s="199">
        <v>780</v>
      </c>
      <c r="S1989" t="s">
        <v>2947</v>
      </c>
      <c r="T1989" t="s">
        <v>3255</v>
      </c>
      <c r="U1989" s="201">
        <v>3.56</v>
      </c>
      <c r="V1989" t="s">
        <v>1586</v>
      </c>
      <c r="W1989" t="s">
        <v>1363</v>
      </c>
      <c r="X1989" t="s">
        <v>1548</v>
      </c>
      <c r="Y1989" t="s">
        <v>1528</v>
      </c>
      <c r="Z1989" t="s">
        <v>1909</v>
      </c>
      <c r="AA1989">
        <v>817387</v>
      </c>
      <c r="AB1989" s="198">
        <v>37042.875</v>
      </c>
      <c r="AC1989" s="198">
        <v>37042.875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1309806</v>
      </c>
      <c r="H1990" s="198">
        <v>37041.364652777775</v>
      </c>
      <c r="I1990" t="s">
        <v>383</v>
      </c>
      <c r="M1990" t="s">
        <v>2946</v>
      </c>
      <c r="N1990" t="s">
        <v>2928</v>
      </c>
      <c r="O1990" t="s">
        <v>2164</v>
      </c>
      <c r="P1990" s="199">
        <v>10000</v>
      </c>
      <c r="S1990" t="s">
        <v>2947</v>
      </c>
      <c r="T1990" t="s">
        <v>3255</v>
      </c>
      <c r="U1990" s="201">
        <v>3.5950000000000002</v>
      </c>
      <c r="V1990" t="s">
        <v>384</v>
      </c>
      <c r="W1990" t="s">
        <v>1327</v>
      </c>
      <c r="X1990" t="s">
        <v>2929</v>
      </c>
      <c r="Y1990" t="s">
        <v>1528</v>
      </c>
      <c r="Z1990" t="s">
        <v>2930</v>
      </c>
      <c r="AA1990">
        <v>817388</v>
      </c>
      <c r="AB1990" s="198">
        <v>37042.875</v>
      </c>
      <c r="AC1990" s="198">
        <v>37042.875</v>
      </c>
    </row>
    <row r="1991" spans="1:29" x14ac:dyDescent="0.25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1550</v>
      </c>
      <c r="G1991" s="202">
        <v>1309808</v>
      </c>
      <c r="H1991" s="198">
        <v>37041.364675925928</v>
      </c>
      <c r="I1991" t="s">
        <v>2999</v>
      </c>
      <c r="M1991" t="s">
        <v>1657</v>
      </c>
      <c r="N1991" t="s">
        <v>2977</v>
      </c>
      <c r="O1991" t="s">
        <v>42</v>
      </c>
      <c r="P1991" s="199">
        <v>50</v>
      </c>
      <c r="S1991" t="s">
        <v>2945</v>
      </c>
      <c r="T1991" t="s">
        <v>3255</v>
      </c>
      <c r="U1991" s="201">
        <v>40.75</v>
      </c>
      <c r="V1991" t="s">
        <v>46</v>
      </c>
      <c r="W1991" t="s">
        <v>1247</v>
      </c>
      <c r="X1991" t="s">
        <v>1248</v>
      </c>
      <c r="Y1991" t="s">
        <v>1072</v>
      </c>
      <c r="Z1991" t="s">
        <v>1904</v>
      </c>
      <c r="AA1991">
        <v>625988.1</v>
      </c>
      <c r="AB1991" s="198">
        <v>37377.591666666667</v>
      </c>
      <c r="AC1991" s="198">
        <v>37407.591666666667</v>
      </c>
    </row>
    <row r="1992" spans="1:29" x14ac:dyDescent="0.25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1309809</v>
      </c>
      <c r="H1992" s="198">
        <v>37041.364722222221</v>
      </c>
      <c r="I1992" t="s">
        <v>1472</v>
      </c>
      <c r="M1992" t="s">
        <v>2946</v>
      </c>
      <c r="N1992" t="s">
        <v>96</v>
      </c>
      <c r="O1992" t="s">
        <v>2236</v>
      </c>
      <c r="Q1992" s="199">
        <v>5000</v>
      </c>
      <c r="S1992" t="s">
        <v>2947</v>
      </c>
      <c r="T1992" t="s">
        <v>3255</v>
      </c>
      <c r="U1992" s="201">
        <v>3.5249999999999999</v>
      </c>
      <c r="V1992" t="s">
        <v>3445</v>
      </c>
      <c r="W1992" t="s">
        <v>1487</v>
      </c>
      <c r="X1992" t="s">
        <v>3337</v>
      </c>
      <c r="Y1992" t="s">
        <v>1528</v>
      </c>
      <c r="Z1992" t="s">
        <v>1910</v>
      </c>
      <c r="AA1992">
        <v>817391</v>
      </c>
      <c r="AB1992" s="198">
        <v>37042.875</v>
      </c>
      <c r="AC1992" s="198">
        <v>37042.875</v>
      </c>
    </row>
    <row r="1993" spans="1:29" x14ac:dyDescent="0.25">
      <c r="A1993" s="44" t="str">
        <f t="shared" si="151"/>
        <v>US Crude Financial</v>
      </c>
      <c r="B1993" s="44" t="str">
        <f t="shared" si="152"/>
        <v>US</v>
      </c>
      <c r="C1993" s="44" t="str">
        <f t="shared" si="153"/>
        <v>Crude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50000</v>
      </c>
      <c r="G1993" s="202">
        <v>1309810</v>
      </c>
      <c r="H1993" s="198">
        <v>37041.364814814813</v>
      </c>
      <c r="I1993" t="s">
        <v>1267</v>
      </c>
      <c r="M1993" t="s">
        <v>3086</v>
      </c>
      <c r="N1993" t="s">
        <v>1063</v>
      </c>
      <c r="O1993" t="s">
        <v>2972</v>
      </c>
      <c r="P1993" s="199">
        <v>50000</v>
      </c>
      <c r="S1993" t="s">
        <v>2953</v>
      </c>
      <c r="T1993" t="s">
        <v>3255</v>
      </c>
      <c r="U1993" s="201">
        <v>28.75</v>
      </c>
      <c r="V1993" t="s">
        <v>1511</v>
      </c>
      <c r="W1993" t="s">
        <v>1065</v>
      </c>
      <c r="X1993" t="s">
        <v>1066</v>
      </c>
      <c r="Y1993" t="s">
        <v>1670</v>
      </c>
      <c r="Z1993" t="s">
        <v>1909</v>
      </c>
      <c r="AA1993">
        <v>109463</v>
      </c>
      <c r="AB1993" s="198">
        <v>37073</v>
      </c>
      <c r="AC1993" s="198">
        <v>37103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75000</v>
      </c>
      <c r="G1994" s="202">
        <v>1309812</v>
      </c>
      <c r="H1994" s="198">
        <v>37041.364884259259</v>
      </c>
      <c r="I1994" t="s">
        <v>66</v>
      </c>
      <c r="M1994" t="s">
        <v>2946</v>
      </c>
      <c r="N1994" t="s">
        <v>1524</v>
      </c>
      <c r="O1994" t="s">
        <v>350</v>
      </c>
      <c r="P1994" s="199">
        <v>2500</v>
      </c>
      <c r="S1994" t="s">
        <v>2947</v>
      </c>
      <c r="T1994" t="s">
        <v>3255</v>
      </c>
      <c r="U1994" s="201">
        <v>3.67</v>
      </c>
      <c r="V1994" t="s">
        <v>1400</v>
      </c>
      <c r="W1994" t="s">
        <v>1101</v>
      </c>
      <c r="X1994" t="s">
        <v>1102</v>
      </c>
      <c r="Y1994" t="s">
        <v>1528</v>
      </c>
      <c r="Z1994" t="s">
        <v>1909</v>
      </c>
      <c r="AA1994">
        <v>817393</v>
      </c>
      <c r="AB1994" s="198">
        <v>37043.875</v>
      </c>
      <c r="AC1994" s="198">
        <v>37072.875</v>
      </c>
    </row>
    <row r="1995" spans="1:29" x14ac:dyDescent="0.25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31</v>
      </c>
      <c r="F1995" s="213">
        <f t="shared" ref="F1995:F2058" si="160">E1995*SUM(P1995:Q1995)</f>
        <v>310000</v>
      </c>
      <c r="G1995" s="202">
        <v>1309814</v>
      </c>
      <c r="H1995" s="198">
        <v>37041.364895833336</v>
      </c>
      <c r="I1995" t="s">
        <v>1541</v>
      </c>
      <c r="M1995" t="s">
        <v>2946</v>
      </c>
      <c r="N1995" t="s">
        <v>864</v>
      </c>
      <c r="O1995" t="s">
        <v>2237</v>
      </c>
      <c r="Q1995" s="199">
        <v>10000</v>
      </c>
      <c r="S1995" t="s">
        <v>2947</v>
      </c>
      <c r="T1995" t="s">
        <v>3255</v>
      </c>
      <c r="U1995" s="201">
        <v>0.14499999999999999</v>
      </c>
      <c r="V1995" t="s">
        <v>2238</v>
      </c>
      <c r="W1995" t="s">
        <v>89</v>
      </c>
      <c r="X1995" t="s">
        <v>1558</v>
      </c>
      <c r="Y1995" t="s">
        <v>1528</v>
      </c>
      <c r="Z1995" t="s">
        <v>1909</v>
      </c>
      <c r="AA1995" t="s">
        <v>2239</v>
      </c>
      <c r="AB1995" s="198">
        <v>37073.875</v>
      </c>
      <c r="AC1995" s="198">
        <v>37103.875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680</v>
      </c>
      <c r="G1996" s="202">
        <v>1309815</v>
      </c>
      <c r="H1996" s="198">
        <v>37041.364930555559</v>
      </c>
      <c r="I1996" t="s">
        <v>1418</v>
      </c>
      <c r="M1996" t="s">
        <v>2946</v>
      </c>
      <c r="N1996" t="s">
        <v>1524</v>
      </c>
      <c r="O1996" t="s">
        <v>4960</v>
      </c>
      <c r="P1996" s="199">
        <v>680</v>
      </c>
      <c r="S1996" t="s">
        <v>2947</v>
      </c>
      <c r="T1996" t="s">
        <v>3255</v>
      </c>
      <c r="U1996" s="201">
        <v>3.6575000000000002</v>
      </c>
      <c r="V1996" t="s">
        <v>1419</v>
      </c>
      <c r="W1996" t="s">
        <v>1562</v>
      </c>
      <c r="X1996" t="s">
        <v>1563</v>
      </c>
      <c r="Y1996" t="s">
        <v>1528</v>
      </c>
      <c r="Z1996" t="s">
        <v>1909</v>
      </c>
      <c r="AA1996">
        <v>817392</v>
      </c>
      <c r="AB1996" s="198">
        <v>37042.875</v>
      </c>
      <c r="AC1996" s="198">
        <v>37042.875</v>
      </c>
    </row>
    <row r="1997" spans="1:29" x14ac:dyDescent="0.25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1309816</v>
      </c>
      <c r="H1997" s="198">
        <v>37041.364953703705</v>
      </c>
      <c r="I1997" t="s">
        <v>1267</v>
      </c>
      <c r="M1997" t="s">
        <v>2946</v>
      </c>
      <c r="N1997" t="s">
        <v>96</v>
      </c>
      <c r="O1997" t="s">
        <v>2203</v>
      </c>
      <c r="Q1997" s="199">
        <v>5000</v>
      </c>
      <c r="S1997" t="s">
        <v>2947</v>
      </c>
      <c r="T1997" t="s">
        <v>3255</v>
      </c>
      <c r="U1997" s="201">
        <v>3.54</v>
      </c>
      <c r="V1997" t="s">
        <v>3192</v>
      </c>
      <c r="W1997" t="s">
        <v>1487</v>
      </c>
      <c r="X1997" t="s">
        <v>3337</v>
      </c>
      <c r="Y1997" t="s">
        <v>1528</v>
      </c>
      <c r="Z1997" t="s">
        <v>1910</v>
      </c>
      <c r="AA1997">
        <v>817394</v>
      </c>
      <c r="AB1997" s="198">
        <v>37042.875</v>
      </c>
      <c r="AC1997" s="198">
        <v>37042.875</v>
      </c>
    </row>
    <row r="1998" spans="1:29" x14ac:dyDescent="0.25">
      <c r="A1998" s="44" t="str">
        <f t="shared" si="156"/>
        <v>US Natural Gas Financial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151</v>
      </c>
      <c r="F1998" s="213">
        <f t="shared" si="160"/>
        <v>755000</v>
      </c>
      <c r="G1998" s="202">
        <v>1309817</v>
      </c>
      <c r="H1998" s="198">
        <v>37041.364965277775</v>
      </c>
      <c r="I1998" t="s">
        <v>3225</v>
      </c>
      <c r="M1998" t="s">
        <v>2946</v>
      </c>
      <c r="N1998" t="s">
        <v>1268</v>
      </c>
      <c r="O1998" t="s">
        <v>1555</v>
      </c>
      <c r="P1998" s="199">
        <v>5000</v>
      </c>
      <c r="S1998" t="s">
        <v>2947</v>
      </c>
      <c r="T1998" t="s">
        <v>3255</v>
      </c>
      <c r="U1998" s="201">
        <v>4.18</v>
      </c>
      <c r="V1998" t="s">
        <v>1198</v>
      </c>
      <c r="W1998" t="s">
        <v>1767</v>
      </c>
      <c r="X1998" t="s">
        <v>1269</v>
      </c>
      <c r="Y1998" t="s">
        <v>3275</v>
      </c>
      <c r="Z1998" t="s">
        <v>1909</v>
      </c>
      <c r="AA1998" t="s">
        <v>2240</v>
      </c>
      <c r="AB1998" s="198">
        <v>37196</v>
      </c>
      <c r="AC1998" s="198">
        <v>37346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</v>
      </c>
      <c r="G1999" s="202">
        <v>1309819</v>
      </c>
      <c r="H1999" s="198">
        <v>37041.364965277775</v>
      </c>
      <c r="I1999" t="s">
        <v>1254</v>
      </c>
      <c r="M1999" t="s">
        <v>2946</v>
      </c>
      <c r="N1999" t="s">
        <v>1524</v>
      </c>
      <c r="O1999" t="s">
        <v>4893</v>
      </c>
      <c r="P1999" s="199">
        <v>5000</v>
      </c>
      <c r="S1999" t="s">
        <v>2947</v>
      </c>
      <c r="T1999" t="s">
        <v>3255</v>
      </c>
      <c r="U1999" s="201">
        <v>3.5550000000000002</v>
      </c>
      <c r="V1999" t="s">
        <v>1393</v>
      </c>
      <c r="W1999" t="s">
        <v>1363</v>
      </c>
      <c r="X1999" t="s">
        <v>1548</v>
      </c>
      <c r="Y1999" t="s">
        <v>1528</v>
      </c>
      <c r="Z1999" t="s">
        <v>1909</v>
      </c>
      <c r="AA1999">
        <v>817395</v>
      </c>
      <c r="AB1999" s="198">
        <v>37042.875</v>
      </c>
      <c r="AC1999" s="198">
        <v>37042.875</v>
      </c>
    </row>
    <row r="2000" spans="1:29" x14ac:dyDescent="0.25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123</v>
      </c>
      <c r="F2000" s="213">
        <f t="shared" si="160"/>
        <v>615000</v>
      </c>
      <c r="G2000" s="202">
        <v>1309820</v>
      </c>
      <c r="H2000" s="198">
        <v>37041.364999999998</v>
      </c>
      <c r="I2000" t="s">
        <v>1532</v>
      </c>
      <c r="M2000" t="s">
        <v>2946</v>
      </c>
      <c r="N2000" t="s">
        <v>1268</v>
      </c>
      <c r="O2000" t="s">
        <v>251</v>
      </c>
      <c r="P2000" s="199">
        <v>5000</v>
      </c>
      <c r="S2000" t="s">
        <v>2947</v>
      </c>
      <c r="T2000" t="s">
        <v>3255</v>
      </c>
      <c r="U2000" s="201">
        <v>3.81</v>
      </c>
      <c r="V2000" t="s">
        <v>2913</v>
      </c>
      <c r="W2000" t="s">
        <v>1767</v>
      </c>
      <c r="X2000" t="s">
        <v>1269</v>
      </c>
      <c r="Y2000" t="s">
        <v>3275</v>
      </c>
      <c r="Z2000" t="s">
        <v>1909</v>
      </c>
      <c r="AA2000" t="s">
        <v>2241</v>
      </c>
      <c r="AB2000" s="198">
        <v>37073</v>
      </c>
      <c r="AC2000" s="198">
        <v>37195</v>
      </c>
    </row>
    <row r="2001" spans="1:29" x14ac:dyDescent="0.25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775</v>
      </c>
      <c r="G2001" s="202">
        <v>1309821</v>
      </c>
      <c r="H2001" s="198">
        <v>37041.365023148152</v>
      </c>
      <c r="I2001" t="s">
        <v>2944</v>
      </c>
      <c r="M2001" t="s">
        <v>1657</v>
      </c>
      <c r="N2001" t="s">
        <v>2902</v>
      </c>
      <c r="O2001" t="s">
        <v>303</v>
      </c>
      <c r="P2001" s="199">
        <v>25</v>
      </c>
      <c r="S2001" t="s">
        <v>2945</v>
      </c>
      <c r="T2001" t="s">
        <v>3255</v>
      </c>
      <c r="U2001" s="201">
        <v>321</v>
      </c>
      <c r="V2001" t="s">
        <v>1084</v>
      </c>
      <c r="W2001" t="s">
        <v>1436</v>
      </c>
      <c r="X2001" t="s">
        <v>2903</v>
      </c>
      <c r="Y2001" t="s">
        <v>1072</v>
      </c>
      <c r="Z2001" t="s">
        <v>1904</v>
      </c>
      <c r="AA2001">
        <v>625990.1</v>
      </c>
      <c r="AB2001" s="198">
        <v>37073.875</v>
      </c>
      <c r="AC2001" s="198">
        <v>37103.875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1309822</v>
      </c>
      <c r="H2002" s="198">
        <v>37041.365034722221</v>
      </c>
      <c r="I2002" t="s">
        <v>1226</v>
      </c>
      <c r="M2002" t="s">
        <v>2946</v>
      </c>
      <c r="N2002" t="s">
        <v>1524</v>
      </c>
      <c r="O2002" t="s">
        <v>2035</v>
      </c>
      <c r="Q2002" s="199">
        <v>10000</v>
      </c>
      <c r="S2002" t="s">
        <v>2947</v>
      </c>
      <c r="T2002" t="s">
        <v>3255</v>
      </c>
      <c r="U2002" s="201">
        <v>3.66</v>
      </c>
      <c r="V2002" t="s">
        <v>1486</v>
      </c>
      <c r="W2002" t="s">
        <v>1107</v>
      </c>
      <c r="X2002" t="s">
        <v>1108</v>
      </c>
      <c r="Y2002" t="s">
        <v>1528</v>
      </c>
      <c r="Z2002" t="s">
        <v>1909</v>
      </c>
      <c r="AA2002">
        <v>817398</v>
      </c>
      <c r="AB2002" s="198">
        <v>37042.875</v>
      </c>
      <c r="AC2002" s="198">
        <v>37042.875</v>
      </c>
    </row>
    <row r="2003" spans="1:29" x14ac:dyDescent="0.25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13">
        <f t="shared" si="160"/>
        <v>225000</v>
      </c>
      <c r="G2003" s="202">
        <v>1309823</v>
      </c>
      <c r="H2003" s="198">
        <v>37041.365069444444</v>
      </c>
      <c r="I2003" t="s">
        <v>75</v>
      </c>
      <c r="M2003" t="s">
        <v>2946</v>
      </c>
      <c r="N2003" t="s">
        <v>1268</v>
      </c>
      <c r="O2003" t="s">
        <v>74</v>
      </c>
      <c r="P2003" s="199">
        <v>7500</v>
      </c>
      <c r="S2003" t="s">
        <v>2947</v>
      </c>
      <c r="T2003" t="s">
        <v>3255</v>
      </c>
      <c r="U2003" s="201">
        <v>3.65</v>
      </c>
      <c r="V2003" t="s">
        <v>76</v>
      </c>
      <c r="W2003" t="s">
        <v>1580</v>
      </c>
      <c r="X2003" t="s">
        <v>1093</v>
      </c>
      <c r="Y2003" t="s">
        <v>3275</v>
      </c>
      <c r="Z2003" t="s">
        <v>1909</v>
      </c>
      <c r="AA2003" t="s">
        <v>2242</v>
      </c>
      <c r="AB2003" s="198">
        <v>37043.875</v>
      </c>
      <c r="AC2003" s="198">
        <v>37072.875</v>
      </c>
    </row>
    <row r="2004" spans="1:29" x14ac:dyDescent="0.25">
      <c r="A2004" s="44" t="str">
        <f t="shared" si="156"/>
        <v>US Power Physical</v>
      </c>
      <c r="B2004" s="44" t="str">
        <f t="shared" si="157"/>
        <v>US</v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</v>
      </c>
      <c r="G2004" s="202">
        <v>1309824</v>
      </c>
      <c r="H2004" s="198">
        <v>37041.365081018521</v>
      </c>
      <c r="I2004" t="s">
        <v>2983</v>
      </c>
      <c r="M2004" t="s">
        <v>1657</v>
      </c>
      <c r="N2004" t="s">
        <v>2977</v>
      </c>
      <c r="O2004" t="s">
        <v>253</v>
      </c>
      <c r="Q2004" s="199">
        <v>50</v>
      </c>
      <c r="S2004" t="s">
        <v>2945</v>
      </c>
      <c r="T2004" t="s">
        <v>3255</v>
      </c>
      <c r="U2004" s="201">
        <v>36.5</v>
      </c>
      <c r="V2004" t="s">
        <v>4850</v>
      </c>
      <c r="W2004" t="s">
        <v>1242</v>
      </c>
      <c r="X2004" t="s">
        <v>2984</v>
      </c>
      <c r="Y2004" t="s">
        <v>1072</v>
      </c>
      <c r="Z2004" t="s">
        <v>1904</v>
      </c>
      <c r="AA2004">
        <v>625991.1</v>
      </c>
      <c r="AB2004" s="198">
        <v>37042.875</v>
      </c>
      <c r="AC2004" s="198">
        <v>37042.875</v>
      </c>
    </row>
    <row r="2005" spans="1:29" x14ac:dyDescent="0.25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1309825</v>
      </c>
      <c r="H2005" s="198">
        <v>37041.36509259259</v>
      </c>
      <c r="I2005" t="s">
        <v>1523</v>
      </c>
      <c r="M2005" t="s">
        <v>2946</v>
      </c>
      <c r="N2005" t="s">
        <v>1538</v>
      </c>
      <c r="O2005" t="s">
        <v>1413</v>
      </c>
      <c r="P2005" s="199">
        <v>5000</v>
      </c>
      <c r="S2005" t="s">
        <v>2947</v>
      </c>
      <c r="T2005" t="s">
        <v>3255</v>
      </c>
      <c r="U2005" s="201">
        <v>6.41</v>
      </c>
      <c r="V2005" t="s">
        <v>3006</v>
      </c>
      <c r="W2005" t="s">
        <v>1410</v>
      </c>
      <c r="X2005" t="s">
        <v>1411</v>
      </c>
      <c r="Y2005" t="s">
        <v>3275</v>
      </c>
      <c r="Z2005" t="s">
        <v>1909</v>
      </c>
      <c r="AA2005" t="s">
        <v>2243</v>
      </c>
      <c r="AB2005" s="198">
        <v>37104.875</v>
      </c>
      <c r="AC2005" s="198">
        <v>37134.875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425</v>
      </c>
      <c r="G2006" s="202">
        <v>1309826</v>
      </c>
      <c r="H2006" s="198">
        <v>37041.365104166667</v>
      </c>
      <c r="I2006" t="s">
        <v>3178</v>
      </c>
      <c r="M2006" t="s">
        <v>2946</v>
      </c>
      <c r="N2006" t="s">
        <v>1524</v>
      </c>
      <c r="O2006" t="s">
        <v>112</v>
      </c>
      <c r="Q2006" s="199">
        <v>425</v>
      </c>
      <c r="S2006" t="s">
        <v>2947</v>
      </c>
      <c r="T2006" t="s">
        <v>3255</v>
      </c>
      <c r="U2006" s="201">
        <v>3.58</v>
      </c>
      <c r="V2006" t="s">
        <v>3179</v>
      </c>
      <c r="W2006" t="s">
        <v>1388</v>
      </c>
      <c r="X2006" t="s">
        <v>85</v>
      </c>
      <c r="Y2006" t="s">
        <v>1528</v>
      </c>
      <c r="Z2006" t="s">
        <v>1909</v>
      </c>
      <c r="AA2006">
        <v>817399</v>
      </c>
      <c r="AB2006" s="198">
        <v>37042.875</v>
      </c>
      <c r="AC2006" s="198">
        <v>37042.875</v>
      </c>
    </row>
    <row r="2007" spans="1:29" x14ac:dyDescent="0.25">
      <c r="A2007" s="44" t="str">
        <f t="shared" si="156"/>
        <v>US Crude Financial</v>
      </c>
      <c r="B2007" s="44" t="str">
        <f t="shared" si="157"/>
        <v>US</v>
      </c>
      <c r="C2007" s="44" t="str">
        <f t="shared" si="158"/>
        <v>Crude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50000</v>
      </c>
      <c r="G2007" s="202">
        <v>1309827</v>
      </c>
      <c r="H2007" s="198">
        <v>37041.365173611113</v>
      </c>
      <c r="I2007" t="s">
        <v>1267</v>
      </c>
      <c r="M2007" t="s">
        <v>3086</v>
      </c>
      <c r="N2007" t="s">
        <v>1063</v>
      </c>
      <c r="O2007" t="s">
        <v>2972</v>
      </c>
      <c r="P2007" s="199">
        <v>50000</v>
      </c>
      <c r="S2007" t="s">
        <v>2953</v>
      </c>
      <c r="T2007" t="s">
        <v>3255</v>
      </c>
      <c r="U2007" s="201">
        <v>28.73</v>
      </c>
      <c r="V2007" t="s">
        <v>1511</v>
      </c>
      <c r="W2007" t="s">
        <v>1065</v>
      </c>
      <c r="X2007" t="s">
        <v>1066</v>
      </c>
      <c r="Y2007" t="s">
        <v>1670</v>
      </c>
      <c r="Z2007" t="s">
        <v>1909</v>
      </c>
      <c r="AA2007">
        <v>109464</v>
      </c>
      <c r="AB2007" s="198">
        <v>37073</v>
      </c>
      <c r="AC2007" s="198">
        <v>37103</v>
      </c>
    </row>
    <row r="2008" spans="1:29" x14ac:dyDescent="0.25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3">
        <f t="shared" si="160"/>
        <v>155000</v>
      </c>
      <c r="G2008" s="202">
        <v>1309828</v>
      </c>
      <c r="H2008" s="198">
        <v>37041.365185185183</v>
      </c>
      <c r="I2008" t="s">
        <v>3227</v>
      </c>
      <c r="M2008" t="s">
        <v>2946</v>
      </c>
      <c r="N2008" t="s">
        <v>1268</v>
      </c>
      <c r="O2008" t="s">
        <v>1537</v>
      </c>
      <c r="Q2008" s="199">
        <v>5000</v>
      </c>
      <c r="S2008" t="s">
        <v>2947</v>
      </c>
      <c r="T2008" t="s">
        <v>3255</v>
      </c>
      <c r="U2008" s="201">
        <v>3.73</v>
      </c>
      <c r="V2008" t="s">
        <v>3198</v>
      </c>
      <c r="W2008" t="s">
        <v>1767</v>
      </c>
      <c r="X2008" t="s">
        <v>1269</v>
      </c>
      <c r="Y2008" t="s">
        <v>3275</v>
      </c>
      <c r="Z2008" t="s">
        <v>1909</v>
      </c>
      <c r="AA2008" t="s">
        <v>2244</v>
      </c>
      <c r="AB2008" s="198">
        <v>37073.875</v>
      </c>
      <c r="AC2008" s="198">
        <v>37103.875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4725</v>
      </c>
      <c r="G2009" s="202">
        <v>1309829</v>
      </c>
      <c r="H2009" s="198">
        <v>37041.365219907406</v>
      </c>
      <c r="I2009" t="s">
        <v>1546</v>
      </c>
      <c r="M2009" t="s">
        <v>2946</v>
      </c>
      <c r="N2009" t="s">
        <v>1524</v>
      </c>
      <c r="O2009" t="s">
        <v>4950</v>
      </c>
      <c r="Q2009" s="199">
        <v>4725</v>
      </c>
      <c r="S2009" t="s">
        <v>2947</v>
      </c>
      <c r="T2009" t="s">
        <v>3255</v>
      </c>
      <c r="U2009" s="201">
        <v>3.49</v>
      </c>
      <c r="V2009" t="s">
        <v>1572</v>
      </c>
      <c r="W2009" t="s">
        <v>1562</v>
      </c>
      <c r="X2009" t="s">
        <v>1563</v>
      </c>
      <c r="Y2009" t="s">
        <v>1528</v>
      </c>
      <c r="Z2009" t="s">
        <v>1909</v>
      </c>
      <c r="AA2009">
        <v>817401</v>
      </c>
      <c r="AB2009" s="198">
        <v>37042.875</v>
      </c>
      <c r="AC2009" s="198">
        <v>37042.875</v>
      </c>
    </row>
    <row r="2010" spans="1:29" x14ac:dyDescent="0.25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1309830</v>
      </c>
      <c r="H2010" s="198">
        <v>37041.365231481483</v>
      </c>
      <c r="I2010" t="s">
        <v>1267</v>
      </c>
      <c r="M2010" t="s">
        <v>2946</v>
      </c>
      <c r="N2010" t="s">
        <v>1268</v>
      </c>
      <c r="O2010" t="s">
        <v>1537</v>
      </c>
      <c r="P2010" s="199">
        <v>15000</v>
      </c>
      <c r="S2010" t="s">
        <v>2947</v>
      </c>
      <c r="T2010" t="s">
        <v>3255</v>
      </c>
      <c r="U2010" s="201">
        <v>3.72</v>
      </c>
      <c r="V2010" t="s">
        <v>3155</v>
      </c>
      <c r="W2010" t="s">
        <v>1767</v>
      </c>
      <c r="X2010" t="s">
        <v>1269</v>
      </c>
      <c r="Y2010" t="s">
        <v>3275</v>
      </c>
      <c r="Z2010" t="s">
        <v>1909</v>
      </c>
      <c r="AA2010" t="s">
        <v>2245</v>
      </c>
      <c r="AB2010" s="198">
        <v>37073.875</v>
      </c>
      <c r="AC2010" s="198">
        <v>37103.875</v>
      </c>
    </row>
    <row r="2011" spans="1:29" x14ac:dyDescent="0.25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155000</v>
      </c>
      <c r="G2011" s="202">
        <v>1309832</v>
      </c>
      <c r="H2011" s="198">
        <v>37041.365266203706</v>
      </c>
      <c r="I2011" t="s">
        <v>1254</v>
      </c>
      <c r="M2011" t="s">
        <v>2946</v>
      </c>
      <c r="N2011" t="s">
        <v>1268</v>
      </c>
      <c r="O2011" t="s">
        <v>1537</v>
      </c>
      <c r="Q2011" s="199">
        <v>5000</v>
      </c>
      <c r="S2011" t="s">
        <v>2947</v>
      </c>
      <c r="T2011" t="s">
        <v>3255</v>
      </c>
      <c r="U2011" s="201">
        <v>3.73</v>
      </c>
      <c r="V2011" t="s">
        <v>3221</v>
      </c>
      <c r="W2011" t="s">
        <v>1767</v>
      </c>
      <c r="X2011" t="s">
        <v>1269</v>
      </c>
      <c r="Y2011" t="s">
        <v>3275</v>
      </c>
      <c r="Z2011" t="s">
        <v>1909</v>
      </c>
      <c r="AA2011" t="s">
        <v>2246</v>
      </c>
      <c r="AB2011" s="198">
        <v>37073.875</v>
      </c>
      <c r="AC2011" s="198">
        <v>37103.875</v>
      </c>
    </row>
    <row r="2012" spans="1:29" x14ac:dyDescent="0.25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20010</v>
      </c>
      <c r="G2012" s="202">
        <v>1309833</v>
      </c>
      <c r="H2012" s="198">
        <v>37041.365324074075</v>
      </c>
      <c r="I2012" t="s">
        <v>75</v>
      </c>
      <c r="M2012" t="s">
        <v>2946</v>
      </c>
      <c r="N2012" t="s">
        <v>1268</v>
      </c>
      <c r="O2012" t="s">
        <v>74</v>
      </c>
      <c r="Q2012" s="199">
        <v>667</v>
      </c>
      <c r="S2012" t="s">
        <v>2947</v>
      </c>
      <c r="T2012" t="s">
        <v>3255</v>
      </c>
      <c r="U2012" s="201">
        <v>3.6549999999999998</v>
      </c>
      <c r="V2012" t="s">
        <v>1466</v>
      </c>
      <c r="W2012" t="s">
        <v>1580</v>
      </c>
      <c r="X2012" t="s">
        <v>1093</v>
      </c>
      <c r="Y2012" t="s">
        <v>3275</v>
      </c>
      <c r="Z2012" t="s">
        <v>1909</v>
      </c>
      <c r="AA2012" t="s">
        <v>2247</v>
      </c>
      <c r="AB2012" s="198">
        <v>37043.875</v>
      </c>
      <c r="AC2012" s="198">
        <v>37072.875</v>
      </c>
    </row>
    <row r="2013" spans="1:29" x14ac:dyDescent="0.25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31</v>
      </c>
      <c r="F2013" s="213">
        <f t="shared" si="160"/>
        <v>155000</v>
      </c>
      <c r="G2013" s="202">
        <v>1309834</v>
      </c>
      <c r="H2013" s="198">
        <v>37041.365335648145</v>
      </c>
      <c r="I2013" t="s">
        <v>3169</v>
      </c>
      <c r="M2013" t="s">
        <v>2946</v>
      </c>
      <c r="N2013" t="s">
        <v>1268</v>
      </c>
      <c r="O2013" t="s">
        <v>1537</v>
      </c>
      <c r="P2013" s="199">
        <v>5000</v>
      </c>
      <c r="S2013" t="s">
        <v>2947</v>
      </c>
      <c r="T2013" t="s">
        <v>3255</v>
      </c>
      <c r="U2013" s="201">
        <v>3.72</v>
      </c>
      <c r="V2013" t="s">
        <v>3404</v>
      </c>
      <c r="W2013" t="s">
        <v>1767</v>
      </c>
      <c r="X2013" t="s">
        <v>1269</v>
      </c>
      <c r="Y2013" t="s">
        <v>3275</v>
      </c>
      <c r="Z2013" t="s">
        <v>1909</v>
      </c>
      <c r="AA2013" t="s">
        <v>2248</v>
      </c>
      <c r="AB2013" s="198">
        <v>37073.875</v>
      </c>
      <c r="AC2013" s="198">
        <v>37103.875</v>
      </c>
    </row>
    <row r="2014" spans="1:29" x14ac:dyDescent="0.25">
      <c r="A2014" s="44" t="str">
        <f t="shared" si="156"/>
        <v>US Power Financial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</v>
      </c>
      <c r="G2014" s="202">
        <v>1309835</v>
      </c>
      <c r="H2014" s="198">
        <v>37041.365347222221</v>
      </c>
      <c r="I2014" t="s">
        <v>1532</v>
      </c>
      <c r="M2014" t="s">
        <v>1657</v>
      </c>
      <c r="N2014" t="s">
        <v>1069</v>
      </c>
      <c r="O2014" t="s">
        <v>4830</v>
      </c>
      <c r="P2014" s="199">
        <v>50</v>
      </c>
      <c r="S2014" t="s">
        <v>2945</v>
      </c>
      <c r="T2014" t="s">
        <v>3255</v>
      </c>
      <c r="U2014" s="201">
        <v>35.75</v>
      </c>
      <c r="V2014" t="s">
        <v>2110</v>
      </c>
      <c r="W2014" t="s">
        <v>1242</v>
      </c>
      <c r="X2014" t="s">
        <v>2984</v>
      </c>
      <c r="Y2014" t="s">
        <v>1072</v>
      </c>
      <c r="Z2014" t="s">
        <v>1909</v>
      </c>
      <c r="AA2014">
        <v>625992.1</v>
      </c>
      <c r="AB2014" s="198">
        <v>37042.875</v>
      </c>
      <c r="AC2014" s="198">
        <v>37042.875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8032</v>
      </c>
      <c r="G2015" s="202">
        <v>1309836</v>
      </c>
      <c r="H2015" s="198">
        <v>37041.365370370368</v>
      </c>
      <c r="I2015" t="s">
        <v>1425</v>
      </c>
      <c r="M2015" t="s">
        <v>2946</v>
      </c>
      <c r="N2015" t="s">
        <v>1524</v>
      </c>
      <c r="O2015" t="s">
        <v>4960</v>
      </c>
      <c r="P2015" s="199">
        <v>8032</v>
      </c>
      <c r="S2015" t="s">
        <v>2947</v>
      </c>
      <c r="T2015" t="s">
        <v>3255</v>
      </c>
      <c r="U2015" s="201">
        <v>3.6575000000000002</v>
      </c>
      <c r="V2015" t="s">
        <v>2151</v>
      </c>
      <c r="W2015" t="s">
        <v>1562</v>
      </c>
      <c r="X2015" t="s">
        <v>1563</v>
      </c>
      <c r="Y2015" t="s">
        <v>1528</v>
      </c>
      <c r="Z2015" t="s">
        <v>1909</v>
      </c>
      <c r="AA2015">
        <v>817403</v>
      </c>
      <c r="AB2015" s="198">
        <v>37042.875</v>
      </c>
      <c r="AC2015" s="198">
        <v>37042.875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5700</v>
      </c>
      <c r="G2016" s="202">
        <v>1309837</v>
      </c>
      <c r="H2016" s="198">
        <v>37041.365416666667</v>
      </c>
      <c r="I2016" t="s">
        <v>1418</v>
      </c>
      <c r="M2016" t="s">
        <v>2946</v>
      </c>
      <c r="N2016" t="s">
        <v>1524</v>
      </c>
      <c r="O2016" t="s">
        <v>357</v>
      </c>
      <c r="P2016" s="199">
        <v>5700</v>
      </c>
      <c r="S2016" t="s">
        <v>2947</v>
      </c>
      <c r="T2016" t="s">
        <v>3255</v>
      </c>
      <c r="U2016" s="201">
        <v>3.6749999999999998</v>
      </c>
      <c r="V2016" t="s">
        <v>1419</v>
      </c>
      <c r="W2016" t="s">
        <v>1388</v>
      </c>
      <c r="X2016" t="s">
        <v>1461</v>
      </c>
      <c r="Y2016" t="s">
        <v>1528</v>
      </c>
      <c r="Z2016" t="s">
        <v>1909</v>
      </c>
      <c r="AA2016">
        <v>817404</v>
      </c>
      <c r="AB2016" s="198">
        <v>37042.875</v>
      </c>
      <c r="AC2016" s="198">
        <v>37042.875</v>
      </c>
    </row>
    <row r="2017" spans="1:29" x14ac:dyDescent="0.25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3">
        <f t="shared" si="160"/>
        <v>150000</v>
      </c>
      <c r="G2017" s="202">
        <v>1309838</v>
      </c>
      <c r="H2017" s="198">
        <v>37041.365439814814</v>
      </c>
      <c r="I2017" t="s">
        <v>2976</v>
      </c>
      <c r="M2017" t="s">
        <v>2946</v>
      </c>
      <c r="N2017" t="s">
        <v>1268</v>
      </c>
      <c r="O2017" t="s">
        <v>436</v>
      </c>
      <c r="P2017" s="199">
        <v>5000</v>
      </c>
      <c r="S2017" t="s">
        <v>2947</v>
      </c>
      <c r="T2017" t="s">
        <v>3255</v>
      </c>
      <c r="U2017" s="201">
        <v>3.5649999999999999</v>
      </c>
      <c r="V2017" t="s">
        <v>1445</v>
      </c>
      <c r="W2017" t="s">
        <v>2914</v>
      </c>
      <c r="X2017" t="s">
        <v>2915</v>
      </c>
      <c r="Y2017" t="s">
        <v>3275</v>
      </c>
      <c r="Z2017" t="s">
        <v>1909</v>
      </c>
      <c r="AA2017" t="s">
        <v>2249</v>
      </c>
      <c r="AB2017" s="198">
        <v>37043.875</v>
      </c>
      <c r="AC2017" s="198">
        <v>37072.875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1309839</v>
      </c>
      <c r="H2018" s="198">
        <v>37041.36546296296</v>
      </c>
      <c r="I2018" t="s">
        <v>1529</v>
      </c>
      <c r="M2018" t="s">
        <v>2946</v>
      </c>
      <c r="N2018" t="s">
        <v>1524</v>
      </c>
      <c r="O2018" t="s">
        <v>4845</v>
      </c>
      <c r="Q2018" s="199">
        <v>5000</v>
      </c>
      <c r="S2018" t="s">
        <v>2947</v>
      </c>
      <c r="T2018" t="s">
        <v>3255</v>
      </c>
      <c r="U2018" s="201">
        <v>3.7513000000000001</v>
      </c>
      <c r="V2018" t="s">
        <v>1561</v>
      </c>
      <c r="W2018" t="s">
        <v>1526</v>
      </c>
      <c r="X2018" t="s">
        <v>1527</v>
      </c>
      <c r="Y2018" t="s">
        <v>1528</v>
      </c>
      <c r="Z2018" t="s">
        <v>1909</v>
      </c>
      <c r="AA2018">
        <v>817405</v>
      </c>
      <c r="AB2018" s="198">
        <v>37042.875</v>
      </c>
      <c r="AC2018" s="198">
        <v>37042.875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4263</v>
      </c>
      <c r="G2019" s="202">
        <v>1309840</v>
      </c>
      <c r="H2019" s="198">
        <v>37041.36550925926</v>
      </c>
      <c r="I2019" t="s">
        <v>1276</v>
      </c>
      <c r="M2019" t="s">
        <v>2946</v>
      </c>
      <c r="N2019" t="s">
        <v>1524</v>
      </c>
      <c r="O2019" t="s">
        <v>4926</v>
      </c>
      <c r="P2019" s="199">
        <v>4263</v>
      </c>
      <c r="S2019" t="s">
        <v>2947</v>
      </c>
      <c r="T2019" t="s">
        <v>3255</v>
      </c>
      <c r="U2019" s="201">
        <v>2.4249999999999998</v>
      </c>
      <c r="V2019" t="s">
        <v>3013</v>
      </c>
      <c r="W2019" t="s">
        <v>104</v>
      </c>
      <c r="X2019" t="s">
        <v>83</v>
      </c>
      <c r="Y2019" t="s">
        <v>1528</v>
      </c>
      <c r="Z2019" t="s">
        <v>1909</v>
      </c>
      <c r="AA2019">
        <v>817406</v>
      </c>
      <c r="AB2019" s="198">
        <v>37042.875</v>
      </c>
      <c r="AC2019" s="198">
        <v>37042.875</v>
      </c>
    </row>
    <row r="2020" spans="1:29" x14ac:dyDescent="0.25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123</v>
      </c>
      <c r="F2020" s="213">
        <f t="shared" si="160"/>
        <v>615000</v>
      </c>
      <c r="G2020" s="202">
        <v>1309841</v>
      </c>
      <c r="H2020" s="198">
        <v>37041.365520833337</v>
      </c>
      <c r="I2020" t="s">
        <v>1573</v>
      </c>
      <c r="M2020" t="s">
        <v>2946</v>
      </c>
      <c r="N2020" t="s">
        <v>1268</v>
      </c>
      <c r="O2020" t="s">
        <v>251</v>
      </c>
      <c r="P2020" s="199">
        <v>5000</v>
      </c>
      <c r="S2020" t="s">
        <v>2947</v>
      </c>
      <c r="T2020" t="s">
        <v>3255</v>
      </c>
      <c r="U2020" s="201">
        <v>3.81</v>
      </c>
      <c r="V2020" t="s">
        <v>1688</v>
      </c>
      <c r="W2020" t="s">
        <v>1767</v>
      </c>
      <c r="X2020" t="s">
        <v>1269</v>
      </c>
      <c r="Y2020" t="s">
        <v>3275</v>
      </c>
      <c r="Z2020" t="s">
        <v>1909</v>
      </c>
      <c r="AA2020" t="s">
        <v>2250</v>
      </c>
      <c r="AB2020" s="198">
        <v>37073</v>
      </c>
      <c r="AC2020" s="198">
        <v>37195</v>
      </c>
    </row>
    <row r="2021" spans="1:29" x14ac:dyDescent="0.25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30</v>
      </c>
      <c r="F2021" s="213">
        <f t="shared" si="160"/>
        <v>300000</v>
      </c>
      <c r="G2021" s="202">
        <v>1309842</v>
      </c>
      <c r="H2021" s="198">
        <v>37041.365555555552</v>
      </c>
      <c r="I2021" t="s">
        <v>1254</v>
      </c>
      <c r="M2021" t="s">
        <v>2946</v>
      </c>
      <c r="N2021" t="s">
        <v>1268</v>
      </c>
      <c r="O2021" t="s">
        <v>538</v>
      </c>
      <c r="P2021" s="199">
        <v>10000</v>
      </c>
      <c r="S2021" t="s">
        <v>2947</v>
      </c>
      <c r="T2021" t="s">
        <v>3255</v>
      </c>
      <c r="U2021" s="201">
        <v>3.7250000000000001</v>
      </c>
      <c r="V2021" t="s">
        <v>912</v>
      </c>
      <c r="W2021" t="s">
        <v>1431</v>
      </c>
      <c r="X2021" t="s">
        <v>1432</v>
      </c>
      <c r="Y2021" t="s">
        <v>3275</v>
      </c>
      <c r="Z2021" t="s">
        <v>1909</v>
      </c>
      <c r="AA2021" t="s">
        <v>2251</v>
      </c>
      <c r="AB2021" s="198">
        <v>37043.875</v>
      </c>
      <c r="AC2021" s="198">
        <v>37072.875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1309843</v>
      </c>
      <c r="H2022" s="198">
        <v>37041.365567129629</v>
      </c>
      <c r="I2022" t="s">
        <v>1523</v>
      </c>
      <c r="M2022" t="s">
        <v>2946</v>
      </c>
      <c r="N2022" t="s">
        <v>1524</v>
      </c>
      <c r="O2022" t="s">
        <v>2093</v>
      </c>
      <c r="P2022" s="199">
        <v>10000</v>
      </c>
      <c r="S2022" t="s">
        <v>2947</v>
      </c>
      <c r="T2022" t="s">
        <v>3255</v>
      </c>
      <c r="U2022" s="201">
        <v>10.050000000000001</v>
      </c>
      <c r="V2022" t="s">
        <v>3122</v>
      </c>
      <c r="W2022" t="s">
        <v>2919</v>
      </c>
      <c r="X2022" t="s">
        <v>83</v>
      </c>
      <c r="Y2022" t="s">
        <v>1528</v>
      </c>
      <c r="Z2022" t="s">
        <v>1909</v>
      </c>
      <c r="AA2022">
        <v>817407</v>
      </c>
      <c r="AB2022" s="198">
        <v>37042.875</v>
      </c>
      <c r="AC2022" s="198">
        <v>37042.875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1309844</v>
      </c>
      <c r="H2023" s="198">
        <v>37041.365578703706</v>
      </c>
      <c r="I2023" t="s">
        <v>1324</v>
      </c>
      <c r="M2023" t="s">
        <v>2946</v>
      </c>
      <c r="N2023" t="s">
        <v>1524</v>
      </c>
      <c r="O2023" t="s">
        <v>2015</v>
      </c>
      <c r="P2023" s="199">
        <v>5000</v>
      </c>
      <c r="S2023" t="s">
        <v>2947</v>
      </c>
      <c r="T2023" t="s">
        <v>3255</v>
      </c>
      <c r="U2023" s="201">
        <v>2.7149999999999999</v>
      </c>
      <c r="V2023" t="s">
        <v>1325</v>
      </c>
      <c r="W2023" t="s">
        <v>272</v>
      </c>
      <c r="X2023" t="s">
        <v>83</v>
      </c>
      <c r="Y2023" t="s">
        <v>1528</v>
      </c>
      <c r="Z2023" t="s">
        <v>1909</v>
      </c>
      <c r="AA2023">
        <v>817408</v>
      </c>
      <c r="AB2023" s="198">
        <v>37042.875</v>
      </c>
      <c r="AC2023" s="198">
        <v>37042.875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9778</v>
      </c>
      <c r="G2024" s="202">
        <v>1309845</v>
      </c>
      <c r="H2024" s="198">
        <v>37041.365578703706</v>
      </c>
      <c r="I2024" t="s">
        <v>1552</v>
      </c>
      <c r="M2024" t="s">
        <v>2946</v>
      </c>
      <c r="N2024" t="s">
        <v>1524</v>
      </c>
      <c r="O2024" t="s">
        <v>2086</v>
      </c>
      <c r="P2024" s="199">
        <v>9778</v>
      </c>
      <c r="S2024" t="s">
        <v>2947</v>
      </c>
      <c r="T2024" t="s">
        <v>3255</v>
      </c>
      <c r="U2024" s="201">
        <v>3.7437999999999998</v>
      </c>
      <c r="V2024" t="s">
        <v>1368</v>
      </c>
      <c r="W2024" t="s">
        <v>1526</v>
      </c>
      <c r="X2024" t="s">
        <v>1527</v>
      </c>
      <c r="Y2024" t="s">
        <v>1528</v>
      </c>
      <c r="Z2024" t="s">
        <v>1909</v>
      </c>
      <c r="AA2024">
        <v>817409</v>
      </c>
      <c r="AB2024" s="198">
        <v>37042.875</v>
      </c>
      <c r="AC2024" s="198">
        <v>37042.875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4220</v>
      </c>
      <c r="G2025" s="202">
        <v>1309846</v>
      </c>
      <c r="H2025" s="198">
        <v>37041.365590277775</v>
      </c>
      <c r="I2025" t="s">
        <v>1546</v>
      </c>
      <c r="M2025" t="s">
        <v>2946</v>
      </c>
      <c r="N2025" t="s">
        <v>1524</v>
      </c>
      <c r="O2025" t="s">
        <v>4893</v>
      </c>
      <c r="Q2025" s="199">
        <v>4220</v>
      </c>
      <c r="S2025" t="s">
        <v>2947</v>
      </c>
      <c r="T2025" t="s">
        <v>3255</v>
      </c>
      <c r="U2025" s="201">
        <v>3.5525000000000002</v>
      </c>
      <c r="V2025" t="s">
        <v>4922</v>
      </c>
      <c r="W2025" t="s">
        <v>1363</v>
      </c>
      <c r="X2025" t="s">
        <v>1548</v>
      </c>
      <c r="Y2025" t="s">
        <v>1528</v>
      </c>
      <c r="Z2025" t="s">
        <v>1909</v>
      </c>
      <c r="AA2025">
        <v>817410</v>
      </c>
      <c r="AB2025" s="198">
        <v>37042.875</v>
      </c>
      <c r="AC2025" s="198">
        <v>37042.875</v>
      </c>
    </row>
    <row r="2026" spans="1:29" x14ac:dyDescent="0.25">
      <c r="A2026" s="44" t="str">
        <f t="shared" si="156"/>
        <v>US Power Physical</v>
      </c>
      <c r="B2026" s="44" t="str">
        <f t="shared" si="157"/>
        <v>US</v>
      </c>
      <c r="C2026" s="44" t="str">
        <f t="shared" si="158"/>
        <v>Power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</v>
      </c>
      <c r="G2026" s="202">
        <v>1309847</v>
      </c>
      <c r="H2026" s="198">
        <v>37041.365624999999</v>
      </c>
      <c r="I2026" t="s">
        <v>2979</v>
      </c>
      <c r="M2026" t="s">
        <v>1657</v>
      </c>
      <c r="N2026" t="s">
        <v>2977</v>
      </c>
      <c r="O2026" t="s">
        <v>1536</v>
      </c>
      <c r="P2026" s="199">
        <v>50</v>
      </c>
      <c r="S2026" t="s">
        <v>2945</v>
      </c>
      <c r="T2026" t="s">
        <v>3255</v>
      </c>
      <c r="U2026" s="201">
        <v>46.75</v>
      </c>
      <c r="V2026" t="s">
        <v>1081</v>
      </c>
      <c r="W2026" t="s">
        <v>2993</v>
      </c>
      <c r="X2026" t="s">
        <v>1248</v>
      </c>
      <c r="Y2026" t="s">
        <v>1072</v>
      </c>
      <c r="Z2026" t="s">
        <v>1904</v>
      </c>
      <c r="AA2026">
        <v>625993.1</v>
      </c>
      <c r="AB2026" s="198">
        <v>37043.591666666667</v>
      </c>
      <c r="AC2026" s="198">
        <v>37072.591666666667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1309849</v>
      </c>
      <c r="H2027" s="198">
        <v>37041.365624999999</v>
      </c>
      <c r="I2027" t="s">
        <v>3095</v>
      </c>
      <c r="M2027" t="s">
        <v>2946</v>
      </c>
      <c r="N2027" t="s">
        <v>1524</v>
      </c>
      <c r="O2027" t="s">
        <v>4973</v>
      </c>
      <c r="Q2027" s="199">
        <v>10000</v>
      </c>
      <c r="S2027" t="s">
        <v>2947</v>
      </c>
      <c r="T2027" t="s">
        <v>3255</v>
      </c>
      <c r="U2027" s="201">
        <v>3.79</v>
      </c>
      <c r="V2027" t="s">
        <v>2942</v>
      </c>
      <c r="W2027" t="s">
        <v>1101</v>
      </c>
      <c r="X2027" t="s">
        <v>1102</v>
      </c>
      <c r="Y2027" t="s">
        <v>1528</v>
      </c>
      <c r="Z2027" t="s">
        <v>1909</v>
      </c>
      <c r="AA2027">
        <v>817411</v>
      </c>
      <c r="AB2027" s="198">
        <v>37042.875</v>
      </c>
      <c r="AC2027" s="198">
        <v>37042.875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300000</v>
      </c>
      <c r="G2028" s="202">
        <v>1309848</v>
      </c>
      <c r="H2028" s="198">
        <v>37041.365624999999</v>
      </c>
      <c r="I2028" t="s">
        <v>1515</v>
      </c>
      <c r="M2028" t="s">
        <v>2946</v>
      </c>
      <c r="N2028" t="s">
        <v>1524</v>
      </c>
      <c r="O2028" t="s">
        <v>3383</v>
      </c>
      <c r="P2028" s="199">
        <v>10000</v>
      </c>
      <c r="S2028" t="s">
        <v>2947</v>
      </c>
      <c r="T2028" t="s">
        <v>3255</v>
      </c>
      <c r="U2028" s="201">
        <v>3.84</v>
      </c>
      <c r="V2028" t="s">
        <v>3120</v>
      </c>
      <c r="W2028" t="s">
        <v>1117</v>
      </c>
      <c r="X2028" t="s">
        <v>1118</v>
      </c>
      <c r="Y2028" t="s">
        <v>1528</v>
      </c>
      <c r="Z2028" t="s">
        <v>1909</v>
      </c>
      <c r="AA2028">
        <v>817413</v>
      </c>
      <c r="AB2028" s="198">
        <v>37043.875</v>
      </c>
      <c r="AC2028" s="198">
        <v>37072.875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1309851</v>
      </c>
      <c r="H2029" s="198">
        <v>37041.365659722222</v>
      </c>
      <c r="I2029" t="s">
        <v>1523</v>
      </c>
      <c r="M2029" t="s">
        <v>2946</v>
      </c>
      <c r="N2029" t="s">
        <v>1524</v>
      </c>
      <c r="O2029" t="s">
        <v>2093</v>
      </c>
      <c r="P2029" s="199">
        <v>5000</v>
      </c>
      <c r="S2029" t="s">
        <v>2947</v>
      </c>
      <c r="T2029" t="s">
        <v>3255</v>
      </c>
      <c r="U2029" s="201">
        <v>10.050000000000001</v>
      </c>
      <c r="V2029" t="s">
        <v>3122</v>
      </c>
      <c r="W2029" t="s">
        <v>2919</v>
      </c>
      <c r="X2029" t="s">
        <v>83</v>
      </c>
      <c r="Y2029" t="s">
        <v>1528</v>
      </c>
      <c r="Z2029" t="s">
        <v>1909</v>
      </c>
      <c r="AA2029">
        <v>817412</v>
      </c>
      <c r="AB2029" s="198">
        <v>37042.875</v>
      </c>
      <c r="AC2029" s="198">
        <v>37042.875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24990</v>
      </c>
      <c r="G2030" s="202">
        <v>1309852</v>
      </c>
      <c r="H2030" s="198">
        <v>37041.365682870368</v>
      </c>
      <c r="I2030" t="s">
        <v>1262</v>
      </c>
      <c r="M2030" t="s">
        <v>2946</v>
      </c>
      <c r="N2030" t="s">
        <v>1524</v>
      </c>
      <c r="O2030" t="s">
        <v>3383</v>
      </c>
      <c r="Q2030" s="199">
        <v>833</v>
      </c>
      <c r="S2030" t="s">
        <v>2947</v>
      </c>
      <c r="T2030" t="s">
        <v>3255</v>
      </c>
      <c r="U2030" s="201">
        <v>3.855</v>
      </c>
      <c r="V2030" t="s">
        <v>1369</v>
      </c>
      <c r="W2030" t="s">
        <v>1117</v>
      </c>
      <c r="X2030" t="s">
        <v>1118</v>
      </c>
      <c r="Y2030" t="s">
        <v>1528</v>
      </c>
      <c r="Z2030" t="s">
        <v>1909</v>
      </c>
      <c r="AA2030">
        <v>817414</v>
      </c>
      <c r="AB2030" s="198">
        <v>37043.875</v>
      </c>
      <c r="AC2030" s="198">
        <v>37072.875</v>
      </c>
    </row>
    <row r="2031" spans="1:29" x14ac:dyDescent="0.25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31</v>
      </c>
      <c r="F2031" s="213">
        <f t="shared" si="160"/>
        <v>155000</v>
      </c>
      <c r="G2031" s="202">
        <v>1309854</v>
      </c>
      <c r="H2031" s="198">
        <v>37041.365706018521</v>
      </c>
      <c r="I2031" t="s">
        <v>1254</v>
      </c>
      <c r="M2031" t="s">
        <v>2946</v>
      </c>
      <c r="N2031" t="s">
        <v>1268</v>
      </c>
      <c r="O2031" t="s">
        <v>1537</v>
      </c>
      <c r="Q2031" s="199">
        <v>5000</v>
      </c>
      <c r="S2031" t="s">
        <v>2947</v>
      </c>
      <c r="T2031" t="s">
        <v>3255</v>
      </c>
      <c r="U2031" s="201">
        <v>3.7250000000000001</v>
      </c>
      <c r="V2031" t="s">
        <v>3221</v>
      </c>
      <c r="W2031" t="s">
        <v>1767</v>
      </c>
      <c r="X2031" t="s">
        <v>1269</v>
      </c>
      <c r="Y2031" t="s">
        <v>3275</v>
      </c>
      <c r="Z2031" t="s">
        <v>1909</v>
      </c>
      <c r="AA2031" t="s">
        <v>2252</v>
      </c>
      <c r="AB2031" s="198">
        <v>37073.875</v>
      </c>
      <c r="AC2031" s="198">
        <v>37103.875</v>
      </c>
    </row>
    <row r="2032" spans="1:29" x14ac:dyDescent="0.25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300000</v>
      </c>
      <c r="G2032" s="202">
        <v>1309855</v>
      </c>
      <c r="H2032" s="198">
        <v>37041.365752314814</v>
      </c>
      <c r="I2032" t="s">
        <v>3151</v>
      </c>
      <c r="M2032" t="s">
        <v>2946</v>
      </c>
      <c r="N2032" t="s">
        <v>1268</v>
      </c>
      <c r="O2032" t="s">
        <v>74</v>
      </c>
      <c r="P2032" s="199">
        <v>10000</v>
      </c>
      <c r="S2032" t="s">
        <v>2947</v>
      </c>
      <c r="T2032" t="s">
        <v>3255</v>
      </c>
      <c r="U2032" s="201">
        <v>3.6349999999999998</v>
      </c>
      <c r="V2032" t="s">
        <v>3191</v>
      </c>
      <c r="W2032" t="s">
        <v>1580</v>
      </c>
      <c r="X2032" t="s">
        <v>1093</v>
      </c>
      <c r="Y2032" t="s">
        <v>3275</v>
      </c>
      <c r="Z2032" t="s">
        <v>1909</v>
      </c>
      <c r="AA2032" t="s">
        <v>2253</v>
      </c>
      <c r="AB2032" s="198">
        <v>37043.875</v>
      </c>
      <c r="AC2032" s="198">
        <v>37072.875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1309856</v>
      </c>
      <c r="H2033" s="198">
        <v>37041.365763888891</v>
      </c>
      <c r="I2033" t="s">
        <v>1529</v>
      </c>
      <c r="M2033" t="s">
        <v>2946</v>
      </c>
      <c r="N2033" t="s">
        <v>1524</v>
      </c>
      <c r="O2033" t="s">
        <v>4893</v>
      </c>
      <c r="Q2033" s="199">
        <v>5000</v>
      </c>
      <c r="S2033" t="s">
        <v>2947</v>
      </c>
      <c r="T2033" t="s">
        <v>3255</v>
      </c>
      <c r="U2033" s="201">
        <v>3.5550000000000002</v>
      </c>
      <c r="V2033" t="s">
        <v>1567</v>
      </c>
      <c r="W2033" t="s">
        <v>1363</v>
      </c>
      <c r="X2033" t="s">
        <v>1548</v>
      </c>
      <c r="Y2033" t="s">
        <v>1528</v>
      </c>
      <c r="Z2033" t="s">
        <v>1909</v>
      </c>
      <c r="AA2033">
        <v>817415</v>
      </c>
      <c r="AB2033" s="198">
        <v>37042.875</v>
      </c>
      <c r="AC2033" s="198">
        <v>37042.875</v>
      </c>
    </row>
    <row r="2034" spans="1:29" x14ac:dyDescent="0.25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150000</v>
      </c>
      <c r="G2034" s="202">
        <v>1309857</v>
      </c>
      <c r="H2034" s="198">
        <v>37041.36577546296</v>
      </c>
      <c r="I2034" t="s">
        <v>2992</v>
      </c>
      <c r="M2034" t="s">
        <v>2946</v>
      </c>
      <c r="N2034" t="s">
        <v>96</v>
      </c>
      <c r="O2034" t="s">
        <v>3128</v>
      </c>
      <c r="P2034" s="199">
        <v>5000</v>
      </c>
      <c r="S2034" t="s">
        <v>3329</v>
      </c>
      <c r="T2034" t="s">
        <v>97</v>
      </c>
      <c r="U2034" s="201">
        <v>4.79</v>
      </c>
      <c r="V2034" t="s">
        <v>3408</v>
      </c>
      <c r="W2034" t="s">
        <v>1502</v>
      </c>
      <c r="X2034" t="s">
        <v>99</v>
      </c>
      <c r="Y2034" t="s">
        <v>1528</v>
      </c>
      <c r="Z2034" t="s">
        <v>1910</v>
      </c>
      <c r="AA2034">
        <v>817416</v>
      </c>
      <c r="AB2034" s="198">
        <v>37043.875</v>
      </c>
      <c r="AC2034" s="198">
        <v>37072.875</v>
      </c>
    </row>
    <row r="2035" spans="1:29" x14ac:dyDescent="0.25">
      <c r="A2035" s="44" t="str">
        <f t="shared" si="156"/>
        <v xml:space="preserve"> Metals Financial</v>
      </c>
      <c r="B2035" s="44" t="str">
        <f t="shared" si="157"/>
        <v/>
      </c>
      <c r="C2035" s="44" t="str">
        <f t="shared" si="158"/>
        <v>Metals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14</v>
      </c>
      <c r="G2035" s="202">
        <v>1309858</v>
      </c>
      <c r="H2035" s="198">
        <v>37041.365787037037</v>
      </c>
      <c r="I2035" t="s">
        <v>3313</v>
      </c>
      <c r="M2035" t="s">
        <v>2952</v>
      </c>
      <c r="N2035" t="s">
        <v>3252</v>
      </c>
      <c r="O2035" t="s">
        <v>3253</v>
      </c>
      <c r="Q2035" s="199">
        <v>14</v>
      </c>
      <c r="S2035" t="s">
        <v>3254</v>
      </c>
      <c r="T2035" t="s">
        <v>3255</v>
      </c>
      <c r="U2035" s="201">
        <v>1701</v>
      </c>
      <c r="V2035" t="s">
        <v>3315</v>
      </c>
      <c r="W2035" t="s">
        <v>3261</v>
      </c>
      <c r="X2035" t="s">
        <v>3257</v>
      </c>
      <c r="Y2035" t="s">
        <v>3258</v>
      </c>
      <c r="Z2035" t="s">
        <v>3259</v>
      </c>
      <c r="AA2035">
        <v>2157884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1309859</v>
      </c>
      <c r="H2036" s="198">
        <v>37041.365810185183</v>
      </c>
      <c r="I2036" t="s">
        <v>1600</v>
      </c>
      <c r="M2036" t="s">
        <v>2946</v>
      </c>
      <c r="N2036" t="s">
        <v>1524</v>
      </c>
      <c r="O2036" t="s">
        <v>4893</v>
      </c>
      <c r="Q2036" s="199">
        <v>5000</v>
      </c>
      <c r="S2036" t="s">
        <v>2947</v>
      </c>
      <c r="T2036" t="s">
        <v>3255</v>
      </c>
      <c r="U2036" s="201">
        <v>3.5575000000000001</v>
      </c>
      <c r="V2036" t="s">
        <v>1365</v>
      </c>
      <c r="W2036" t="s">
        <v>1363</v>
      </c>
      <c r="X2036" t="s">
        <v>1548</v>
      </c>
      <c r="Y2036" t="s">
        <v>1528</v>
      </c>
      <c r="Z2036" t="s">
        <v>1909</v>
      </c>
      <c r="AA2036">
        <v>817417</v>
      </c>
      <c r="AB2036" s="198">
        <v>37042.875</v>
      </c>
      <c r="AC2036" s="198">
        <v>37042.875</v>
      </c>
    </row>
    <row r="2037" spans="1:29" x14ac:dyDescent="0.25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13">
        <f t="shared" si="160"/>
        <v>155000</v>
      </c>
      <c r="G2037" s="202">
        <v>1309860</v>
      </c>
      <c r="H2037" s="198">
        <v>37041.36582175926</v>
      </c>
      <c r="I2037" t="s">
        <v>1274</v>
      </c>
      <c r="M2037" t="s">
        <v>2946</v>
      </c>
      <c r="N2037" t="s">
        <v>1268</v>
      </c>
      <c r="O2037" t="s">
        <v>1537</v>
      </c>
      <c r="Q2037" s="199">
        <v>5000</v>
      </c>
      <c r="S2037" t="s">
        <v>2947</v>
      </c>
      <c r="T2037" t="s">
        <v>3255</v>
      </c>
      <c r="U2037" s="201">
        <v>3.7250000000000001</v>
      </c>
      <c r="V2037" t="s">
        <v>282</v>
      </c>
      <c r="W2037" t="s">
        <v>1767</v>
      </c>
      <c r="X2037" t="s">
        <v>1269</v>
      </c>
      <c r="Y2037" t="s">
        <v>3275</v>
      </c>
      <c r="Z2037" t="s">
        <v>1909</v>
      </c>
      <c r="AA2037" t="s">
        <v>2254</v>
      </c>
      <c r="AB2037" s="198">
        <v>37073.875</v>
      </c>
      <c r="AC2037" s="198">
        <v>37103.875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10000</v>
      </c>
      <c r="G2038" s="202">
        <v>1309861</v>
      </c>
      <c r="H2038" s="198">
        <v>37041.36582175926</v>
      </c>
      <c r="I2038" t="s">
        <v>2992</v>
      </c>
      <c r="M2038" t="s">
        <v>2946</v>
      </c>
      <c r="N2038" t="s">
        <v>1524</v>
      </c>
      <c r="O2038" t="s">
        <v>1986</v>
      </c>
      <c r="P2038" s="199">
        <v>10000</v>
      </c>
      <c r="S2038" t="s">
        <v>2947</v>
      </c>
      <c r="T2038" t="s">
        <v>3255</v>
      </c>
      <c r="U2038" s="201">
        <v>3.6524999999999999</v>
      </c>
      <c r="V2038" t="s">
        <v>1334</v>
      </c>
      <c r="W2038" t="s">
        <v>1562</v>
      </c>
      <c r="X2038" t="s">
        <v>1563</v>
      </c>
      <c r="Y2038" t="s">
        <v>1528</v>
      </c>
      <c r="Z2038" t="s">
        <v>1909</v>
      </c>
      <c r="AA2038">
        <v>817418</v>
      </c>
      <c r="AB2038" s="198">
        <v>37042.875</v>
      </c>
      <c r="AC2038" s="198">
        <v>37042.875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1309862</v>
      </c>
      <c r="H2039" s="198">
        <v>37041.365844907406</v>
      </c>
      <c r="I2039" t="s">
        <v>1551</v>
      </c>
      <c r="M2039" t="s">
        <v>2946</v>
      </c>
      <c r="N2039" t="s">
        <v>1524</v>
      </c>
      <c r="O2039" t="s">
        <v>4845</v>
      </c>
      <c r="P2039" s="199">
        <v>5000</v>
      </c>
      <c r="S2039" t="s">
        <v>2947</v>
      </c>
      <c r="T2039" t="s">
        <v>3255</v>
      </c>
      <c r="U2039" s="201">
        <v>3.7488000000000001</v>
      </c>
      <c r="V2039" t="s">
        <v>1058</v>
      </c>
      <c r="W2039" t="s">
        <v>1526</v>
      </c>
      <c r="X2039" t="s">
        <v>1527</v>
      </c>
      <c r="Y2039" t="s">
        <v>1528</v>
      </c>
      <c r="Z2039" t="s">
        <v>1909</v>
      </c>
      <c r="AA2039">
        <v>817419</v>
      </c>
      <c r="AB2039" s="198">
        <v>37042.875</v>
      </c>
      <c r="AC2039" s="198">
        <v>37042.875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</v>
      </c>
      <c r="G2040" s="202">
        <v>1309863</v>
      </c>
      <c r="H2040" s="198">
        <v>37041.365844907406</v>
      </c>
      <c r="I2040" t="s">
        <v>1600</v>
      </c>
      <c r="M2040" t="s">
        <v>2946</v>
      </c>
      <c r="N2040" t="s">
        <v>1524</v>
      </c>
      <c r="O2040" t="s">
        <v>4893</v>
      </c>
      <c r="Q2040" s="199">
        <v>5000</v>
      </c>
      <c r="S2040" t="s">
        <v>2947</v>
      </c>
      <c r="T2040" t="s">
        <v>3255</v>
      </c>
      <c r="U2040" s="201">
        <v>3.56</v>
      </c>
      <c r="V2040" t="s">
        <v>1365</v>
      </c>
      <c r="W2040" t="s">
        <v>1363</v>
      </c>
      <c r="X2040" t="s">
        <v>1548</v>
      </c>
      <c r="Y2040" t="s">
        <v>1528</v>
      </c>
      <c r="Z2040" t="s">
        <v>1909</v>
      </c>
      <c r="AA2040">
        <v>817420</v>
      </c>
      <c r="AB2040" s="198">
        <v>37042.875</v>
      </c>
      <c r="AC2040" s="198">
        <v>37042.875</v>
      </c>
    </row>
    <row r="2041" spans="1:29" x14ac:dyDescent="0.25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123</v>
      </c>
      <c r="F2041" s="213">
        <f t="shared" si="160"/>
        <v>615000</v>
      </c>
      <c r="G2041" s="202">
        <v>1309864</v>
      </c>
      <c r="H2041" s="198">
        <v>37041.365856481483</v>
      </c>
      <c r="I2041" t="s">
        <v>1546</v>
      </c>
      <c r="M2041" t="s">
        <v>2946</v>
      </c>
      <c r="N2041" t="s">
        <v>1268</v>
      </c>
      <c r="O2041" t="s">
        <v>251</v>
      </c>
      <c r="Q2041" s="199">
        <v>5000</v>
      </c>
      <c r="S2041" t="s">
        <v>2947</v>
      </c>
      <c r="T2041" t="s">
        <v>3255</v>
      </c>
      <c r="U2041" s="201">
        <v>3.8149999999999999</v>
      </c>
      <c r="V2041" t="s">
        <v>1504</v>
      </c>
      <c r="W2041" t="s">
        <v>1767</v>
      </c>
      <c r="X2041" t="s">
        <v>1269</v>
      </c>
      <c r="Y2041" t="s">
        <v>3275</v>
      </c>
      <c r="Z2041" t="s">
        <v>1909</v>
      </c>
      <c r="AA2041" t="s">
        <v>2255</v>
      </c>
      <c r="AB2041" s="198">
        <v>37073</v>
      </c>
      <c r="AC2041" s="198">
        <v>37195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100</v>
      </c>
      <c r="G2042" s="202">
        <v>1309865</v>
      </c>
      <c r="H2042" s="198">
        <v>37041.365856481483</v>
      </c>
      <c r="I2042" t="s">
        <v>1418</v>
      </c>
      <c r="M2042" t="s">
        <v>2946</v>
      </c>
      <c r="N2042" t="s">
        <v>1524</v>
      </c>
      <c r="O2042" t="s">
        <v>4891</v>
      </c>
      <c r="P2042" s="199">
        <v>100</v>
      </c>
      <c r="S2042" t="s">
        <v>2947</v>
      </c>
      <c r="T2042" t="s">
        <v>3255</v>
      </c>
      <c r="U2042" s="201">
        <v>3.5175000000000001</v>
      </c>
      <c r="V2042" t="s">
        <v>1419</v>
      </c>
      <c r="W2042" t="s">
        <v>1363</v>
      </c>
      <c r="X2042" t="s">
        <v>1548</v>
      </c>
      <c r="Y2042" t="s">
        <v>1528</v>
      </c>
      <c r="Z2042" t="s">
        <v>1909</v>
      </c>
      <c r="AA2042">
        <v>817421</v>
      </c>
      <c r="AB2042" s="198">
        <v>37042.875</v>
      </c>
      <c r="AC2042" s="198">
        <v>37042.875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1309866</v>
      </c>
      <c r="H2043" s="198">
        <v>37041.365868055553</v>
      </c>
      <c r="I2043" t="s">
        <v>2917</v>
      </c>
      <c r="M2043" t="s">
        <v>2946</v>
      </c>
      <c r="N2043" t="s">
        <v>1524</v>
      </c>
      <c r="O2043" t="s">
        <v>4940</v>
      </c>
      <c r="Q2043" s="199">
        <v>10000</v>
      </c>
      <c r="S2043" t="s">
        <v>2947</v>
      </c>
      <c r="T2043" t="s">
        <v>3255</v>
      </c>
      <c r="U2043" s="201">
        <v>4.95</v>
      </c>
      <c r="V2043" t="s">
        <v>2918</v>
      </c>
      <c r="W2043" t="s">
        <v>82</v>
      </c>
      <c r="X2043" t="s">
        <v>83</v>
      </c>
      <c r="Y2043" t="s">
        <v>1528</v>
      </c>
      <c r="Z2043" t="s">
        <v>1909</v>
      </c>
      <c r="AA2043">
        <v>817422</v>
      </c>
      <c r="AB2043" s="198">
        <v>37042.875</v>
      </c>
      <c r="AC2043" s="198">
        <v>37042.875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1309867</v>
      </c>
      <c r="H2044" s="198">
        <v>37041.365914351853</v>
      </c>
      <c r="I2044" t="s">
        <v>1523</v>
      </c>
      <c r="M2044" t="s">
        <v>2946</v>
      </c>
      <c r="N2044" t="s">
        <v>1524</v>
      </c>
      <c r="O2044" t="s">
        <v>4940</v>
      </c>
      <c r="P2044" s="199">
        <v>5000</v>
      </c>
      <c r="S2044" t="s">
        <v>2947</v>
      </c>
      <c r="T2044" t="s">
        <v>3255</v>
      </c>
      <c r="U2044" s="201">
        <v>4.8499999999999996</v>
      </c>
      <c r="V2044" t="s">
        <v>3400</v>
      </c>
      <c r="W2044" t="s">
        <v>82</v>
      </c>
      <c r="X2044" t="s">
        <v>83</v>
      </c>
      <c r="Y2044" t="s">
        <v>1528</v>
      </c>
      <c r="Z2044" t="s">
        <v>1909</v>
      </c>
      <c r="AA2044">
        <v>817423</v>
      </c>
      <c r="AB2044" s="198">
        <v>37042.875</v>
      </c>
      <c r="AC2044" s="198">
        <v>37042.875</v>
      </c>
    </row>
    <row r="2045" spans="1:29" x14ac:dyDescent="0.25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275010</v>
      </c>
      <c r="G2045" s="202">
        <v>1309868</v>
      </c>
      <c r="H2045" s="198">
        <v>37041.365937499999</v>
      </c>
      <c r="I2045" t="s">
        <v>1532</v>
      </c>
      <c r="M2045" t="s">
        <v>2946</v>
      </c>
      <c r="N2045" t="s">
        <v>1268</v>
      </c>
      <c r="O2045" t="s">
        <v>74</v>
      </c>
      <c r="Q2045" s="199">
        <v>9167</v>
      </c>
      <c r="S2045" t="s">
        <v>2947</v>
      </c>
      <c r="T2045" t="s">
        <v>3255</v>
      </c>
      <c r="U2045" s="201">
        <v>3.64</v>
      </c>
      <c r="V2045" t="s">
        <v>3041</v>
      </c>
      <c r="W2045" t="s">
        <v>1580</v>
      </c>
      <c r="X2045" t="s">
        <v>1093</v>
      </c>
      <c r="Y2045" t="s">
        <v>3275</v>
      </c>
      <c r="Z2045" t="s">
        <v>1909</v>
      </c>
      <c r="AA2045" t="s">
        <v>2256</v>
      </c>
      <c r="AB2045" s="198">
        <v>37043.875</v>
      </c>
      <c r="AC2045" s="198">
        <v>37072.875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1309869</v>
      </c>
      <c r="H2046" s="198">
        <v>37041.365949074076</v>
      </c>
      <c r="I2046" t="s">
        <v>3095</v>
      </c>
      <c r="M2046" t="s">
        <v>2946</v>
      </c>
      <c r="N2046" t="s">
        <v>1524</v>
      </c>
      <c r="O2046" t="s">
        <v>4934</v>
      </c>
      <c r="P2046" s="199">
        <v>10000</v>
      </c>
      <c r="S2046" t="s">
        <v>2947</v>
      </c>
      <c r="T2046" t="s">
        <v>3255</v>
      </c>
      <c r="U2046" s="201">
        <v>3.5</v>
      </c>
      <c r="V2046" t="s">
        <v>2931</v>
      </c>
      <c r="W2046" t="s">
        <v>91</v>
      </c>
      <c r="X2046" t="s">
        <v>83</v>
      </c>
      <c r="Y2046" t="s">
        <v>1528</v>
      </c>
      <c r="Z2046" t="s">
        <v>1909</v>
      </c>
      <c r="AA2046">
        <v>817424</v>
      </c>
      <c r="AB2046" s="198">
        <v>37042.875</v>
      </c>
      <c r="AC2046" s="198">
        <v>37042.875</v>
      </c>
    </row>
    <row r="2047" spans="1:29" x14ac:dyDescent="0.25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25</v>
      </c>
      <c r="G2047" s="202">
        <v>1309870</v>
      </c>
      <c r="H2047" s="198">
        <v>37041.365960648145</v>
      </c>
      <c r="I2047" t="s">
        <v>2939</v>
      </c>
      <c r="M2047" t="s">
        <v>1657</v>
      </c>
      <c r="N2047" t="s">
        <v>2902</v>
      </c>
      <c r="O2047" t="s">
        <v>2226</v>
      </c>
      <c r="Q2047" s="199">
        <v>25</v>
      </c>
      <c r="S2047" t="s">
        <v>2945</v>
      </c>
      <c r="T2047" t="s">
        <v>3255</v>
      </c>
      <c r="U2047" s="201">
        <v>100</v>
      </c>
      <c r="V2047" t="s">
        <v>1994</v>
      </c>
      <c r="W2047" t="s">
        <v>22</v>
      </c>
      <c r="X2047" t="s">
        <v>2903</v>
      </c>
      <c r="Y2047" t="s">
        <v>1072</v>
      </c>
      <c r="Z2047" t="s">
        <v>1904</v>
      </c>
      <c r="AA2047">
        <v>625995.1</v>
      </c>
      <c r="AB2047" s="198">
        <v>37042.875</v>
      </c>
      <c r="AC2047" s="198">
        <v>37042.875</v>
      </c>
    </row>
    <row r="2048" spans="1:29" x14ac:dyDescent="0.25">
      <c r="A2048" s="44" t="str">
        <f t="shared" si="156"/>
        <v xml:space="preserve"> Natural Gas Financial</v>
      </c>
      <c r="B2048" s="44" t="str">
        <f t="shared" si="157"/>
        <v/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214</v>
      </c>
      <c r="F2048" s="213">
        <f t="shared" si="160"/>
        <v>1070000</v>
      </c>
      <c r="G2048" s="202">
        <v>1309871</v>
      </c>
      <c r="H2048" s="198">
        <v>37041.366030092591</v>
      </c>
      <c r="I2048" t="s">
        <v>3137</v>
      </c>
      <c r="M2048" t="s">
        <v>2946</v>
      </c>
      <c r="N2048" t="s">
        <v>3215</v>
      </c>
      <c r="O2048" t="s">
        <v>364</v>
      </c>
      <c r="Q2048" s="199">
        <v>5000</v>
      </c>
      <c r="S2048" t="s">
        <v>2947</v>
      </c>
      <c r="T2048" t="s">
        <v>3255</v>
      </c>
      <c r="U2048" s="201">
        <v>-0.38</v>
      </c>
      <c r="V2048" t="s">
        <v>459</v>
      </c>
      <c r="W2048" t="s">
        <v>3217</v>
      </c>
      <c r="X2048" t="s">
        <v>3218</v>
      </c>
      <c r="Y2048" t="s">
        <v>3275</v>
      </c>
      <c r="Z2048" t="s">
        <v>1910</v>
      </c>
      <c r="AA2048" t="s">
        <v>2257</v>
      </c>
      <c r="AB2048" s="198">
        <v>37347</v>
      </c>
      <c r="AC2048" s="198">
        <v>37560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10000</v>
      </c>
      <c r="G2049" s="202">
        <v>1309872</v>
      </c>
      <c r="H2049" s="198">
        <v>37041.366030092591</v>
      </c>
      <c r="I2049" t="s">
        <v>1262</v>
      </c>
      <c r="M2049" t="s">
        <v>2946</v>
      </c>
      <c r="N2049" t="s">
        <v>1524</v>
      </c>
      <c r="O2049" t="s">
        <v>4940</v>
      </c>
      <c r="Q2049" s="199">
        <v>10000</v>
      </c>
      <c r="S2049" t="s">
        <v>2947</v>
      </c>
      <c r="T2049" t="s">
        <v>3255</v>
      </c>
      <c r="U2049" s="201">
        <v>4.9000000000000004</v>
      </c>
      <c r="V2049" t="s">
        <v>2963</v>
      </c>
      <c r="W2049" t="s">
        <v>82</v>
      </c>
      <c r="X2049" t="s">
        <v>83</v>
      </c>
      <c r="Y2049" t="s">
        <v>1528</v>
      </c>
      <c r="Z2049" t="s">
        <v>1909</v>
      </c>
      <c r="AA2049">
        <v>817426</v>
      </c>
      <c r="AB2049" s="198">
        <v>37042.875</v>
      </c>
      <c r="AC2049" s="198">
        <v>37042.875</v>
      </c>
    </row>
    <row r="2050" spans="1:29" x14ac:dyDescent="0.25">
      <c r="A2050" s="44" t="str">
        <f t="shared" si="156"/>
        <v xml:space="preserve"> Natural Gas Physical</v>
      </c>
      <c r="B2050" s="44" t="str">
        <f t="shared" si="157"/>
        <v/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1309873</v>
      </c>
      <c r="H2050" s="198">
        <v>37041.366041666668</v>
      </c>
      <c r="I2050" t="s">
        <v>2939</v>
      </c>
      <c r="M2050" t="s">
        <v>2946</v>
      </c>
      <c r="N2050" t="s">
        <v>96</v>
      </c>
      <c r="O2050" t="s">
        <v>2203</v>
      </c>
      <c r="P2050" s="199">
        <v>5000</v>
      </c>
      <c r="S2050" t="s">
        <v>2947</v>
      </c>
      <c r="T2050" t="s">
        <v>3255</v>
      </c>
      <c r="U2050" s="201">
        <v>3.5249999999999999</v>
      </c>
      <c r="V2050" t="s">
        <v>3340</v>
      </c>
      <c r="W2050" t="s">
        <v>1487</v>
      </c>
      <c r="X2050" t="s">
        <v>3337</v>
      </c>
      <c r="Y2050" t="s">
        <v>1528</v>
      </c>
      <c r="Z2050" t="s">
        <v>1910</v>
      </c>
      <c r="AA2050">
        <v>817427</v>
      </c>
      <c r="AB2050" s="198">
        <v>37042.875</v>
      </c>
      <c r="AC2050" s="198">
        <v>37042.875</v>
      </c>
    </row>
    <row r="2051" spans="1:29" x14ac:dyDescent="0.25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5000</v>
      </c>
      <c r="G2051" s="202">
        <v>1309874</v>
      </c>
      <c r="H2051" s="198">
        <v>37041.366053240738</v>
      </c>
      <c r="I2051" t="s">
        <v>1267</v>
      </c>
      <c r="M2051" t="s">
        <v>2946</v>
      </c>
      <c r="N2051" t="s">
        <v>96</v>
      </c>
      <c r="O2051" t="s">
        <v>2203</v>
      </c>
      <c r="Q2051" s="199">
        <v>5000</v>
      </c>
      <c r="S2051" t="s">
        <v>2947</v>
      </c>
      <c r="T2051" t="s">
        <v>3255</v>
      </c>
      <c r="U2051" s="201">
        <v>3.54</v>
      </c>
      <c r="V2051" t="s">
        <v>3192</v>
      </c>
      <c r="W2051" t="s">
        <v>1487</v>
      </c>
      <c r="X2051" t="s">
        <v>3337</v>
      </c>
      <c r="Y2051" t="s">
        <v>1528</v>
      </c>
      <c r="Z2051" t="s">
        <v>1910</v>
      </c>
      <c r="AA2051">
        <v>817428</v>
      </c>
      <c r="AB2051" s="198">
        <v>37042.875</v>
      </c>
      <c r="AC2051" s="198">
        <v>37042.875</v>
      </c>
    </row>
    <row r="2052" spans="1:29" x14ac:dyDescent="0.25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31</v>
      </c>
      <c r="F2052" s="213">
        <f t="shared" si="160"/>
        <v>310000</v>
      </c>
      <c r="G2052" s="202">
        <v>1309875</v>
      </c>
      <c r="H2052" s="198">
        <v>37041.366076388891</v>
      </c>
      <c r="I2052" t="s">
        <v>3225</v>
      </c>
      <c r="M2052" t="s">
        <v>2946</v>
      </c>
      <c r="N2052" t="s">
        <v>1538</v>
      </c>
      <c r="O2052" t="s">
        <v>485</v>
      </c>
      <c r="P2052" s="199">
        <v>10000</v>
      </c>
      <c r="S2052" t="s">
        <v>2947</v>
      </c>
      <c r="T2052" t="s">
        <v>3255</v>
      </c>
      <c r="U2052" s="201">
        <v>2.5000000000000001E-2</v>
      </c>
      <c r="V2052" t="s">
        <v>1437</v>
      </c>
      <c r="W2052" t="s">
        <v>1402</v>
      </c>
      <c r="X2052" t="s">
        <v>1403</v>
      </c>
      <c r="Y2052" t="s">
        <v>3275</v>
      </c>
      <c r="Z2052" t="s">
        <v>1909</v>
      </c>
      <c r="AA2052" t="s">
        <v>2258</v>
      </c>
      <c r="AB2052" s="198">
        <v>37104.875</v>
      </c>
      <c r="AC2052" s="198">
        <v>37134.875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30</v>
      </c>
      <c r="F2053" s="213">
        <f t="shared" si="160"/>
        <v>225000</v>
      </c>
      <c r="G2053" s="202">
        <v>1309876</v>
      </c>
      <c r="H2053" s="198">
        <v>37041.366087962961</v>
      </c>
      <c r="I2053" t="s">
        <v>1267</v>
      </c>
      <c r="M2053" t="s">
        <v>2946</v>
      </c>
      <c r="N2053" t="s">
        <v>1524</v>
      </c>
      <c r="O2053" t="s">
        <v>350</v>
      </c>
      <c r="P2053" s="199">
        <v>7500</v>
      </c>
      <c r="S2053" t="s">
        <v>2947</v>
      </c>
      <c r="T2053" t="s">
        <v>3255</v>
      </c>
      <c r="U2053" s="201">
        <v>3.6549999999999998</v>
      </c>
      <c r="V2053" t="s">
        <v>1359</v>
      </c>
      <c r="W2053" t="s">
        <v>1101</v>
      </c>
      <c r="X2053" t="s">
        <v>1102</v>
      </c>
      <c r="Y2053" t="s">
        <v>1528</v>
      </c>
      <c r="Z2053" t="s">
        <v>1909</v>
      </c>
      <c r="AA2053">
        <v>817430</v>
      </c>
      <c r="AB2053" s="198">
        <v>37043.875</v>
      </c>
      <c r="AC2053" s="198">
        <v>37072.875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5000</v>
      </c>
      <c r="G2054" s="202">
        <v>1309878</v>
      </c>
      <c r="H2054" s="198">
        <v>37041.366111111114</v>
      </c>
      <c r="I2054" t="s">
        <v>2976</v>
      </c>
      <c r="M2054" t="s">
        <v>2946</v>
      </c>
      <c r="N2054" t="s">
        <v>1524</v>
      </c>
      <c r="O2054" t="s">
        <v>1984</v>
      </c>
      <c r="P2054" s="199">
        <v>5000</v>
      </c>
      <c r="S2054" t="s">
        <v>2947</v>
      </c>
      <c r="T2054" t="s">
        <v>3255</v>
      </c>
      <c r="U2054" s="201">
        <v>4.0549999999999997</v>
      </c>
      <c r="V2054" t="s">
        <v>2927</v>
      </c>
      <c r="W2054" t="s">
        <v>250</v>
      </c>
      <c r="X2054" t="s">
        <v>70</v>
      </c>
      <c r="Y2054" t="s">
        <v>1528</v>
      </c>
      <c r="Z2054" t="s">
        <v>1909</v>
      </c>
      <c r="AA2054">
        <v>817429</v>
      </c>
      <c r="AB2054" s="198">
        <v>37042.875</v>
      </c>
      <c r="AC2054" s="198">
        <v>37042.875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7386</v>
      </c>
      <c r="G2055" s="202">
        <v>1309880</v>
      </c>
      <c r="H2055" s="198">
        <v>37041.36613425926</v>
      </c>
      <c r="I2055" t="s">
        <v>3117</v>
      </c>
      <c r="M2055" t="s">
        <v>2946</v>
      </c>
      <c r="N2055" t="s">
        <v>1524</v>
      </c>
      <c r="O2055" t="s">
        <v>1986</v>
      </c>
      <c r="P2055" s="199">
        <v>7386</v>
      </c>
      <c r="S2055" t="s">
        <v>2947</v>
      </c>
      <c r="T2055" t="s">
        <v>3255</v>
      </c>
      <c r="U2055" s="201">
        <v>3.65</v>
      </c>
      <c r="V2055" t="s">
        <v>313</v>
      </c>
      <c r="W2055" t="s">
        <v>1562</v>
      </c>
      <c r="X2055" t="s">
        <v>1563</v>
      </c>
      <c r="Y2055" t="s">
        <v>1528</v>
      </c>
      <c r="Z2055" t="s">
        <v>1909</v>
      </c>
      <c r="AA2055">
        <v>817431</v>
      </c>
      <c r="AB2055" s="198">
        <v>37042.875</v>
      </c>
      <c r="AC2055" s="198">
        <v>37042.875</v>
      </c>
    </row>
    <row r="2056" spans="1:29" x14ac:dyDescent="0.25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3">
        <f t="shared" si="160"/>
        <v>75000</v>
      </c>
      <c r="G2056" s="202">
        <v>1309881</v>
      </c>
      <c r="H2056" s="198">
        <v>37041.36614583333</v>
      </c>
      <c r="I2056" t="s">
        <v>75</v>
      </c>
      <c r="M2056" t="s">
        <v>2946</v>
      </c>
      <c r="N2056" t="s">
        <v>1268</v>
      </c>
      <c r="O2056" t="s">
        <v>74</v>
      </c>
      <c r="P2056" s="199">
        <v>2500</v>
      </c>
      <c r="S2056" t="s">
        <v>2947</v>
      </c>
      <c r="T2056" t="s">
        <v>3255</v>
      </c>
      <c r="U2056" s="201">
        <v>3.6349999999999998</v>
      </c>
      <c r="V2056" t="s">
        <v>1371</v>
      </c>
      <c r="W2056" t="s">
        <v>1580</v>
      </c>
      <c r="X2056" t="s">
        <v>1093</v>
      </c>
      <c r="Y2056" t="s">
        <v>3275</v>
      </c>
      <c r="Z2056" t="s">
        <v>1909</v>
      </c>
      <c r="AA2056" t="s">
        <v>2259</v>
      </c>
      <c r="AB2056" s="198">
        <v>37043.875</v>
      </c>
      <c r="AC2056" s="198">
        <v>37072.875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1309882</v>
      </c>
      <c r="H2057" s="198">
        <v>37041.36619212963</v>
      </c>
      <c r="I2057" t="s">
        <v>1262</v>
      </c>
      <c r="M2057" t="s">
        <v>2946</v>
      </c>
      <c r="N2057" t="s">
        <v>1524</v>
      </c>
      <c r="O2057" t="s">
        <v>4953</v>
      </c>
      <c r="P2057" s="199">
        <v>10000</v>
      </c>
      <c r="S2057" t="s">
        <v>2947</v>
      </c>
      <c r="T2057" t="s">
        <v>3255</v>
      </c>
      <c r="U2057" s="201">
        <v>3.875</v>
      </c>
      <c r="V2057" t="s">
        <v>1369</v>
      </c>
      <c r="W2057" t="s">
        <v>1117</v>
      </c>
      <c r="X2057" t="s">
        <v>1118</v>
      </c>
      <c r="Y2057" t="s">
        <v>1528</v>
      </c>
      <c r="Z2057" t="s">
        <v>1909</v>
      </c>
      <c r="AA2057">
        <v>817432</v>
      </c>
      <c r="AB2057" s="198">
        <v>37042.875</v>
      </c>
      <c r="AC2057" s="198">
        <v>37042.875</v>
      </c>
    </row>
    <row r="2058" spans="1:29" x14ac:dyDescent="0.25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365</v>
      </c>
      <c r="F2058" s="213">
        <f t="shared" si="160"/>
        <v>1825000</v>
      </c>
      <c r="G2058" s="202">
        <v>1309884</v>
      </c>
      <c r="H2058" s="198">
        <v>37041.366203703707</v>
      </c>
      <c r="I2058" t="s">
        <v>3151</v>
      </c>
      <c r="M2058" t="s">
        <v>2946</v>
      </c>
      <c r="N2058" t="s">
        <v>1268</v>
      </c>
      <c r="O2058" t="s">
        <v>1578</v>
      </c>
      <c r="P2058" s="199">
        <v>5000</v>
      </c>
      <c r="S2058" t="s">
        <v>2947</v>
      </c>
      <c r="T2058" t="s">
        <v>3255</v>
      </c>
      <c r="U2058" s="201">
        <v>3.9249999999999998</v>
      </c>
      <c r="V2058" t="s">
        <v>2260</v>
      </c>
      <c r="W2058" t="s">
        <v>1767</v>
      </c>
      <c r="X2058" t="s">
        <v>1269</v>
      </c>
      <c r="Y2058" t="s">
        <v>3275</v>
      </c>
      <c r="Z2058" t="s">
        <v>1909</v>
      </c>
      <c r="AA2058" t="s">
        <v>2261</v>
      </c>
      <c r="AB2058" s="198">
        <v>37257.875</v>
      </c>
      <c r="AC2058" s="198">
        <v>37621.875</v>
      </c>
    </row>
    <row r="2059" spans="1:29" x14ac:dyDescent="0.25">
      <c r="A2059" s="44" t="str">
        <f t="shared" ref="A2059:A2122" si="161">B2059&amp;" "&amp;C2059&amp;" "&amp;D2059</f>
        <v>US Natural Gas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151</v>
      </c>
      <c r="F2059" s="213">
        <f t="shared" ref="F2059:F2122" si="165">E2059*SUM(P2059:Q2059)</f>
        <v>755000</v>
      </c>
      <c r="G2059" s="202">
        <v>1309883</v>
      </c>
      <c r="H2059" s="198">
        <v>37041.366203703707</v>
      </c>
      <c r="I2059" t="s">
        <v>1262</v>
      </c>
      <c r="M2059" t="s">
        <v>2946</v>
      </c>
      <c r="N2059" t="s">
        <v>1268</v>
      </c>
      <c r="O2059" t="s">
        <v>1555</v>
      </c>
      <c r="P2059" s="199">
        <v>5000</v>
      </c>
      <c r="S2059" t="s">
        <v>2947</v>
      </c>
      <c r="T2059" t="s">
        <v>3255</v>
      </c>
      <c r="U2059" s="201">
        <v>4.17</v>
      </c>
      <c r="V2059" t="s">
        <v>1691</v>
      </c>
      <c r="W2059" t="s">
        <v>1767</v>
      </c>
      <c r="X2059" t="s">
        <v>1269</v>
      </c>
      <c r="Y2059" t="s">
        <v>3275</v>
      </c>
      <c r="Z2059" t="s">
        <v>1909</v>
      </c>
      <c r="AA2059" t="s">
        <v>2262</v>
      </c>
      <c r="AB2059" s="198">
        <v>37196</v>
      </c>
      <c r="AC2059" s="198">
        <v>37346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1309885</v>
      </c>
      <c r="H2060" s="198">
        <v>37041.366215277776</v>
      </c>
      <c r="I2060" t="s">
        <v>1552</v>
      </c>
      <c r="M2060" t="s">
        <v>2946</v>
      </c>
      <c r="N2060" t="s">
        <v>1524</v>
      </c>
      <c r="O2060" t="s">
        <v>2163</v>
      </c>
      <c r="P2060" s="199">
        <v>5000</v>
      </c>
      <c r="S2060" t="s">
        <v>2947</v>
      </c>
      <c r="T2060" t="s">
        <v>3255</v>
      </c>
      <c r="U2060" s="201">
        <v>3.7488000000000001</v>
      </c>
      <c r="V2060" t="s">
        <v>1368</v>
      </c>
      <c r="W2060" t="s">
        <v>1526</v>
      </c>
      <c r="X2060" t="s">
        <v>1527</v>
      </c>
      <c r="Y2060" t="s">
        <v>1528</v>
      </c>
      <c r="Z2060" t="s">
        <v>1909</v>
      </c>
      <c r="AA2060">
        <v>817433</v>
      </c>
      <c r="AB2060" s="198">
        <v>37042.875</v>
      </c>
      <c r="AC2060" s="198">
        <v>37042.875</v>
      </c>
    </row>
    <row r="2061" spans="1:29" x14ac:dyDescent="0.25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155000</v>
      </c>
      <c r="G2061" s="202">
        <v>1309886</v>
      </c>
      <c r="H2061" s="198">
        <v>37041.366261574076</v>
      </c>
      <c r="I2061" t="s">
        <v>3151</v>
      </c>
      <c r="M2061" t="s">
        <v>2946</v>
      </c>
      <c r="N2061" t="s">
        <v>1538</v>
      </c>
      <c r="O2061" t="s">
        <v>1420</v>
      </c>
      <c r="P2061" s="199">
        <v>5000</v>
      </c>
      <c r="S2061" t="s">
        <v>2947</v>
      </c>
      <c r="T2061" t="s">
        <v>3255</v>
      </c>
      <c r="U2061" s="201">
        <v>4.46</v>
      </c>
      <c r="V2061" t="s">
        <v>1003</v>
      </c>
      <c r="W2061" t="s">
        <v>1410</v>
      </c>
      <c r="X2061" t="s">
        <v>1411</v>
      </c>
      <c r="Y2061" t="s">
        <v>3275</v>
      </c>
      <c r="Z2061" t="s">
        <v>1909</v>
      </c>
      <c r="AA2061" t="s">
        <v>2263</v>
      </c>
      <c r="AB2061" s="198">
        <v>37165</v>
      </c>
      <c r="AC2061" s="198">
        <v>37195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1309887</v>
      </c>
      <c r="H2062" s="198">
        <v>37041.366261574076</v>
      </c>
      <c r="I2062" t="s">
        <v>1238</v>
      </c>
      <c r="M2062" t="s">
        <v>2946</v>
      </c>
      <c r="N2062" t="s">
        <v>1524</v>
      </c>
      <c r="O2062" t="s">
        <v>1984</v>
      </c>
      <c r="Q2062" s="199">
        <v>5000</v>
      </c>
      <c r="S2062" t="s">
        <v>2947</v>
      </c>
      <c r="T2062" t="s">
        <v>3255</v>
      </c>
      <c r="U2062" s="201">
        <v>4.0599999999999996</v>
      </c>
      <c r="V2062" t="s">
        <v>56</v>
      </c>
      <c r="W2062" t="s">
        <v>250</v>
      </c>
      <c r="X2062" t="s">
        <v>70</v>
      </c>
      <c r="Y2062" t="s">
        <v>1528</v>
      </c>
      <c r="Z2062" t="s">
        <v>1909</v>
      </c>
      <c r="AA2062">
        <v>817434</v>
      </c>
      <c r="AB2062" s="198">
        <v>37042.875</v>
      </c>
      <c r="AC2062" s="198">
        <v>37042.875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1309888</v>
      </c>
      <c r="H2063" s="198">
        <v>37041.366273148145</v>
      </c>
      <c r="I2063" t="s">
        <v>1262</v>
      </c>
      <c r="M2063" t="s">
        <v>2946</v>
      </c>
      <c r="N2063" t="s">
        <v>1524</v>
      </c>
      <c r="O2063" t="s">
        <v>4953</v>
      </c>
      <c r="P2063" s="199">
        <v>10000</v>
      </c>
      <c r="S2063" t="s">
        <v>2947</v>
      </c>
      <c r="T2063" t="s">
        <v>3255</v>
      </c>
      <c r="U2063" s="201">
        <v>3.87</v>
      </c>
      <c r="V2063" t="s">
        <v>1369</v>
      </c>
      <c r="W2063" t="s">
        <v>1117</v>
      </c>
      <c r="X2063" t="s">
        <v>1118</v>
      </c>
      <c r="Y2063" t="s">
        <v>1528</v>
      </c>
      <c r="Z2063" t="s">
        <v>1909</v>
      </c>
      <c r="AA2063">
        <v>817435</v>
      </c>
      <c r="AB2063" s="198">
        <v>37042.875</v>
      </c>
      <c r="AC2063" s="198">
        <v>37042.875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950</v>
      </c>
      <c r="G2064" s="202">
        <v>1309889</v>
      </c>
      <c r="H2064" s="198">
        <v>37041.366307870368</v>
      </c>
      <c r="I2064" t="s">
        <v>2917</v>
      </c>
      <c r="M2064" t="s">
        <v>2946</v>
      </c>
      <c r="N2064" t="s">
        <v>1524</v>
      </c>
      <c r="O2064" t="s">
        <v>1984</v>
      </c>
      <c r="P2064" s="199">
        <v>950</v>
      </c>
      <c r="S2064" t="s">
        <v>2947</v>
      </c>
      <c r="T2064" t="s">
        <v>3255</v>
      </c>
      <c r="U2064" s="201">
        <v>4.0549999999999997</v>
      </c>
      <c r="V2064" t="s">
        <v>1449</v>
      </c>
      <c r="W2064" t="s">
        <v>250</v>
      </c>
      <c r="X2064" t="s">
        <v>70</v>
      </c>
      <c r="Y2064" t="s">
        <v>1528</v>
      </c>
      <c r="Z2064" t="s">
        <v>1909</v>
      </c>
      <c r="AA2064">
        <v>817436</v>
      </c>
      <c r="AB2064" s="198">
        <v>37042.875</v>
      </c>
      <c r="AC2064" s="198">
        <v>37042.875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211</v>
      </c>
      <c r="G2065" s="202">
        <v>1309890</v>
      </c>
      <c r="H2065" s="198">
        <v>37041.366377314815</v>
      </c>
      <c r="I2065" t="s">
        <v>1276</v>
      </c>
      <c r="M2065" t="s">
        <v>2946</v>
      </c>
      <c r="N2065" t="s">
        <v>1524</v>
      </c>
      <c r="O2065" t="s">
        <v>4912</v>
      </c>
      <c r="P2065" s="199">
        <v>211</v>
      </c>
      <c r="S2065" t="s">
        <v>2947</v>
      </c>
      <c r="T2065" t="s">
        <v>3255</v>
      </c>
      <c r="U2065" s="201">
        <v>3.5425</v>
      </c>
      <c r="V2065" t="s">
        <v>1015</v>
      </c>
      <c r="W2065" t="s">
        <v>1363</v>
      </c>
      <c r="X2065" t="s">
        <v>1548</v>
      </c>
      <c r="Y2065" t="s">
        <v>1528</v>
      </c>
      <c r="Z2065" t="s">
        <v>1909</v>
      </c>
      <c r="AA2065">
        <v>817437</v>
      </c>
      <c r="AB2065" s="198">
        <v>37042.875</v>
      </c>
      <c r="AC2065" s="198">
        <v>37042.875</v>
      </c>
    </row>
    <row r="2066" spans="1:29" x14ac:dyDescent="0.25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31</v>
      </c>
      <c r="F2066" s="213">
        <f t="shared" si="165"/>
        <v>3100</v>
      </c>
      <c r="G2066" s="202">
        <v>1309893</v>
      </c>
      <c r="H2066" s="198">
        <v>37041.366388888891</v>
      </c>
      <c r="I2066" t="s">
        <v>1207</v>
      </c>
      <c r="M2066" t="s">
        <v>2946</v>
      </c>
      <c r="N2066" t="s">
        <v>1507</v>
      </c>
      <c r="O2066" t="s">
        <v>319</v>
      </c>
      <c r="Q2066" s="199">
        <v>100</v>
      </c>
      <c r="S2066" t="s">
        <v>1441</v>
      </c>
      <c r="T2066" t="s">
        <v>3255</v>
      </c>
      <c r="U2066" s="201">
        <v>0.13750000000000001</v>
      </c>
      <c r="V2066" t="s">
        <v>536</v>
      </c>
      <c r="W2066" t="s">
        <v>1442</v>
      </c>
      <c r="X2066" t="s">
        <v>1443</v>
      </c>
      <c r="Y2066" t="s">
        <v>3275</v>
      </c>
      <c r="Z2066" t="s">
        <v>1909</v>
      </c>
      <c r="AA2066" t="s">
        <v>2264</v>
      </c>
      <c r="AB2066" s="198">
        <v>37073</v>
      </c>
      <c r="AC2066" s="198">
        <v>37103</v>
      </c>
    </row>
    <row r="2067" spans="1:29" x14ac:dyDescent="0.25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1309892</v>
      </c>
      <c r="H2067" s="198">
        <v>37041.366388888891</v>
      </c>
      <c r="I2067" t="s">
        <v>1111</v>
      </c>
      <c r="M2067" t="s">
        <v>2946</v>
      </c>
      <c r="N2067" t="s">
        <v>96</v>
      </c>
      <c r="O2067" t="s">
        <v>1016</v>
      </c>
      <c r="Q2067" s="199">
        <v>10000</v>
      </c>
      <c r="S2067" t="s">
        <v>3329</v>
      </c>
      <c r="T2067" t="s">
        <v>97</v>
      </c>
      <c r="U2067" s="201">
        <v>4.7949999999999999</v>
      </c>
      <c r="V2067" t="s">
        <v>3190</v>
      </c>
      <c r="W2067" t="s">
        <v>98</v>
      </c>
      <c r="X2067" t="s">
        <v>99</v>
      </c>
      <c r="Y2067" t="s">
        <v>1528</v>
      </c>
      <c r="Z2067" t="s">
        <v>1910</v>
      </c>
      <c r="AA2067">
        <v>817438</v>
      </c>
      <c r="AB2067" s="198">
        <v>37041.875</v>
      </c>
      <c r="AC2067" s="198">
        <v>37041.875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30</v>
      </c>
      <c r="F2068" s="213">
        <f t="shared" si="165"/>
        <v>300000</v>
      </c>
      <c r="G2068" s="202">
        <v>1309891</v>
      </c>
      <c r="H2068" s="198">
        <v>37041.366388888891</v>
      </c>
      <c r="I2068" t="s">
        <v>2987</v>
      </c>
      <c r="M2068" t="s">
        <v>2946</v>
      </c>
      <c r="N2068" t="s">
        <v>1524</v>
      </c>
      <c r="O2068" t="s">
        <v>3383</v>
      </c>
      <c r="P2068" s="199">
        <v>10000</v>
      </c>
      <c r="S2068" t="s">
        <v>2947</v>
      </c>
      <c r="T2068" t="s">
        <v>3255</v>
      </c>
      <c r="U2068" s="201">
        <v>3.82</v>
      </c>
      <c r="V2068" t="s">
        <v>1467</v>
      </c>
      <c r="W2068" t="s">
        <v>1117</v>
      </c>
      <c r="X2068" t="s">
        <v>1118</v>
      </c>
      <c r="Y2068" t="s">
        <v>1528</v>
      </c>
      <c r="Z2068" t="s">
        <v>1909</v>
      </c>
      <c r="AA2068">
        <v>817439</v>
      </c>
      <c r="AB2068" s="198">
        <v>37043.875</v>
      </c>
      <c r="AC2068" s="198">
        <v>37072.875</v>
      </c>
    </row>
    <row r="2069" spans="1:29" x14ac:dyDescent="0.25">
      <c r="A2069" s="44" t="str">
        <f t="shared" si="161"/>
        <v>US Power Physical</v>
      </c>
      <c r="B2069" s="44" t="str">
        <f t="shared" si="162"/>
        <v>US</v>
      </c>
      <c r="C2069" s="44" t="str">
        <f t="shared" si="163"/>
        <v>Power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</v>
      </c>
      <c r="G2069" s="202">
        <v>1309896</v>
      </c>
      <c r="H2069" s="198">
        <v>37041.366423611114</v>
      </c>
      <c r="I2069" t="s">
        <v>2983</v>
      </c>
      <c r="M2069" t="s">
        <v>1657</v>
      </c>
      <c r="N2069" t="s">
        <v>2977</v>
      </c>
      <c r="O2069" t="s">
        <v>253</v>
      </c>
      <c r="Q2069" s="199">
        <v>50</v>
      </c>
      <c r="S2069" t="s">
        <v>2945</v>
      </c>
      <c r="T2069" t="s">
        <v>3255</v>
      </c>
      <c r="U2069" s="201">
        <v>36.75</v>
      </c>
      <c r="V2069" t="s">
        <v>4850</v>
      </c>
      <c r="W2069" t="s">
        <v>1242</v>
      </c>
      <c r="X2069" t="s">
        <v>2984</v>
      </c>
      <c r="Y2069" t="s">
        <v>1072</v>
      </c>
      <c r="Z2069" t="s">
        <v>1904</v>
      </c>
      <c r="AA2069">
        <v>625998.1</v>
      </c>
      <c r="AB2069" s="198">
        <v>37042.875</v>
      </c>
      <c r="AC2069" s="198">
        <v>37042.875</v>
      </c>
    </row>
    <row r="2070" spans="1:29" x14ac:dyDescent="0.25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300000</v>
      </c>
      <c r="G2070" s="202">
        <v>1309897</v>
      </c>
      <c r="H2070" s="198">
        <v>37041.366446759261</v>
      </c>
      <c r="I2070" t="s">
        <v>3095</v>
      </c>
      <c r="M2070" t="s">
        <v>2946</v>
      </c>
      <c r="N2070" t="s">
        <v>1268</v>
      </c>
      <c r="O2070" t="s">
        <v>74</v>
      </c>
      <c r="Q2070" s="199">
        <v>10000</v>
      </c>
      <c r="S2070" t="s">
        <v>2947</v>
      </c>
      <c r="T2070" t="s">
        <v>3255</v>
      </c>
      <c r="U2070" s="201">
        <v>3.6349999999999998</v>
      </c>
      <c r="V2070" t="s">
        <v>414</v>
      </c>
      <c r="W2070" t="s">
        <v>1580</v>
      </c>
      <c r="X2070" t="s">
        <v>1093</v>
      </c>
      <c r="Y2070" t="s">
        <v>3275</v>
      </c>
      <c r="Z2070" t="s">
        <v>1909</v>
      </c>
      <c r="AA2070" t="s">
        <v>2265</v>
      </c>
      <c r="AB2070" s="198">
        <v>37043.875</v>
      </c>
      <c r="AC2070" s="198">
        <v>37072.875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</v>
      </c>
      <c r="G2071" s="202">
        <v>1309898</v>
      </c>
      <c r="H2071" s="198">
        <v>37041.366469907407</v>
      </c>
      <c r="I2071" t="s">
        <v>105</v>
      </c>
      <c r="M2071" t="s">
        <v>2946</v>
      </c>
      <c r="N2071" t="s">
        <v>1524</v>
      </c>
      <c r="O2071" t="s">
        <v>112</v>
      </c>
      <c r="Q2071" s="199">
        <v>1000</v>
      </c>
      <c r="S2071" t="s">
        <v>2947</v>
      </c>
      <c r="T2071" t="s">
        <v>3255</v>
      </c>
      <c r="U2071" s="201">
        <v>3.58</v>
      </c>
      <c r="V2071" t="s">
        <v>1138</v>
      </c>
      <c r="W2071" t="s">
        <v>1388</v>
      </c>
      <c r="X2071" t="s">
        <v>85</v>
      </c>
      <c r="Y2071" t="s">
        <v>1528</v>
      </c>
      <c r="Z2071" t="s">
        <v>1909</v>
      </c>
      <c r="AA2071">
        <v>817440</v>
      </c>
      <c r="AB2071" s="198">
        <v>37042.875</v>
      </c>
      <c r="AC2071" s="198">
        <v>37042.875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1309899</v>
      </c>
      <c r="H2072" s="198">
        <v>37041.366481481484</v>
      </c>
      <c r="I2072" t="s">
        <v>1551</v>
      </c>
      <c r="M2072" t="s">
        <v>2946</v>
      </c>
      <c r="N2072" t="s">
        <v>1524</v>
      </c>
      <c r="O2072" t="s">
        <v>4941</v>
      </c>
      <c r="P2072" s="199">
        <v>5000</v>
      </c>
      <c r="S2072" t="s">
        <v>2947</v>
      </c>
      <c r="T2072" t="s">
        <v>3255</v>
      </c>
      <c r="U2072" s="201">
        <v>3.62</v>
      </c>
      <c r="V2072" t="s">
        <v>3174</v>
      </c>
      <c r="W2072" t="s">
        <v>1388</v>
      </c>
      <c r="X2072" t="s">
        <v>85</v>
      </c>
      <c r="Y2072" t="s">
        <v>1528</v>
      </c>
      <c r="Z2072" t="s">
        <v>1909</v>
      </c>
      <c r="AA2072">
        <v>817441</v>
      </c>
      <c r="AB2072" s="198">
        <v>37042.875</v>
      </c>
      <c r="AC2072" s="198">
        <v>37042.875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30</v>
      </c>
      <c r="F2073" s="213">
        <f t="shared" si="165"/>
        <v>30000</v>
      </c>
      <c r="G2073" s="202">
        <v>1309900</v>
      </c>
      <c r="H2073" s="198">
        <v>37041.36650462963</v>
      </c>
      <c r="I2073" t="s">
        <v>1262</v>
      </c>
      <c r="M2073" t="s">
        <v>2946</v>
      </c>
      <c r="N2073" t="s">
        <v>1524</v>
      </c>
      <c r="O2073" t="s">
        <v>3383</v>
      </c>
      <c r="Q2073" s="199">
        <v>1000</v>
      </c>
      <c r="S2073" t="s">
        <v>2947</v>
      </c>
      <c r="T2073" t="s">
        <v>3255</v>
      </c>
      <c r="U2073" s="201">
        <v>3.84</v>
      </c>
      <c r="V2073" t="s">
        <v>1369</v>
      </c>
      <c r="W2073" t="s">
        <v>1117</v>
      </c>
      <c r="X2073" t="s">
        <v>1118</v>
      </c>
      <c r="Y2073" t="s">
        <v>1528</v>
      </c>
      <c r="Z2073" t="s">
        <v>1909</v>
      </c>
      <c r="AA2073">
        <v>817443</v>
      </c>
      <c r="AB2073" s="198">
        <v>37043.875</v>
      </c>
      <c r="AC2073" s="198">
        <v>37072.875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800</v>
      </c>
      <c r="G2074" s="202">
        <v>1309902</v>
      </c>
      <c r="H2074" s="198">
        <v>37041.366550925923</v>
      </c>
      <c r="I2074" t="s">
        <v>1418</v>
      </c>
      <c r="M2074" t="s">
        <v>2946</v>
      </c>
      <c r="N2074" t="s">
        <v>1524</v>
      </c>
      <c r="O2074" t="s">
        <v>112</v>
      </c>
      <c r="P2074" s="199">
        <v>800</v>
      </c>
      <c r="S2074" t="s">
        <v>2947</v>
      </c>
      <c r="T2074" t="s">
        <v>3255</v>
      </c>
      <c r="U2074" s="201">
        <v>3.5649999999999999</v>
      </c>
      <c r="V2074" t="s">
        <v>1419</v>
      </c>
      <c r="W2074" t="s">
        <v>1388</v>
      </c>
      <c r="X2074" t="s">
        <v>85</v>
      </c>
      <c r="Y2074" t="s">
        <v>1528</v>
      </c>
      <c r="Z2074" t="s">
        <v>1909</v>
      </c>
      <c r="AA2074">
        <v>817444</v>
      </c>
      <c r="AB2074" s="198">
        <v>37042.875</v>
      </c>
      <c r="AC2074" s="198">
        <v>37042.875</v>
      </c>
    </row>
    <row r="2075" spans="1:29" x14ac:dyDescent="0.25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1309904</v>
      </c>
      <c r="H2075" s="198">
        <v>37041.366562499999</v>
      </c>
      <c r="I2075" t="s">
        <v>2976</v>
      </c>
      <c r="M2075" t="s">
        <v>2946</v>
      </c>
      <c r="N2075" t="s">
        <v>1268</v>
      </c>
      <c r="O2075" t="s">
        <v>74</v>
      </c>
      <c r="Q2075" s="199">
        <v>5000</v>
      </c>
      <c r="S2075" t="s">
        <v>2947</v>
      </c>
      <c r="T2075" t="s">
        <v>3255</v>
      </c>
      <c r="U2075" s="201">
        <v>3.64</v>
      </c>
      <c r="V2075" t="s">
        <v>3214</v>
      </c>
      <c r="W2075" t="s">
        <v>1580</v>
      </c>
      <c r="X2075" t="s">
        <v>1093</v>
      </c>
      <c r="Y2075" t="s">
        <v>3275</v>
      </c>
      <c r="Z2075" t="s">
        <v>1909</v>
      </c>
      <c r="AA2075" t="s">
        <v>2266</v>
      </c>
      <c r="AB2075" s="198">
        <v>37043.875</v>
      </c>
      <c r="AC2075" s="198">
        <v>37072.875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1850</v>
      </c>
      <c r="G2076" s="202">
        <v>1309903</v>
      </c>
      <c r="H2076" s="198">
        <v>37041.366562499999</v>
      </c>
      <c r="I2076" t="s">
        <v>1238</v>
      </c>
      <c r="M2076" t="s">
        <v>2946</v>
      </c>
      <c r="N2076" t="s">
        <v>1524</v>
      </c>
      <c r="O2076" t="s">
        <v>4845</v>
      </c>
      <c r="P2076" s="199">
        <v>1850</v>
      </c>
      <c r="S2076" t="s">
        <v>2947</v>
      </c>
      <c r="T2076" t="s">
        <v>3255</v>
      </c>
      <c r="U2076" s="201">
        <v>3.7488000000000001</v>
      </c>
      <c r="V2076" t="s">
        <v>1553</v>
      </c>
      <c r="W2076" t="s">
        <v>1526</v>
      </c>
      <c r="X2076" t="s">
        <v>1527</v>
      </c>
      <c r="Y2076" t="s">
        <v>1528</v>
      </c>
      <c r="Z2076" t="s">
        <v>1909</v>
      </c>
      <c r="AA2076">
        <v>817445</v>
      </c>
      <c r="AB2076" s="198">
        <v>37042.875</v>
      </c>
      <c r="AC2076" s="198">
        <v>37042.875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1309905</v>
      </c>
      <c r="H2077" s="198">
        <v>37041.366597222222</v>
      </c>
      <c r="I2077" t="s">
        <v>1499</v>
      </c>
      <c r="M2077" t="s">
        <v>2946</v>
      </c>
      <c r="N2077" t="s">
        <v>1524</v>
      </c>
      <c r="O2077" t="s">
        <v>4891</v>
      </c>
      <c r="P2077" s="199">
        <v>5000</v>
      </c>
      <c r="S2077" t="s">
        <v>2947</v>
      </c>
      <c r="T2077" t="s">
        <v>3255</v>
      </c>
      <c r="U2077" s="201">
        <v>3.5175000000000001</v>
      </c>
      <c r="V2077" t="s">
        <v>1500</v>
      </c>
      <c r="W2077" t="s">
        <v>1363</v>
      </c>
      <c r="X2077" t="s">
        <v>1548</v>
      </c>
      <c r="Y2077" t="s">
        <v>1528</v>
      </c>
      <c r="Z2077" t="s">
        <v>1909</v>
      </c>
      <c r="AA2077">
        <v>817446</v>
      </c>
      <c r="AB2077" s="198">
        <v>37042.875</v>
      </c>
      <c r="AC2077" s="198">
        <v>37042.875</v>
      </c>
    </row>
    <row r="2078" spans="1:29" x14ac:dyDescent="0.25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30</v>
      </c>
      <c r="F2078" s="213">
        <f t="shared" si="165"/>
        <v>120000</v>
      </c>
      <c r="G2078" s="202">
        <v>1309907</v>
      </c>
      <c r="H2078" s="198">
        <v>37041.366620370369</v>
      </c>
      <c r="I2078" t="s">
        <v>1274</v>
      </c>
      <c r="M2078" t="s">
        <v>2946</v>
      </c>
      <c r="N2078" t="s">
        <v>1268</v>
      </c>
      <c r="O2078" t="s">
        <v>4963</v>
      </c>
      <c r="Q2078" s="199">
        <v>4000</v>
      </c>
      <c r="S2078" t="s">
        <v>2947</v>
      </c>
      <c r="T2078" t="s">
        <v>3255</v>
      </c>
      <c r="U2078" s="201">
        <v>4</v>
      </c>
      <c r="V2078" t="s">
        <v>57</v>
      </c>
      <c r="W2078" t="s">
        <v>250</v>
      </c>
      <c r="X2078" t="s">
        <v>1167</v>
      </c>
      <c r="Y2078" t="s">
        <v>3275</v>
      </c>
      <c r="Z2078" t="s">
        <v>1909</v>
      </c>
      <c r="AA2078" t="s">
        <v>2267</v>
      </c>
      <c r="AB2078" s="198">
        <v>37043.875</v>
      </c>
      <c r="AC2078" s="198">
        <v>37072.875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1309906</v>
      </c>
      <c r="H2079" s="198">
        <v>37041.366620370369</v>
      </c>
      <c r="I2079" t="s">
        <v>1238</v>
      </c>
      <c r="M2079" t="s">
        <v>2946</v>
      </c>
      <c r="N2079" t="s">
        <v>1524</v>
      </c>
      <c r="O2079" t="s">
        <v>4973</v>
      </c>
      <c r="Q2079" s="199">
        <v>10000</v>
      </c>
      <c r="S2079" t="s">
        <v>2947</v>
      </c>
      <c r="T2079" t="s">
        <v>3255</v>
      </c>
      <c r="U2079" s="201">
        <v>3.8</v>
      </c>
      <c r="V2079" t="s">
        <v>1522</v>
      </c>
      <c r="W2079" t="s">
        <v>1101</v>
      </c>
      <c r="X2079" t="s">
        <v>1102</v>
      </c>
      <c r="Y2079" t="s">
        <v>1528</v>
      </c>
      <c r="Z2079" t="s">
        <v>1909</v>
      </c>
      <c r="AA2079">
        <v>817447</v>
      </c>
      <c r="AB2079" s="198">
        <v>37042.875</v>
      </c>
      <c r="AC2079" s="198">
        <v>37042.875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1309909</v>
      </c>
      <c r="H2080" s="198">
        <v>37041.366643518515</v>
      </c>
      <c r="I2080" t="s">
        <v>1462</v>
      </c>
      <c r="M2080" t="s">
        <v>2946</v>
      </c>
      <c r="N2080" t="s">
        <v>1524</v>
      </c>
      <c r="O2080" t="s">
        <v>1984</v>
      </c>
      <c r="P2080" s="199">
        <v>5000</v>
      </c>
      <c r="S2080" t="s">
        <v>2947</v>
      </c>
      <c r="T2080" t="s">
        <v>3255</v>
      </c>
      <c r="U2080" s="201">
        <v>4.0549999999999997</v>
      </c>
      <c r="V2080">
        <v>19691994</v>
      </c>
      <c r="W2080" t="s">
        <v>250</v>
      </c>
      <c r="X2080" t="s">
        <v>70</v>
      </c>
      <c r="Y2080" t="s">
        <v>1528</v>
      </c>
      <c r="Z2080" t="s">
        <v>1909</v>
      </c>
      <c r="AA2080">
        <v>817448</v>
      </c>
      <c r="AB2080" s="198">
        <v>37042.875</v>
      </c>
      <c r="AC2080" s="198">
        <v>37042.875</v>
      </c>
    </row>
    <row r="2081" spans="1:29" x14ac:dyDescent="0.25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310000</v>
      </c>
      <c r="G2081" s="202">
        <v>1309910</v>
      </c>
      <c r="H2081" s="198">
        <v>37041.366689814815</v>
      </c>
      <c r="I2081" t="s">
        <v>1532</v>
      </c>
      <c r="M2081" t="s">
        <v>2946</v>
      </c>
      <c r="N2081" t="s">
        <v>1538</v>
      </c>
      <c r="O2081" t="s">
        <v>3403</v>
      </c>
      <c r="Q2081" s="199">
        <v>10000</v>
      </c>
      <c r="S2081" t="s">
        <v>2947</v>
      </c>
      <c r="T2081" t="s">
        <v>3255</v>
      </c>
      <c r="U2081" s="201">
        <v>-1.4999999999999999E-2</v>
      </c>
      <c r="V2081" t="s">
        <v>2148</v>
      </c>
      <c r="W2081" t="s">
        <v>1402</v>
      </c>
      <c r="X2081" t="s">
        <v>1403</v>
      </c>
      <c r="Y2081" t="s">
        <v>3275</v>
      </c>
      <c r="Z2081" t="s">
        <v>1909</v>
      </c>
      <c r="AA2081" t="s">
        <v>2268</v>
      </c>
      <c r="AB2081" s="198">
        <v>37073.875</v>
      </c>
      <c r="AC2081" s="198">
        <v>37103.875</v>
      </c>
    </row>
    <row r="2082" spans="1:29" x14ac:dyDescent="0.25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31</v>
      </c>
      <c r="F2082" s="213">
        <f t="shared" si="165"/>
        <v>310000</v>
      </c>
      <c r="G2082" s="202">
        <v>1309912</v>
      </c>
      <c r="H2082" s="198">
        <v>37041.366712962961</v>
      </c>
      <c r="I2082" t="s">
        <v>1573</v>
      </c>
      <c r="M2082" t="s">
        <v>2946</v>
      </c>
      <c r="N2082" t="s">
        <v>1268</v>
      </c>
      <c r="O2082" t="s">
        <v>1537</v>
      </c>
      <c r="P2082" s="199">
        <v>10000</v>
      </c>
      <c r="S2082" t="s">
        <v>2947</v>
      </c>
      <c r="T2082" t="s">
        <v>3255</v>
      </c>
      <c r="U2082" s="201">
        <v>3.72</v>
      </c>
      <c r="V2082" t="s">
        <v>1688</v>
      </c>
      <c r="W2082" t="s">
        <v>1767</v>
      </c>
      <c r="X2082" t="s">
        <v>1269</v>
      </c>
      <c r="Y2082" t="s">
        <v>3275</v>
      </c>
      <c r="Z2082" t="s">
        <v>1909</v>
      </c>
      <c r="AA2082" t="s">
        <v>2269</v>
      </c>
      <c r="AB2082" s="198">
        <v>37073.875</v>
      </c>
      <c r="AC2082" s="198">
        <v>37103.875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1309911</v>
      </c>
      <c r="H2083" s="198">
        <v>37041.366712962961</v>
      </c>
      <c r="I2083" t="s">
        <v>1462</v>
      </c>
      <c r="M2083" t="s">
        <v>2946</v>
      </c>
      <c r="N2083" t="s">
        <v>1524</v>
      </c>
      <c r="O2083" t="s">
        <v>4945</v>
      </c>
      <c r="Q2083" s="199">
        <v>5000</v>
      </c>
      <c r="S2083" t="s">
        <v>2947</v>
      </c>
      <c r="T2083" t="s">
        <v>3255</v>
      </c>
      <c r="U2083" s="201">
        <v>4.0199999999999996</v>
      </c>
      <c r="V2083">
        <v>19691994</v>
      </c>
      <c r="W2083" t="s">
        <v>250</v>
      </c>
      <c r="X2083" t="s">
        <v>70</v>
      </c>
      <c r="Y2083" t="s">
        <v>1528</v>
      </c>
      <c r="Z2083" t="s">
        <v>1909</v>
      </c>
      <c r="AA2083">
        <v>817449</v>
      </c>
      <c r="AB2083" s="198">
        <v>37042.875</v>
      </c>
      <c r="AC2083" s="198">
        <v>37042.875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1309913</v>
      </c>
      <c r="H2084" s="198">
        <v>37041.366747685184</v>
      </c>
      <c r="I2084" t="s">
        <v>1111</v>
      </c>
      <c r="M2084" t="s">
        <v>2946</v>
      </c>
      <c r="N2084" t="s">
        <v>1524</v>
      </c>
      <c r="O2084" t="s">
        <v>2015</v>
      </c>
      <c r="Q2084" s="199">
        <v>10000</v>
      </c>
      <c r="S2084" t="s">
        <v>2947</v>
      </c>
      <c r="T2084" t="s">
        <v>3255</v>
      </c>
      <c r="U2084" s="201">
        <v>2.73</v>
      </c>
      <c r="V2084" t="s">
        <v>81</v>
      </c>
      <c r="W2084" t="s">
        <v>272</v>
      </c>
      <c r="X2084" t="s">
        <v>83</v>
      </c>
      <c r="Y2084" t="s">
        <v>1528</v>
      </c>
      <c r="Z2084" t="s">
        <v>1909</v>
      </c>
      <c r="AA2084">
        <v>817450</v>
      </c>
      <c r="AB2084" s="198">
        <v>37042.875</v>
      </c>
      <c r="AC2084" s="198">
        <v>37042.875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3479</v>
      </c>
      <c r="G2085" s="202">
        <v>1309914</v>
      </c>
      <c r="H2085" s="198">
        <v>37041.366770833331</v>
      </c>
      <c r="I2085" t="s">
        <v>1425</v>
      </c>
      <c r="M2085" t="s">
        <v>2946</v>
      </c>
      <c r="N2085" t="s">
        <v>1524</v>
      </c>
      <c r="O2085" t="s">
        <v>362</v>
      </c>
      <c r="Q2085" s="199">
        <v>3479</v>
      </c>
      <c r="S2085" t="s">
        <v>2947</v>
      </c>
      <c r="T2085" t="s">
        <v>3255</v>
      </c>
      <c r="U2085" s="201">
        <v>3.625</v>
      </c>
      <c r="V2085" t="s">
        <v>1454</v>
      </c>
      <c r="W2085" t="s">
        <v>1388</v>
      </c>
      <c r="X2085" t="s">
        <v>85</v>
      </c>
      <c r="Y2085" t="s">
        <v>1528</v>
      </c>
      <c r="Z2085" t="s">
        <v>1909</v>
      </c>
      <c r="AA2085">
        <v>817451</v>
      </c>
      <c r="AB2085" s="198">
        <v>37042.875</v>
      </c>
      <c r="AC2085" s="198">
        <v>37042.875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1309915</v>
      </c>
      <c r="H2086" s="198">
        <v>37041.366770833331</v>
      </c>
      <c r="I2086" t="s">
        <v>3227</v>
      </c>
      <c r="M2086" t="s">
        <v>2946</v>
      </c>
      <c r="N2086" t="s">
        <v>2928</v>
      </c>
      <c r="O2086" t="s">
        <v>2164</v>
      </c>
      <c r="Q2086" s="199">
        <v>10000</v>
      </c>
      <c r="S2086" t="s">
        <v>2947</v>
      </c>
      <c r="T2086" t="s">
        <v>3255</v>
      </c>
      <c r="U2086" s="201">
        <v>3.6</v>
      </c>
      <c r="V2086" t="s">
        <v>1122</v>
      </c>
      <c r="W2086" t="s">
        <v>1327</v>
      </c>
      <c r="X2086" t="s">
        <v>2929</v>
      </c>
      <c r="Y2086" t="s">
        <v>1528</v>
      </c>
      <c r="Z2086" t="s">
        <v>2930</v>
      </c>
      <c r="AA2086">
        <v>817452</v>
      </c>
      <c r="AB2086" s="198">
        <v>37042.875</v>
      </c>
      <c r="AC2086" s="198">
        <v>37042.875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969</v>
      </c>
      <c r="G2087" s="202">
        <v>1309916</v>
      </c>
      <c r="H2087" s="198">
        <v>37041.366782407407</v>
      </c>
      <c r="I2087" t="s">
        <v>1238</v>
      </c>
      <c r="M2087" t="s">
        <v>2946</v>
      </c>
      <c r="N2087" t="s">
        <v>1524</v>
      </c>
      <c r="O2087" t="s">
        <v>4973</v>
      </c>
      <c r="Q2087" s="199">
        <v>969</v>
      </c>
      <c r="S2087" t="s">
        <v>2947</v>
      </c>
      <c r="T2087" t="s">
        <v>3255</v>
      </c>
      <c r="U2087" s="201">
        <v>3.81</v>
      </c>
      <c r="V2087" t="s">
        <v>1522</v>
      </c>
      <c r="W2087" t="s">
        <v>1101</v>
      </c>
      <c r="X2087" t="s">
        <v>1102</v>
      </c>
      <c r="Y2087" t="s">
        <v>1528</v>
      </c>
      <c r="Z2087" t="s">
        <v>1909</v>
      </c>
      <c r="AA2087">
        <v>817453</v>
      </c>
      <c r="AB2087" s="198">
        <v>37042.875</v>
      </c>
      <c r="AC2087" s="198">
        <v>37042.875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1309917</v>
      </c>
      <c r="H2088" s="198">
        <v>37041.366828703707</v>
      </c>
      <c r="I2088" t="s">
        <v>1226</v>
      </c>
      <c r="M2088" t="s">
        <v>2946</v>
      </c>
      <c r="N2088" t="s">
        <v>1524</v>
      </c>
      <c r="O2088" t="s">
        <v>4926</v>
      </c>
      <c r="P2088" s="199">
        <v>5000</v>
      </c>
      <c r="S2088" t="s">
        <v>2947</v>
      </c>
      <c r="T2088" t="s">
        <v>3255</v>
      </c>
      <c r="U2088" s="201">
        <v>2.4900000000000002</v>
      </c>
      <c r="V2088" t="s">
        <v>3399</v>
      </c>
      <c r="W2088" t="s">
        <v>104</v>
      </c>
      <c r="X2088" t="s">
        <v>83</v>
      </c>
      <c r="Y2088" t="s">
        <v>1528</v>
      </c>
      <c r="Z2088" t="s">
        <v>1909</v>
      </c>
      <c r="AA2088">
        <v>817455</v>
      </c>
      <c r="AB2088" s="198">
        <v>37042.875</v>
      </c>
      <c r="AC2088" s="198">
        <v>37042.875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1309918</v>
      </c>
      <c r="H2089" s="198">
        <v>37041.366828703707</v>
      </c>
      <c r="I2089" t="s">
        <v>1600</v>
      </c>
      <c r="M2089" t="s">
        <v>2946</v>
      </c>
      <c r="N2089" t="s">
        <v>1524</v>
      </c>
      <c r="O2089" t="s">
        <v>4891</v>
      </c>
      <c r="Q2089" s="199">
        <v>5000</v>
      </c>
      <c r="S2089" t="s">
        <v>2947</v>
      </c>
      <c r="T2089" t="s">
        <v>3255</v>
      </c>
      <c r="U2089" s="201">
        <v>3.52</v>
      </c>
      <c r="V2089" t="s">
        <v>1365</v>
      </c>
      <c r="W2089" t="s">
        <v>1363</v>
      </c>
      <c r="X2089" t="s">
        <v>1548</v>
      </c>
      <c r="Y2089" t="s">
        <v>1528</v>
      </c>
      <c r="Z2089" t="s">
        <v>1909</v>
      </c>
      <c r="AA2089">
        <v>817456</v>
      </c>
      <c r="AB2089" s="198">
        <v>37042.875</v>
      </c>
      <c r="AC2089" s="198">
        <v>37042.875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30</v>
      </c>
      <c r="F2090" s="213">
        <f t="shared" si="165"/>
        <v>450000</v>
      </c>
      <c r="G2090" s="202">
        <v>1309919</v>
      </c>
      <c r="H2090" s="198">
        <v>37041.366851851853</v>
      </c>
      <c r="I2090" t="s">
        <v>1238</v>
      </c>
      <c r="M2090" t="s">
        <v>2946</v>
      </c>
      <c r="N2090" t="s">
        <v>1524</v>
      </c>
      <c r="O2090" t="s">
        <v>1154</v>
      </c>
      <c r="P2090" s="199">
        <v>15000</v>
      </c>
      <c r="S2090" t="s">
        <v>2947</v>
      </c>
      <c r="T2090" t="s">
        <v>3255</v>
      </c>
      <c r="U2090" s="201">
        <v>3.55</v>
      </c>
      <c r="V2090" t="s">
        <v>1136</v>
      </c>
      <c r="W2090" t="s">
        <v>1402</v>
      </c>
      <c r="X2090" t="s">
        <v>1155</v>
      </c>
      <c r="Y2090" t="s">
        <v>1528</v>
      </c>
      <c r="Z2090" t="s">
        <v>1909</v>
      </c>
      <c r="AA2090">
        <v>817457</v>
      </c>
      <c r="AB2090" s="198">
        <v>37043.407638888886</v>
      </c>
      <c r="AC2090" s="198">
        <v>37072.407638888886</v>
      </c>
    </row>
    <row r="2091" spans="1:29" x14ac:dyDescent="0.25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31</v>
      </c>
      <c r="F2091" s="213">
        <f t="shared" si="165"/>
        <v>155000</v>
      </c>
      <c r="G2091" s="202">
        <v>1309924</v>
      </c>
      <c r="H2091" s="198">
        <v>37041.366863425923</v>
      </c>
      <c r="I2091" t="s">
        <v>1546</v>
      </c>
      <c r="M2091" t="s">
        <v>2946</v>
      </c>
      <c r="N2091" t="s">
        <v>1268</v>
      </c>
      <c r="O2091" t="s">
        <v>1537</v>
      </c>
      <c r="Q2091" s="199">
        <v>5000</v>
      </c>
      <c r="S2091" t="s">
        <v>2947</v>
      </c>
      <c r="T2091" t="s">
        <v>3255</v>
      </c>
      <c r="U2091" s="201">
        <v>3.7250000000000001</v>
      </c>
      <c r="V2091" t="s">
        <v>1298</v>
      </c>
      <c r="W2091" t="s">
        <v>1767</v>
      </c>
      <c r="X2091" t="s">
        <v>1269</v>
      </c>
      <c r="Y2091" t="s">
        <v>3275</v>
      </c>
      <c r="Z2091" t="s">
        <v>1909</v>
      </c>
      <c r="AA2091" t="s">
        <v>2270</v>
      </c>
      <c r="AB2091" s="198">
        <v>37073.875</v>
      </c>
      <c r="AC2091" s="198">
        <v>37103.875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411</v>
      </c>
      <c r="G2092" s="202">
        <v>1309921</v>
      </c>
      <c r="H2092" s="198">
        <v>37041.366863425923</v>
      </c>
      <c r="I2092" t="s">
        <v>77</v>
      </c>
      <c r="M2092" t="s">
        <v>2946</v>
      </c>
      <c r="N2092" t="s">
        <v>1524</v>
      </c>
      <c r="O2092" t="s">
        <v>2046</v>
      </c>
      <c r="P2092" s="199">
        <v>411</v>
      </c>
      <c r="S2092" t="s">
        <v>2947</v>
      </c>
      <c r="T2092" t="s">
        <v>3255</v>
      </c>
      <c r="U2092" s="201">
        <v>3.59</v>
      </c>
      <c r="V2092" t="s">
        <v>2271</v>
      </c>
      <c r="W2092" t="s">
        <v>1107</v>
      </c>
      <c r="X2092" t="s">
        <v>85</v>
      </c>
      <c r="Y2092" t="s">
        <v>1528</v>
      </c>
      <c r="Z2092" t="s">
        <v>1909</v>
      </c>
      <c r="AA2092">
        <v>817458</v>
      </c>
      <c r="AB2092" s="198">
        <v>37042.875</v>
      </c>
      <c r="AC2092" s="198">
        <v>37042.875</v>
      </c>
    </row>
    <row r="2093" spans="1:29" x14ac:dyDescent="0.25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10000</v>
      </c>
      <c r="G2093" s="202">
        <v>1309922</v>
      </c>
      <c r="H2093" s="198">
        <v>37041.366863425923</v>
      </c>
      <c r="I2093" t="s">
        <v>1111</v>
      </c>
      <c r="M2093" t="s">
        <v>2946</v>
      </c>
      <c r="N2093" t="s">
        <v>1524</v>
      </c>
      <c r="O2093" t="s">
        <v>2015</v>
      </c>
      <c r="Q2093" s="199">
        <v>10000</v>
      </c>
      <c r="S2093" t="s">
        <v>2947</v>
      </c>
      <c r="T2093" t="s">
        <v>3255</v>
      </c>
      <c r="U2093" s="201">
        <v>2.7450000000000001</v>
      </c>
      <c r="V2093" t="s">
        <v>81</v>
      </c>
      <c r="W2093" t="s">
        <v>272</v>
      </c>
      <c r="X2093" t="s">
        <v>83</v>
      </c>
      <c r="Y2093" t="s">
        <v>1528</v>
      </c>
      <c r="Z2093" t="s">
        <v>1909</v>
      </c>
      <c r="AA2093">
        <v>817460</v>
      </c>
      <c r="AB2093" s="198">
        <v>37042.875</v>
      </c>
      <c r="AC2093" s="198">
        <v>37042.875</v>
      </c>
    </row>
    <row r="2094" spans="1:29" x14ac:dyDescent="0.25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300000</v>
      </c>
      <c r="G2094" s="202">
        <v>1309923</v>
      </c>
      <c r="H2094" s="198">
        <v>37041.366863425923</v>
      </c>
      <c r="I2094" t="s">
        <v>1435</v>
      </c>
      <c r="M2094" t="s">
        <v>2946</v>
      </c>
      <c r="N2094" t="s">
        <v>1268</v>
      </c>
      <c r="O2094" t="s">
        <v>74</v>
      </c>
      <c r="Q2094" s="199">
        <v>10000</v>
      </c>
      <c r="S2094" t="s">
        <v>2947</v>
      </c>
      <c r="T2094" t="s">
        <v>3255</v>
      </c>
      <c r="U2094" s="201">
        <v>3.645</v>
      </c>
      <c r="V2094" t="s">
        <v>1341</v>
      </c>
      <c r="W2094" t="s">
        <v>1580</v>
      </c>
      <c r="X2094" t="s">
        <v>1093</v>
      </c>
      <c r="Y2094" t="s">
        <v>3275</v>
      </c>
      <c r="Z2094" t="s">
        <v>1909</v>
      </c>
      <c r="AA2094" t="s">
        <v>2272</v>
      </c>
      <c r="AB2094" s="198">
        <v>37043.875</v>
      </c>
      <c r="AC2094" s="198">
        <v>37072.875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2400</v>
      </c>
      <c r="G2095" s="202">
        <v>1309920</v>
      </c>
      <c r="H2095" s="198">
        <v>37041.366863425923</v>
      </c>
      <c r="I2095" t="s">
        <v>1113</v>
      </c>
      <c r="M2095" t="s">
        <v>2946</v>
      </c>
      <c r="N2095" t="s">
        <v>1524</v>
      </c>
      <c r="O2095" t="s">
        <v>4845</v>
      </c>
      <c r="P2095" s="199">
        <v>2400</v>
      </c>
      <c r="S2095" t="s">
        <v>2947</v>
      </c>
      <c r="T2095" t="s">
        <v>3255</v>
      </c>
      <c r="U2095" s="201">
        <v>3.7475000000000001</v>
      </c>
      <c r="V2095" t="s">
        <v>1586</v>
      </c>
      <c r="W2095" t="s">
        <v>1526</v>
      </c>
      <c r="X2095" t="s">
        <v>1527</v>
      </c>
      <c r="Y2095" t="s">
        <v>1528</v>
      </c>
      <c r="Z2095" t="s">
        <v>1909</v>
      </c>
      <c r="AA2095">
        <v>817459</v>
      </c>
      <c r="AB2095" s="198">
        <v>37042.875</v>
      </c>
      <c r="AC2095" s="198">
        <v>37042.875</v>
      </c>
    </row>
    <row r="2096" spans="1:29" x14ac:dyDescent="0.25">
      <c r="A2096" s="44" t="str">
        <f t="shared" si="161"/>
        <v>US Crude Financial</v>
      </c>
      <c r="B2096" s="44" t="str">
        <f t="shared" si="162"/>
        <v>US</v>
      </c>
      <c r="C2096" s="44" t="str">
        <f t="shared" si="163"/>
        <v>Crude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50000</v>
      </c>
      <c r="G2096" s="202">
        <v>1309925</v>
      </c>
      <c r="H2096" s="198">
        <v>37041.366875</v>
      </c>
      <c r="I2096" t="s">
        <v>1267</v>
      </c>
      <c r="M2096" t="s">
        <v>3086</v>
      </c>
      <c r="N2096" t="s">
        <v>1063</v>
      </c>
      <c r="O2096" t="s">
        <v>2972</v>
      </c>
      <c r="P2096" s="199">
        <v>50000</v>
      </c>
      <c r="S2096" t="s">
        <v>2953</v>
      </c>
      <c r="T2096" t="s">
        <v>3255</v>
      </c>
      <c r="U2096" s="201">
        <v>28.71</v>
      </c>
      <c r="V2096" t="s">
        <v>3197</v>
      </c>
      <c r="W2096" t="s">
        <v>1065</v>
      </c>
      <c r="X2096" t="s">
        <v>1066</v>
      </c>
      <c r="Y2096" t="s">
        <v>1670</v>
      </c>
      <c r="Z2096" t="s">
        <v>1909</v>
      </c>
      <c r="AA2096">
        <v>109465</v>
      </c>
      <c r="AB2096" s="198">
        <v>37073</v>
      </c>
      <c r="AC2096" s="198">
        <v>37103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1309926</v>
      </c>
      <c r="H2097" s="198">
        <v>37041.366898148146</v>
      </c>
      <c r="I2097" t="s">
        <v>1111</v>
      </c>
      <c r="M2097" t="s">
        <v>2946</v>
      </c>
      <c r="N2097" t="s">
        <v>1524</v>
      </c>
      <c r="O2097" t="s">
        <v>2015</v>
      </c>
      <c r="Q2097" s="199">
        <v>10000</v>
      </c>
      <c r="S2097" t="s">
        <v>2947</v>
      </c>
      <c r="T2097" t="s">
        <v>3255</v>
      </c>
      <c r="U2097" s="201">
        <v>2.76</v>
      </c>
      <c r="V2097" t="s">
        <v>81</v>
      </c>
      <c r="W2097" t="s">
        <v>272</v>
      </c>
      <c r="X2097" t="s">
        <v>83</v>
      </c>
      <c r="Y2097" t="s">
        <v>1528</v>
      </c>
      <c r="Z2097" t="s">
        <v>1909</v>
      </c>
      <c r="AA2097">
        <v>817461</v>
      </c>
      <c r="AB2097" s="198">
        <v>37042.875</v>
      </c>
      <c r="AC2097" s="198">
        <v>37042.875</v>
      </c>
    </row>
    <row r="2098" spans="1:29" x14ac:dyDescent="0.25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310000</v>
      </c>
      <c r="G2098" s="202">
        <v>1309927</v>
      </c>
      <c r="H2098" s="198">
        <v>37041.366909722223</v>
      </c>
      <c r="I2098" t="s">
        <v>1570</v>
      </c>
      <c r="M2098" t="s">
        <v>2946</v>
      </c>
      <c r="N2098" t="s">
        <v>1268</v>
      </c>
      <c r="O2098" t="s">
        <v>1537</v>
      </c>
      <c r="Q2098" s="199">
        <v>10000</v>
      </c>
      <c r="S2098" t="s">
        <v>2947</v>
      </c>
      <c r="T2098" t="s">
        <v>3255</v>
      </c>
      <c r="U2098" s="201">
        <v>3.7250000000000001</v>
      </c>
      <c r="V2098" t="s">
        <v>1571</v>
      </c>
      <c r="W2098" t="s">
        <v>1767</v>
      </c>
      <c r="X2098" t="s">
        <v>1269</v>
      </c>
      <c r="Y2098" t="s">
        <v>3275</v>
      </c>
      <c r="Z2098" t="s">
        <v>1909</v>
      </c>
      <c r="AA2098" t="s">
        <v>2273</v>
      </c>
      <c r="AB2098" s="198">
        <v>37073.875</v>
      </c>
      <c r="AC2098" s="198">
        <v>37103.875</v>
      </c>
    </row>
    <row r="2099" spans="1:29" x14ac:dyDescent="0.25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1309928</v>
      </c>
      <c r="H2099" s="198">
        <v>37041.366967592592</v>
      </c>
      <c r="I2099" t="s">
        <v>1532</v>
      </c>
      <c r="M2099" t="s">
        <v>2946</v>
      </c>
      <c r="N2099" t="s">
        <v>1268</v>
      </c>
      <c r="O2099" t="s">
        <v>1537</v>
      </c>
      <c r="Q2099" s="199">
        <v>5000</v>
      </c>
      <c r="S2099" t="s">
        <v>2947</v>
      </c>
      <c r="T2099" t="s">
        <v>3255</v>
      </c>
      <c r="U2099" s="201">
        <v>3.7250000000000001</v>
      </c>
      <c r="V2099" t="s">
        <v>1514</v>
      </c>
      <c r="W2099" t="s">
        <v>1767</v>
      </c>
      <c r="X2099" t="s">
        <v>1269</v>
      </c>
      <c r="Y2099" t="s">
        <v>3275</v>
      </c>
      <c r="Z2099" t="s">
        <v>1909</v>
      </c>
      <c r="AA2099" t="s">
        <v>2274</v>
      </c>
      <c r="AB2099" s="198">
        <v>37073.875</v>
      </c>
      <c r="AC2099" s="198">
        <v>37103.875</v>
      </c>
    </row>
    <row r="2100" spans="1:29" x14ac:dyDescent="0.25">
      <c r="A2100" s="44" t="str">
        <f t="shared" si="161"/>
        <v xml:space="preserve"> Natural Gas Physical</v>
      </c>
      <c r="B2100" s="44" t="str">
        <f t="shared" si="162"/>
        <v/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5000</v>
      </c>
      <c r="G2100" s="202">
        <v>1309929</v>
      </c>
      <c r="H2100" s="198">
        <v>37041.366990740738</v>
      </c>
      <c r="I2100" t="s">
        <v>1267</v>
      </c>
      <c r="M2100" t="s">
        <v>2946</v>
      </c>
      <c r="N2100" t="s">
        <v>96</v>
      </c>
      <c r="O2100" t="s">
        <v>2203</v>
      </c>
      <c r="Q2100" s="199">
        <v>5000</v>
      </c>
      <c r="S2100" t="s">
        <v>2947</v>
      </c>
      <c r="T2100" t="s">
        <v>3255</v>
      </c>
      <c r="U2100" s="201">
        <v>3.56</v>
      </c>
      <c r="V2100" t="s">
        <v>3192</v>
      </c>
      <c r="W2100" t="s">
        <v>1487</v>
      </c>
      <c r="X2100" t="s">
        <v>3337</v>
      </c>
      <c r="Y2100" t="s">
        <v>1528</v>
      </c>
      <c r="Z2100" t="s">
        <v>1910</v>
      </c>
      <c r="AA2100">
        <v>817462</v>
      </c>
      <c r="AB2100" s="198">
        <v>37042.875</v>
      </c>
      <c r="AC2100" s="198">
        <v>37042.875</v>
      </c>
    </row>
    <row r="2101" spans="1:29" x14ac:dyDescent="0.25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123</v>
      </c>
      <c r="F2101" s="213">
        <f t="shared" si="165"/>
        <v>615000</v>
      </c>
      <c r="G2101" s="202">
        <v>1309930</v>
      </c>
      <c r="H2101" s="198">
        <v>37041.367002314815</v>
      </c>
      <c r="I2101" t="s">
        <v>1274</v>
      </c>
      <c r="M2101" t="s">
        <v>2946</v>
      </c>
      <c r="N2101" t="s">
        <v>1268</v>
      </c>
      <c r="O2101" t="s">
        <v>251</v>
      </c>
      <c r="Q2101" s="199">
        <v>5000</v>
      </c>
      <c r="S2101" t="s">
        <v>2947</v>
      </c>
      <c r="T2101" t="s">
        <v>3255</v>
      </c>
      <c r="U2101" s="201">
        <v>3.82</v>
      </c>
      <c r="V2101" t="s">
        <v>1275</v>
      </c>
      <c r="W2101" t="s">
        <v>1767</v>
      </c>
      <c r="X2101" t="s">
        <v>1269</v>
      </c>
      <c r="Y2101" t="s">
        <v>3275</v>
      </c>
      <c r="Z2101" t="s">
        <v>1909</v>
      </c>
      <c r="AA2101" t="s">
        <v>2275</v>
      </c>
      <c r="AB2101" s="198">
        <v>37073</v>
      </c>
      <c r="AC2101" s="198">
        <v>37195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1309931</v>
      </c>
      <c r="H2102" s="198">
        <v>37041.367013888892</v>
      </c>
      <c r="I2102" t="s">
        <v>1430</v>
      </c>
      <c r="M2102" t="s">
        <v>2946</v>
      </c>
      <c r="N2102" t="s">
        <v>1524</v>
      </c>
      <c r="O2102" t="s">
        <v>362</v>
      </c>
      <c r="Q2102" s="199">
        <v>10000</v>
      </c>
      <c r="S2102" t="s">
        <v>2947</v>
      </c>
      <c r="T2102" t="s">
        <v>3255</v>
      </c>
      <c r="U2102" s="201">
        <v>3.63</v>
      </c>
      <c r="V2102" t="s">
        <v>883</v>
      </c>
      <c r="W2102" t="s">
        <v>1388</v>
      </c>
      <c r="X2102" t="s">
        <v>85</v>
      </c>
      <c r="Y2102" t="s">
        <v>1528</v>
      </c>
      <c r="Z2102" t="s">
        <v>1909</v>
      </c>
      <c r="AA2102">
        <v>817463</v>
      </c>
      <c r="AB2102" s="198">
        <v>37042.875</v>
      </c>
      <c r="AC2102" s="198">
        <v>37042.875</v>
      </c>
    </row>
    <row r="2103" spans="1:29" x14ac:dyDescent="0.25">
      <c r="A2103" s="44" t="str">
        <f t="shared" si="161"/>
        <v>US Power Physical</v>
      </c>
      <c r="B2103" s="44" t="str">
        <f t="shared" si="162"/>
        <v>US</v>
      </c>
      <c r="C2103" s="44" t="str">
        <f t="shared" si="163"/>
        <v>Power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31</v>
      </c>
      <c r="F2103" s="213">
        <f t="shared" si="165"/>
        <v>775</v>
      </c>
      <c r="G2103" s="202">
        <v>1309932</v>
      </c>
      <c r="H2103" s="198">
        <v>37041.367025462961</v>
      </c>
      <c r="I2103" t="s">
        <v>2999</v>
      </c>
      <c r="M2103" t="s">
        <v>1657</v>
      </c>
      <c r="N2103" t="s">
        <v>2902</v>
      </c>
      <c r="O2103" t="s">
        <v>1378</v>
      </c>
      <c r="P2103" s="199">
        <v>25</v>
      </c>
      <c r="S2103" t="s">
        <v>2945</v>
      </c>
      <c r="T2103" t="s">
        <v>3255</v>
      </c>
      <c r="U2103" s="201">
        <v>360</v>
      </c>
      <c r="V2103" t="s">
        <v>341</v>
      </c>
      <c r="W2103" t="s">
        <v>1436</v>
      </c>
      <c r="X2103" t="s">
        <v>2903</v>
      </c>
      <c r="Y2103" t="s">
        <v>1072</v>
      </c>
      <c r="Z2103" t="s">
        <v>1904</v>
      </c>
      <c r="AA2103">
        <v>625999.1</v>
      </c>
      <c r="AB2103" s="198">
        <v>37104.875</v>
      </c>
      <c r="AC2103" s="198">
        <v>37134.875</v>
      </c>
    </row>
    <row r="2104" spans="1:29" x14ac:dyDescent="0.25">
      <c r="A2104" s="44" t="str">
        <f t="shared" si="161"/>
        <v xml:space="preserve"> Metals Financial</v>
      </c>
      <c r="B2104" s="44" t="str">
        <f t="shared" si="162"/>
        <v/>
      </c>
      <c r="C2104" s="44" t="str">
        <f t="shared" si="163"/>
        <v>Metals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</v>
      </c>
      <c r="G2104" s="202">
        <v>1309933</v>
      </c>
      <c r="H2104" s="198">
        <v>37041.367048611108</v>
      </c>
      <c r="I2104" t="s">
        <v>3308</v>
      </c>
      <c r="M2104" t="s">
        <v>2952</v>
      </c>
      <c r="N2104" t="s">
        <v>3280</v>
      </c>
      <c r="O2104" t="s">
        <v>3281</v>
      </c>
      <c r="Q2104" s="199">
        <v>1</v>
      </c>
      <c r="S2104" t="s">
        <v>3282</v>
      </c>
      <c r="T2104" t="s">
        <v>3255</v>
      </c>
      <c r="U2104" s="201">
        <v>7090</v>
      </c>
      <c r="V2104" t="s">
        <v>964</v>
      </c>
      <c r="W2104" t="s">
        <v>3283</v>
      </c>
      <c r="X2104" t="s">
        <v>3257</v>
      </c>
      <c r="Y2104" t="s">
        <v>3258</v>
      </c>
      <c r="Z2104" t="s">
        <v>3259</v>
      </c>
      <c r="AA2104">
        <v>2157886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1309935</v>
      </c>
      <c r="H2105" s="198">
        <v>37041.367048611108</v>
      </c>
      <c r="I2105" t="s">
        <v>1529</v>
      </c>
      <c r="M2105" t="s">
        <v>2946</v>
      </c>
      <c r="N2105" t="s">
        <v>1524</v>
      </c>
      <c r="O2105" t="s">
        <v>4912</v>
      </c>
      <c r="Q2105" s="199">
        <v>5000</v>
      </c>
      <c r="S2105" t="s">
        <v>2947</v>
      </c>
      <c r="T2105" t="s">
        <v>3255</v>
      </c>
      <c r="U2105" s="201">
        <v>3.5474999999999999</v>
      </c>
      <c r="V2105" t="s">
        <v>1530</v>
      </c>
      <c r="W2105" t="s">
        <v>1363</v>
      </c>
      <c r="X2105" t="s">
        <v>1548</v>
      </c>
      <c r="Y2105" t="s">
        <v>1528</v>
      </c>
      <c r="Z2105" t="s">
        <v>1909</v>
      </c>
      <c r="AA2105">
        <v>817465</v>
      </c>
      <c r="AB2105" s="198">
        <v>37042.875</v>
      </c>
      <c r="AC2105" s="198">
        <v>37042.875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1309934</v>
      </c>
      <c r="H2106" s="198">
        <v>37041.367048611108</v>
      </c>
      <c r="I2106" t="s">
        <v>1551</v>
      </c>
      <c r="M2106" t="s">
        <v>2946</v>
      </c>
      <c r="N2106" t="s">
        <v>1524</v>
      </c>
      <c r="O2106" t="s">
        <v>2015</v>
      </c>
      <c r="Q2106" s="199">
        <v>5000</v>
      </c>
      <c r="S2106" t="s">
        <v>2947</v>
      </c>
      <c r="T2106" t="s">
        <v>3255</v>
      </c>
      <c r="U2106" s="201">
        <v>2.79</v>
      </c>
      <c r="V2106" t="s">
        <v>3165</v>
      </c>
      <c r="W2106" t="s">
        <v>272</v>
      </c>
      <c r="X2106" t="s">
        <v>83</v>
      </c>
      <c r="Y2106" t="s">
        <v>1528</v>
      </c>
      <c r="Z2106" t="s">
        <v>1909</v>
      </c>
      <c r="AA2106">
        <v>817464</v>
      </c>
      <c r="AB2106" s="198">
        <v>37042.875</v>
      </c>
      <c r="AC2106" s="198">
        <v>37042.875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1309936</v>
      </c>
      <c r="H2107" s="198">
        <v>37041.367060185185</v>
      </c>
      <c r="I2107" t="s">
        <v>1551</v>
      </c>
      <c r="M2107" t="s">
        <v>2946</v>
      </c>
      <c r="N2107" t="s">
        <v>1524</v>
      </c>
      <c r="O2107" t="s">
        <v>4891</v>
      </c>
      <c r="Q2107" s="199">
        <v>5000</v>
      </c>
      <c r="S2107" t="s">
        <v>2947</v>
      </c>
      <c r="T2107" t="s">
        <v>3255</v>
      </c>
      <c r="U2107" s="201">
        <v>3.5225</v>
      </c>
      <c r="V2107" t="s">
        <v>3161</v>
      </c>
      <c r="W2107" t="s">
        <v>1363</v>
      </c>
      <c r="X2107" t="s">
        <v>1548</v>
      </c>
      <c r="Y2107" t="s">
        <v>1528</v>
      </c>
      <c r="Z2107" t="s">
        <v>1909</v>
      </c>
      <c r="AA2107">
        <v>817467</v>
      </c>
      <c r="AB2107" s="198">
        <v>37042.875</v>
      </c>
      <c r="AC2107" s="198">
        <v>37042.875</v>
      </c>
    </row>
    <row r="2108" spans="1:29" x14ac:dyDescent="0.25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150000</v>
      </c>
      <c r="G2108" s="202">
        <v>1309937</v>
      </c>
      <c r="H2108" s="198">
        <v>37041.367083333331</v>
      </c>
      <c r="I2108" t="s">
        <v>1331</v>
      </c>
      <c r="M2108" t="s">
        <v>2946</v>
      </c>
      <c r="N2108" t="s">
        <v>96</v>
      </c>
      <c r="O2108" t="s">
        <v>3128</v>
      </c>
      <c r="Q2108" s="199">
        <v>5000</v>
      </c>
      <c r="S2108" t="s">
        <v>3329</v>
      </c>
      <c r="T2108" t="s">
        <v>97</v>
      </c>
      <c r="U2108" s="201">
        <v>4.8150000000000004</v>
      </c>
      <c r="V2108" t="s">
        <v>1332</v>
      </c>
      <c r="W2108" t="s">
        <v>1502</v>
      </c>
      <c r="X2108" t="s">
        <v>99</v>
      </c>
      <c r="Y2108" t="s">
        <v>1528</v>
      </c>
      <c r="Z2108" t="s">
        <v>1910</v>
      </c>
      <c r="AA2108">
        <v>817468</v>
      </c>
      <c r="AB2108" s="198">
        <v>37043.875</v>
      </c>
      <c r="AC2108" s="198">
        <v>37072.875</v>
      </c>
    </row>
    <row r="2109" spans="1:29" x14ac:dyDescent="0.25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1309938</v>
      </c>
      <c r="H2109" s="198">
        <v>37041.367118055554</v>
      </c>
      <c r="I2109" t="s">
        <v>60</v>
      </c>
      <c r="M2109" t="s">
        <v>3086</v>
      </c>
      <c r="N2109" t="s">
        <v>1063</v>
      </c>
      <c r="O2109" t="s">
        <v>2972</v>
      </c>
      <c r="P2109" s="199">
        <v>50000</v>
      </c>
      <c r="S2109" t="s">
        <v>2953</v>
      </c>
      <c r="T2109" t="s">
        <v>3255</v>
      </c>
      <c r="U2109" s="201">
        <v>28.69</v>
      </c>
      <c r="V2109" t="s">
        <v>3166</v>
      </c>
      <c r="W2109" t="s">
        <v>1065</v>
      </c>
      <c r="X2109" t="s">
        <v>1066</v>
      </c>
      <c r="Y2109" t="s">
        <v>1670</v>
      </c>
      <c r="Z2109" t="s">
        <v>1909</v>
      </c>
      <c r="AA2109">
        <v>109466</v>
      </c>
      <c r="AB2109" s="198">
        <v>37073</v>
      </c>
      <c r="AC2109" s="198">
        <v>37103</v>
      </c>
    </row>
    <row r="2110" spans="1:29" x14ac:dyDescent="0.25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300000</v>
      </c>
      <c r="G2110" s="202">
        <v>1309939</v>
      </c>
      <c r="H2110" s="198">
        <v>37041.367129629631</v>
      </c>
      <c r="I2110" t="s">
        <v>75</v>
      </c>
      <c r="M2110" t="s">
        <v>2946</v>
      </c>
      <c r="N2110" t="s">
        <v>1268</v>
      </c>
      <c r="O2110" t="s">
        <v>74</v>
      </c>
      <c r="P2110" s="199">
        <v>10000</v>
      </c>
      <c r="S2110" t="s">
        <v>2947</v>
      </c>
      <c r="T2110" t="s">
        <v>3255</v>
      </c>
      <c r="U2110" s="201">
        <v>3.64</v>
      </c>
      <c r="V2110" t="s">
        <v>1371</v>
      </c>
      <c r="W2110" t="s">
        <v>1580</v>
      </c>
      <c r="X2110" t="s">
        <v>1093</v>
      </c>
      <c r="Y2110" t="s">
        <v>3275</v>
      </c>
      <c r="Z2110" t="s">
        <v>1909</v>
      </c>
      <c r="AA2110" t="s">
        <v>2276</v>
      </c>
      <c r="AB2110" s="198">
        <v>37043.875</v>
      </c>
      <c r="AC2110" s="198">
        <v>37072.875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417</v>
      </c>
      <c r="G2111" s="202">
        <v>1309940</v>
      </c>
      <c r="H2111" s="198">
        <v>37041.367175925923</v>
      </c>
      <c r="I2111" t="s">
        <v>1418</v>
      </c>
      <c r="M2111" t="s">
        <v>2946</v>
      </c>
      <c r="N2111" t="s">
        <v>1524</v>
      </c>
      <c r="O2111" t="s">
        <v>362</v>
      </c>
      <c r="P2111" s="199">
        <v>417</v>
      </c>
      <c r="S2111" t="s">
        <v>2947</v>
      </c>
      <c r="T2111" t="s">
        <v>3255</v>
      </c>
      <c r="U2111" s="201">
        <v>3.61</v>
      </c>
      <c r="V2111" t="s">
        <v>1419</v>
      </c>
      <c r="W2111" t="s">
        <v>1388</v>
      </c>
      <c r="X2111" t="s">
        <v>85</v>
      </c>
      <c r="Y2111" t="s">
        <v>1528</v>
      </c>
      <c r="Z2111" t="s">
        <v>1909</v>
      </c>
      <c r="AA2111">
        <v>817469</v>
      </c>
      <c r="AB2111" s="198">
        <v>37042.875</v>
      </c>
      <c r="AC2111" s="198">
        <v>37042.875</v>
      </c>
    </row>
    <row r="2112" spans="1:29" x14ac:dyDescent="0.25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1309941</v>
      </c>
      <c r="H2112" s="198">
        <v>37041.3671875</v>
      </c>
      <c r="I2112" t="s">
        <v>1062</v>
      </c>
      <c r="M2112" t="s">
        <v>3086</v>
      </c>
      <c r="N2112" t="s">
        <v>1063</v>
      </c>
      <c r="O2112" t="s">
        <v>2972</v>
      </c>
      <c r="Q2112" s="199">
        <v>50000</v>
      </c>
      <c r="S2112" t="s">
        <v>2953</v>
      </c>
      <c r="T2112" t="s">
        <v>3255</v>
      </c>
      <c r="U2112" s="201">
        <v>28.71</v>
      </c>
      <c r="V2112" t="s">
        <v>1513</v>
      </c>
      <c r="W2112" t="s">
        <v>1065</v>
      </c>
      <c r="X2112" t="s">
        <v>1066</v>
      </c>
      <c r="Y2112" t="s">
        <v>1670</v>
      </c>
      <c r="Z2112" t="s">
        <v>1909</v>
      </c>
      <c r="AA2112">
        <v>109467</v>
      </c>
      <c r="AB2112" s="198">
        <v>37073</v>
      </c>
      <c r="AC2112" s="198">
        <v>37103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10000</v>
      </c>
      <c r="G2113" s="202">
        <v>1309942</v>
      </c>
      <c r="H2113" s="198">
        <v>37041.367199074077</v>
      </c>
      <c r="I2113" t="s">
        <v>1262</v>
      </c>
      <c r="M2113" t="s">
        <v>2946</v>
      </c>
      <c r="N2113" t="s">
        <v>1524</v>
      </c>
      <c r="O2113" t="s">
        <v>2016</v>
      </c>
      <c r="P2113" s="199">
        <v>10000</v>
      </c>
      <c r="S2113" t="s">
        <v>2947</v>
      </c>
      <c r="T2113" t="s">
        <v>3255</v>
      </c>
      <c r="U2113" s="201">
        <v>3.65</v>
      </c>
      <c r="V2113" t="s">
        <v>1333</v>
      </c>
      <c r="W2113" t="s">
        <v>1107</v>
      </c>
      <c r="X2113" t="s">
        <v>1108</v>
      </c>
      <c r="Y2113" t="s">
        <v>1528</v>
      </c>
      <c r="Z2113" t="s">
        <v>1909</v>
      </c>
      <c r="AA2113">
        <v>817470</v>
      </c>
      <c r="AB2113" s="198">
        <v>37042.875</v>
      </c>
      <c r="AC2113" s="198">
        <v>37042.875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4091</v>
      </c>
      <c r="G2114" s="202">
        <v>1309944</v>
      </c>
      <c r="H2114" s="198">
        <v>37041.367222222223</v>
      </c>
      <c r="I2114" t="s">
        <v>3095</v>
      </c>
      <c r="M2114" t="s">
        <v>2946</v>
      </c>
      <c r="N2114" t="s">
        <v>1524</v>
      </c>
      <c r="O2114" t="s">
        <v>1986</v>
      </c>
      <c r="Q2114" s="199">
        <v>4091</v>
      </c>
      <c r="S2114" t="s">
        <v>2947</v>
      </c>
      <c r="T2114" t="s">
        <v>3255</v>
      </c>
      <c r="U2114" s="201">
        <v>3.6549999999999998</v>
      </c>
      <c r="V2114" t="s">
        <v>2933</v>
      </c>
      <c r="W2114" t="s">
        <v>1562</v>
      </c>
      <c r="X2114" t="s">
        <v>1563</v>
      </c>
      <c r="Y2114" t="s">
        <v>1528</v>
      </c>
      <c r="Z2114" t="s">
        <v>1909</v>
      </c>
      <c r="AA2114">
        <v>817472</v>
      </c>
      <c r="AB2114" s="198">
        <v>37042.875</v>
      </c>
      <c r="AC2114" s="198">
        <v>37042.875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1309945</v>
      </c>
      <c r="H2115" s="198">
        <v>37041.367268518516</v>
      </c>
      <c r="I2115" t="s">
        <v>1551</v>
      </c>
      <c r="M2115" t="s">
        <v>2946</v>
      </c>
      <c r="N2115" t="s">
        <v>1524</v>
      </c>
      <c r="O2115" t="s">
        <v>4891</v>
      </c>
      <c r="Q2115" s="199">
        <v>5000</v>
      </c>
      <c r="S2115" t="s">
        <v>2947</v>
      </c>
      <c r="T2115" t="s">
        <v>3255</v>
      </c>
      <c r="U2115" s="201">
        <v>3.5249999999999999</v>
      </c>
      <c r="V2115" t="s">
        <v>3161</v>
      </c>
      <c r="W2115" t="s">
        <v>1363</v>
      </c>
      <c r="X2115" t="s">
        <v>1548</v>
      </c>
      <c r="Y2115" t="s">
        <v>1528</v>
      </c>
      <c r="Z2115" t="s">
        <v>1909</v>
      </c>
      <c r="AA2115">
        <v>817473</v>
      </c>
      <c r="AB2115" s="198">
        <v>37042.875</v>
      </c>
      <c r="AC2115" s="198">
        <v>37042.875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25000</v>
      </c>
      <c r="G2116" s="202">
        <v>1309946</v>
      </c>
      <c r="H2116" s="198">
        <v>37041.367361111108</v>
      </c>
      <c r="I2116" t="s">
        <v>75</v>
      </c>
      <c r="M2116" t="s">
        <v>2946</v>
      </c>
      <c r="N2116" t="s">
        <v>1524</v>
      </c>
      <c r="O2116" t="s">
        <v>110</v>
      </c>
      <c r="P2116" s="199">
        <v>25000</v>
      </c>
      <c r="S2116" t="s">
        <v>2947</v>
      </c>
      <c r="T2116" t="s">
        <v>3255</v>
      </c>
      <c r="U2116" s="201">
        <v>3.6749999999999998</v>
      </c>
      <c r="V2116" t="s">
        <v>76</v>
      </c>
      <c r="W2116" t="s">
        <v>1101</v>
      </c>
      <c r="X2116" t="s">
        <v>1102</v>
      </c>
      <c r="Y2116" t="s">
        <v>1528</v>
      </c>
      <c r="Z2116" t="s">
        <v>1909</v>
      </c>
      <c r="AA2116">
        <v>817474</v>
      </c>
      <c r="AB2116" s="198">
        <v>37042.875</v>
      </c>
      <c r="AC2116" s="198">
        <v>37042.875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2475</v>
      </c>
      <c r="G2117" s="202">
        <v>1309947</v>
      </c>
      <c r="H2117" s="198">
        <v>37041.367395833331</v>
      </c>
      <c r="I2117" t="s">
        <v>1430</v>
      </c>
      <c r="M2117" t="s">
        <v>2946</v>
      </c>
      <c r="N2117" t="s">
        <v>1524</v>
      </c>
      <c r="O2117" t="s">
        <v>4941</v>
      </c>
      <c r="Q2117" s="199">
        <v>2475</v>
      </c>
      <c r="S2117" t="s">
        <v>2947</v>
      </c>
      <c r="T2117" t="s">
        <v>3255</v>
      </c>
      <c r="U2117" s="201">
        <v>3.6349999999999998</v>
      </c>
      <c r="V2117" t="s">
        <v>883</v>
      </c>
      <c r="W2117" t="s">
        <v>1388</v>
      </c>
      <c r="X2117" t="s">
        <v>85</v>
      </c>
      <c r="Y2117" t="s">
        <v>1528</v>
      </c>
      <c r="Z2117" t="s">
        <v>1909</v>
      </c>
      <c r="AA2117">
        <v>817475</v>
      </c>
      <c r="AB2117" s="198">
        <v>37042.875</v>
      </c>
      <c r="AC2117" s="198">
        <v>37042.875</v>
      </c>
    </row>
    <row r="2118" spans="1:29" x14ac:dyDescent="0.25">
      <c r="A2118" s="44" t="str">
        <f t="shared" si="161"/>
        <v>US Power Physical</v>
      </c>
      <c r="B2118" s="44" t="str">
        <f t="shared" si="162"/>
        <v>US</v>
      </c>
      <c r="C2118" s="44" t="str">
        <f t="shared" si="163"/>
        <v>Power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</v>
      </c>
      <c r="G2118" s="202">
        <v>1309949</v>
      </c>
      <c r="H2118" s="198">
        <v>37041.367430555554</v>
      </c>
      <c r="I2118" t="s">
        <v>1534</v>
      </c>
      <c r="M2118" t="s">
        <v>1657</v>
      </c>
      <c r="N2118" t="s">
        <v>2977</v>
      </c>
      <c r="O2118" t="s">
        <v>4766</v>
      </c>
      <c r="Q2118" s="199">
        <v>50</v>
      </c>
      <c r="S2118" t="s">
        <v>2945</v>
      </c>
      <c r="T2118" t="s">
        <v>3255</v>
      </c>
      <c r="U2118" s="201">
        <v>10</v>
      </c>
      <c r="V2118" t="s">
        <v>1535</v>
      </c>
      <c r="W2118" t="s">
        <v>2993</v>
      </c>
      <c r="X2118" t="s">
        <v>2994</v>
      </c>
      <c r="Y2118" t="s">
        <v>1072</v>
      </c>
      <c r="Z2118" t="s">
        <v>1904</v>
      </c>
      <c r="AA2118">
        <v>626000.1</v>
      </c>
      <c r="AB2118" s="198">
        <v>37042.875</v>
      </c>
      <c r="AC2118" s="198">
        <v>37042.875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1309951</v>
      </c>
      <c r="H2119" s="198">
        <v>37041.3674537037</v>
      </c>
      <c r="I2119" t="s">
        <v>2910</v>
      </c>
      <c r="M2119" t="s">
        <v>2946</v>
      </c>
      <c r="N2119" t="s">
        <v>1524</v>
      </c>
      <c r="O2119" t="s">
        <v>4934</v>
      </c>
      <c r="Q2119" s="199">
        <v>5000</v>
      </c>
      <c r="S2119" t="s">
        <v>2947</v>
      </c>
      <c r="T2119" t="s">
        <v>3255</v>
      </c>
      <c r="U2119" s="201">
        <v>3.5249999999999999</v>
      </c>
      <c r="V2119" t="s">
        <v>328</v>
      </c>
      <c r="W2119" t="s">
        <v>91</v>
      </c>
      <c r="X2119" t="s">
        <v>83</v>
      </c>
      <c r="Y2119" t="s">
        <v>1528</v>
      </c>
      <c r="Z2119" t="s">
        <v>1909</v>
      </c>
      <c r="AA2119">
        <v>817476</v>
      </c>
      <c r="AB2119" s="198">
        <v>37042.875</v>
      </c>
      <c r="AC2119" s="198">
        <v>37042.875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9583</v>
      </c>
      <c r="G2120" s="202">
        <v>1309950</v>
      </c>
      <c r="H2120" s="198">
        <v>37041.3674537037</v>
      </c>
      <c r="I2120" t="s">
        <v>3095</v>
      </c>
      <c r="M2120" t="s">
        <v>2946</v>
      </c>
      <c r="N2120" t="s">
        <v>1524</v>
      </c>
      <c r="O2120" t="s">
        <v>362</v>
      </c>
      <c r="P2120" s="199">
        <v>9583</v>
      </c>
      <c r="S2120" t="s">
        <v>2947</v>
      </c>
      <c r="T2120" t="s">
        <v>3255</v>
      </c>
      <c r="U2120" s="201">
        <v>3.605</v>
      </c>
      <c r="V2120" t="s">
        <v>2942</v>
      </c>
      <c r="W2120" t="s">
        <v>1388</v>
      </c>
      <c r="X2120" t="s">
        <v>85</v>
      </c>
      <c r="Y2120" t="s">
        <v>1528</v>
      </c>
      <c r="Z2120" t="s">
        <v>1909</v>
      </c>
      <c r="AA2120">
        <v>817477</v>
      </c>
      <c r="AB2120" s="198">
        <v>37042.875</v>
      </c>
      <c r="AC2120" s="198">
        <v>37042.875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1309953</v>
      </c>
      <c r="H2121" s="198">
        <v>37041.3675</v>
      </c>
      <c r="I2121" t="s">
        <v>3095</v>
      </c>
      <c r="M2121" t="s">
        <v>2946</v>
      </c>
      <c r="N2121" t="s">
        <v>1524</v>
      </c>
      <c r="O2121" t="s">
        <v>362</v>
      </c>
      <c r="P2121" s="199">
        <v>10000</v>
      </c>
      <c r="S2121" t="s">
        <v>2947</v>
      </c>
      <c r="T2121" t="s">
        <v>3255</v>
      </c>
      <c r="U2121" s="201">
        <v>3.6</v>
      </c>
      <c r="V2121" t="s">
        <v>2942</v>
      </c>
      <c r="W2121" t="s">
        <v>1388</v>
      </c>
      <c r="X2121" t="s">
        <v>85</v>
      </c>
      <c r="Y2121" t="s">
        <v>1528</v>
      </c>
      <c r="Z2121" t="s">
        <v>1909</v>
      </c>
      <c r="AA2121">
        <v>817478</v>
      </c>
      <c r="AB2121" s="198">
        <v>37042.875</v>
      </c>
      <c r="AC2121" s="198">
        <v>37042.875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6531</v>
      </c>
      <c r="G2122" s="202">
        <v>1309954</v>
      </c>
      <c r="H2122" s="198">
        <v>37041.367511574077</v>
      </c>
      <c r="I2122" t="s">
        <v>2992</v>
      </c>
      <c r="M2122" t="s">
        <v>2946</v>
      </c>
      <c r="N2122" t="s">
        <v>2928</v>
      </c>
      <c r="O2122" t="s">
        <v>2104</v>
      </c>
      <c r="P2122" s="199">
        <v>6531</v>
      </c>
      <c r="S2122" t="s">
        <v>2947</v>
      </c>
      <c r="T2122" t="s">
        <v>3255</v>
      </c>
      <c r="U2122" s="201">
        <v>3.6349999999999998</v>
      </c>
      <c r="V2122" t="s">
        <v>2960</v>
      </c>
      <c r="W2122" t="s">
        <v>1327</v>
      </c>
      <c r="X2122" t="s">
        <v>3386</v>
      </c>
      <c r="Y2122" t="s">
        <v>1528</v>
      </c>
      <c r="Z2122" t="s">
        <v>2930</v>
      </c>
      <c r="AA2122">
        <v>817479</v>
      </c>
      <c r="AB2122" s="198">
        <v>37042.875</v>
      </c>
      <c r="AC2122" s="198">
        <v>37042.875</v>
      </c>
    </row>
    <row r="2123" spans="1:29" x14ac:dyDescent="0.25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31</v>
      </c>
      <c r="F2123" s="213">
        <f t="shared" ref="F2123:F2186" si="170">E2123*SUM(P2123:Q2123)</f>
        <v>155000</v>
      </c>
      <c r="G2123" s="202">
        <v>1309955</v>
      </c>
      <c r="H2123" s="198">
        <v>37041.367523148147</v>
      </c>
      <c r="I2123" t="s">
        <v>1128</v>
      </c>
      <c r="M2123" t="s">
        <v>2946</v>
      </c>
      <c r="N2123" t="s">
        <v>1538</v>
      </c>
      <c r="O2123" t="s">
        <v>4869</v>
      </c>
      <c r="P2123" s="199">
        <v>5000</v>
      </c>
      <c r="S2123" t="s">
        <v>2947</v>
      </c>
      <c r="T2123" t="s">
        <v>3255</v>
      </c>
      <c r="U2123" s="201">
        <v>0.48249999999999998</v>
      </c>
      <c r="V2123" t="s">
        <v>1129</v>
      </c>
      <c r="W2123" t="s">
        <v>1539</v>
      </c>
      <c r="X2123" t="s">
        <v>1540</v>
      </c>
      <c r="Y2123" t="s">
        <v>3275</v>
      </c>
      <c r="Z2123" t="s">
        <v>1909</v>
      </c>
      <c r="AA2123" t="s">
        <v>2277</v>
      </c>
      <c r="AB2123" s="198">
        <v>37073.875</v>
      </c>
      <c r="AC2123" s="198">
        <v>37103.875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1309957</v>
      </c>
      <c r="H2124" s="198">
        <v>37041.367534722223</v>
      </c>
      <c r="I2124" t="s">
        <v>3095</v>
      </c>
      <c r="M2124" t="s">
        <v>2946</v>
      </c>
      <c r="N2124" t="s">
        <v>1524</v>
      </c>
      <c r="O2124" t="s">
        <v>2015</v>
      </c>
      <c r="P2124" s="199">
        <v>10000</v>
      </c>
      <c r="S2124" t="s">
        <v>2947</v>
      </c>
      <c r="T2124" t="s">
        <v>3255</v>
      </c>
      <c r="U2124" s="201">
        <v>2.7749999999999999</v>
      </c>
      <c r="V2124" t="s">
        <v>1408</v>
      </c>
      <c r="W2124" t="s">
        <v>272</v>
      </c>
      <c r="X2124" t="s">
        <v>83</v>
      </c>
      <c r="Y2124" t="s">
        <v>1528</v>
      </c>
      <c r="Z2124" t="s">
        <v>1909</v>
      </c>
      <c r="AA2124">
        <v>817481</v>
      </c>
      <c r="AB2124" s="198">
        <v>37042.875</v>
      </c>
      <c r="AC2124" s="198">
        <v>37042.875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1309956</v>
      </c>
      <c r="H2125" s="198">
        <v>37041.367534722223</v>
      </c>
      <c r="I2125" t="s">
        <v>3095</v>
      </c>
      <c r="M2125" t="s">
        <v>2946</v>
      </c>
      <c r="N2125" t="s">
        <v>1524</v>
      </c>
      <c r="O2125" t="s">
        <v>362</v>
      </c>
      <c r="P2125" s="199">
        <v>10000</v>
      </c>
      <c r="S2125" t="s">
        <v>2947</v>
      </c>
      <c r="T2125" t="s">
        <v>3255</v>
      </c>
      <c r="U2125" s="201">
        <v>3.5950000000000002</v>
      </c>
      <c r="V2125" t="s">
        <v>2942</v>
      </c>
      <c r="W2125" t="s">
        <v>1388</v>
      </c>
      <c r="X2125" t="s">
        <v>85</v>
      </c>
      <c r="Y2125" t="s">
        <v>1528</v>
      </c>
      <c r="Z2125" t="s">
        <v>1909</v>
      </c>
      <c r="AA2125">
        <v>817480</v>
      </c>
      <c r="AB2125" s="198">
        <v>37042.875</v>
      </c>
      <c r="AC2125" s="198">
        <v>37042.875</v>
      </c>
    </row>
    <row r="2126" spans="1:29" x14ac:dyDescent="0.25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1500</v>
      </c>
      <c r="G2126" s="202">
        <v>1309959</v>
      </c>
      <c r="H2126" s="198">
        <v>37041.36755787037</v>
      </c>
      <c r="I2126" t="s">
        <v>1238</v>
      </c>
      <c r="M2126" t="s">
        <v>1657</v>
      </c>
      <c r="N2126" t="s">
        <v>2977</v>
      </c>
      <c r="O2126" t="s">
        <v>59</v>
      </c>
      <c r="P2126" s="199">
        <v>50</v>
      </c>
      <c r="S2126" t="s">
        <v>2945</v>
      </c>
      <c r="T2126" t="s">
        <v>3255</v>
      </c>
      <c r="U2126" s="201">
        <v>55.5</v>
      </c>
      <c r="V2126" t="s">
        <v>1076</v>
      </c>
      <c r="W2126" t="s">
        <v>2985</v>
      </c>
      <c r="X2126" t="s">
        <v>1266</v>
      </c>
      <c r="Y2126" t="s">
        <v>1072</v>
      </c>
      <c r="Z2126" t="s">
        <v>1904</v>
      </c>
      <c r="AA2126">
        <v>626002.1</v>
      </c>
      <c r="AB2126" s="198">
        <v>37043.594444444447</v>
      </c>
      <c r="AC2126" s="198">
        <v>37072.594444444447</v>
      </c>
    </row>
    <row r="2127" spans="1:29" x14ac:dyDescent="0.25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50000</v>
      </c>
      <c r="G2127" s="202">
        <v>1309958</v>
      </c>
      <c r="H2127" s="198">
        <v>37041.36755787037</v>
      </c>
      <c r="I2127" t="s">
        <v>1062</v>
      </c>
      <c r="M2127" t="s">
        <v>3086</v>
      </c>
      <c r="N2127" t="s">
        <v>1063</v>
      </c>
      <c r="O2127" t="s">
        <v>2972</v>
      </c>
      <c r="P2127" s="199">
        <v>50000</v>
      </c>
      <c r="S2127" t="s">
        <v>2953</v>
      </c>
      <c r="T2127" t="s">
        <v>3255</v>
      </c>
      <c r="U2127" s="201">
        <v>28.69</v>
      </c>
      <c r="V2127" t="s">
        <v>1513</v>
      </c>
      <c r="W2127" t="s">
        <v>1065</v>
      </c>
      <c r="X2127" t="s">
        <v>1066</v>
      </c>
      <c r="Y2127" t="s">
        <v>1670</v>
      </c>
      <c r="Z2127" t="s">
        <v>1909</v>
      </c>
      <c r="AA2127">
        <v>109468</v>
      </c>
      <c r="AB2127" s="198">
        <v>37073</v>
      </c>
      <c r="AC2127" s="198">
        <v>37103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1309961</v>
      </c>
      <c r="H2128" s="198">
        <v>37041.367569444446</v>
      </c>
      <c r="I2128" t="s">
        <v>1600</v>
      </c>
      <c r="M2128" t="s">
        <v>2946</v>
      </c>
      <c r="N2128" t="s">
        <v>1524</v>
      </c>
      <c r="O2128" t="s">
        <v>4891</v>
      </c>
      <c r="P2128" s="199">
        <v>5000</v>
      </c>
      <c r="S2128" t="s">
        <v>2947</v>
      </c>
      <c r="T2128" t="s">
        <v>3255</v>
      </c>
      <c r="U2128" s="201">
        <v>3.5249999999999999</v>
      </c>
      <c r="V2128" t="s">
        <v>1365</v>
      </c>
      <c r="W2128" t="s">
        <v>1363</v>
      </c>
      <c r="X2128" t="s">
        <v>1548</v>
      </c>
      <c r="Y2128" t="s">
        <v>1528</v>
      </c>
      <c r="Z2128" t="s">
        <v>1909</v>
      </c>
      <c r="AA2128">
        <v>817484</v>
      </c>
      <c r="AB2128" s="198">
        <v>37042.875</v>
      </c>
      <c r="AC2128" s="198">
        <v>37042.875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300</v>
      </c>
      <c r="G2129" s="202">
        <v>1309960</v>
      </c>
      <c r="H2129" s="198">
        <v>37041.367569444446</v>
      </c>
      <c r="I2129" t="s">
        <v>1418</v>
      </c>
      <c r="M2129" t="s">
        <v>2946</v>
      </c>
      <c r="N2129" t="s">
        <v>1524</v>
      </c>
      <c r="O2129" t="s">
        <v>2046</v>
      </c>
      <c r="P2129" s="199">
        <v>300</v>
      </c>
      <c r="S2129" t="s">
        <v>2947</v>
      </c>
      <c r="T2129" t="s">
        <v>3255</v>
      </c>
      <c r="U2129" s="201">
        <v>3.59</v>
      </c>
      <c r="V2129" t="s">
        <v>1419</v>
      </c>
      <c r="W2129" t="s">
        <v>1107</v>
      </c>
      <c r="X2129" t="s">
        <v>85</v>
      </c>
      <c r="Y2129" t="s">
        <v>1528</v>
      </c>
      <c r="Z2129" t="s">
        <v>1909</v>
      </c>
      <c r="AA2129">
        <v>817482</v>
      </c>
      <c r="AB2129" s="198">
        <v>37042.875</v>
      </c>
      <c r="AC2129" s="198">
        <v>37042.875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79</v>
      </c>
      <c r="G2130" s="202">
        <v>1309963</v>
      </c>
      <c r="H2130" s="198">
        <v>37041.367581018516</v>
      </c>
      <c r="I2130" t="s">
        <v>2141</v>
      </c>
      <c r="M2130" t="s">
        <v>2946</v>
      </c>
      <c r="N2130" t="s">
        <v>1524</v>
      </c>
      <c r="O2130" t="s">
        <v>2016</v>
      </c>
      <c r="Q2130" s="199">
        <v>79</v>
      </c>
      <c r="S2130" t="s">
        <v>2947</v>
      </c>
      <c r="T2130" t="s">
        <v>3255</v>
      </c>
      <c r="U2130" s="201">
        <v>3.6549999999999998</v>
      </c>
      <c r="V2130" t="s">
        <v>2142</v>
      </c>
      <c r="W2130" t="s">
        <v>1107</v>
      </c>
      <c r="X2130" t="s">
        <v>1108</v>
      </c>
      <c r="Y2130" t="s">
        <v>1528</v>
      </c>
      <c r="Z2130" t="s">
        <v>1909</v>
      </c>
      <c r="AA2130">
        <v>817485</v>
      </c>
      <c r="AB2130" s="198">
        <v>37042.875</v>
      </c>
      <c r="AC2130" s="198">
        <v>37042.875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1309962</v>
      </c>
      <c r="H2131" s="198">
        <v>37041.367581018516</v>
      </c>
      <c r="I2131" t="s">
        <v>3095</v>
      </c>
      <c r="M2131" t="s">
        <v>2946</v>
      </c>
      <c r="N2131" t="s">
        <v>1524</v>
      </c>
      <c r="O2131" t="s">
        <v>362</v>
      </c>
      <c r="P2131" s="199">
        <v>10000</v>
      </c>
      <c r="S2131" t="s">
        <v>2947</v>
      </c>
      <c r="T2131" t="s">
        <v>3255</v>
      </c>
      <c r="U2131" s="201">
        <v>3.59</v>
      </c>
      <c r="V2131" t="s">
        <v>2942</v>
      </c>
      <c r="W2131" t="s">
        <v>1388</v>
      </c>
      <c r="X2131" t="s">
        <v>85</v>
      </c>
      <c r="Y2131" t="s">
        <v>1528</v>
      </c>
      <c r="Z2131" t="s">
        <v>1909</v>
      </c>
      <c r="AA2131">
        <v>817483</v>
      </c>
      <c r="AB2131" s="198">
        <v>37042.875</v>
      </c>
      <c r="AC2131" s="198">
        <v>37042.875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30</v>
      </c>
      <c r="F2132" s="213">
        <f t="shared" si="170"/>
        <v>300000</v>
      </c>
      <c r="G2132" s="202">
        <v>1309964</v>
      </c>
      <c r="H2132" s="198">
        <v>37041.367592592593</v>
      </c>
      <c r="I2132" t="s">
        <v>3133</v>
      </c>
      <c r="M2132" t="s">
        <v>2946</v>
      </c>
      <c r="N2132" t="s">
        <v>1524</v>
      </c>
      <c r="O2132" t="s">
        <v>3383</v>
      </c>
      <c r="Q2132" s="199">
        <v>10000</v>
      </c>
      <c r="S2132" t="s">
        <v>2947</v>
      </c>
      <c r="T2132" t="s">
        <v>3255</v>
      </c>
      <c r="U2132" s="201">
        <v>3.8450000000000002</v>
      </c>
      <c r="V2132" t="s">
        <v>3134</v>
      </c>
      <c r="W2132" t="s">
        <v>1117</v>
      </c>
      <c r="X2132" t="s">
        <v>1118</v>
      </c>
      <c r="Y2132" t="s">
        <v>1528</v>
      </c>
      <c r="Z2132" t="s">
        <v>1909</v>
      </c>
      <c r="AA2132">
        <v>817486</v>
      </c>
      <c r="AB2132" s="198">
        <v>37043.875</v>
      </c>
      <c r="AC2132" s="198">
        <v>37072.875</v>
      </c>
    </row>
    <row r="2133" spans="1:29" x14ac:dyDescent="0.25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31</v>
      </c>
      <c r="F2133" s="213">
        <f t="shared" si="170"/>
        <v>77500</v>
      </c>
      <c r="G2133" s="202">
        <v>1309966</v>
      </c>
      <c r="H2133" s="198">
        <v>37041.367604166669</v>
      </c>
      <c r="I2133" t="s">
        <v>1324</v>
      </c>
      <c r="M2133" t="s">
        <v>2946</v>
      </c>
      <c r="N2133" t="s">
        <v>1268</v>
      </c>
      <c r="O2133" t="s">
        <v>1537</v>
      </c>
      <c r="Q2133" s="199">
        <v>2500</v>
      </c>
      <c r="S2133" t="s">
        <v>2947</v>
      </c>
      <c r="T2133" t="s">
        <v>3255</v>
      </c>
      <c r="U2133" s="201">
        <v>3.7250000000000001</v>
      </c>
      <c r="V2133" t="s">
        <v>1151</v>
      </c>
      <c r="W2133" t="s">
        <v>1767</v>
      </c>
      <c r="X2133" t="s">
        <v>1269</v>
      </c>
      <c r="Y2133" t="s">
        <v>3275</v>
      </c>
      <c r="Z2133" t="s">
        <v>1909</v>
      </c>
      <c r="AA2133" t="s">
        <v>2278</v>
      </c>
      <c r="AB2133" s="198">
        <v>37073.875</v>
      </c>
      <c r="AC2133" s="198">
        <v>37103.875</v>
      </c>
    </row>
    <row r="2134" spans="1:29" x14ac:dyDescent="0.25">
      <c r="A2134" s="44" t="str">
        <f t="shared" si="166"/>
        <v>US Natural Gas Financial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Financial</v>
      </c>
      <c r="E2134" s="44">
        <f>IF(VLOOKUP(S2134,'DD-Lookup'!$J$6:$L$50,3,FALSE)="Monthly",(YEAR(AC2134)-YEAR(AB2134))*12+MONTH(AC2134)-MONTH(AB2134)+1,(AC2134-AB2134+1))</f>
        <v>365</v>
      </c>
      <c r="F2134" s="213">
        <f t="shared" si="170"/>
        <v>1825000</v>
      </c>
      <c r="G2134" s="202">
        <v>1309967</v>
      </c>
      <c r="H2134" s="198">
        <v>37041.367662037039</v>
      </c>
      <c r="I2134" t="s">
        <v>1277</v>
      </c>
      <c r="M2134" t="s">
        <v>2946</v>
      </c>
      <c r="N2134" t="s">
        <v>1268</v>
      </c>
      <c r="O2134" t="s">
        <v>1578</v>
      </c>
      <c r="Q2134" s="199">
        <v>5000</v>
      </c>
      <c r="S2134" t="s">
        <v>2947</v>
      </c>
      <c r="T2134" t="s">
        <v>3255</v>
      </c>
      <c r="U2134" s="201">
        <v>3.9249999999999998</v>
      </c>
      <c r="V2134" t="s">
        <v>2279</v>
      </c>
      <c r="W2134" t="s">
        <v>1767</v>
      </c>
      <c r="X2134" t="s">
        <v>1269</v>
      </c>
      <c r="Y2134" t="s">
        <v>3275</v>
      </c>
      <c r="Z2134" t="s">
        <v>1909</v>
      </c>
      <c r="AA2134" t="s">
        <v>2280</v>
      </c>
      <c r="AB2134" s="198">
        <v>37257.875</v>
      </c>
      <c r="AC2134" s="198">
        <v>37621.875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1309968</v>
      </c>
      <c r="H2135" s="198">
        <v>37041.367673611108</v>
      </c>
      <c r="I2135" t="s">
        <v>1267</v>
      </c>
      <c r="M2135" t="s">
        <v>2946</v>
      </c>
      <c r="N2135" t="s">
        <v>1524</v>
      </c>
      <c r="O2135" t="s">
        <v>4973</v>
      </c>
      <c r="Q2135" s="199">
        <v>10000</v>
      </c>
      <c r="S2135" t="s">
        <v>2947</v>
      </c>
      <c r="T2135" t="s">
        <v>3255</v>
      </c>
      <c r="U2135" s="201">
        <v>3.8050000000000002</v>
      </c>
      <c r="V2135" t="s">
        <v>1359</v>
      </c>
      <c r="W2135" t="s">
        <v>1101</v>
      </c>
      <c r="X2135" t="s">
        <v>1102</v>
      </c>
      <c r="Y2135" t="s">
        <v>1528</v>
      </c>
      <c r="Z2135" t="s">
        <v>1909</v>
      </c>
      <c r="AA2135">
        <v>817487</v>
      </c>
      <c r="AB2135" s="198">
        <v>37042.875</v>
      </c>
      <c r="AC2135" s="198">
        <v>37042.875</v>
      </c>
    </row>
    <row r="2136" spans="1:29" x14ac:dyDescent="0.25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4839</v>
      </c>
      <c r="G2136" s="202">
        <v>1309969</v>
      </c>
      <c r="H2136" s="198">
        <v>37041.367685185185</v>
      </c>
      <c r="I2136" t="s">
        <v>2976</v>
      </c>
      <c r="M2136" t="s">
        <v>2946</v>
      </c>
      <c r="N2136" t="s">
        <v>1524</v>
      </c>
      <c r="O2136" t="s">
        <v>4953</v>
      </c>
      <c r="P2136" s="199">
        <v>4839</v>
      </c>
      <c r="S2136" t="s">
        <v>2947</v>
      </c>
      <c r="T2136" t="s">
        <v>3255</v>
      </c>
      <c r="U2136" s="201">
        <v>3.8650000000000002</v>
      </c>
      <c r="V2136" t="s">
        <v>1473</v>
      </c>
      <c r="W2136" t="s">
        <v>1117</v>
      </c>
      <c r="X2136" t="s">
        <v>1118</v>
      </c>
      <c r="Y2136" t="s">
        <v>1528</v>
      </c>
      <c r="Z2136" t="s">
        <v>1909</v>
      </c>
      <c r="AA2136">
        <v>817488</v>
      </c>
      <c r="AB2136" s="198">
        <v>37042.875</v>
      </c>
      <c r="AC2136" s="198">
        <v>37042.875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1309970</v>
      </c>
      <c r="H2137" s="198">
        <v>37041.367708333331</v>
      </c>
      <c r="I2137" t="s">
        <v>1262</v>
      </c>
      <c r="M2137" t="s">
        <v>2946</v>
      </c>
      <c r="N2137" t="s">
        <v>1524</v>
      </c>
      <c r="O2137" t="s">
        <v>4895</v>
      </c>
      <c r="P2137" s="199">
        <v>5000</v>
      </c>
      <c r="S2137" t="s">
        <v>2947</v>
      </c>
      <c r="T2137" t="s">
        <v>3255</v>
      </c>
      <c r="U2137" s="201">
        <v>3.5425</v>
      </c>
      <c r="V2137" t="s">
        <v>481</v>
      </c>
      <c r="W2137" t="s">
        <v>1363</v>
      </c>
      <c r="X2137" t="s">
        <v>1548</v>
      </c>
      <c r="Y2137" t="s">
        <v>1528</v>
      </c>
      <c r="Z2137" t="s">
        <v>1909</v>
      </c>
      <c r="AA2137">
        <v>817489</v>
      </c>
      <c r="AB2137" s="198">
        <v>37042.875</v>
      </c>
      <c r="AC2137" s="198">
        <v>37042.875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10000</v>
      </c>
      <c r="G2138" s="202">
        <v>1309971</v>
      </c>
      <c r="H2138" s="198">
        <v>37041.367731481485</v>
      </c>
      <c r="I2138" t="s">
        <v>1430</v>
      </c>
      <c r="M2138" t="s">
        <v>2946</v>
      </c>
      <c r="N2138" t="s">
        <v>1524</v>
      </c>
      <c r="O2138" t="s">
        <v>4973</v>
      </c>
      <c r="P2138" s="199">
        <v>10000</v>
      </c>
      <c r="S2138" t="s">
        <v>2947</v>
      </c>
      <c r="T2138" t="s">
        <v>3255</v>
      </c>
      <c r="U2138" s="201">
        <v>3.7650000000000001</v>
      </c>
      <c r="V2138" t="s">
        <v>883</v>
      </c>
      <c r="W2138" t="s">
        <v>1101</v>
      </c>
      <c r="X2138" t="s">
        <v>1102</v>
      </c>
      <c r="Y2138" t="s">
        <v>1528</v>
      </c>
      <c r="Z2138" t="s">
        <v>1909</v>
      </c>
      <c r="AA2138">
        <v>817490</v>
      </c>
      <c r="AB2138" s="198">
        <v>37042.875</v>
      </c>
      <c r="AC2138" s="198">
        <v>37042.875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30</v>
      </c>
      <c r="F2139" s="213">
        <f t="shared" si="170"/>
        <v>150000</v>
      </c>
      <c r="G2139" s="202">
        <v>1309972</v>
      </c>
      <c r="H2139" s="198">
        <v>37041.367731481485</v>
      </c>
      <c r="I2139" t="s">
        <v>66</v>
      </c>
      <c r="M2139" t="s">
        <v>2946</v>
      </c>
      <c r="N2139" t="s">
        <v>1524</v>
      </c>
      <c r="O2139" t="s">
        <v>2281</v>
      </c>
      <c r="P2139" s="199">
        <v>5000</v>
      </c>
      <c r="S2139" t="s">
        <v>2947</v>
      </c>
      <c r="T2139" t="s">
        <v>3255</v>
      </c>
      <c r="U2139" s="201">
        <v>3.57</v>
      </c>
      <c r="V2139" t="s">
        <v>1400</v>
      </c>
      <c r="W2139" t="s">
        <v>1107</v>
      </c>
      <c r="X2139" t="s">
        <v>85</v>
      </c>
      <c r="Y2139" t="s">
        <v>1528</v>
      </c>
      <c r="Z2139" t="s">
        <v>1909</v>
      </c>
      <c r="AA2139">
        <v>817491</v>
      </c>
      <c r="AB2139" s="198">
        <v>37043.875</v>
      </c>
      <c r="AC2139" s="198">
        <v>37072.875</v>
      </c>
    </row>
    <row r="2140" spans="1:29" x14ac:dyDescent="0.25">
      <c r="A2140" s="44" t="str">
        <f t="shared" si="166"/>
        <v>US Power Physical</v>
      </c>
      <c r="B2140" s="44" t="str">
        <f t="shared" si="167"/>
        <v>US</v>
      </c>
      <c r="C2140" s="44" t="str">
        <f t="shared" si="168"/>
        <v>Power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59</v>
      </c>
      <c r="F2140" s="213">
        <f t="shared" si="170"/>
        <v>2950</v>
      </c>
      <c r="G2140" s="202">
        <v>1309974</v>
      </c>
      <c r="H2140" s="198">
        <v>37041.367800925924</v>
      </c>
      <c r="I2140" t="s">
        <v>2992</v>
      </c>
      <c r="M2140" t="s">
        <v>1657</v>
      </c>
      <c r="N2140" t="s">
        <v>2977</v>
      </c>
      <c r="O2140" t="s">
        <v>1077</v>
      </c>
      <c r="P2140" s="199">
        <v>50</v>
      </c>
      <c r="S2140" t="s">
        <v>2945</v>
      </c>
      <c r="T2140" t="s">
        <v>3255</v>
      </c>
      <c r="U2140" s="201">
        <v>37.5</v>
      </c>
      <c r="V2140" t="s">
        <v>2996</v>
      </c>
      <c r="W2140" t="s">
        <v>2997</v>
      </c>
      <c r="X2140" t="s">
        <v>2998</v>
      </c>
      <c r="Y2140" t="s">
        <v>1072</v>
      </c>
      <c r="Z2140" t="s">
        <v>1904</v>
      </c>
      <c r="AA2140">
        <v>626003.1</v>
      </c>
      <c r="AB2140" s="198">
        <v>37257.71597222222</v>
      </c>
      <c r="AC2140" s="198">
        <v>37315.71597222222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24990</v>
      </c>
      <c r="G2141" s="202">
        <v>1309975</v>
      </c>
      <c r="H2141" s="198">
        <v>37041.367835648147</v>
      </c>
      <c r="I2141" t="s">
        <v>1262</v>
      </c>
      <c r="M2141" t="s">
        <v>2946</v>
      </c>
      <c r="N2141" t="s">
        <v>1524</v>
      </c>
      <c r="O2141" t="s">
        <v>3383</v>
      </c>
      <c r="Q2141" s="199">
        <v>833</v>
      </c>
      <c r="S2141" t="s">
        <v>2947</v>
      </c>
      <c r="T2141" t="s">
        <v>3255</v>
      </c>
      <c r="U2141" s="201">
        <v>3.86</v>
      </c>
      <c r="V2141" t="s">
        <v>1369</v>
      </c>
      <c r="W2141" t="s">
        <v>1117</v>
      </c>
      <c r="X2141" t="s">
        <v>1118</v>
      </c>
      <c r="Y2141" t="s">
        <v>1528</v>
      </c>
      <c r="Z2141" t="s">
        <v>1909</v>
      </c>
      <c r="AA2141">
        <v>817492</v>
      </c>
      <c r="AB2141" s="198">
        <v>37043.875</v>
      </c>
      <c r="AC2141" s="198">
        <v>37072.875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150000</v>
      </c>
      <c r="G2142" s="202">
        <v>1309978</v>
      </c>
      <c r="H2142" s="198">
        <v>37041.36791666667</v>
      </c>
      <c r="I2142" t="s">
        <v>1523</v>
      </c>
      <c r="M2142" t="s">
        <v>2946</v>
      </c>
      <c r="N2142" t="s">
        <v>1524</v>
      </c>
      <c r="O2142" t="s">
        <v>1130</v>
      </c>
      <c r="P2142" s="199">
        <v>5000</v>
      </c>
      <c r="S2142" t="s">
        <v>2947</v>
      </c>
      <c r="T2142" t="s">
        <v>3255</v>
      </c>
      <c r="U2142" s="201">
        <v>6.9</v>
      </c>
      <c r="V2142" t="s">
        <v>3122</v>
      </c>
      <c r="W2142" t="s">
        <v>1126</v>
      </c>
      <c r="X2142" t="s">
        <v>83</v>
      </c>
      <c r="Y2142" t="s">
        <v>1528</v>
      </c>
      <c r="Z2142" t="s">
        <v>1909</v>
      </c>
      <c r="AA2142">
        <v>817493</v>
      </c>
      <c r="AB2142" s="198">
        <v>37043.875</v>
      </c>
      <c r="AC2142" s="198">
        <v>37072.875</v>
      </c>
    </row>
    <row r="2143" spans="1:29" x14ac:dyDescent="0.25">
      <c r="A2143" s="44" t="str">
        <f t="shared" si="166"/>
        <v>US Power Financial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92</v>
      </c>
      <c r="F2143" s="213">
        <f t="shared" si="170"/>
        <v>4600</v>
      </c>
      <c r="G2143" s="202">
        <v>1309979</v>
      </c>
      <c r="H2143" s="198">
        <v>37041.367928240739</v>
      </c>
      <c r="I2143" t="s">
        <v>1532</v>
      </c>
      <c r="M2143" t="s">
        <v>1657</v>
      </c>
      <c r="N2143" t="s">
        <v>1069</v>
      </c>
      <c r="O2143" t="s">
        <v>2038</v>
      </c>
      <c r="P2143" s="199">
        <v>50</v>
      </c>
      <c r="S2143" t="s">
        <v>2945</v>
      </c>
      <c r="T2143" t="s">
        <v>3255</v>
      </c>
      <c r="U2143" s="201">
        <v>58</v>
      </c>
      <c r="V2143" t="s">
        <v>2110</v>
      </c>
      <c r="W2143" t="s">
        <v>1253</v>
      </c>
      <c r="X2143" t="s">
        <v>3001</v>
      </c>
      <c r="Y2143" t="s">
        <v>1072</v>
      </c>
      <c r="Z2143" t="s">
        <v>1909</v>
      </c>
      <c r="AA2143">
        <v>626005.1</v>
      </c>
      <c r="AB2143" s="198">
        <v>37165</v>
      </c>
      <c r="AC2143" s="198">
        <v>37256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3300</v>
      </c>
      <c r="G2144" s="202">
        <v>1309980</v>
      </c>
      <c r="H2144" s="198">
        <v>37041.367951388886</v>
      </c>
      <c r="I2144" t="s">
        <v>3095</v>
      </c>
      <c r="M2144" t="s">
        <v>2946</v>
      </c>
      <c r="N2144" t="s">
        <v>1524</v>
      </c>
      <c r="O2144" t="s">
        <v>2015</v>
      </c>
      <c r="P2144" s="199">
        <v>3300</v>
      </c>
      <c r="S2144" t="s">
        <v>2947</v>
      </c>
      <c r="T2144" t="s">
        <v>3255</v>
      </c>
      <c r="U2144" s="201">
        <v>2.7450000000000001</v>
      </c>
      <c r="V2144" t="s">
        <v>1408</v>
      </c>
      <c r="W2144" t="s">
        <v>272</v>
      </c>
      <c r="X2144" t="s">
        <v>83</v>
      </c>
      <c r="Y2144" t="s">
        <v>1528</v>
      </c>
      <c r="Z2144" t="s">
        <v>1909</v>
      </c>
      <c r="AA2144">
        <v>817494</v>
      </c>
      <c r="AB2144" s="198">
        <v>37042.875</v>
      </c>
      <c r="AC2144" s="198">
        <v>37042.875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1309981</v>
      </c>
      <c r="H2145" s="198">
        <v>37041.367974537039</v>
      </c>
      <c r="I2145" t="s">
        <v>1496</v>
      </c>
      <c r="M2145" t="s">
        <v>2946</v>
      </c>
      <c r="N2145" t="s">
        <v>1524</v>
      </c>
      <c r="O2145" t="s">
        <v>4940</v>
      </c>
      <c r="Q2145" s="199">
        <v>10000</v>
      </c>
      <c r="S2145" t="s">
        <v>2947</v>
      </c>
      <c r="T2145" t="s">
        <v>3255</v>
      </c>
      <c r="U2145" s="201">
        <v>5</v>
      </c>
      <c r="V2145" t="s">
        <v>1497</v>
      </c>
      <c r="W2145" t="s">
        <v>82</v>
      </c>
      <c r="X2145" t="s">
        <v>83</v>
      </c>
      <c r="Y2145" t="s">
        <v>1528</v>
      </c>
      <c r="Z2145" t="s">
        <v>1909</v>
      </c>
      <c r="AA2145">
        <v>817496</v>
      </c>
      <c r="AB2145" s="198">
        <v>37042.875</v>
      </c>
      <c r="AC2145" s="198">
        <v>37042.875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5000</v>
      </c>
      <c r="G2146" s="202">
        <v>1309982</v>
      </c>
      <c r="H2146" s="198">
        <v>37041.367986111109</v>
      </c>
      <c r="I2146" t="s">
        <v>1552</v>
      </c>
      <c r="M2146" t="s">
        <v>2946</v>
      </c>
      <c r="N2146" t="s">
        <v>1524</v>
      </c>
      <c r="O2146" t="s">
        <v>4895</v>
      </c>
      <c r="Q2146" s="199">
        <v>5000</v>
      </c>
      <c r="S2146" t="s">
        <v>2947</v>
      </c>
      <c r="T2146" t="s">
        <v>3255</v>
      </c>
      <c r="U2146" s="201">
        <v>3.55</v>
      </c>
      <c r="V2146" t="s">
        <v>1121</v>
      </c>
      <c r="W2146" t="s">
        <v>1363</v>
      </c>
      <c r="X2146" t="s">
        <v>1548</v>
      </c>
      <c r="Y2146" t="s">
        <v>1528</v>
      </c>
      <c r="Z2146" t="s">
        <v>1909</v>
      </c>
      <c r="AA2146">
        <v>817497</v>
      </c>
      <c r="AB2146" s="198">
        <v>37042.875</v>
      </c>
      <c r="AC2146" s="198">
        <v>37042.875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1309984</v>
      </c>
      <c r="H2147" s="198">
        <v>37041.368067129632</v>
      </c>
      <c r="I2147" t="s">
        <v>1600</v>
      </c>
      <c r="M2147" t="s">
        <v>2946</v>
      </c>
      <c r="N2147" t="s">
        <v>1524</v>
      </c>
      <c r="O2147" t="s">
        <v>4965</v>
      </c>
      <c r="Q2147" s="199">
        <v>5000</v>
      </c>
      <c r="S2147" t="s">
        <v>2947</v>
      </c>
      <c r="T2147" t="s">
        <v>3255</v>
      </c>
      <c r="U2147" s="201">
        <v>4.01</v>
      </c>
      <c r="V2147" t="s">
        <v>1100</v>
      </c>
      <c r="W2147" t="s">
        <v>250</v>
      </c>
      <c r="X2147" t="s">
        <v>70</v>
      </c>
      <c r="Y2147" t="s">
        <v>1528</v>
      </c>
      <c r="Z2147" t="s">
        <v>1909</v>
      </c>
      <c r="AA2147">
        <v>817498</v>
      </c>
      <c r="AB2147" s="198">
        <v>37042.875</v>
      </c>
      <c r="AC2147" s="198">
        <v>37042.875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2356</v>
      </c>
      <c r="G2148" s="202">
        <v>1309985</v>
      </c>
      <c r="H2148" s="198">
        <v>37041.368090277778</v>
      </c>
      <c r="I2148" t="s">
        <v>1430</v>
      </c>
      <c r="M2148" t="s">
        <v>2946</v>
      </c>
      <c r="N2148" t="s">
        <v>1524</v>
      </c>
      <c r="O2148" t="s">
        <v>4973</v>
      </c>
      <c r="P2148" s="199">
        <v>2356</v>
      </c>
      <c r="S2148" t="s">
        <v>2947</v>
      </c>
      <c r="T2148" t="s">
        <v>3255</v>
      </c>
      <c r="U2148" s="201">
        <v>3.7650000000000001</v>
      </c>
      <c r="V2148" t="s">
        <v>883</v>
      </c>
      <c r="W2148" t="s">
        <v>1101</v>
      </c>
      <c r="X2148" t="s">
        <v>1102</v>
      </c>
      <c r="Y2148" t="s">
        <v>1528</v>
      </c>
      <c r="Z2148" t="s">
        <v>1909</v>
      </c>
      <c r="AA2148">
        <v>817499</v>
      </c>
      <c r="AB2148" s="198">
        <v>37042.875</v>
      </c>
      <c r="AC2148" s="198">
        <v>37042.875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25000</v>
      </c>
      <c r="G2149" s="202">
        <v>1309986</v>
      </c>
      <c r="H2149" s="198">
        <v>37041.368101851855</v>
      </c>
      <c r="I2149" t="s">
        <v>2941</v>
      </c>
      <c r="M2149" t="s">
        <v>2946</v>
      </c>
      <c r="N2149" t="s">
        <v>1524</v>
      </c>
      <c r="O2149" t="s">
        <v>110</v>
      </c>
      <c r="Q2149" s="199">
        <v>25000</v>
      </c>
      <c r="S2149" t="s">
        <v>2947</v>
      </c>
      <c r="T2149" t="s">
        <v>3255</v>
      </c>
      <c r="U2149" s="201">
        <v>3.6749999999999998</v>
      </c>
      <c r="V2149" t="s">
        <v>1057</v>
      </c>
      <c r="W2149" t="s">
        <v>1101</v>
      </c>
      <c r="X2149" t="s">
        <v>1102</v>
      </c>
      <c r="Y2149" t="s">
        <v>1528</v>
      </c>
      <c r="Z2149" t="s">
        <v>1909</v>
      </c>
      <c r="AA2149">
        <v>817500</v>
      </c>
      <c r="AB2149" s="198">
        <v>37042.875</v>
      </c>
      <c r="AC2149" s="198">
        <v>37042.875</v>
      </c>
    </row>
    <row r="2150" spans="1:29" x14ac:dyDescent="0.25">
      <c r="A2150" s="44" t="str">
        <f t="shared" si="166"/>
        <v xml:space="preserve"> Natural Gas Physical</v>
      </c>
      <c r="B2150" s="44" t="str">
        <f t="shared" si="167"/>
        <v/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1309987</v>
      </c>
      <c r="H2150" s="198">
        <v>37041.368148148147</v>
      </c>
      <c r="I2150" t="s">
        <v>1267</v>
      </c>
      <c r="M2150" t="s">
        <v>2946</v>
      </c>
      <c r="N2150" t="s">
        <v>96</v>
      </c>
      <c r="O2150" t="s">
        <v>2203</v>
      </c>
      <c r="Q2150" s="199">
        <v>5000</v>
      </c>
      <c r="S2150" t="s">
        <v>2947</v>
      </c>
      <c r="T2150" t="s">
        <v>3255</v>
      </c>
      <c r="U2150" s="201">
        <v>3.5750000000000002</v>
      </c>
      <c r="V2150" t="s">
        <v>3192</v>
      </c>
      <c r="W2150" t="s">
        <v>1487</v>
      </c>
      <c r="X2150" t="s">
        <v>3337</v>
      </c>
      <c r="Y2150" t="s">
        <v>1528</v>
      </c>
      <c r="Z2150" t="s">
        <v>1910</v>
      </c>
      <c r="AA2150">
        <v>817501</v>
      </c>
      <c r="AB2150" s="198">
        <v>37042.875</v>
      </c>
      <c r="AC2150" s="198">
        <v>37042.875</v>
      </c>
    </row>
    <row r="2151" spans="1:29" x14ac:dyDescent="0.25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75000</v>
      </c>
      <c r="G2151" s="202">
        <v>1309989</v>
      </c>
      <c r="H2151" s="198">
        <v>37041.368194444447</v>
      </c>
      <c r="I2151" t="s">
        <v>1569</v>
      </c>
      <c r="M2151" t="s">
        <v>2946</v>
      </c>
      <c r="N2151" t="s">
        <v>1268</v>
      </c>
      <c r="O2151" t="s">
        <v>111</v>
      </c>
      <c r="Q2151" s="199">
        <v>2500</v>
      </c>
      <c r="S2151" t="s">
        <v>2947</v>
      </c>
      <c r="T2151" t="s">
        <v>3255</v>
      </c>
      <c r="U2151" s="201">
        <v>3.8424999999999998</v>
      </c>
      <c r="V2151" t="s">
        <v>1088</v>
      </c>
      <c r="W2151" t="s">
        <v>1767</v>
      </c>
      <c r="X2151" t="s">
        <v>1269</v>
      </c>
      <c r="Y2151" t="s">
        <v>3275</v>
      </c>
      <c r="Z2151" t="s">
        <v>1909</v>
      </c>
      <c r="AA2151" t="s">
        <v>2282</v>
      </c>
      <c r="AB2151" s="198">
        <v>37135.875</v>
      </c>
      <c r="AC2151" s="198">
        <v>37164.875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1309988</v>
      </c>
      <c r="H2152" s="198">
        <v>37041.368194444447</v>
      </c>
      <c r="I2152" t="s">
        <v>2941</v>
      </c>
      <c r="M2152" t="s">
        <v>2946</v>
      </c>
      <c r="N2152" t="s">
        <v>1524</v>
      </c>
      <c r="O2152" t="s">
        <v>2016</v>
      </c>
      <c r="Q2152" s="199">
        <v>10000</v>
      </c>
      <c r="S2152" t="s">
        <v>2947</v>
      </c>
      <c r="T2152" t="s">
        <v>3255</v>
      </c>
      <c r="U2152" s="201">
        <v>3.6549999999999998</v>
      </c>
      <c r="V2152" t="s">
        <v>1057</v>
      </c>
      <c r="W2152" t="s">
        <v>1107</v>
      </c>
      <c r="X2152" t="s">
        <v>1108</v>
      </c>
      <c r="Y2152" t="s">
        <v>1528</v>
      </c>
      <c r="Z2152" t="s">
        <v>1909</v>
      </c>
      <c r="AA2152">
        <v>817502</v>
      </c>
      <c r="AB2152" s="198">
        <v>37042.875</v>
      </c>
      <c r="AC2152" s="198">
        <v>37042.875</v>
      </c>
    </row>
    <row r="2153" spans="1:29" x14ac:dyDescent="0.25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30</v>
      </c>
      <c r="F2153" s="213">
        <f t="shared" si="170"/>
        <v>150000</v>
      </c>
      <c r="G2153" s="202">
        <v>1309992</v>
      </c>
      <c r="H2153" s="198">
        <v>37041.36822916667</v>
      </c>
      <c r="I2153" t="s">
        <v>75</v>
      </c>
      <c r="M2153" t="s">
        <v>2946</v>
      </c>
      <c r="N2153" t="s">
        <v>1268</v>
      </c>
      <c r="O2153" t="s">
        <v>74</v>
      </c>
      <c r="P2153" s="199">
        <v>5000</v>
      </c>
      <c r="S2153" t="s">
        <v>2947</v>
      </c>
      <c r="T2153" t="s">
        <v>3255</v>
      </c>
      <c r="U2153" s="201">
        <v>3.64</v>
      </c>
      <c r="V2153" t="s">
        <v>1466</v>
      </c>
      <c r="W2153" t="s">
        <v>1580</v>
      </c>
      <c r="X2153" t="s">
        <v>1093</v>
      </c>
      <c r="Y2153" t="s">
        <v>3275</v>
      </c>
      <c r="Z2153" t="s">
        <v>1909</v>
      </c>
      <c r="AA2153" t="s">
        <v>2283</v>
      </c>
      <c r="AB2153" s="198">
        <v>37043.875</v>
      </c>
      <c r="AC2153" s="198">
        <v>37072.875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1309993</v>
      </c>
      <c r="H2154" s="198">
        <v>37041.36822916667</v>
      </c>
      <c r="I2154" t="s">
        <v>1472</v>
      </c>
      <c r="M2154" t="s">
        <v>2946</v>
      </c>
      <c r="N2154" t="s">
        <v>1524</v>
      </c>
      <c r="O2154" t="s">
        <v>4895</v>
      </c>
      <c r="Q2154" s="199">
        <v>5000</v>
      </c>
      <c r="S2154" t="s">
        <v>2947</v>
      </c>
      <c r="T2154" t="s">
        <v>3255</v>
      </c>
      <c r="U2154" s="201">
        <v>3.5575000000000001</v>
      </c>
      <c r="V2154" t="s">
        <v>878</v>
      </c>
      <c r="W2154" t="s">
        <v>1363</v>
      </c>
      <c r="X2154" t="s">
        <v>1548</v>
      </c>
      <c r="Y2154" t="s">
        <v>1528</v>
      </c>
      <c r="Z2154" t="s">
        <v>1909</v>
      </c>
      <c r="AA2154">
        <v>817503</v>
      </c>
      <c r="AB2154" s="198">
        <v>37042.875</v>
      </c>
      <c r="AC2154" s="198">
        <v>37042.875</v>
      </c>
    </row>
    <row r="2155" spans="1:29" x14ac:dyDescent="0.25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1309994</v>
      </c>
      <c r="H2155" s="198">
        <v>37041.368287037039</v>
      </c>
      <c r="I2155" t="s">
        <v>1094</v>
      </c>
      <c r="M2155" t="s">
        <v>2946</v>
      </c>
      <c r="N2155" t="s">
        <v>96</v>
      </c>
      <c r="O2155" t="s">
        <v>1016</v>
      </c>
      <c r="P2155" s="199">
        <v>10000</v>
      </c>
      <c r="S2155" t="s">
        <v>3329</v>
      </c>
      <c r="T2155" t="s">
        <v>97</v>
      </c>
      <c r="U2155" s="201">
        <v>4.7850000000000001</v>
      </c>
      <c r="V2155" t="s">
        <v>3354</v>
      </c>
      <c r="W2155" t="s">
        <v>98</v>
      </c>
      <c r="X2155" t="s">
        <v>99</v>
      </c>
      <c r="Y2155" t="s">
        <v>1528</v>
      </c>
      <c r="Z2155" t="s">
        <v>1910</v>
      </c>
      <c r="AA2155">
        <v>817504</v>
      </c>
      <c r="AB2155" s="198">
        <v>37041.875</v>
      </c>
      <c r="AC2155" s="198">
        <v>37041.875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1309995</v>
      </c>
      <c r="H2156" s="198">
        <v>37041.368310185186</v>
      </c>
      <c r="I2156" t="s">
        <v>1600</v>
      </c>
      <c r="M2156" t="s">
        <v>2946</v>
      </c>
      <c r="N2156" t="s">
        <v>1524</v>
      </c>
      <c r="O2156" t="s">
        <v>4891</v>
      </c>
      <c r="P2156" s="199">
        <v>5000</v>
      </c>
      <c r="S2156" t="s">
        <v>2947</v>
      </c>
      <c r="T2156" t="s">
        <v>3255</v>
      </c>
      <c r="U2156" s="201">
        <v>3.5249999999999999</v>
      </c>
      <c r="V2156" t="s">
        <v>1365</v>
      </c>
      <c r="W2156" t="s">
        <v>1363</v>
      </c>
      <c r="X2156" t="s">
        <v>1548</v>
      </c>
      <c r="Y2156" t="s">
        <v>1528</v>
      </c>
      <c r="Z2156" t="s">
        <v>1909</v>
      </c>
      <c r="AA2156">
        <v>817505</v>
      </c>
      <c r="AB2156" s="198">
        <v>37042.875</v>
      </c>
      <c r="AC2156" s="198">
        <v>37042.875</v>
      </c>
    </row>
    <row r="2157" spans="1:29" x14ac:dyDescent="0.25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1309996</v>
      </c>
      <c r="H2157" s="198">
        <v>37041.368368055555</v>
      </c>
      <c r="I2157" t="s">
        <v>1226</v>
      </c>
      <c r="M2157" t="s">
        <v>2946</v>
      </c>
      <c r="N2157" t="s">
        <v>1538</v>
      </c>
      <c r="O2157" t="s">
        <v>1414</v>
      </c>
      <c r="P2157" s="199">
        <v>5000</v>
      </c>
      <c r="S2157" t="s">
        <v>2947</v>
      </c>
      <c r="T2157" t="s">
        <v>3255</v>
      </c>
      <c r="U2157" s="201">
        <v>5.53</v>
      </c>
      <c r="V2157" t="s">
        <v>2121</v>
      </c>
      <c r="W2157" t="s">
        <v>1410</v>
      </c>
      <c r="X2157" t="s">
        <v>1411</v>
      </c>
      <c r="Y2157" t="s">
        <v>3275</v>
      </c>
      <c r="Z2157" t="s">
        <v>1909</v>
      </c>
      <c r="AA2157" t="s">
        <v>2284</v>
      </c>
      <c r="AB2157" s="198">
        <v>37135.875</v>
      </c>
      <c r="AC2157" s="198">
        <v>37164.875</v>
      </c>
    </row>
    <row r="2158" spans="1:29" x14ac:dyDescent="0.25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150000</v>
      </c>
      <c r="G2158" s="202">
        <v>1309997</v>
      </c>
      <c r="H2158" s="198">
        <v>37041.368379629632</v>
      </c>
      <c r="I2158" t="s">
        <v>3343</v>
      </c>
      <c r="M2158" t="s">
        <v>2946</v>
      </c>
      <c r="N2158" t="s">
        <v>96</v>
      </c>
      <c r="O2158" t="s">
        <v>3128</v>
      </c>
      <c r="Q2158" s="199">
        <v>5000</v>
      </c>
      <c r="S2158" t="s">
        <v>3329</v>
      </c>
      <c r="T2158" t="s">
        <v>97</v>
      </c>
      <c r="U2158" s="201">
        <v>4.82</v>
      </c>
      <c r="V2158" t="s">
        <v>3388</v>
      </c>
      <c r="W2158" t="s">
        <v>1502</v>
      </c>
      <c r="X2158" t="s">
        <v>99</v>
      </c>
      <c r="Y2158" t="s">
        <v>1528</v>
      </c>
      <c r="Z2158" t="s">
        <v>1910</v>
      </c>
      <c r="AA2158">
        <v>817506</v>
      </c>
      <c r="AB2158" s="198">
        <v>37043.875</v>
      </c>
      <c r="AC2158" s="198">
        <v>37072.875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13">
        <f t="shared" si="170"/>
        <v>150000</v>
      </c>
      <c r="G2159" s="202">
        <v>1309998</v>
      </c>
      <c r="H2159" s="198">
        <v>37041.368402777778</v>
      </c>
      <c r="I2159" t="s">
        <v>1226</v>
      </c>
      <c r="M2159" t="s">
        <v>2946</v>
      </c>
      <c r="N2159" t="s">
        <v>1268</v>
      </c>
      <c r="O2159" t="s">
        <v>74</v>
      </c>
      <c r="Q2159" s="199">
        <v>5000</v>
      </c>
      <c r="S2159" t="s">
        <v>2947</v>
      </c>
      <c r="T2159" t="s">
        <v>3255</v>
      </c>
      <c r="U2159" s="201">
        <v>3.645</v>
      </c>
      <c r="V2159" t="s">
        <v>1486</v>
      </c>
      <c r="W2159" t="s">
        <v>1580</v>
      </c>
      <c r="X2159" t="s">
        <v>1093</v>
      </c>
      <c r="Y2159" t="s">
        <v>3275</v>
      </c>
      <c r="Z2159" t="s">
        <v>1909</v>
      </c>
      <c r="AA2159" t="s">
        <v>2285</v>
      </c>
      <c r="AB2159" s="198">
        <v>37043.875</v>
      </c>
      <c r="AC2159" s="198">
        <v>37072.875</v>
      </c>
    </row>
    <row r="2160" spans="1:29" x14ac:dyDescent="0.25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1309999</v>
      </c>
      <c r="H2160" s="198">
        <v>37041.368437500001</v>
      </c>
      <c r="I2160" t="s">
        <v>3343</v>
      </c>
      <c r="M2160" t="s">
        <v>2946</v>
      </c>
      <c r="N2160" t="s">
        <v>96</v>
      </c>
      <c r="O2160" t="s">
        <v>3128</v>
      </c>
      <c r="Q2160" s="199">
        <v>5000</v>
      </c>
      <c r="S2160" t="s">
        <v>3329</v>
      </c>
      <c r="T2160" t="s">
        <v>97</v>
      </c>
      <c r="U2160" s="201">
        <v>4.8250000000000002</v>
      </c>
      <c r="V2160" t="s">
        <v>3388</v>
      </c>
      <c r="W2160" t="s">
        <v>1502</v>
      </c>
      <c r="X2160" t="s">
        <v>99</v>
      </c>
      <c r="Y2160" t="s">
        <v>1528</v>
      </c>
      <c r="Z2160" t="s">
        <v>1910</v>
      </c>
      <c r="AA2160">
        <v>817507</v>
      </c>
      <c r="AB2160" s="198">
        <v>37043.875</v>
      </c>
      <c r="AC2160" s="198">
        <v>37072.875</v>
      </c>
    </row>
    <row r="2161" spans="1:29" x14ac:dyDescent="0.25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1310000</v>
      </c>
      <c r="H2161" s="198">
        <v>37041.368495370371</v>
      </c>
      <c r="I2161" t="s">
        <v>1523</v>
      </c>
      <c r="M2161" t="s">
        <v>2946</v>
      </c>
      <c r="N2161" t="s">
        <v>1524</v>
      </c>
      <c r="O2161" t="s">
        <v>4940</v>
      </c>
      <c r="P2161" s="199">
        <v>5000</v>
      </c>
      <c r="S2161" t="s">
        <v>2947</v>
      </c>
      <c r="T2161" t="s">
        <v>3255</v>
      </c>
      <c r="U2161" s="201">
        <v>4.8499999999999996</v>
      </c>
      <c r="V2161" t="s">
        <v>3400</v>
      </c>
      <c r="W2161" t="s">
        <v>82</v>
      </c>
      <c r="X2161" t="s">
        <v>83</v>
      </c>
      <c r="Y2161" t="s">
        <v>1528</v>
      </c>
      <c r="Z2161" t="s">
        <v>1909</v>
      </c>
      <c r="AA2161">
        <v>817508</v>
      </c>
      <c r="AB2161" s="198">
        <v>37042.875</v>
      </c>
      <c r="AC2161" s="198">
        <v>37042.875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1310001</v>
      </c>
      <c r="H2162" s="198">
        <v>37041.368518518517</v>
      </c>
      <c r="I2162" t="s">
        <v>1546</v>
      </c>
      <c r="M2162" t="s">
        <v>2946</v>
      </c>
      <c r="N2162" t="s">
        <v>1524</v>
      </c>
      <c r="O2162" t="s">
        <v>362</v>
      </c>
      <c r="Q2162" s="199">
        <v>10000</v>
      </c>
      <c r="S2162" t="s">
        <v>2947</v>
      </c>
      <c r="T2162" t="s">
        <v>3255</v>
      </c>
      <c r="U2162" s="201">
        <v>3.6175000000000002</v>
      </c>
      <c r="V2162" t="s">
        <v>3136</v>
      </c>
      <c r="W2162" t="s">
        <v>1388</v>
      </c>
      <c r="X2162" t="s">
        <v>85</v>
      </c>
      <c r="Y2162" t="s">
        <v>1528</v>
      </c>
      <c r="Z2162" t="s">
        <v>1909</v>
      </c>
      <c r="AA2162">
        <v>817509</v>
      </c>
      <c r="AB2162" s="198">
        <v>37042.875</v>
      </c>
      <c r="AC2162" s="198">
        <v>37042.875</v>
      </c>
    </row>
    <row r="2163" spans="1:29" x14ac:dyDescent="0.25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50000</v>
      </c>
      <c r="G2163" s="202">
        <v>1310002</v>
      </c>
      <c r="H2163" s="198">
        <v>37041.368541666663</v>
      </c>
      <c r="I2163" t="s">
        <v>1062</v>
      </c>
      <c r="M2163" t="s">
        <v>3086</v>
      </c>
      <c r="N2163" t="s">
        <v>1063</v>
      </c>
      <c r="O2163" t="s">
        <v>2972</v>
      </c>
      <c r="P2163" s="199">
        <v>50000</v>
      </c>
      <c r="S2163" t="s">
        <v>2953</v>
      </c>
      <c r="T2163" t="s">
        <v>3255</v>
      </c>
      <c r="U2163" s="201">
        <v>28.67</v>
      </c>
      <c r="V2163" t="s">
        <v>1513</v>
      </c>
      <c r="W2163" t="s">
        <v>1065</v>
      </c>
      <c r="X2163" t="s">
        <v>1066</v>
      </c>
      <c r="Y2163" t="s">
        <v>1670</v>
      </c>
      <c r="Z2163" t="s">
        <v>1909</v>
      </c>
      <c r="AA2163">
        <v>109469</v>
      </c>
      <c r="AB2163" s="198">
        <v>37073</v>
      </c>
      <c r="AC2163" s="198">
        <v>37103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1310003</v>
      </c>
      <c r="H2164" s="198">
        <v>37041.36855324074</v>
      </c>
      <c r="I2164" t="s">
        <v>77</v>
      </c>
      <c r="M2164" t="s">
        <v>2946</v>
      </c>
      <c r="N2164" t="s">
        <v>1524</v>
      </c>
      <c r="O2164" t="s">
        <v>4976</v>
      </c>
      <c r="P2164" s="199">
        <v>10000</v>
      </c>
      <c r="S2164" t="s">
        <v>2947</v>
      </c>
      <c r="T2164" t="s">
        <v>3255</v>
      </c>
      <c r="U2164" s="201">
        <v>3.9</v>
      </c>
      <c r="V2164" t="s">
        <v>1282</v>
      </c>
      <c r="W2164" t="s">
        <v>82</v>
      </c>
      <c r="X2164" t="s">
        <v>83</v>
      </c>
      <c r="Y2164" t="s">
        <v>1528</v>
      </c>
      <c r="Z2164" t="s">
        <v>1909</v>
      </c>
      <c r="AA2164">
        <v>817510</v>
      </c>
      <c r="AB2164" s="198">
        <v>37042.875</v>
      </c>
      <c r="AC2164" s="198">
        <v>37042.875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1310004</v>
      </c>
      <c r="H2165" s="198">
        <v>37041.36855324074</v>
      </c>
      <c r="I2165" t="s">
        <v>1276</v>
      </c>
      <c r="M2165" t="s">
        <v>2946</v>
      </c>
      <c r="N2165" t="s">
        <v>1524</v>
      </c>
      <c r="O2165" t="s">
        <v>4934</v>
      </c>
      <c r="P2165" s="199">
        <v>10000</v>
      </c>
      <c r="S2165" t="s">
        <v>2947</v>
      </c>
      <c r="T2165" t="s">
        <v>3255</v>
      </c>
      <c r="U2165" s="201">
        <v>3.4750000000000001</v>
      </c>
      <c r="V2165" t="s">
        <v>314</v>
      </c>
      <c r="W2165" t="s">
        <v>91</v>
      </c>
      <c r="X2165" t="s">
        <v>83</v>
      </c>
      <c r="Y2165" t="s">
        <v>1528</v>
      </c>
      <c r="Z2165" t="s">
        <v>1909</v>
      </c>
      <c r="AA2165">
        <v>817511</v>
      </c>
      <c r="AB2165" s="198">
        <v>37042.875</v>
      </c>
      <c r="AC2165" s="198">
        <v>37042.875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1310005</v>
      </c>
      <c r="H2166" s="198">
        <v>37041.36855324074</v>
      </c>
      <c r="I2166" t="s">
        <v>3095</v>
      </c>
      <c r="M2166" t="s">
        <v>2946</v>
      </c>
      <c r="N2166" t="s">
        <v>1524</v>
      </c>
      <c r="O2166" t="s">
        <v>110</v>
      </c>
      <c r="Q2166" s="199">
        <v>25000</v>
      </c>
      <c r="S2166" t="s">
        <v>2947</v>
      </c>
      <c r="T2166" t="s">
        <v>3255</v>
      </c>
      <c r="U2166" s="201">
        <v>3.68</v>
      </c>
      <c r="V2166" t="s">
        <v>2942</v>
      </c>
      <c r="W2166" t="s">
        <v>1101</v>
      </c>
      <c r="X2166" t="s">
        <v>1102</v>
      </c>
      <c r="Y2166" t="s">
        <v>1528</v>
      </c>
      <c r="Z2166" t="s">
        <v>1909</v>
      </c>
      <c r="AA2166">
        <v>817512</v>
      </c>
      <c r="AB2166" s="198">
        <v>37042.875</v>
      </c>
      <c r="AC2166" s="198">
        <v>37042.875</v>
      </c>
    </row>
    <row r="2167" spans="1:29" x14ac:dyDescent="0.25">
      <c r="A2167" s="44" t="str">
        <f t="shared" si="166"/>
        <v xml:space="preserve"> Metals Financial</v>
      </c>
      <c r="B2167" s="44" t="str">
        <f t="shared" si="167"/>
        <v/>
      </c>
      <c r="C2167" s="44" t="str">
        <f t="shared" si="168"/>
        <v>Metals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8</v>
      </c>
      <c r="G2167" s="202">
        <v>1310006</v>
      </c>
      <c r="H2167" s="198">
        <v>37041.368564814817</v>
      </c>
      <c r="I2167" t="s">
        <v>3225</v>
      </c>
      <c r="M2167" t="s">
        <v>2952</v>
      </c>
      <c r="N2167" t="s">
        <v>3265</v>
      </c>
      <c r="O2167" t="s">
        <v>3266</v>
      </c>
      <c r="Q2167" s="199">
        <v>8</v>
      </c>
      <c r="S2167" t="s">
        <v>3254</v>
      </c>
      <c r="T2167" t="s">
        <v>3255</v>
      </c>
      <c r="U2167" s="201">
        <v>1520</v>
      </c>
      <c r="V2167" t="s">
        <v>3269</v>
      </c>
      <c r="W2167" t="s">
        <v>3261</v>
      </c>
      <c r="X2167" t="s">
        <v>3257</v>
      </c>
      <c r="Y2167" t="s">
        <v>3258</v>
      </c>
      <c r="Z2167" t="s">
        <v>3259</v>
      </c>
      <c r="AA2167">
        <v>2157888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8000</v>
      </c>
      <c r="G2168" s="202">
        <v>1310007</v>
      </c>
      <c r="H2168" s="198">
        <v>37041.368587962963</v>
      </c>
      <c r="I2168" t="s">
        <v>1430</v>
      </c>
      <c r="M2168" t="s">
        <v>2946</v>
      </c>
      <c r="N2168" t="s">
        <v>1524</v>
      </c>
      <c r="O2168" t="s">
        <v>2014</v>
      </c>
      <c r="Q2168" s="199">
        <v>8000</v>
      </c>
      <c r="S2168" t="s">
        <v>2947</v>
      </c>
      <c r="T2168" t="s">
        <v>3255</v>
      </c>
      <c r="U2168" s="201">
        <v>3.6749999999999998</v>
      </c>
      <c r="V2168" t="s">
        <v>883</v>
      </c>
      <c r="W2168" t="s">
        <v>1562</v>
      </c>
      <c r="X2168" t="s">
        <v>1563</v>
      </c>
      <c r="Y2168" t="s">
        <v>1528</v>
      </c>
      <c r="Z2168" t="s">
        <v>1909</v>
      </c>
      <c r="AA2168">
        <v>817513</v>
      </c>
      <c r="AB2168" s="198">
        <v>37042.875</v>
      </c>
      <c r="AC2168" s="198">
        <v>37042.875</v>
      </c>
    </row>
    <row r="2169" spans="1:29" x14ac:dyDescent="0.25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465000</v>
      </c>
      <c r="G2169" s="202">
        <v>1310008</v>
      </c>
      <c r="H2169" s="198">
        <v>37041.368622685186</v>
      </c>
      <c r="I2169" t="s">
        <v>1274</v>
      </c>
      <c r="M2169" t="s">
        <v>2946</v>
      </c>
      <c r="N2169" t="s">
        <v>1268</v>
      </c>
      <c r="O2169" t="s">
        <v>1537</v>
      </c>
      <c r="Q2169" s="199">
        <v>15000</v>
      </c>
      <c r="S2169" t="s">
        <v>2947</v>
      </c>
      <c r="T2169" t="s">
        <v>3255</v>
      </c>
      <c r="U2169" s="201">
        <v>3.72</v>
      </c>
      <c r="V2169" t="s">
        <v>282</v>
      </c>
      <c r="W2169" t="s">
        <v>1767</v>
      </c>
      <c r="X2169" t="s">
        <v>1269</v>
      </c>
      <c r="Y2169" t="s">
        <v>3275</v>
      </c>
      <c r="Z2169" t="s">
        <v>1909</v>
      </c>
      <c r="AA2169" t="s">
        <v>2286</v>
      </c>
      <c r="AB2169" s="198">
        <v>37073.875</v>
      </c>
      <c r="AC2169" s="198">
        <v>37103.875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</v>
      </c>
      <c r="G2170" s="202">
        <v>1310009</v>
      </c>
      <c r="H2170" s="198">
        <v>37041.368634259263</v>
      </c>
      <c r="I2170" t="s">
        <v>3409</v>
      </c>
      <c r="M2170" t="s">
        <v>2946</v>
      </c>
      <c r="N2170" t="s">
        <v>1524</v>
      </c>
      <c r="O2170" t="s">
        <v>4891</v>
      </c>
      <c r="P2170" s="199">
        <v>5000</v>
      </c>
      <c r="S2170" t="s">
        <v>2947</v>
      </c>
      <c r="T2170" t="s">
        <v>3255</v>
      </c>
      <c r="U2170" s="201">
        <v>3.5225</v>
      </c>
      <c r="V2170" t="s">
        <v>3410</v>
      </c>
      <c r="W2170" t="s">
        <v>1363</v>
      </c>
      <c r="X2170" t="s">
        <v>1548</v>
      </c>
      <c r="Y2170" t="s">
        <v>1528</v>
      </c>
      <c r="Z2170" t="s">
        <v>1909</v>
      </c>
      <c r="AA2170">
        <v>817514</v>
      </c>
      <c r="AB2170" s="198">
        <v>37042.875</v>
      </c>
      <c r="AC2170" s="198">
        <v>37042.875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25000</v>
      </c>
      <c r="G2171" s="202">
        <v>1310010</v>
      </c>
      <c r="H2171" s="198">
        <v>37041.368634259263</v>
      </c>
      <c r="I2171" t="s">
        <v>3095</v>
      </c>
      <c r="M2171" t="s">
        <v>2946</v>
      </c>
      <c r="N2171" t="s">
        <v>1524</v>
      </c>
      <c r="O2171" t="s">
        <v>110</v>
      </c>
      <c r="Q2171" s="199">
        <v>25000</v>
      </c>
      <c r="S2171" t="s">
        <v>2947</v>
      </c>
      <c r="T2171" t="s">
        <v>3255</v>
      </c>
      <c r="U2171" s="201">
        <v>3.6850000000000001</v>
      </c>
      <c r="V2171" t="s">
        <v>2942</v>
      </c>
      <c r="W2171" t="s">
        <v>1101</v>
      </c>
      <c r="X2171" t="s">
        <v>1102</v>
      </c>
      <c r="Y2171" t="s">
        <v>1528</v>
      </c>
      <c r="Z2171" t="s">
        <v>1909</v>
      </c>
      <c r="AA2171">
        <v>817515</v>
      </c>
      <c r="AB2171" s="198">
        <v>37042.875</v>
      </c>
      <c r="AC2171" s="198">
        <v>37042.875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1310011</v>
      </c>
      <c r="H2172" s="198">
        <v>37041.368645833332</v>
      </c>
      <c r="I2172" t="s">
        <v>1551</v>
      </c>
      <c r="M2172" t="s">
        <v>2946</v>
      </c>
      <c r="N2172" t="s">
        <v>1524</v>
      </c>
      <c r="O2172" t="s">
        <v>4845</v>
      </c>
      <c r="P2172" s="199">
        <v>5000</v>
      </c>
      <c r="S2172" t="s">
        <v>2947</v>
      </c>
      <c r="T2172" t="s">
        <v>3255</v>
      </c>
      <c r="U2172" s="201">
        <v>3.7475000000000001</v>
      </c>
      <c r="V2172" t="s">
        <v>1058</v>
      </c>
      <c r="W2172" t="s">
        <v>1526</v>
      </c>
      <c r="X2172" t="s">
        <v>1527</v>
      </c>
      <c r="Y2172" t="s">
        <v>1528</v>
      </c>
      <c r="Z2172" t="s">
        <v>1909</v>
      </c>
      <c r="AA2172">
        <v>817516</v>
      </c>
      <c r="AB2172" s="198">
        <v>37042.875</v>
      </c>
      <c r="AC2172" s="198">
        <v>37042.875</v>
      </c>
    </row>
    <row r="2173" spans="1:29" x14ac:dyDescent="0.25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155000</v>
      </c>
      <c r="G2173" s="202">
        <v>1310012</v>
      </c>
      <c r="H2173" s="198">
        <v>37041.368668981479</v>
      </c>
      <c r="I2173" t="s">
        <v>1532</v>
      </c>
      <c r="M2173" t="s">
        <v>2946</v>
      </c>
      <c r="N2173" t="s">
        <v>1268</v>
      </c>
      <c r="O2173" t="s">
        <v>1537</v>
      </c>
      <c r="Q2173" s="199">
        <v>5000</v>
      </c>
      <c r="S2173" t="s">
        <v>2947</v>
      </c>
      <c r="T2173" t="s">
        <v>3255</v>
      </c>
      <c r="U2173" s="201">
        <v>3.7250000000000001</v>
      </c>
      <c r="V2173" t="s">
        <v>1514</v>
      </c>
      <c r="W2173" t="s">
        <v>1767</v>
      </c>
      <c r="X2173" t="s">
        <v>1269</v>
      </c>
      <c r="Y2173" t="s">
        <v>3275</v>
      </c>
      <c r="Z2173" t="s">
        <v>1909</v>
      </c>
      <c r="AA2173" t="s">
        <v>2287</v>
      </c>
      <c r="AB2173" s="198">
        <v>37073.875</v>
      </c>
      <c r="AC2173" s="198">
        <v>37103.875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1310013</v>
      </c>
      <c r="H2174" s="198">
        <v>37041.368680555555</v>
      </c>
      <c r="I2174" t="s">
        <v>3015</v>
      </c>
      <c r="M2174" t="s">
        <v>2946</v>
      </c>
      <c r="N2174" t="s">
        <v>1524</v>
      </c>
      <c r="O2174" t="s">
        <v>4934</v>
      </c>
      <c r="P2174" s="199">
        <v>10000</v>
      </c>
      <c r="S2174" t="s">
        <v>2947</v>
      </c>
      <c r="T2174" t="s">
        <v>3255</v>
      </c>
      <c r="U2174" s="201">
        <v>3.45</v>
      </c>
      <c r="V2174" t="s">
        <v>351</v>
      </c>
      <c r="W2174" t="s">
        <v>91</v>
      </c>
      <c r="X2174" t="s">
        <v>83</v>
      </c>
      <c r="Y2174" t="s">
        <v>1528</v>
      </c>
      <c r="Z2174" t="s">
        <v>1909</v>
      </c>
      <c r="AA2174">
        <v>817517</v>
      </c>
      <c r="AB2174" s="198">
        <v>37042.875</v>
      </c>
      <c r="AC2174" s="198">
        <v>37042.875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1310014</v>
      </c>
      <c r="H2175" s="198">
        <v>37041.368692129632</v>
      </c>
      <c r="I2175" t="s">
        <v>2976</v>
      </c>
      <c r="M2175" t="s">
        <v>2946</v>
      </c>
      <c r="N2175" t="s">
        <v>1524</v>
      </c>
      <c r="O2175" t="s">
        <v>1984</v>
      </c>
      <c r="P2175" s="199">
        <v>5000</v>
      </c>
      <c r="S2175" t="s">
        <v>2947</v>
      </c>
      <c r="T2175" t="s">
        <v>3255</v>
      </c>
      <c r="U2175" s="201">
        <v>4.05</v>
      </c>
      <c r="V2175" t="s">
        <v>2927</v>
      </c>
      <c r="W2175" t="s">
        <v>250</v>
      </c>
      <c r="X2175" t="s">
        <v>70</v>
      </c>
      <c r="Y2175" t="s">
        <v>1528</v>
      </c>
      <c r="Z2175" t="s">
        <v>1909</v>
      </c>
      <c r="AA2175">
        <v>817518</v>
      </c>
      <c r="AB2175" s="198">
        <v>37042.875</v>
      </c>
      <c r="AC2175" s="198">
        <v>37042.875</v>
      </c>
    </row>
    <row r="2176" spans="1:29" x14ac:dyDescent="0.25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365</v>
      </c>
      <c r="F2176" s="213">
        <f t="shared" si="170"/>
        <v>1825000</v>
      </c>
      <c r="G2176" s="202">
        <v>1310017</v>
      </c>
      <c r="H2176" s="198">
        <v>37041.368703703702</v>
      </c>
      <c r="I2176" t="s">
        <v>1277</v>
      </c>
      <c r="M2176" t="s">
        <v>2946</v>
      </c>
      <c r="N2176" t="s">
        <v>1268</v>
      </c>
      <c r="O2176" t="s">
        <v>1578</v>
      </c>
      <c r="Q2176" s="199">
        <v>5000</v>
      </c>
      <c r="S2176" t="s">
        <v>2947</v>
      </c>
      <c r="T2176" t="s">
        <v>3255</v>
      </c>
      <c r="U2176" s="201">
        <v>3.9249999999999998</v>
      </c>
      <c r="V2176" t="s">
        <v>2279</v>
      </c>
      <c r="W2176" t="s">
        <v>1767</v>
      </c>
      <c r="X2176" t="s">
        <v>1269</v>
      </c>
      <c r="Y2176" t="s">
        <v>3275</v>
      </c>
      <c r="Z2176" t="s">
        <v>1909</v>
      </c>
      <c r="AA2176" t="s">
        <v>2288</v>
      </c>
      <c r="AB2176" s="198">
        <v>37257.875</v>
      </c>
      <c r="AC2176" s="198">
        <v>37621.875</v>
      </c>
    </row>
    <row r="2177" spans="1:29" x14ac:dyDescent="0.25">
      <c r="A2177" s="44" t="str">
        <f t="shared" si="166"/>
        <v>US Crude Financial</v>
      </c>
      <c r="B2177" s="44" t="str">
        <f t="shared" si="167"/>
        <v>US</v>
      </c>
      <c r="C2177" s="44" t="str">
        <f t="shared" si="168"/>
        <v>Crude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50000</v>
      </c>
      <c r="G2177" s="202">
        <v>1310015</v>
      </c>
      <c r="H2177" s="198">
        <v>37041.368703703702</v>
      </c>
      <c r="I2177" t="s">
        <v>1062</v>
      </c>
      <c r="M2177" t="s">
        <v>3086</v>
      </c>
      <c r="N2177" t="s">
        <v>1063</v>
      </c>
      <c r="O2177" t="s">
        <v>2972</v>
      </c>
      <c r="P2177" s="199">
        <v>50000</v>
      </c>
      <c r="S2177" t="s">
        <v>2953</v>
      </c>
      <c r="T2177" t="s">
        <v>3255</v>
      </c>
      <c r="U2177" s="201">
        <v>28.65</v>
      </c>
      <c r="V2177" t="s">
        <v>1513</v>
      </c>
      <c r="W2177" t="s">
        <v>1065</v>
      </c>
      <c r="X2177" t="s">
        <v>1066</v>
      </c>
      <c r="Y2177" t="s">
        <v>1670</v>
      </c>
      <c r="Z2177" t="s">
        <v>1909</v>
      </c>
      <c r="AA2177">
        <v>109470</v>
      </c>
      <c r="AB2177" s="198">
        <v>37073</v>
      </c>
      <c r="AC2177" s="198">
        <v>37103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2805</v>
      </c>
      <c r="G2178" s="202">
        <v>1310016</v>
      </c>
      <c r="H2178" s="198">
        <v>37041.368703703702</v>
      </c>
      <c r="I2178" t="s">
        <v>1276</v>
      </c>
      <c r="M2178" t="s">
        <v>2946</v>
      </c>
      <c r="N2178" t="s">
        <v>1524</v>
      </c>
      <c r="O2178" t="s">
        <v>4879</v>
      </c>
      <c r="P2178" s="199">
        <v>2805</v>
      </c>
      <c r="S2178" t="s">
        <v>2947</v>
      </c>
      <c r="T2178" t="s">
        <v>3255</v>
      </c>
      <c r="U2178" s="201">
        <v>3.8450000000000002</v>
      </c>
      <c r="V2178" t="s">
        <v>1588</v>
      </c>
      <c r="W2178" t="s">
        <v>1575</v>
      </c>
      <c r="X2178" t="s">
        <v>1576</v>
      </c>
      <c r="Y2178" t="s">
        <v>1528</v>
      </c>
      <c r="Z2178" t="s">
        <v>1909</v>
      </c>
      <c r="AA2178">
        <v>817519</v>
      </c>
      <c r="AB2178" s="198">
        <v>37042.875</v>
      </c>
      <c r="AC2178" s="198">
        <v>37042.875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1310018</v>
      </c>
      <c r="H2179" s="198">
        <v>37041.368726851855</v>
      </c>
      <c r="I2179" t="s">
        <v>1109</v>
      </c>
      <c r="M2179" t="s">
        <v>2946</v>
      </c>
      <c r="N2179" t="s">
        <v>1524</v>
      </c>
      <c r="O2179" t="s">
        <v>891</v>
      </c>
      <c r="Q2179" s="199">
        <v>5000</v>
      </c>
      <c r="S2179" t="s">
        <v>2947</v>
      </c>
      <c r="T2179" t="s">
        <v>3255</v>
      </c>
      <c r="U2179" s="201">
        <v>4.085</v>
      </c>
      <c r="V2179" t="s">
        <v>1176</v>
      </c>
      <c r="W2179" t="s">
        <v>250</v>
      </c>
      <c r="X2179" t="s">
        <v>70</v>
      </c>
      <c r="Y2179" t="s">
        <v>1528</v>
      </c>
      <c r="Z2179" t="s">
        <v>1909</v>
      </c>
      <c r="AA2179">
        <v>817523</v>
      </c>
      <c r="AB2179" s="198">
        <v>37043.875</v>
      </c>
      <c r="AC2179" s="198">
        <v>37072.875</v>
      </c>
    </row>
    <row r="2180" spans="1:29" x14ac:dyDescent="0.25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1310019</v>
      </c>
      <c r="H2180" s="198">
        <v>37041.368726851855</v>
      </c>
      <c r="I2180" t="s">
        <v>1267</v>
      </c>
      <c r="M2180" t="s">
        <v>3086</v>
      </c>
      <c r="N2180" t="s">
        <v>1063</v>
      </c>
      <c r="O2180" t="s">
        <v>2972</v>
      </c>
      <c r="P2180" s="199">
        <v>50000</v>
      </c>
      <c r="S2180" t="s">
        <v>2953</v>
      </c>
      <c r="T2180" t="s">
        <v>3255</v>
      </c>
      <c r="U2180" s="201">
        <v>28.63</v>
      </c>
      <c r="V2180" t="s">
        <v>3127</v>
      </c>
      <c r="W2180" t="s">
        <v>1065</v>
      </c>
      <c r="X2180" t="s">
        <v>1066</v>
      </c>
      <c r="Y2180" t="s">
        <v>1670</v>
      </c>
      <c r="Z2180" t="s">
        <v>1909</v>
      </c>
      <c r="AA2180">
        <v>109471</v>
      </c>
      <c r="AB2180" s="198">
        <v>37073</v>
      </c>
      <c r="AC2180" s="198">
        <v>37103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1310021</v>
      </c>
      <c r="H2181" s="198">
        <v>37041.368761574071</v>
      </c>
      <c r="I2181" t="s">
        <v>1262</v>
      </c>
      <c r="M2181" t="s">
        <v>2946</v>
      </c>
      <c r="N2181" t="s">
        <v>1524</v>
      </c>
      <c r="O2181" t="s">
        <v>4953</v>
      </c>
      <c r="Q2181" s="199">
        <v>10000</v>
      </c>
      <c r="S2181" t="s">
        <v>2947</v>
      </c>
      <c r="T2181" t="s">
        <v>3255</v>
      </c>
      <c r="U2181" s="201">
        <v>3.88</v>
      </c>
      <c r="V2181" t="s">
        <v>1369</v>
      </c>
      <c r="W2181" t="s">
        <v>1117</v>
      </c>
      <c r="X2181" t="s">
        <v>1118</v>
      </c>
      <c r="Y2181" t="s">
        <v>1528</v>
      </c>
      <c r="Z2181" t="s">
        <v>1909</v>
      </c>
      <c r="AA2181">
        <v>817521</v>
      </c>
      <c r="AB2181" s="198">
        <v>37042.875</v>
      </c>
      <c r="AC2181" s="198">
        <v>37042.875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1310022</v>
      </c>
      <c r="H2182" s="198">
        <v>37041.368761574071</v>
      </c>
      <c r="I2182" t="s">
        <v>1262</v>
      </c>
      <c r="M2182" t="s">
        <v>2946</v>
      </c>
      <c r="N2182" t="s">
        <v>1524</v>
      </c>
      <c r="O2182" t="s">
        <v>2016</v>
      </c>
      <c r="P2182" s="199">
        <v>10000</v>
      </c>
      <c r="S2182" t="s">
        <v>2947</v>
      </c>
      <c r="T2182" t="s">
        <v>3255</v>
      </c>
      <c r="U2182" s="201">
        <v>3.66</v>
      </c>
      <c r="V2182" t="s">
        <v>1333</v>
      </c>
      <c r="W2182" t="s">
        <v>1107</v>
      </c>
      <c r="X2182" t="s">
        <v>1108</v>
      </c>
      <c r="Y2182" t="s">
        <v>1528</v>
      </c>
      <c r="Z2182" t="s">
        <v>1909</v>
      </c>
      <c r="AA2182">
        <v>817522</v>
      </c>
      <c r="AB2182" s="198">
        <v>37042.875</v>
      </c>
      <c r="AC2182" s="198">
        <v>37042.875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30000</v>
      </c>
      <c r="G2183" s="202">
        <v>1310023</v>
      </c>
      <c r="H2183" s="198">
        <v>37041.368784722225</v>
      </c>
      <c r="I2183" t="s">
        <v>88</v>
      </c>
      <c r="M2183" t="s">
        <v>2946</v>
      </c>
      <c r="N2183" t="s">
        <v>1524</v>
      </c>
      <c r="O2183" t="s">
        <v>1145</v>
      </c>
      <c r="P2183" s="199">
        <v>1000</v>
      </c>
      <c r="S2183" t="s">
        <v>2947</v>
      </c>
      <c r="T2183" t="s">
        <v>3255</v>
      </c>
      <c r="U2183" s="201">
        <v>3.9950000000000001</v>
      </c>
      <c r="V2183" t="s">
        <v>2289</v>
      </c>
      <c r="W2183" t="s">
        <v>250</v>
      </c>
      <c r="X2183" t="s">
        <v>70</v>
      </c>
      <c r="Y2183" t="s">
        <v>1528</v>
      </c>
      <c r="Z2183" t="s">
        <v>1909</v>
      </c>
      <c r="AA2183">
        <v>817527</v>
      </c>
      <c r="AB2183" s="198">
        <v>37043.875</v>
      </c>
      <c r="AC2183" s="198">
        <v>37072.875</v>
      </c>
    </row>
    <row r="2184" spans="1:29" x14ac:dyDescent="0.25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1310025</v>
      </c>
      <c r="H2184" s="198">
        <v>37041.368796296294</v>
      </c>
      <c r="I2184" t="s">
        <v>1451</v>
      </c>
      <c r="M2184" t="s">
        <v>2946</v>
      </c>
      <c r="N2184" t="s">
        <v>96</v>
      </c>
      <c r="O2184" t="s">
        <v>2203</v>
      </c>
      <c r="Q2184" s="199">
        <v>5000</v>
      </c>
      <c r="S2184" t="s">
        <v>2947</v>
      </c>
      <c r="T2184" t="s">
        <v>3255</v>
      </c>
      <c r="U2184" s="201">
        <v>3.59</v>
      </c>
      <c r="V2184" t="s">
        <v>3180</v>
      </c>
      <c r="W2184" t="s">
        <v>1487</v>
      </c>
      <c r="X2184" t="s">
        <v>3337</v>
      </c>
      <c r="Y2184" t="s">
        <v>1528</v>
      </c>
      <c r="Z2184" t="s">
        <v>1910</v>
      </c>
      <c r="AA2184">
        <v>817524</v>
      </c>
      <c r="AB2184" s="198">
        <v>37042.875</v>
      </c>
      <c r="AC2184" s="198">
        <v>37042.875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</v>
      </c>
      <c r="G2185" s="202">
        <v>1310026</v>
      </c>
      <c r="H2185" s="198">
        <v>37041.368796296294</v>
      </c>
      <c r="I2185" t="s">
        <v>1418</v>
      </c>
      <c r="M2185" t="s">
        <v>2946</v>
      </c>
      <c r="N2185" t="s">
        <v>1524</v>
      </c>
      <c r="O2185" t="s">
        <v>2071</v>
      </c>
      <c r="Q2185" s="199">
        <v>500</v>
      </c>
      <c r="S2185" t="s">
        <v>2947</v>
      </c>
      <c r="T2185" t="s">
        <v>3255</v>
      </c>
      <c r="U2185" s="201">
        <v>3.5950000000000002</v>
      </c>
      <c r="V2185" t="s">
        <v>1419</v>
      </c>
      <c r="W2185" t="s">
        <v>1107</v>
      </c>
      <c r="X2185" t="s">
        <v>85</v>
      </c>
      <c r="Y2185" t="s">
        <v>1528</v>
      </c>
      <c r="Z2185" t="s">
        <v>1909</v>
      </c>
      <c r="AA2185">
        <v>817526</v>
      </c>
      <c r="AB2185" s="198">
        <v>37042.875</v>
      </c>
      <c r="AC2185" s="198">
        <v>37042.875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1310027</v>
      </c>
      <c r="H2186" s="198">
        <v>37041.368807870371</v>
      </c>
      <c r="I2186" t="s">
        <v>1551</v>
      </c>
      <c r="M2186" t="s">
        <v>2946</v>
      </c>
      <c r="N2186" t="s">
        <v>1524</v>
      </c>
      <c r="O2186" t="s">
        <v>4960</v>
      </c>
      <c r="Q2186" s="199">
        <v>10000</v>
      </c>
      <c r="S2186" t="s">
        <v>2947</v>
      </c>
      <c r="T2186" t="s">
        <v>3255</v>
      </c>
      <c r="U2186" s="201">
        <v>3.66</v>
      </c>
      <c r="V2186" t="s">
        <v>1364</v>
      </c>
      <c r="W2186" t="s">
        <v>1562</v>
      </c>
      <c r="X2186" t="s">
        <v>1563</v>
      </c>
      <c r="Y2186" t="s">
        <v>1528</v>
      </c>
      <c r="Z2186" t="s">
        <v>1909</v>
      </c>
      <c r="AA2186">
        <v>817525</v>
      </c>
      <c r="AB2186" s="198">
        <v>37042.875</v>
      </c>
      <c r="AC2186" s="198">
        <v>37042.875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1310029</v>
      </c>
      <c r="H2187" s="198">
        <v>37041.36886574074</v>
      </c>
      <c r="I2187" t="s">
        <v>1262</v>
      </c>
      <c r="M2187" t="s">
        <v>2946</v>
      </c>
      <c r="N2187" t="s">
        <v>1524</v>
      </c>
      <c r="O2187" t="s">
        <v>2016</v>
      </c>
      <c r="P2187" s="199">
        <v>10000</v>
      </c>
      <c r="S2187" t="s">
        <v>2947</v>
      </c>
      <c r="T2187" t="s">
        <v>3255</v>
      </c>
      <c r="U2187" s="201">
        <v>3.6549999999999998</v>
      </c>
      <c r="V2187" t="s">
        <v>1369</v>
      </c>
      <c r="W2187" t="s">
        <v>1107</v>
      </c>
      <c r="X2187" t="s">
        <v>1108</v>
      </c>
      <c r="Y2187" t="s">
        <v>1528</v>
      </c>
      <c r="Z2187" t="s">
        <v>1909</v>
      </c>
      <c r="AA2187">
        <v>817530</v>
      </c>
      <c r="AB2187" s="198">
        <v>37042.875</v>
      </c>
      <c r="AC2187" s="198">
        <v>37042.875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1310028</v>
      </c>
      <c r="H2188" s="198">
        <v>37041.36886574074</v>
      </c>
      <c r="I2188" t="s">
        <v>1499</v>
      </c>
      <c r="M2188" t="s">
        <v>2946</v>
      </c>
      <c r="N2188" t="s">
        <v>1524</v>
      </c>
      <c r="O2188" t="s">
        <v>360</v>
      </c>
      <c r="Q2188" s="199">
        <v>5000</v>
      </c>
      <c r="S2188" t="s">
        <v>2947</v>
      </c>
      <c r="T2188" t="s">
        <v>3255</v>
      </c>
      <c r="U2188" s="201">
        <v>3.65</v>
      </c>
      <c r="V2188" t="s">
        <v>1500</v>
      </c>
      <c r="W2188" t="s">
        <v>1107</v>
      </c>
      <c r="X2188" t="s">
        <v>85</v>
      </c>
      <c r="Y2188" t="s">
        <v>1528</v>
      </c>
      <c r="Z2188" t="s">
        <v>1909</v>
      </c>
      <c r="AA2188">
        <v>817528</v>
      </c>
      <c r="AB2188" s="198">
        <v>37042.875</v>
      </c>
      <c r="AC2188" s="198">
        <v>37042.875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1310030</v>
      </c>
      <c r="H2189" s="198">
        <v>37041.36891203704</v>
      </c>
      <c r="I2189" t="s">
        <v>1600</v>
      </c>
      <c r="M2189" t="s">
        <v>2946</v>
      </c>
      <c r="N2189" t="s">
        <v>1524</v>
      </c>
      <c r="O2189" t="s">
        <v>4893</v>
      </c>
      <c r="Q2189" s="199">
        <v>5000</v>
      </c>
      <c r="S2189" t="s">
        <v>2947</v>
      </c>
      <c r="T2189" t="s">
        <v>3255</v>
      </c>
      <c r="U2189" s="201">
        <v>3.5625</v>
      </c>
      <c r="V2189" t="s">
        <v>1365</v>
      </c>
      <c r="W2189" t="s">
        <v>1363</v>
      </c>
      <c r="X2189" t="s">
        <v>1548</v>
      </c>
      <c r="Y2189" t="s">
        <v>1528</v>
      </c>
      <c r="Z2189" t="s">
        <v>1909</v>
      </c>
      <c r="AA2189">
        <v>817531</v>
      </c>
      <c r="AB2189" s="198">
        <v>37042.875</v>
      </c>
      <c r="AC2189" s="198">
        <v>37042.875</v>
      </c>
    </row>
    <row r="2190" spans="1:29" x14ac:dyDescent="0.25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1310031</v>
      </c>
      <c r="H2190" s="198">
        <v>37041.36891203704</v>
      </c>
      <c r="I2190" t="s">
        <v>3153</v>
      </c>
      <c r="M2190" t="s">
        <v>1657</v>
      </c>
      <c r="N2190" t="s">
        <v>1069</v>
      </c>
      <c r="O2190" t="s">
        <v>513</v>
      </c>
      <c r="P2190" s="199">
        <v>50</v>
      </c>
      <c r="S2190" t="s">
        <v>2945</v>
      </c>
      <c r="T2190" t="s">
        <v>3255</v>
      </c>
      <c r="U2190" s="201">
        <v>45.5</v>
      </c>
      <c r="V2190" t="s">
        <v>491</v>
      </c>
      <c r="W2190" t="s">
        <v>1242</v>
      </c>
      <c r="X2190" t="s">
        <v>2984</v>
      </c>
      <c r="Y2190" t="s">
        <v>1072</v>
      </c>
      <c r="Z2190" t="s">
        <v>1909</v>
      </c>
      <c r="AA2190">
        <v>626016.1</v>
      </c>
      <c r="AB2190" s="198">
        <v>37042.875</v>
      </c>
      <c r="AC2190" s="198">
        <v>37042.875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1057</v>
      </c>
      <c r="G2191" s="202">
        <v>1310032</v>
      </c>
      <c r="H2191" s="198">
        <v>37041.368923611109</v>
      </c>
      <c r="I2191" t="s">
        <v>1552</v>
      </c>
      <c r="M2191" t="s">
        <v>2946</v>
      </c>
      <c r="N2191" t="s">
        <v>1524</v>
      </c>
      <c r="O2191" t="s">
        <v>4912</v>
      </c>
      <c r="P2191" s="199">
        <v>1057</v>
      </c>
      <c r="S2191" t="s">
        <v>2947</v>
      </c>
      <c r="T2191" t="s">
        <v>3255</v>
      </c>
      <c r="U2191" s="201">
        <v>3.5449999999999999</v>
      </c>
      <c r="V2191" t="s">
        <v>1082</v>
      </c>
      <c r="W2191" t="s">
        <v>1363</v>
      </c>
      <c r="X2191" t="s">
        <v>1548</v>
      </c>
      <c r="Y2191" t="s">
        <v>1528</v>
      </c>
      <c r="Z2191" t="s">
        <v>1909</v>
      </c>
      <c r="AA2191">
        <v>817532</v>
      </c>
      <c r="AB2191" s="198">
        <v>37042.875</v>
      </c>
      <c r="AC2191" s="198">
        <v>37042.875</v>
      </c>
    </row>
    <row r="2192" spans="1:29" x14ac:dyDescent="0.25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1310033</v>
      </c>
      <c r="H2192" s="198">
        <v>37041.368969907409</v>
      </c>
      <c r="I2192" t="s">
        <v>1091</v>
      </c>
      <c r="M2192" t="s">
        <v>2946</v>
      </c>
      <c r="N2192" t="s">
        <v>96</v>
      </c>
      <c r="O2192" t="s">
        <v>2203</v>
      </c>
      <c r="P2192" s="199">
        <v>5000</v>
      </c>
      <c r="S2192" t="s">
        <v>2947</v>
      </c>
      <c r="T2192" t="s">
        <v>3255</v>
      </c>
      <c r="U2192" s="201">
        <v>3.5750000000000002</v>
      </c>
      <c r="V2192" t="s">
        <v>3018</v>
      </c>
      <c r="W2192" t="s">
        <v>1487</v>
      </c>
      <c r="X2192" t="s">
        <v>3337</v>
      </c>
      <c r="Y2192" t="s">
        <v>1528</v>
      </c>
      <c r="Z2192" t="s">
        <v>1910</v>
      </c>
      <c r="AA2192">
        <v>817533</v>
      </c>
      <c r="AB2192" s="198">
        <v>37042.875</v>
      </c>
      <c r="AC2192" s="198">
        <v>37042.875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10000</v>
      </c>
      <c r="G2193" s="202">
        <v>1310034</v>
      </c>
      <c r="H2193" s="198">
        <v>37041.368969907409</v>
      </c>
      <c r="I2193" t="s">
        <v>1267</v>
      </c>
      <c r="M2193" t="s">
        <v>2946</v>
      </c>
      <c r="N2193" t="s">
        <v>1524</v>
      </c>
      <c r="O2193" t="s">
        <v>4973</v>
      </c>
      <c r="Q2193" s="199">
        <v>10000</v>
      </c>
      <c r="S2193" t="s">
        <v>2947</v>
      </c>
      <c r="T2193" t="s">
        <v>3255</v>
      </c>
      <c r="U2193" s="201">
        <v>3.8</v>
      </c>
      <c r="V2193" t="s">
        <v>1359</v>
      </c>
      <c r="W2193" t="s">
        <v>1101</v>
      </c>
      <c r="X2193" t="s">
        <v>1102</v>
      </c>
      <c r="Y2193" t="s">
        <v>1528</v>
      </c>
      <c r="Z2193" t="s">
        <v>1909</v>
      </c>
      <c r="AA2193">
        <v>817534</v>
      </c>
      <c r="AB2193" s="198">
        <v>37042.875</v>
      </c>
      <c r="AC2193" s="198">
        <v>37042.875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1310035</v>
      </c>
      <c r="H2194" s="198">
        <v>37041.369004629632</v>
      </c>
      <c r="I2194" t="s">
        <v>3095</v>
      </c>
      <c r="M2194" t="s">
        <v>2946</v>
      </c>
      <c r="N2194" t="s">
        <v>1524</v>
      </c>
      <c r="O2194" t="s">
        <v>362</v>
      </c>
      <c r="P2194" s="199">
        <v>10000</v>
      </c>
      <c r="S2194" t="s">
        <v>2947</v>
      </c>
      <c r="T2194" t="s">
        <v>3255</v>
      </c>
      <c r="U2194" s="201">
        <v>3.61</v>
      </c>
      <c r="V2194" t="s">
        <v>2942</v>
      </c>
      <c r="W2194" t="s">
        <v>1388</v>
      </c>
      <c r="X2194" t="s">
        <v>85</v>
      </c>
      <c r="Y2194" t="s">
        <v>1528</v>
      </c>
      <c r="Z2194" t="s">
        <v>1909</v>
      </c>
      <c r="AA2194">
        <v>817535</v>
      </c>
      <c r="AB2194" s="198">
        <v>37042.875</v>
      </c>
      <c r="AC2194" s="198">
        <v>37042.875</v>
      </c>
    </row>
    <row r="2195" spans="1:29" x14ac:dyDescent="0.25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1310037</v>
      </c>
      <c r="H2195" s="198">
        <v>37041.369050925925</v>
      </c>
      <c r="I2195" t="s">
        <v>1091</v>
      </c>
      <c r="M2195" t="s">
        <v>2946</v>
      </c>
      <c r="N2195" t="s">
        <v>96</v>
      </c>
      <c r="O2195" t="s">
        <v>2203</v>
      </c>
      <c r="P2195" s="199">
        <v>5000</v>
      </c>
      <c r="S2195" t="s">
        <v>2947</v>
      </c>
      <c r="T2195" t="s">
        <v>3255</v>
      </c>
      <c r="U2195" s="201">
        <v>3.56</v>
      </c>
      <c r="V2195" t="s">
        <v>3018</v>
      </c>
      <c r="W2195" t="s">
        <v>1487</v>
      </c>
      <c r="X2195" t="s">
        <v>3337</v>
      </c>
      <c r="Y2195" t="s">
        <v>1528</v>
      </c>
      <c r="Z2195" t="s">
        <v>1910</v>
      </c>
      <c r="AA2195">
        <v>817537</v>
      </c>
      <c r="AB2195" s="198">
        <v>37042.875</v>
      </c>
      <c r="AC2195" s="198">
        <v>37042.875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10000</v>
      </c>
      <c r="G2196" s="202">
        <v>1310036</v>
      </c>
      <c r="H2196" s="198">
        <v>37041.369050925925</v>
      </c>
      <c r="I2196" t="s">
        <v>3095</v>
      </c>
      <c r="M2196" t="s">
        <v>2946</v>
      </c>
      <c r="N2196" t="s">
        <v>1524</v>
      </c>
      <c r="O2196" t="s">
        <v>362</v>
      </c>
      <c r="P2196" s="199">
        <v>10000</v>
      </c>
      <c r="S2196" t="s">
        <v>2947</v>
      </c>
      <c r="T2196" t="s">
        <v>3255</v>
      </c>
      <c r="U2196" s="201">
        <v>3.605</v>
      </c>
      <c r="V2196" t="s">
        <v>2942</v>
      </c>
      <c r="W2196" t="s">
        <v>1388</v>
      </c>
      <c r="X2196" t="s">
        <v>85</v>
      </c>
      <c r="Y2196" t="s">
        <v>1528</v>
      </c>
      <c r="Z2196" t="s">
        <v>1909</v>
      </c>
      <c r="AA2196">
        <v>817536</v>
      </c>
      <c r="AB2196" s="198">
        <v>37042.875</v>
      </c>
      <c r="AC2196" s="198">
        <v>37042.875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2590</v>
      </c>
      <c r="G2197" s="202">
        <v>1310038</v>
      </c>
      <c r="H2197" s="198">
        <v>37041.369085648148</v>
      </c>
      <c r="I2197" t="s">
        <v>3195</v>
      </c>
      <c r="M2197" t="s">
        <v>2946</v>
      </c>
      <c r="N2197" t="s">
        <v>1524</v>
      </c>
      <c r="O2197" t="s">
        <v>4882</v>
      </c>
      <c r="P2197" s="199">
        <v>2590</v>
      </c>
      <c r="S2197" t="s">
        <v>2947</v>
      </c>
      <c r="T2197" t="s">
        <v>3255</v>
      </c>
      <c r="U2197" s="201">
        <v>3.835</v>
      </c>
      <c r="V2197" t="s">
        <v>2290</v>
      </c>
      <c r="W2197" t="s">
        <v>1575</v>
      </c>
      <c r="X2197" t="s">
        <v>1576</v>
      </c>
      <c r="Y2197" t="s">
        <v>1528</v>
      </c>
      <c r="Z2197" t="s">
        <v>1909</v>
      </c>
      <c r="AA2197">
        <v>817538</v>
      </c>
      <c r="AB2197" s="198">
        <v>37042.875</v>
      </c>
      <c r="AC2197" s="198">
        <v>37042.875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7627</v>
      </c>
      <c r="G2198" s="202">
        <v>1310039</v>
      </c>
      <c r="H2198" s="198">
        <v>37041.369085648148</v>
      </c>
      <c r="I2198" t="s">
        <v>1505</v>
      </c>
      <c r="M2198" t="s">
        <v>2946</v>
      </c>
      <c r="N2198" t="s">
        <v>1524</v>
      </c>
      <c r="O2198" t="s">
        <v>4879</v>
      </c>
      <c r="P2198" s="199">
        <v>7627</v>
      </c>
      <c r="S2198" t="s">
        <v>2947</v>
      </c>
      <c r="T2198" t="s">
        <v>3255</v>
      </c>
      <c r="U2198" s="201">
        <v>3.8450000000000002</v>
      </c>
      <c r="V2198" t="s">
        <v>1506</v>
      </c>
      <c r="W2198" t="s">
        <v>1575</v>
      </c>
      <c r="X2198" t="s">
        <v>1576</v>
      </c>
      <c r="Y2198" t="s">
        <v>1528</v>
      </c>
      <c r="Z2198" t="s">
        <v>1909</v>
      </c>
      <c r="AA2198">
        <v>817539</v>
      </c>
      <c r="AB2198" s="198">
        <v>37042.875</v>
      </c>
      <c r="AC2198" s="198">
        <v>37042.875</v>
      </c>
    </row>
    <row r="2199" spans="1:29" x14ac:dyDescent="0.25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1310040</v>
      </c>
      <c r="H2199" s="198">
        <v>37041.369120370371</v>
      </c>
      <c r="I2199" t="s">
        <v>1062</v>
      </c>
      <c r="M2199" t="s">
        <v>3086</v>
      </c>
      <c r="N2199" t="s">
        <v>1063</v>
      </c>
      <c r="O2199" t="s">
        <v>2972</v>
      </c>
      <c r="Q2199" s="199">
        <v>50000</v>
      </c>
      <c r="S2199" t="s">
        <v>2953</v>
      </c>
      <c r="T2199" t="s">
        <v>3255</v>
      </c>
      <c r="U2199" s="201">
        <v>28.65</v>
      </c>
      <c r="V2199" t="s">
        <v>1064</v>
      </c>
      <c r="W2199" t="s">
        <v>1065</v>
      </c>
      <c r="X2199" t="s">
        <v>1066</v>
      </c>
      <c r="Y2199" t="s">
        <v>1670</v>
      </c>
      <c r="Z2199" t="s">
        <v>1909</v>
      </c>
      <c r="AA2199">
        <v>109472</v>
      </c>
      <c r="AB2199" s="198">
        <v>37073</v>
      </c>
      <c r="AC2199" s="198">
        <v>37103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1310041</v>
      </c>
      <c r="H2200" s="198">
        <v>37041.369143518517</v>
      </c>
      <c r="I2200" t="s">
        <v>77</v>
      </c>
      <c r="M2200" t="s">
        <v>2946</v>
      </c>
      <c r="N2200" t="s">
        <v>1524</v>
      </c>
      <c r="O2200" t="s">
        <v>360</v>
      </c>
      <c r="P2200" s="199">
        <v>5000</v>
      </c>
      <c r="S2200" t="s">
        <v>2947</v>
      </c>
      <c r="T2200" t="s">
        <v>3255</v>
      </c>
      <c r="U2200" s="201">
        <v>3.64</v>
      </c>
      <c r="V2200" t="s">
        <v>2271</v>
      </c>
      <c r="W2200" t="s">
        <v>1107</v>
      </c>
      <c r="X2200" t="s">
        <v>85</v>
      </c>
      <c r="Y2200" t="s">
        <v>1528</v>
      </c>
      <c r="Z2200" t="s">
        <v>1909</v>
      </c>
      <c r="AA2200">
        <v>817540</v>
      </c>
      <c r="AB2200" s="198">
        <v>37042.875</v>
      </c>
      <c r="AC2200" s="198">
        <v>37042.875</v>
      </c>
    </row>
    <row r="2201" spans="1:29" x14ac:dyDescent="0.25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30</v>
      </c>
      <c r="F2201" s="213">
        <f t="shared" si="175"/>
        <v>300000</v>
      </c>
      <c r="G2201" s="202">
        <v>1310042</v>
      </c>
      <c r="H2201" s="198">
        <v>37041.369166666664</v>
      </c>
      <c r="I2201" t="s">
        <v>1435</v>
      </c>
      <c r="M2201" t="s">
        <v>2946</v>
      </c>
      <c r="N2201" t="s">
        <v>1268</v>
      </c>
      <c r="O2201" t="s">
        <v>74</v>
      </c>
      <c r="Q2201" s="199">
        <v>10000</v>
      </c>
      <c r="S2201" t="s">
        <v>2947</v>
      </c>
      <c r="T2201" t="s">
        <v>3255</v>
      </c>
      <c r="U2201" s="201">
        <v>3.65</v>
      </c>
      <c r="V2201" t="s">
        <v>444</v>
      </c>
      <c r="W2201" t="s">
        <v>1580</v>
      </c>
      <c r="X2201" t="s">
        <v>1093</v>
      </c>
      <c r="Y2201" t="s">
        <v>3275</v>
      </c>
      <c r="Z2201" t="s">
        <v>1909</v>
      </c>
      <c r="AA2201" t="s">
        <v>2291</v>
      </c>
      <c r="AB2201" s="198">
        <v>37043.875</v>
      </c>
      <c r="AC2201" s="198">
        <v>37072.875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5000</v>
      </c>
      <c r="G2202" s="202">
        <v>1310043</v>
      </c>
      <c r="H2202" s="198">
        <v>37041.36922453704</v>
      </c>
      <c r="I2202" t="s">
        <v>3095</v>
      </c>
      <c r="M2202" t="s">
        <v>2946</v>
      </c>
      <c r="N2202" t="s">
        <v>1524</v>
      </c>
      <c r="O2202" t="s">
        <v>2046</v>
      </c>
      <c r="P2202" s="199">
        <v>5000</v>
      </c>
      <c r="S2202" t="s">
        <v>2947</v>
      </c>
      <c r="T2202" t="s">
        <v>3255</v>
      </c>
      <c r="U2202" s="201">
        <v>3.62</v>
      </c>
      <c r="V2202" t="s">
        <v>2933</v>
      </c>
      <c r="W2202" t="s">
        <v>1107</v>
      </c>
      <c r="X2202" t="s">
        <v>85</v>
      </c>
      <c r="Y2202" t="s">
        <v>1528</v>
      </c>
      <c r="Z2202" t="s">
        <v>1909</v>
      </c>
      <c r="AA2202">
        <v>817542</v>
      </c>
      <c r="AB2202" s="198">
        <v>37042.875</v>
      </c>
      <c r="AC2202" s="198">
        <v>37042.875</v>
      </c>
    </row>
    <row r="2203" spans="1:29" x14ac:dyDescent="0.25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31</v>
      </c>
      <c r="F2203" s="213">
        <f t="shared" si="175"/>
        <v>77500</v>
      </c>
      <c r="G2203" s="202">
        <v>1310044</v>
      </c>
      <c r="H2203" s="198">
        <v>37041.369247685187</v>
      </c>
      <c r="I2203" t="s">
        <v>1272</v>
      </c>
      <c r="M2203" t="s">
        <v>2946</v>
      </c>
      <c r="N2203" t="s">
        <v>1268</v>
      </c>
      <c r="O2203" t="s">
        <v>1537</v>
      </c>
      <c r="Q2203" s="199">
        <v>2500</v>
      </c>
      <c r="S2203" t="s">
        <v>2947</v>
      </c>
      <c r="T2203" t="s">
        <v>3255</v>
      </c>
      <c r="U2203" s="201">
        <v>3.73</v>
      </c>
      <c r="V2203" t="s">
        <v>1273</v>
      </c>
      <c r="W2203" t="s">
        <v>1767</v>
      </c>
      <c r="X2203" t="s">
        <v>1269</v>
      </c>
      <c r="Y2203" t="s">
        <v>3275</v>
      </c>
      <c r="Z2203" t="s">
        <v>1909</v>
      </c>
      <c r="AA2203" t="s">
        <v>2292</v>
      </c>
      <c r="AB2203" s="198">
        <v>37073.875</v>
      </c>
      <c r="AC2203" s="198">
        <v>37103.875</v>
      </c>
    </row>
    <row r="2204" spans="1:29" x14ac:dyDescent="0.25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1310046</v>
      </c>
      <c r="H2204" s="198">
        <v>37041.369293981479</v>
      </c>
      <c r="I2204" t="s">
        <v>1532</v>
      </c>
      <c r="M2204" t="s">
        <v>2946</v>
      </c>
      <c r="N2204" t="s">
        <v>1268</v>
      </c>
      <c r="O2204" t="s">
        <v>1537</v>
      </c>
      <c r="Q2204" s="199">
        <v>5000</v>
      </c>
      <c r="S2204" t="s">
        <v>2947</v>
      </c>
      <c r="T2204" t="s">
        <v>3255</v>
      </c>
      <c r="U2204" s="201">
        <v>3.73</v>
      </c>
      <c r="V2204" t="s">
        <v>1514</v>
      </c>
      <c r="W2204" t="s">
        <v>1767</v>
      </c>
      <c r="X2204" t="s">
        <v>1269</v>
      </c>
      <c r="Y2204" t="s">
        <v>3275</v>
      </c>
      <c r="Z2204" t="s">
        <v>1909</v>
      </c>
      <c r="AA2204" t="s">
        <v>2293</v>
      </c>
      <c r="AB2204" s="198">
        <v>37073.875</v>
      </c>
      <c r="AC2204" s="198">
        <v>37103.875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</v>
      </c>
      <c r="G2205" s="202">
        <v>1310045</v>
      </c>
      <c r="H2205" s="198">
        <v>37041.369293981479</v>
      </c>
      <c r="I2205" t="s">
        <v>2976</v>
      </c>
      <c r="M2205" t="s">
        <v>2946</v>
      </c>
      <c r="N2205" t="s">
        <v>1524</v>
      </c>
      <c r="O2205" t="s">
        <v>4934</v>
      </c>
      <c r="Q2205" s="199">
        <v>5000</v>
      </c>
      <c r="S2205" t="s">
        <v>2947</v>
      </c>
      <c r="T2205" t="s">
        <v>3255</v>
      </c>
      <c r="U2205" s="201">
        <v>3.4750000000000001</v>
      </c>
      <c r="V2205" t="s">
        <v>1455</v>
      </c>
      <c r="W2205" t="s">
        <v>91</v>
      </c>
      <c r="X2205" t="s">
        <v>83</v>
      </c>
      <c r="Y2205" t="s">
        <v>1528</v>
      </c>
      <c r="Z2205" t="s">
        <v>1909</v>
      </c>
      <c r="AA2205">
        <v>817543</v>
      </c>
      <c r="AB2205" s="198">
        <v>37042.875</v>
      </c>
      <c r="AC2205" s="198">
        <v>37042.875</v>
      </c>
    </row>
    <row r="2206" spans="1:29" x14ac:dyDescent="0.25">
      <c r="A2206" s="44" t="str">
        <f t="shared" si="171"/>
        <v xml:space="preserve"> Metals Financial</v>
      </c>
      <c r="B2206" s="44" t="str">
        <f t="shared" si="172"/>
        <v/>
      </c>
      <c r="C2206" s="44" t="str">
        <f t="shared" si="173"/>
        <v>Metals</v>
      </c>
      <c r="D2206" s="44" t="str">
        <f t="shared" si="174"/>
        <v>Financial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20</v>
      </c>
      <c r="G2206" s="202">
        <v>1310047</v>
      </c>
      <c r="H2206" s="198">
        <v>37041.369328703702</v>
      </c>
      <c r="I2206" t="s">
        <v>3308</v>
      </c>
      <c r="M2206" t="s">
        <v>2952</v>
      </c>
      <c r="N2206" t="s">
        <v>3265</v>
      </c>
      <c r="O2206" t="s">
        <v>3266</v>
      </c>
      <c r="Q2206" s="199">
        <v>20</v>
      </c>
      <c r="S2206" t="s">
        <v>3254</v>
      </c>
      <c r="T2206" t="s">
        <v>3255</v>
      </c>
      <c r="U2206" s="201">
        <v>1521</v>
      </c>
      <c r="V2206" t="s">
        <v>964</v>
      </c>
      <c r="W2206" t="s">
        <v>3261</v>
      </c>
      <c r="X2206" t="s">
        <v>3257</v>
      </c>
      <c r="Y2206" t="s">
        <v>3258</v>
      </c>
      <c r="Z2206" t="s">
        <v>3259</v>
      </c>
      <c r="AA2206">
        <v>2157890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1310048</v>
      </c>
      <c r="H2207" s="198">
        <v>37041.369328703702</v>
      </c>
      <c r="I2207" t="s">
        <v>1600</v>
      </c>
      <c r="M2207" t="s">
        <v>2946</v>
      </c>
      <c r="N2207" t="s">
        <v>1524</v>
      </c>
      <c r="O2207" t="s">
        <v>360</v>
      </c>
      <c r="P2207" s="199">
        <v>5000</v>
      </c>
      <c r="S2207" t="s">
        <v>2947</v>
      </c>
      <c r="T2207" t="s">
        <v>3255</v>
      </c>
      <c r="U2207" s="201">
        <v>3.63</v>
      </c>
      <c r="V2207" t="s">
        <v>1100</v>
      </c>
      <c r="W2207" t="s">
        <v>1107</v>
      </c>
      <c r="X2207" t="s">
        <v>85</v>
      </c>
      <c r="Y2207" t="s">
        <v>1528</v>
      </c>
      <c r="Z2207" t="s">
        <v>1909</v>
      </c>
      <c r="AA2207">
        <v>817544</v>
      </c>
      <c r="AB2207" s="198">
        <v>37042.875</v>
      </c>
      <c r="AC2207" s="198">
        <v>37042.875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1310049</v>
      </c>
      <c r="H2208" s="198">
        <v>37041.369340277779</v>
      </c>
      <c r="I2208" t="s">
        <v>3095</v>
      </c>
      <c r="M2208" t="s">
        <v>2946</v>
      </c>
      <c r="N2208" t="s">
        <v>1524</v>
      </c>
      <c r="O2208" t="s">
        <v>2046</v>
      </c>
      <c r="P2208" s="199">
        <v>5000</v>
      </c>
      <c r="S2208" t="s">
        <v>2947</v>
      </c>
      <c r="T2208" t="s">
        <v>3255</v>
      </c>
      <c r="U2208" s="201">
        <v>3.61</v>
      </c>
      <c r="V2208" t="s">
        <v>2933</v>
      </c>
      <c r="W2208" t="s">
        <v>1107</v>
      </c>
      <c r="X2208" t="s">
        <v>85</v>
      </c>
      <c r="Y2208" t="s">
        <v>1528</v>
      </c>
      <c r="Z2208" t="s">
        <v>1909</v>
      </c>
      <c r="AA2208">
        <v>817545</v>
      </c>
      <c r="AB2208" s="198">
        <v>37042.875</v>
      </c>
      <c r="AC2208" s="198">
        <v>37042.875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500</v>
      </c>
      <c r="G2209" s="202">
        <v>1310051</v>
      </c>
      <c r="H2209" s="198">
        <v>37041.369363425925</v>
      </c>
      <c r="I2209" t="s">
        <v>1600</v>
      </c>
      <c r="M2209" t="s">
        <v>2946</v>
      </c>
      <c r="N2209" t="s">
        <v>1524</v>
      </c>
      <c r="O2209" t="s">
        <v>4941</v>
      </c>
      <c r="P2209" s="199">
        <v>500</v>
      </c>
      <c r="S2209" t="s">
        <v>2947</v>
      </c>
      <c r="T2209" t="s">
        <v>3255</v>
      </c>
      <c r="U2209" s="201">
        <v>3.62</v>
      </c>
      <c r="V2209" t="s">
        <v>3119</v>
      </c>
      <c r="W2209" t="s">
        <v>1388</v>
      </c>
      <c r="X2209" t="s">
        <v>85</v>
      </c>
      <c r="Y2209" t="s">
        <v>1528</v>
      </c>
      <c r="Z2209" t="s">
        <v>1909</v>
      </c>
      <c r="AA2209">
        <v>817546</v>
      </c>
      <c r="AB2209" s="198">
        <v>37042.875</v>
      </c>
      <c r="AC2209" s="198">
        <v>37042.875</v>
      </c>
    </row>
    <row r="2210" spans="1:29" x14ac:dyDescent="0.25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3">
        <f t="shared" si="175"/>
        <v>300000</v>
      </c>
      <c r="G2210" s="202">
        <v>1310053</v>
      </c>
      <c r="H2210" s="198">
        <v>37041.369398148148</v>
      </c>
      <c r="I2210" t="s">
        <v>3095</v>
      </c>
      <c r="M2210" t="s">
        <v>2946</v>
      </c>
      <c r="N2210" t="s">
        <v>1268</v>
      </c>
      <c r="O2210" t="s">
        <v>2159</v>
      </c>
      <c r="Q2210" s="199">
        <v>10000</v>
      </c>
      <c r="S2210" t="s">
        <v>2947</v>
      </c>
      <c r="T2210" t="s">
        <v>3255</v>
      </c>
      <c r="U2210" s="201">
        <v>3.8650000000000002</v>
      </c>
      <c r="V2210" t="s">
        <v>3353</v>
      </c>
      <c r="W2210" t="s">
        <v>89</v>
      </c>
      <c r="X2210" t="s">
        <v>90</v>
      </c>
      <c r="Y2210" t="s">
        <v>3275</v>
      </c>
      <c r="Z2210" t="s">
        <v>1909</v>
      </c>
      <c r="AA2210" t="s">
        <v>2294</v>
      </c>
      <c r="AB2210" s="198">
        <v>37043.875</v>
      </c>
      <c r="AC2210" s="198">
        <v>37072.875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1310055</v>
      </c>
      <c r="H2211" s="198">
        <v>37041.369421296295</v>
      </c>
      <c r="I2211" t="s">
        <v>269</v>
      </c>
      <c r="M2211" t="s">
        <v>2946</v>
      </c>
      <c r="N2211" t="s">
        <v>1524</v>
      </c>
      <c r="O2211" t="s">
        <v>4893</v>
      </c>
      <c r="Q2211" s="199">
        <v>5000</v>
      </c>
      <c r="S2211" t="s">
        <v>2947</v>
      </c>
      <c r="T2211" t="s">
        <v>3255</v>
      </c>
      <c r="U2211" s="201">
        <v>3.5649999999999999</v>
      </c>
      <c r="V2211" t="s">
        <v>270</v>
      </c>
      <c r="W2211" t="s">
        <v>1363</v>
      </c>
      <c r="X2211" t="s">
        <v>1548</v>
      </c>
      <c r="Y2211" t="s">
        <v>1528</v>
      </c>
      <c r="Z2211" t="s">
        <v>1909</v>
      </c>
      <c r="AA2211">
        <v>817547</v>
      </c>
      <c r="AB2211" s="198">
        <v>37042.875</v>
      </c>
      <c r="AC2211" s="198">
        <v>37042.875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</v>
      </c>
      <c r="G2212" s="202">
        <v>1310057</v>
      </c>
      <c r="H2212" s="198">
        <v>37041.369432870371</v>
      </c>
      <c r="I2212" t="s">
        <v>1324</v>
      </c>
      <c r="M2212" t="s">
        <v>2946</v>
      </c>
      <c r="N2212" t="s">
        <v>1524</v>
      </c>
      <c r="O2212" t="s">
        <v>4934</v>
      </c>
      <c r="Q2212" s="199">
        <v>5000</v>
      </c>
      <c r="S2212" t="s">
        <v>2947</v>
      </c>
      <c r="T2212" t="s">
        <v>3255</v>
      </c>
      <c r="U2212" s="201">
        <v>3.5</v>
      </c>
      <c r="V2212" t="s">
        <v>1325</v>
      </c>
      <c r="W2212" t="s">
        <v>91</v>
      </c>
      <c r="X2212" t="s">
        <v>83</v>
      </c>
      <c r="Y2212" t="s">
        <v>1528</v>
      </c>
      <c r="Z2212" t="s">
        <v>1909</v>
      </c>
      <c r="AA2212">
        <v>817549</v>
      </c>
      <c r="AB2212" s="198">
        <v>37042.875</v>
      </c>
      <c r="AC2212" s="198">
        <v>37042.875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1310056</v>
      </c>
      <c r="H2213" s="198">
        <v>37041.369432870371</v>
      </c>
      <c r="I2213" t="s">
        <v>1098</v>
      </c>
      <c r="M2213" t="s">
        <v>2946</v>
      </c>
      <c r="N2213" t="s">
        <v>1524</v>
      </c>
      <c r="O2213" t="s">
        <v>4912</v>
      </c>
      <c r="Q2213" s="199">
        <v>5000</v>
      </c>
      <c r="S2213" t="s">
        <v>2947</v>
      </c>
      <c r="T2213" t="s">
        <v>3255</v>
      </c>
      <c r="U2213" s="201">
        <v>3.55</v>
      </c>
      <c r="V2213" t="s">
        <v>3449</v>
      </c>
      <c r="W2213" t="s">
        <v>1363</v>
      </c>
      <c r="X2213" t="s">
        <v>1548</v>
      </c>
      <c r="Y2213" t="s">
        <v>1528</v>
      </c>
      <c r="Z2213" t="s">
        <v>1909</v>
      </c>
      <c r="AA2213">
        <v>817548</v>
      </c>
      <c r="AB2213" s="198">
        <v>37042.875</v>
      </c>
      <c r="AC2213" s="198">
        <v>37042.875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1310058</v>
      </c>
      <c r="H2214" s="198">
        <v>37041.369444444441</v>
      </c>
      <c r="I2214" t="s">
        <v>1262</v>
      </c>
      <c r="M2214" t="s">
        <v>2946</v>
      </c>
      <c r="N2214" t="s">
        <v>1524</v>
      </c>
      <c r="O2214" t="s">
        <v>4926</v>
      </c>
      <c r="P2214" s="199">
        <v>5000</v>
      </c>
      <c r="S2214" t="s">
        <v>2947</v>
      </c>
      <c r="T2214" t="s">
        <v>3255</v>
      </c>
      <c r="U2214" s="201">
        <v>2.4750000000000001</v>
      </c>
      <c r="V2214" t="s">
        <v>3029</v>
      </c>
      <c r="W2214" t="s">
        <v>104</v>
      </c>
      <c r="X2214" t="s">
        <v>83</v>
      </c>
      <c r="Y2214" t="s">
        <v>1528</v>
      </c>
      <c r="Z2214" t="s">
        <v>1909</v>
      </c>
      <c r="AA2214">
        <v>817550</v>
      </c>
      <c r="AB2214" s="198">
        <v>37042.875</v>
      </c>
      <c r="AC2214" s="198">
        <v>37042.875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1310059</v>
      </c>
      <c r="H2215" s="198">
        <v>37041.369479166664</v>
      </c>
      <c r="I2215" t="s">
        <v>1262</v>
      </c>
      <c r="M2215" t="s">
        <v>2946</v>
      </c>
      <c r="N2215" t="s">
        <v>1524</v>
      </c>
      <c r="O2215" t="s">
        <v>4965</v>
      </c>
      <c r="P2215" s="199">
        <v>5000</v>
      </c>
      <c r="S2215" t="s">
        <v>2947</v>
      </c>
      <c r="T2215" t="s">
        <v>3255</v>
      </c>
      <c r="U2215" s="201">
        <v>4</v>
      </c>
      <c r="V2215" t="s">
        <v>2059</v>
      </c>
      <c r="W2215" t="s">
        <v>250</v>
      </c>
      <c r="X2215" t="s">
        <v>70</v>
      </c>
      <c r="Y2215" t="s">
        <v>1528</v>
      </c>
      <c r="Z2215" t="s">
        <v>1909</v>
      </c>
      <c r="AA2215">
        <v>817551</v>
      </c>
      <c r="AB2215" s="198">
        <v>37042.875</v>
      </c>
      <c r="AC2215" s="198">
        <v>37042.875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5000</v>
      </c>
      <c r="G2216" s="202">
        <v>1310060</v>
      </c>
      <c r="H2216" s="198">
        <v>37041.369490740741</v>
      </c>
      <c r="I2216" t="s">
        <v>1551</v>
      </c>
      <c r="M2216" t="s">
        <v>2946</v>
      </c>
      <c r="N2216" t="s">
        <v>1524</v>
      </c>
      <c r="O2216" t="s">
        <v>4921</v>
      </c>
      <c r="Q2216" s="199">
        <v>5000</v>
      </c>
      <c r="S2216" t="s">
        <v>2947</v>
      </c>
      <c r="T2216" t="s">
        <v>3255</v>
      </c>
      <c r="U2216" s="201">
        <v>3.5449999999999999</v>
      </c>
      <c r="V2216" t="s">
        <v>1364</v>
      </c>
      <c r="W2216" t="s">
        <v>1363</v>
      </c>
      <c r="X2216" t="s">
        <v>1548</v>
      </c>
      <c r="Y2216" t="s">
        <v>1528</v>
      </c>
      <c r="Z2216" t="s">
        <v>1909</v>
      </c>
      <c r="AA2216">
        <v>817552</v>
      </c>
      <c r="AB2216" s="198">
        <v>37042.875</v>
      </c>
      <c r="AC2216" s="198">
        <v>37042.875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1310062</v>
      </c>
      <c r="H2217" s="198">
        <v>37041.369583333333</v>
      </c>
      <c r="I2217" t="s">
        <v>3095</v>
      </c>
      <c r="M2217" t="s">
        <v>2946</v>
      </c>
      <c r="N2217" t="s">
        <v>1524</v>
      </c>
      <c r="O2217" t="s">
        <v>4934</v>
      </c>
      <c r="P2217" s="199">
        <v>5000</v>
      </c>
      <c r="S2217" t="s">
        <v>2947</v>
      </c>
      <c r="T2217" t="s">
        <v>3255</v>
      </c>
      <c r="U2217" s="201">
        <v>3.4750000000000001</v>
      </c>
      <c r="V2217" t="s">
        <v>2931</v>
      </c>
      <c r="W2217" t="s">
        <v>91</v>
      </c>
      <c r="X2217" t="s">
        <v>83</v>
      </c>
      <c r="Y2217" t="s">
        <v>1528</v>
      </c>
      <c r="Z2217" t="s">
        <v>1909</v>
      </c>
      <c r="AA2217">
        <v>817553</v>
      </c>
      <c r="AB2217" s="198">
        <v>37042.875</v>
      </c>
      <c r="AC2217" s="198">
        <v>37042.875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</v>
      </c>
      <c r="G2218" s="202">
        <v>1310063</v>
      </c>
      <c r="H2218" s="198">
        <v>37041.369606481479</v>
      </c>
      <c r="I2218" t="s">
        <v>1600</v>
      </c>
      <c r="M2218" t="s">
        <v>2946</v>
      </c>
      <c r="N2218" t="s">
        <v>1524</v>
      </c>
      <c r="O2218" t="s">
        <v>4941</v>
      </c>
      <c r="P2218" s="199">
        <v>100</v>
      </c>
      <c r="S2218" t="s">
        <v>2947</v>
      </c>
      <c r="T2218" t="s">
        <v>3255</v>
      </c>
      <c r="U2218" s="201">
        <v>3.6150000000000002</v>
      </c>
      <c r="V2218" t="s">
        <v>3119</v>
      </c>
      <c r="W2218" t="s">
        <v>1388</v>
      </c>
      <c r="X2218" t="s">
        <v>85</v>
      </c>
      <c r="Y2218" t="s">
        <v>1528</v>
      </c>
      <c r="Z2218" t="s">
        <v>1909</v>
      </c>
      <c r="AA2218">
        <v>817554</v>
      </c>
      <c r="AB2218" s="198">
        <v>37042.875</v>
      </c>
      <c r="AC2218" s="198">
        <v>37042.875</v>
      </c>
    </row>
    <row r="2219" spans="1:29" x14ac:dyDescent="0.25">
      <c r="A2219" s="44" t="str">
        <f t="shared" si="171"/>
        <v>US Oil Products Financial</v>
      </c>
      <c r="B2219" s="44" t="str">
        <f t="shared" si="172"/>
        <v>US</v>
      </c>
      <c r="C2219" s="44" t="str">
        <f t="shared" si="173"/>
        <v>Oil Products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3</v>
      </c>
      <c r="F2219" s="213">
        <f t="shared" si="175"/>
        <v>30000</v>
      </c>
      <c r="G2219" s="202">
        <v>1310064</v>
      </c>
      <c r="H2219" s="198">
        <v>37041.369699074072</v>
      </c>
      <c r="I2219" t="s">
        <v>2295</v>
      </c>
      <c r="M2219" t="s">
        <v>2950</v>
      </c>
      <c r="N2219" t="s">
        <v>2296</v>
      </c>
      <c r="O2219" t="s">
        <v>2297</v>
      </c>
      <c r="P2219" s="199">
        <v>10000</v>
      </c>
      <c r="S2219" t="s">
        <v>2953</v>
      </c>
      <c r="T2219" t="s">
        <v>3255</v>
      </c>
      <c r="U2219" s="201">
        <v>2.21</v>
      </c>
      <c r="V2219" t="s">
        <v>2298</v>
      </c>
      <c r="W2219" t="s">
        <v>3186</v>
      </c>
      <c r="X2219" t="s">
        <v>3187</v>
      </c>
      <c r="Y2219" t="s">
        <v>3275</v>
      </c>
      <c r="Z2219" t="s">
        <v>1909</v>
      </c>
      <c r="AA2219" t="s">
        <v>2299</v>
      </c>
      <c r="AB2219" s="198">
        <v>37165</v>
      </c>
      <c r="AC2219" s="198">
        <v>37256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1310065</v>
      </c>
      <c r="H2220" s="198">
        <v>37041.369710648149</v>
      </c>
      <c r="I2220" t="s">
        <v>1552</v>
      </c>
      <c r="M2220" t="s">
        <v>2946</v>
      </c>
      <c r="N2220" t="s">
        <v>1524</v>
      </c>
      <c r="O2220" t="s">
        <v>4921</v>
      </c>
      <c r="Q2220" s="199">
        <v>5000</v>
      </c>
      <c r="S2220" t="s">
        <v>2947</v>
      </c>
      <c r="T2220" t="s">
        <v>3255</v>
      </c>
      <c r="U2220" s="201">
        <v>3.5474999999999999</v>
      </c>
      <c r="V2220" t="s">
        <v>1082</v>
      </c>
      <c r="W2220" t="s">
        <v>1363</v>
      </c>
      <c r="X2220" t="s">
        <v>1548</v>
      </c>
      <c r="Y2220" t="s">
        <v>1528</v>
      </c>
      <c r="Z2220" t="s">
        <v>1909</v>
      </c>
      <c r="AA2220">
        <v>817555</v>
      </c>
      <c r="AB2220" s="198">
        <v>37042.875</v>
      </c>
      <c r="AC2220" s="198">
        <v>37042.875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9000</v>
      </c>
      <c r="G2221" s="202">
        <v>1310066</v>
      </c>
      <c r="H2221" s="198">
        <v>37041.369756944441</v>
      </c>
      <c r="I2221" t="s">
        <v>1493</v>
      </c>
      <c r="M2221" t="s">
        <v>2946</v>
      </c>
      <c r="N2221" t="s">
        <v>1524</v>
      </c>
      <c r="O2221" t="s">
        <v>362</v>
      </c>
      <c r="Q2221" s="199">
        <v>9000</v>
      </c>
      <c r="S2221" t="s">
        <v>2947</v>
      </c>
      <c r="T2221" t="s">
        <v>3255</v>
      </c>
      <c r="U2221" s="201">
        <v>3.6150000000000002</v>
      </c>
      <c r="V2221" t="s">
        <v>1701</v>
      </c>
      <c r="W2221" t="s">
        <v>1388</v>
      </c>
      <c r="X2221" t="s">
        <v>85</v>
      </c>
      <c r="Y2221" t="s">
        <v>1528</v>
      </c>
      <c r="Z2221" t="s">
        <v>1909</v>
      </c>
      <c r="AA2221">
        <v>817556</v>
      </c>
      <c r="AB2221" s="198">
        <v>37042.875</v>
      </c>
      <c r="AC2221" s="198">
        <v>37042.875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3443</v>
      </c>
      <c r="G2222" s="202">
        <v>1310067</v>
      </c>
      <c r="H2222" s="198">
        <v>37041.369780092595</v>
      </c>
      <c r="I2222" t="s">
        <v>2910</v>
      </c>
      <c r="M2222" t="s">
        <v>2946</v>
      </c>
      <c r="N2222" t="s">
        <v>1524</v>
      </c>
      <c r="O2222" t="s">
        <v>4891</v>
      </c>
      <c r="P2222" s="199">
        <v>3443</v>
      </c>
      <c r="S2222" t="s">
        <v>2947</v>
      </c>
      <c r="T2222" t="s">
        <v>3255</v>
      </c>
      <c r="U2222" s="201">
        <v>3.5225</v>
      </c>
      <c r="V2222" t="s">
        <v>2958</v>
      </c>
      <c r="W2222" t="s">
        <v>1363</v>
      </c>
      <c r="X2222" t="s">
        <v>1548</v>
      </c>
      <c r="Y2222" t="s">
        <v>1528</v>
      </c>
      <c r="Z2222" t="s">
        <v>1909</v>
      </c>
      <c r="AA2222">
        <v>817557</v>
      </c>
      <c r="AB2222" s="198">
        <v>37042.875</v>
      </c>
      <c r="AC2222" s="198">
        <v>37042.875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3409</v>
      </c>
      <c r="G2223" s="202">
        <v>1310070</v>
      </c>
      <c r="H2223" s="198">
        <v>37041.369803240741</v>
      </c>
      <c r="I2223" t="s">
        <v>1569</v>
      </c>
      <c r="M2223" t="s">
        <v>2946</v>
      </c>
      <c r="N2223" t="s">
        <v>1524</v>
      </c>
      <c r="O2223" t="s">
        <v>2015</v>
      </c>
      <c r="P2223" s="199">
        <v>3409</v>
      </c>
      <c r="S2223" t="s">
        <v>2947</v>
      </c>
      <c r="T2223" t="s">
        <v>3255</v>
      </c>
      <c r="U2223" s="201">
        <v>2.7450000000000001</v>
      </c>
      <c r="V2223" t="s">
        <v>1438</v>
      </c>
      <c r="W2223" t="s">
        <v>272</v>
      </c>
      <c r="X2223" t="s">
        <v>83</v>
      </c>
      <c r="Y2223" t="s">
        <v>1528</v>
      </c>
      <c r="Z2223" t="s">
        <v>1909</v>
      </c>
      <c r="AA2223">
        <v>817561</v>
      </c>
      <c r="AB2223" s="198">
        <v>37042.875</v>
      </c>
      <c r="AC2223" s="198">
        <v>37042.875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1310068</v>
      </c>
      <c r="H2224" s="198">
        <v>37041.369803240741</v>
      </c>
      <c r="I2224" t="s">
        <v>1551</v>
      </c>
      <c r="M2224" t="s">
        <v>2946</v>
      </c>
      <c r="N2224" t="s">
        <v>1524</v>
      </c>
      <c r="O2224" t="s">
        <v>4960</v>
      </c>
      <c r="Q2224" s="199">
        <v>10000</v>
      </c>
      <c r="S2224" t="s">
        <v>2947</v>
      </c>
      <c r="T2224" t="s">
        <v>3255</v>
      </c>
      <c r="U2224" s="201">
        <v>3.665</v>
      </c>
      <c r="V2224" t="s">
        <v>1058</v>
      </c>
      <c r="W2224" t="s">
        <v>1562</v>
      </c>
      <c r="X2224" t="s">
        <v>1563</v>
      </c>
      <c r="Y2224" t="s">
        <v>1528</v>
      </c>
      <c r="Z2224" t="s">
        <v>1909</v>
      </c>
      <c r="AA2224">
        <v>817558</v>
      </c>
      <c r="AB2224" s="198">
        <v>37042.875</v>
      </c>
      <c r="AC2224" s="198">
        <v>37042.875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3608</v>
      </c>
      <c r="G2225" s="202">
        <v>1310071</v>
      </c>
      <c r="H2225" s="198">
        <v>37041.369814814818</v>
      </c>
      <c r="I2225" t="s">
        <v>77</v>
      </c>
      <c r="M2225" t="s">
        <v>2946</v>
      </c>
      <c r="N2225" t="s">
        <v>1524</v>
      </c>
      <c r="O2225" t="s">
        <v>4845</v>
      </c>
      <c r="Q2225" s="199">
        <v>3608</v>
      </c>
      <c r="S2225" t="s">
        <v>2947</v>
      </c>
      <c r="T2225" t="s">
        <v>3255</v>
      </c>
      <c r="U2225" s="201">
        <v>3.75</v>
      </c>
      <c r="V2225" t="s">
        <v>1285</v>
      </c>
      <c r="W2225" t="s">
        <v>1526</v>
      </c>
      <c r="X2225" t="s">
        <v>1527</v>
      </c>
      <c r="Y2225" t="s">
        <v>1528</v>
      </c>
      <c r="Z2225" t="s">
        <v>1909</v>
      </c>
      <c r="AA2225">
        <v>817560</v>
      </c>
      <c r="AB2225" s="198">
        <v>37042.875</v>
      </c>
      <c r="AC2225" s="198">
        <v>37042.875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1310072</v>
      </c>
      <c r="H2226" s="198">
        <v>37041.369814814818</v>
      </c>
      <c r="I2226" t="s">
        <v>1552</v>
      </c>
      <c r="M2226" t="s">
        <v>2946</v>
      </c>
      <c r="N2226" t="s">
        <v>1524</v>
      </c>
      <c r="O2226" t="s">
        <v>4912</v>
      </c>
      <c r="P2226" s="199">
        <v>5000</v>
      </c>
      <c r="S2226" t="s">
        <v>2947</v>
      </c>
      <c r="T2226" t="s">
        <v>3255</v>
      </c>
      <c r="U2226" s="201">
        <v>3.5525000000000002</v>
      </c>
      <c r="V2226" t="s">
        <v>1082</v>
      </c>
      <c r="W2226" t="s">
        <v>1363</v>
      </c>
      <c r="X2226" t="s">
        <v>1548</v>
      </c>
      <c r="Y2226" t="s">
        <v>1528</v>
      </c>
      <c r="Z2226" t="s">
        <v>1909</v>
      </c>
      <c r="AA2226">
        <v>817559</v>
      </c>
      <c r="AB2226" s="198">
        <v>37042.875</v>
      </c>
      <c r="AC2226" s="198">
        <v>37042.875</v>
      </c>
    </row>
    <row r="2227" spans="1:29" x14ac:dyDescent="0.25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3">
        <f t="shared" si="175"/>
        <v>300000</v>
      </c>
      <c r="G2227" s="202">
        <v>1310073</v>
      </c>
      <c r="H2227" s="198">
        <v>37041.369837962964</v>
      </c>
      <c r="I2227" t="s">
        <v>75</v>
      </c>
      <c r="M2227" t="s">
        <v>2946</v>
      </c>
      <c r="N2227" t="s">
        <v>1268</v>
      </c>
      <c r="O2227" t="s">
        <v>74</v>
      </c>
      <c r="P2227" s="199">
        <v>10000</v>
      </c>
      <c r="S2227" t="s">
        <v>2947</v>
      </c>
      <c r="T2227" t="s">
        <v>3255</v>
      </c>
      <c r="U2227" s="201">
        <v>3.65</v>
      </c>
      <c r="V2227" t="s">
        <v>1466</v>
      </c>
      <c r="W2227" t="s">
        <v>1580</v>
      </c>
      <c r="X2227" t="s">
        <v>1093</v>
      </c>
      <c r="Y2227" t="s">
        <v>3275</v>
      </c>
      <c r="Z2227" t="s">
        <v>1909</v>
      </c>
      <c r="AA2227" t="s">
        <v>2300</v>
      </c>
      <c r="AB2227" s="198">
        <v>37043.875</v>
      </c>
      <c r="AC2227" s="198">
        <v>37072.875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1310077</v>
      </c>
      <c r="H2228" s="198">
        <v>37041.369930555556</v>
      </c>
      <c r="I2228" t="s">
        <v>1529</v>
      </c>
      <c r="M2228" t="s">
        <v>2946</v>
      </c>
      <c r="N2228" t="s">
        <v>1524</v>
      </c>
      <c r="O2228" t="s">
        <v>4921</v>
      </c>
      <c r="Q2228" s="199">
        <v>5000</v>
      </c>
      <c r="S2228" t="s">
        <v>2947</v>
      </c>
      <c r="T2228" t="s">
        <v>3255</v>
      </c>
      <c r="U2228" s="201">
        <v>3.55</v>
      </c>
      <c r="V2228" t="s">
        <v>1567</v>
      </c>
      <c r="W2228" t="s">
        <v>1363</v>
      </c>
      <c r="X2228" t="s">
        <v>1548</v>
      </c>
      <c r="Y2228" t="s">
        <v>1528</v>
      </c>
      <c r="Z2228" t="s">
        <v>1909</v>
      </c>
      <c r="AA2228">
        <v>817562</v>
      </c>
      <c r="AB2228" s="198">
        <v>37042.875</v>
      </c>
      <c r="AC2228" s="198">
        <v>37042.875</v>
      </c>
    </row>
    <row r="2229" spans="1:29" x14ac:dyDescent="0.25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50000</v>
      </c>
      <c r="G2229" s="202">
        <v>1310078</v>
      </c>
      <c r="H2229" s="198">
        <v>37041.369942129626</v>
      </c>
      <c r="I2229" t="s">
        <v>1062</v>
      </c>
      <c r="M2229" t="s">
        <v>3086</v>
      </c>
      <c r="N2229" t="s">
        <v>1063</v>
      </c>
      <c r="O2229" t="s">
        <v>2972</v>
      </c>
      <c r="P2229" s="199">
        <v>50000</v>
      </c>
      <c r="S2229" t="s">
        <v>2953</v>
      </c>
      <c r="T2229" t="s">
        <v>3255</v>
      </c>
      <c r="U2229" s="201">
        <v>28.61</v>
      </c>
      <c r="V2229" t="s">
        <v>1064</v>
      </c>
      <c r="W2229" t="s">
        <v>1065</v>
      </c>
      <c r="X2229" t="s">
        <v>1066</v>
      </c>
      <c r="Y2229" t="s">
        <v>1670</v>
      </c>
      <c r="Z2229" t="s">
        <v>1909</v>
      </c>
      <c r="AA2229">
        <v>109475</v>
      </c>
      <c r="AB2229" s="198">
        <v>37073</v>
      </c>
      <c r="AC2229" s="198">
        <v>37103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1310079</v>
      </c>
      <c r="H2230" s="198">
        <v>37041.369976851849</v>
      </c>
      <c r="I2230" t="s">
        <v>1600</v>
      </c>
      <c r="M2230" t="s">
        <v>2946</v>
      </c>
      <c r="N2230" t="s">
        <v>1524</v>
      </c>
      <c r="O2230" t="s">
        <v>4965</v>
      </c>
      <c r="Q2230" s="199">
        <v>5000</v>
      </c>
      <c r="S2230" t="s">
        <v>2947</v>
      </c>
      <c r="T2230" t="s">
        <v>3255</v>
      </c>
      <c r="U2230" s="201">
        <v>4.01</v>
      </c>
      <c r="V2230" t="s">
        <v>1100</v>
      </c>
      <c r="W2230" t="s">
        <v>250</v>
      </c>
      <c r="X2230" t="s">
        <v>70</v>
      </c>
      <c r="Y2230" t="s">
        <v>1528</v>
      </c>
      <c r="Z2230" t="s">
        <v>1909</v>
      </c>
      <c r="AA2230">
        <v>817563</v>
      </c>
      <c r="AB2230" s="198">
        <v>37042.875</v>
      </c>
      <c r="AC2230" s="198">
        <v>37042.875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1500</v>
      </c>
      <c r="G2231" s="202">
        <v>1310080</v>
      </c>
      <c r="H2231" s="198">
        <v>37041.370000000003</v>
      </c>
      <c r="I2231" t="s">
        <v>1430</v>
      </c>
      <c r="M2231" t="s">
        <v>2946</v>
      </c>
      <c r="N2231" t="s">
        <v>1524</v>
      </c>
      <c r="O2231" t="s">
        <v>4953</v>
      </c>
      <c r="P2231" s="199">
        <v>1500</v>
      </c>
      <c r="S2231" t="s">
        <v>2947</v>
      </c>
      <c r="T2231" t="s">
        <v>3255</v>
      </c>
      <c r="U2231" s="201">
        <v>3.87</v>
      </c>
      <c r="V2231" t="s">
        <v>883</v>
      </c>
      <c r="W2231" t="s">
        <v>1117</v>
      </c>
      <c r="X2231" t="s">
        <v>1118</v>
      </c>
      <c r="Y2231" t="s">
        <v>1528</v>
      </c>
      <c r="Z2231" t="s">
        <v>1909</v>
      </c>
      <c r="AA2231">
        <v>817565</v>
      </c>
      <c r="AB2231" s="198">
        <v>37042.875</v>
      </c>
      <c r="AC2231" s="198">
        <v>37042.875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4195</v>
      </c>
      <c r="G2232" s="202">
        <v>1310081</v>
      </c>
      <c r="H2232" s="198">
        <v>37041.370000000003</v>
      </c>
      <c r="I2232" t="s">
        <v>1551</v>
      </c>
      <c r="M2232" t="s">
        <v>2946</v>
      </c>
      <c r="N2232" t="s">
        <v>1524</v>
      </c>
      <c r="O2232" t="s">
        <v>112</v>
      </c>
      <c r="Q2232" s="199">
        <v>4195</v>
      </c>
      <c r="S2232" t="s">
        <v>2947</v>
      </c>
      <c r="T2232" t="s">
        <v>3255</v>
      </c>
      <c r="U2232" s="201">
        <v>3.58</v>
      </c>
      <c r="V2232" t="s">
        <v>3174</v>
      </c>
      <c r="W2232" t="s">
        <v>1388</v>
      </c>
      <c r="X2232" t="s">
        <v>85</v>
      </c>
      <c r="Y2232" t="s">
        <v>1528</v>
      </c>
      <c r="Z2232" t="s">
        <v>1909</v>
      </c>
      <c r="AA2232">
        <v>817566</v>
      </c>
      <c r="AB2232" s="198">
        <v>37042.875</v>
      </c>
      <c r="AC2232" s="198">
        <v>37042.875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1310083</v>
      </c>
      <c r="H2233" s="198">
        <v>37041.370023148149</v>
      </c>
      <c r="I2233" t="s">
        <v>1238</v>
      </c>
      <c r="M2233" t="s">
        <v>2946</v>
      </c>
      <c r="N2233" t="s">
        <v>1524</v>
      </c>
      <c r="O2233" t="s">
        <v>4879</v>
      </c>
      <c r="Q2233" s="199">
        <v>5000</v>
      </c>
      <c r="S2233" t="s">
        <v>2947</v>
      </c>
      <c r="T2233" t="s">
        <v>3255</v>
      </c>
      <c r="U2233" s="201">
        <v>3.85</v>
      </c>
      <c r="V2233" t="s">
        <v>1553</v>
      </c>
      <c r="W2233" t="s">
        <v>1575</v>
      </c>
      <c r="X2233" t="s">
        <v>1576</v>
      </c>
      <c r="Y2233" t="s">
        <v>1528</v>
      </c>
      <c r="Z2233" t="s">
        <v>1909</v>
      </c>
      <c r="AA2233">
        <v>817567</v>
      </c>
      <c r="AB2233" s="198">
        <v>37042.875</v>
      </c>
      <c r="AC2233" s="198">
        <v>37042.875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3000</v>
      </c>
      <c r="G2234" s="202">
        <v>1310084</v>
      </c>
      <c r="H2234" s="198">
        <v>37041.370034722226</v>
      </c>
      <c r="I2234" t="s">
        <v>1267</v>
      </c>
      <c r="M2234" t="s">
        <v>2946</v>
      </c>
      <c r="N2234" t="s">
        <v>1524</v>
      </c>
      <c r="O2234" t="s">
        <v>4926</v>
      </c>
      <c r="Q2234" s="199">
        <v>3000</v>
      </c>
      <c r="S2234" t="s">
        <v>2947</v>
      </c>
      <c r="T2234" t="s">
        <v>3255</v>
      </c>
      <c r="U2234" s="201">
        <v>2.4900000000000002</v>
      </c>
      <c r="V2234" t="s">
        <v>1692</v>
      </c>
      <c r="W2234" t="s">
        <v>104</v>
      </c>
      <c r="X2234" t="s">
        <v>83</v>
      </c>
      <c r="Y2234" t="s">
        <v>1528</v>
      </c>
      <c r="Z2234" t="s">
        <v>1909</v>
      </c>
      <c r="AA2234">
        <v>817568</v>
      </c>
      <c r="AB2234" s="198">
        <v>37042.875</v>
      </c>
      <c r="AC2234" s="198">
        <v>37042.875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1310085</v>
      </c>
      <c r="H2235" s="198">
        <v>37041.370057870372</v>
      </c>
      <c r="I2235" t="s">
        <v>1551</v>
      </c>
      <c r="M2235" t="s">
        <v>2946</v>
      </c>
      <c r="N2235" t="s">
        <v>1524</v>
      </c>
      <c r="O2235" t="s">
        <v>112</v>
      </c>
      <c r="Q2235" s="199">
        <v>10000</v>
      </c>
      <c r="S2235" t="s">
        <v>2947</v>
      </c>
      <c r="T2235" t="s">
        <v>3255</v>
      </c>
      <c r="U2235" s="201">
        <v>3.585</v>
      </c>
      <c r="V2235" t="s">
        <v>3174</v>
      </c>
      <c r="W2235" t="s">
        <v>1388</v>
      </c>
      <c r="X2235" t="s">
        <v>85</v>
      </c>
      <c r="Y2235" t="s">
        <v>1528</v>
      </c>
      <c r="Z2235" t="s">
        <v>1909</v>
      </c>
      <c r="AA2235">
        <v>817569</v>
      </c>
      <c r="AB2235" s="198">
        <v>37042.875</v>
      </c>
      <c r="AC2235" s="198">
        <v>37042.875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1310087</v>
      </c>
      <c r="H2236" s="198">
        <v>37041.370092592595</v>
      </c>
      <c r="I2236" t="s">
        <v>1430</v>
      </c>
      <c r="M2236" t="s">
        <v>2946</v>
      </c>
      <c r="N2236" t="s">
        <v>2928</v>
      </c>
      <c r="O2236" t="s">
        <v>2164</v>
      </c>
      <c r="Q2236" s="199">
        <v>10000</v>
      </c>
      <c r="S2236" t="s">
        <v>2947</v>
      </c>
      <c r="T2236" t="s">
        <v>3255</v>
      </c>
      <c r="U2236" s="201">
        <v>3.605</v>
      </c>
      <c r="V2236" t="s">
        <v>2301</v>
      </c>
      <c r="W2236" t="s">
        <v>1327</v>
      </c>
      <c r="X2236" t="s">
        <v>2929</v>
      </c>
      <c r="Y2236" t="s">
        <v>1528</v>
      </c>
      <c r="Z2236" t="s">
        <v>2930</v>
      </c>
      <c r="AA2236">
        <v>817570</v>
      </c>
      <c r="AB2236" s="198">
        <v>37042.875</v>
      </c>
      <c r="AC2236" s="198">
        <v>37042.875</v>
      </c>
    </row>
    <row r="2237" spans="1:29" x14ac:dyDescent="0.25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31</v>
      </c>
      <c r="F2237" s="213">
        <f t="shared" si="175"/>
        <v>310000</v>
      </c>
      <c r="G2237" s="202">
        <v>1310089</v>
      </c>
      <c r="H2237" s="198">
        <v>37041.370138888888</v>
      </c>
      <c r="I2237" t="s">
        <v>67</v>
      </c>
      <c r="M2237" t="s">
        <v>2946</v>
      </c>
      <c r="N2237" t="s">
        <v>1268</v>
      </c>
      <c r="O2237" t="s">
        <v>1537</v>
      </c>
      <c r="P2237" s="199">
        <v>10000</v>
      </c>
      <c r="S2237" t="s">
        <v>2947</v>
      </c>
      <c r="T2237" t="s">
        <v>3255</v>
      </c>
      <c r="U2237" s="201">
        <v>3.7250000000000001</v>
      </c>
      <c r="V2237" t="s">
        <v>2078</v>
      </c>
      <c r="W2237" t="s">
        <v>1767</v>
      </c>
      <c r="X2237" t="s">
        <v>1269</v>
      </c>
      <c r="Y2237" t="s">
        <v>3275</v>
      </c>
      <c r="Z2237" t="s">
        <v>1909</v>
      </c>
      <c r="AA2237" t="s">
        <v>2302</v>
      </c>
      <c r="AB2237" s="198">
        <v>37073.875</v>
      </c>
      <c r="AC2237" s="198">
        <v>37103.875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1310091</v>
      </c>
      <c r="H2238" s="198">
        <v>37041.370196759257</v>
      </c>
      <c r="I2238" t="s">
        <v>1546</v>
      </c>
      <c r="M2238" t="s">
        <v>2946</v>
      </c>
      <c r="N2238" t="s">
        <v>1524</v>
      </c>
      <c r="O2238" t="s">
        <v>362</v>
      </c>
      <c r="Q2238" s="199">
        <v>10000</v>
      </c>
      <c r="S2238" t="s">
        <v>2947</v>
      </c>
      <c r="T2238" t="s">
        <v>3255</v>
      </c>
      <c r="U2238" s="201">
        <v>3.62</v>
      </c>
      <c r="V2238" t="s">
        <v>3136</v>
      </c>
      <c r="W2238" t="s">
        <v>1388</v>
      </c>
      <c r="X2238" t="s">
        <v>85</v>
      </c>
      <c r="Y2238" t="s">
        <v>1528</v>
      </c>
      <c r="Z2238" t="s">
        <v>1909</v>
      </c>
      <c r="AA2238">
        <v>817571</v>
      </c>
      <c r="AB2238" s="198">
        <v>37042.875</v>
      </c>
      <c r="AC2238" s="198">
        <v>37042.875</v>
      </c>
    </row>
    <row r="2239" spans="1:29" x14ac:dyDescent="0.25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150000</v>
      </c>
      <c r="G2239" s="202">
        <v>1310092</v>
      </c>
      <c r="H2239" s="198">
        <v>37041.370219907411</v>
      </c>
      <c r="I2239" t="s">
        <v>1331</v>
      </c>
      <c r="M2239" t="s">
        <v>2946</v>
      </c>
      <c r="N2239" t="s">
        <v>96</v>
      </c>
      <c r="O2239" t="s">
        <v>3128</v>
      </c>
      <c r="Q2239" s="199">
        <v>5000</v>
      </c>
      <c r="S2239" t="s">
        <v>3329</v>
      </c>
      <c r="T2239" t="s">
        <v>97</v>
      </c>
      <c r="U2239" s="201">
        <v>4.82</v>
      </c>
      <c r="V2239" t="s">
        <v>1332</v>
      </c>
      <c r="W2239" t="s">
        <v>1502</v>
      </c>
      <c r="X2239" t="s">
        <v>99</v>
      </c>
      <c r="Y2239" t="s">
        <v>1528</v>
      </c>
      <c r="Z2239" t="s">
        <v>1910</v>
      </c>
      <c r="AA2239">
        <v>817572</v>
      </c>
      <c r="AB2239" s="198">
        <v>37043.875</v>
      </c>
      <c r="AC2239" s="198">
        <v>37072.875</v>
      </c>
    </row>
    <row r="2240" spans="1:29" x14ac:dyDescent="0.25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61</v>
      </c>
      <c r="F2240" s="213">
        <f t="shared" si="175"/>
        <v>61000</v>
      </c>
      <c r="G2240" s="202">
        <v>1310093</v>
      </c>
      <c r="H2240" s="198">
        <v>37041.370254629626</v>
      </c>
      <c r="I2240" t="s">
        <v>75</v>
      </c>
      <c r="M2240" t="s">
        <v>2946</v>
      </c>
      <c r="N2240" t="s">
        <v>1538</v>
      </c>
      <c r="O2240" t="s">
        <v>1453</v>
      </c>
      <c r="Q2240" s="199">
        <v>1000</v>
      </c>
      <c r="S2240" t="s">
        <v>2947</v>
      </c>
      <c r="T2240" t="s">
        <v>3255</v>
      </c>
      <c r="U2240" s="201">
        <v>4.25</v>
      </c>
      <c r="V2240" t="s">
        <v>1383</v>
      </c>
      <c r="W2240" t="s">
        <v>1410</v>
      </c>
      <c r="X2240" t="s">
        <v>1411</v>
      </c>
      <c r="Y2240" t="s">
        <v>3275</v>
      </c>
      <c r="Z2240" t="s">
        <v>1909</v>
      </c>
      <c r="AA2240" t="s">
        <v>2303</v>
      </c>
      <c r="AB2240" s="198">
        <v>37196</v>
      </c>
      <c r="AC2240" s="198">
        <v>37256</v>
      </c>
    </row>
    <row r="2241" spans="1:29" x14ac:dyDescent="0.25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1310095</v>
      </c>
      <c r="H2241" s="198">
        <v>37041.37027777778</v>
      </c>
      <c r="I2241" t="s">
        <v>1274</v>
      </c>
      <c r="M2241" t="s">
        <v>2946</v>
      </c>
      <c r="N2241" t="s">
        <v>1268</v>
      </c>
      <c r="O2241" t="s">
        <v>4963</v>
      </c>
      <c r="Q2241" s="199">
        <v>5000</v>
      </c>
      <c r="S2241" t="s">
        <v>2947</v>
      </c>
      <c r="T2241" t="s">
        <v>3255</v>
      </c>
      <c r="U2241" s="201">
        <v>4.0149999999999997</v>
      </c>
      <c r="V2241" t="s">
        <v>57</v>
      </c>
      <c r="W2241" t="s">
        <v>250</v>
      </c>
      <c r="X2241" t="s">
        <v>1167</v>
      </c>
      <c r="Y2241" t="s">
        <v>3275</v>
      </c>
      <c r="Z2241" t="s">
        <v>1909</v>
      </c>
      <c r="AA2241" t="s">
        <v>2304</v>
      </c>
      <c r="AB2241" s="198">
        <v>37043.875</v>
      </c>
      <c r="AC2241" s="198">
        <v>37072.875</v>
      </c>
    </row>
    <row r="2242" spans="1:29" x14ac:dyDescent="0.25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</v>
      </c>
      <c r="G2242" s="202">
        <v>1310094</v>
      </c>
      <c r="H2242" s="198">
        <v>37041.37027777778</v>
      </c>
      <c r="I2242" t="s">
        <v>1243</v>
      </c>
      <c r="M2242" t="s">
        <v>1657</v>
      </c>
      <c r="N2242" t="s">
        <v>2977</v>
      </c>
      <c r="O2242" t="s">
        <v>245</v>
      </c>
      <c r="Q2242" s="199">
        <v>50</v>
      </c>
      <c r="S2242" t="s">
        <v>2945</v>
      </c>
      <c r="T2242" t="s">
        <v>3255</v>
      </c>
      <c r="U2242" s="201">
        <v>23.75</v>
      </c>
      <c r="V2242" t="s">
        <v>1244</v>
      </c>
      <c r="W2242" t="s">
        <v>2993</v>
      </c>
      <c r="X2242" t="s">
        <v>2994</v>
      </c>
      <c r="Y2242" t="s">
        <v>1072</v>
      </c>
      <c r="Z2242" t="s">
        <v>1904</v>
      </c>
      <c r="AA2242">
        <v>626018.1</v>
      </c>
      <c r="AB2242" s="198">
        <v>37042.875</v>
      </c>
      <c r="AC2242" s="198">
        <v>37042.875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6392</v>
      </c>
      <c r="G2243" s="202">
        <v>1310097</v>
      </c>
      <c r="H2243" s="198">
        <v>37041.370289351849</v>
      </c>
      <c r="I2243" t="s">
        <v>1238</v>
      </c>
      <c r="M2243" t="s">
        <v>2946</v>
      </c>
      <c r="N2243" t="s">
        <v>1524</v>
      </c>
      <c r="O2243" t="s">
        <v>4845</v>
      </c>
      <c r="Q2243" s="199">
        <v>6392</v>
      </c>
      <c r="S2243" t="s">
        <v>2947</v>
      </c>
      <c r="T2243" t="s">
        <v>3255</v>
      </c>
      <c r="U2243" s="201">
        <v>3.75</v>
      </c>
      <c r="V2243" t="s">
        <v>1553</v>
      </c>
      <c r="W2243" t="s">
        <v>1526</v>
      </c>
      <c r="X2243" t="s">
        <v>1527</v>
      </c>
      <c r="Y2243" t="s">
        <v>1528</v>
      </c>
      <c r="Z2243" t="s">
        <v>1909</v>
      </c>
      <c r="AA2243">
        <v>817573</v>
      </c>
      <c r="AB2243" s="198">
        <v>37042.875</v>
      </c>
      <c r="AC2243" s="198">
        <v>37042.875</v>
      </c>
    </row>
    <row r="2244" spans="1:29" x14ac:dyDescent="0.25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1310098</v>
      </c>
      <c r="H2244" s="198">
        <v>37041.370324074072</v>
      </c>
      <c r="I2244" t="s">
        <v>2939</v>
      </c>
      <c r="M2244" t="s">
        <v>2946</v>
      </c>
      <c r="N2244" t="s">
        <v>96</v>
      </c>
      <c r="O2244" t="s">
        <v>2203</v>
      </c>
      <c r="P2244" s="199">
        <v>5000</v>
      </c>
      <c r="S2244" t="s">
        <v>2947</v>
      </c>
      <c r="T2244" t="s">
        <v>3255</v>
      </c>
      <c r="U2244" s="201">
        <v>3.5449999999999999</v>
      </c>
      <c r="V2244" t="s">
        <v>3340</v>
      </c>
      <c r="W2244" t="s">
        <v>1487</v>
      </c>
      <c r="X2244" t="s">
        <v>3337</v>
      </c>
      <c r="Y2244" t="s">
        <v>1528</v>
      </c>
      <c r="Z2244" t="s">
        <v>1910</v>
      </c>
      <c r="AA2244">
        <v>817574</v>
      </c>
      <c r="AB2244" s="198">
        <v>37042.875</v>
      </c>
      <c r="AC2244" s="198">
        <v>37042.875</v>
      </c>
    </row>
    <row r="2245" spans="1:29" x14ac:dyDescent="0.25">
      <c r="A2245" s="44" t="str">
        <f t="shared" si="171"/>
        <v>US Crude Financial</v>
      </c>
      <c r="B2245" s="44" t="str">
        <f t="shared" si="172"/>
        <v>US</v>
      </c>
      <c r="C2245" s="44" t="str">
        <f t="shared" si="173"/>
        <v>Crude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50000</v>
      </c>
      <c r="G2245" s="202">
        <v>1310099</v>
      </c>
      <c r="H2245" s="198">
        <v>37041.370324074072</v>
      </c>
      <c r="I2245" t="s">
        <v>60</v>
      </c>
      <c r="M2245" t="s">
        <v>3086</v>
      </c>
      <c r="N2245" t="s">
        <v>1063</v>
      </c>
      <c r="O2245" t="s">
        <v>2972</v>
      </c>
      <c r="Q2245" s="199">
        <v>50000</v>
      </c>
      <c r="S2245" t="s">
        <v>2953</v>
      </c>
      <c r="T2245" t="s">
        <v>3255</v>
      </c>
      <c r="U2245" s="201">
        <v>28.61</v>
      </c>
      <c r="V2245" t="s">
        <v>1510</v>
      </c>
      <c r="W2245" t="s">
        <v>1065</v>
      </c>
      <c r="X2245" t="s">
        <v>1066</v>
      </c>
      <c r="Y2245" t="s">
        <v>1670</v>
      </c>
      <c r="Z2245" t="s">
        <v>1909</v>
      </c>
      <c r="AA2245">
        <v>109477</v>
      </c>
      <c r="AB2245" s="198">
        <v>37073</v>
      </c>
      <c r="AC2245" s="198">
        <v>37103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13">
        <f t="shared" si="175"/>
        <v>150000</v>
      </c>
      <c r="G2246" s="202">
        <v>1310100</v>
      </c>
      <c r="H2246" s="198">
        <v>37041.370335648149</v>
      </c>
      <c r="I2246" t="s">
        <v>2992</v>
      </c>
      <c r="M2246" t="s">
        <v>2946</v>
      </c>
      <c r="N2246" t="s">
        <v>1524</v>
      </c>
      <c r="O2246" t="s">
        <v>3040</v>
      </c>
      <c r="Q2246" s="199">
        <v>5000</v>
      </c>
      <c r="S2246" t="s">
        <v>2947</v>
      </c>
      <c r="T2246" t="s">
        <v>3255</v>
      </c>
      <c r="U2246" s="201">
        <v>2.2400000000000002</v>
      </c>
      <c r="V2246" t="s">
        <v>58</v>
      </c>
      <c r="W2246" t="s">
        <v>3164</v>
      </c>
      <c r="X2246" t="s">
        <v>2923</v>
      </c>
      <c r="Y2246" t="s">
        <v>1528</v>
      </c>
      <c r="Z2246" t="s">
        <v>1909</v>
      </c>
      <c r="AA2246">
        <v>817575</v>
      </c>
      <c r="AB2246" s="198">
        <v>37043.875</v>
      </c>
      <c r="AC2246" s="198">
        <v>37072.875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5073</v>
      </c>
      <c r="G2247" s="202">
        <v>1310101</v>
      </c>
      <c r="H2247" s="198">
        <v>37041.370358796295</v>
      </c>
      <c r="I2247" t="s">
        <v>1094</v>
      </c>
      <c r="M2247" t="s">
        <v>2946</v>
      </c>
      <c r="N2247" t="s">
        <v>1524</v>
      </c>
      <c r="O2247" t="s">
        <v>4882</v>
      </c>
      <c r="Q2247" s="199">
        <v>5073</v>
      </c>
      <c r="S2247" t="s">
        <v>2947</v>
      </c>
      <c r="T2247" t="s">
        <v>3255</v>
      </c>
      <c r="U2247" s="201">
        <v>3.8450000000000002</v>
      </c>
      <c r="V2247" t="s">
        <v>1686</v>
      </c>
      <c r="W2247" t="s">
        <v>1575</v>
      </c>
      <c r="X2247" t="s">
        <v>1576</v>
      </c>
      <c r="Y2247" t="s">
        <v>1528</v>
      </c>
      <c r="Z2247" t="s">
        <v>1909</v>
      </c>
      <c r="AA2247">
        <v>817576</v>
      </c>
      <c r="AB2247" s="198">
        <v>37042.875</v>
      </c>
      <c r="AC2247" s="198">
        <v>37042.875</v>
      </c>
    </row>
    <row r="2248" spans="1:29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3">
        <f t="shared" si="175"/>
        <v>150000</v>
      </c>
      <c r="G2248" s="202">
        <v>1310102</v>
      </c>
      <c r="H2248" s="198">
        <v>37041.370405092595</v>
      </c>
      <c r="I2248" t="s">
        <v>1262</v>
      </c>
      <c r="M2248" t="s">
        <v>2946</v>
      </c>
      <c r="N2248" t="s">
        <v>1268</v>
      </c>
      <c r="O2248" t="s">
        <v>74</v>
      </c>
      <c r="Q2248" s="199">
        <v>5000</v>
      </c>
      <c r="S2248" t="s">
        <v>2947</v>
      </c>
      <c r="T2248" t="s">
        <v>3255</v>
      </c>
      <c r="U2248" s="201">
        <v>3.6549999999999998</v>
      </c>
      <c r="V2248" t="s">
        <v>309</v>
      </c>
      <c r="W2248" t="s">
        <v>1580</v>
      </c>
      <c r="X2248" t="s">
        <v>1093</v>
      </c>
      <c r="Y2248" t="s">
        <v>3275</v>
      </c>
      <c r="Z2248" t="s">
        <v>1909</v>
      </c>
      <c r="AA2248" t="s">
        <v>2305</v>
      </c>
      <c r="AB2248" s="198">
        <v>37043.875</v>
      </c>
      <c r="AC2248" s="198">
        <v>37072.875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2000</v>
      </c>
      <c r="G2249" s="202">
        <v>1310103</v>
      </c>
      <c r="H2249" s="198">
        <v>37041.370416666665</v>
      </c>
      <c r="I2249" t="s">
        <v>1581</v>
      </c>
      <c r="M2249" t="s">
        <v>2946</v>
      </c>
      <c r="N2249" t="s">
        <v>1524</v>
      </c>
      <c r="O2249" t="s">
        <v>4941</v>
      </c>
      <c r="Q2249" s="199">
        <v>2000</v>
      </c>
      <c r="S2249" t="s">
        <v>2947</v>
      </c>
      <c r="T2249" t="s">
        <v>3255</v>
      </c>
      <c r="U2249" s="201">
        <v>3.6349999999999998</v>
      </c>
      <c r="V2249" t="s">
        <v>1582</v>
      </c>
      <c r="W2249" t="s">
        <v>1388</v>
      </c>
      <c r="X2249" t="s">
        <v>85</v>
      </c>
      <c r="Y2249" t="s">
        <v>1528</v>
      </c>
      <c r="Z2249" t="s">
        <v>1909</v>
      </c>
      <c r="AA2249">
        <v>817577</v>
      </c>
      <c r="AB2249" s="198">
        <v>37042.875</v>
      </c>
      <c r="AC2249" s="198">
        <v>37042.875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2090</v>
      </c>
      <c r="G2250" s="202">
        <v>1310104</v>
      </c>
      <c r="H2250" s="198">
        <v>37041.370428240742</v>
      </c>
      <c r="I2250" t="s">
        <v>105</v>
      </c>
      <c r="M2250" t="s">
        <v>2946</v>
      </c>
      <c r="N2250" t="s">
        <v>1524</v>
      </c>
      <c r="O2250" t="s">
        <v>4904</v>
      </c>
      <c r="P2250" s="199">
        <v>2090</v>
      </c>
      <c r="S2250" t="s">
        <v>2947</v>
      </c>
      <c r="T2250" t="s">
        <v>3255</v>
      </c>
      <c r="U2250" s="201">
        <v>3.96</v>
      </c>
      <c r="V2250" t="s">
        <v>3206</v>
      </c>
      <c r="W2250" t="s">
        <v>64</v>
      </c>
      <c r="X2250" t="s">
        <v>65</v>
      </c>
      <c r="Y2250" t="s">
        <v>1528</v>
      </c>
      <c r="Z2250" t="s">
        <v>1909</v>
      </c>
      <c r="AA2250">
        <v>817578</v>
      </c>
      <c r="AB2250" s="198">
        <v>37042.875</v>
      </c>
      <c r="AC2250" s="198">
        <v>37042.875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1310105</v>
      </c>
      <c r="H2251" s="198">
        <v>37041.370451388888</v>
      </c>
      <c r="I2251" t="s">
        <v>1238</v>
      </c>
      <c r="M2251" t="s">
        <v>2946</v>
      </c>
      <c r="N2251" t="s">
        <v>2928</v>
      </c>
      <c r="O2251" t="s">
        <v>2152</v>
      </c>
      <c r="Q2251" s="199">
        <v>10000</v>
      </c>
      <c r="S2251" t="s">
        <v>2947</v>
      </c>
      <c r="T2251" t="s">
        <v>3255</v>
      </c>
      <c r="U2251" s="201">
        <v>3.54</v>
      </c>
      <c r="V2251" t="s">
        <v>1136</v>
      </c>
      <c r="W2251" t="s">
        <v>1327</v>
      </c>
      <c r="X2251" t="s">
        <v>2929</v>
      </c>
      <c r="Y2251" t="s">
        <v>1528</v>
      </c>
      <c r="Z2251" t="s">
        <v>2930</v>
      </c>
      <c r="AA2251">
        <v>817579</v>
      </c>
      <c r="AB2251" s="198">
        <v>37042.875</v>
      </c>
      <c r="AC2251" s="198">
        <v>37042.875</v>
      </c>
    </row>
    <row r="2252" spans="1:29" x14ac:dyDescent="0.25">
      <c r="A2252" s="44" t="str">
        <f t="shared" si="176"/>
        <v>US Power Financial</v>
      </c>
      <c r="B2252" s="44" t="str">
        <f t="shared" si="177"/>
        <v>US</v>
      </c>
      <c r="C2252" s="44" t="str">
        <f t="shared" si="178"/>
        <v>Power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</v>
      </c>
      <c r="G2252" s="202">
        <v>1310106</v>
      </c>
      <c r="H2252" s="198">
        <v>37041.370451388888</v>
      </c>
      <c r="I2252" t="s">
        <v>2987</v>
      </c>
      <c r="M2252" t="s">
        <v>1657</v>
      </c>
      <c r="N2252" t="s">
        <v>1069</v>
      </c>
      <c r="O2252" t="s">
        <v>4780</v>
      </c>
      <c r="Q2252" s="199">
        <v>50</v>
      </c>
      <c r="S2252" t="s">
        <v>2945</v>
      </c>
      <c r="T2252" t="s">
        <v>3255</v>
      </c>
      <c r="U2252" s="201">
        <v>24</v>
      </c>
      <c r="V2252" t="s">
        <v>4788</v>
      </c>
      <c r="W2252" t="s">
        <v>2993</v>
      </c>
      <c r="X2252" t="s">
        <v>2994</v>
      </c>
      <c r="Y2252" t="s">
        <v>1072</v>
      </c>
      <c r="Z2252" t="s">
        <v>1909</v>
      </c>
      <c r="AA2252">
        <v>626019.1</v>
      </c>
      <c r="AB2252" s="198">
        <v>37042.875</v>
      </c>
      <c r="AC2252" s="198">
        <v>37042.875</v>
      </c>
    </row>
    <row r="2253" spans="1:29" x14ac:dyDescent="0.25">
      <c r="A2253" s="44" t="str">
        <f t="shared" si="176"/>
        <v xml:space="preserve"> Natural Gas Physical</v>
      </c>
      <c r="B2253" s="44" t="str">
        <f t="shared" si="177"/>
        <v/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1310107</v>
      </c>
      <c r="H2253" s="198">
        <v>37041.370486111111</v>
      </c>
      <c r="I2253" t="s">
        <v>1267</v>
      </c>
      <c r="M2253" t="s">
        <v>2946</v>
      </c>
      <c r="N2253" t="s">
        <v>96</v>
      </c>
      <c r="O2253" t="s">
        <v>2203</v>
      </c>
      <c r="Q2253" s="199">
        <v>5000</v>
      </c>
      <c r="S2253" t="s">
        <v>2947</v>
      </c>
      <c r="T2253" t="s">
        <v>3255</v>
      </c>
      <c r="U2253" s="201">
        <v>3.56</v>
      </c>
      <c r="V2253" t="s">
        <v>3192</v>
      </c>
      <c r="W2253" t="s">
        <v>1487</v>
      </c>
      <c r="X2253" t="s">
        <v>3337</v>
      </c>
      <c r="Y2253" t="s">
        <v>1528</v>
      </c>
      <c r="Z2253" t="s">
        <v>1910</v>
      </c>
      <c r="AA2253">
        <v>817580</v>
      </c>
      <c r="AB2253" s="198">
        <v>37042.875</v>
      </c>
      <c r="AC2253" s="198">
        <v>37042.875</v>
      </c>
    </row>
    <row r="2254" spans="1:29" x14ac:dyDescent="0.25">
      <c r="A2254" s="44" t="str">
        <f t="shared" si="176"/>
        <v>US Power Financial</v>
      </c>
      <c r="B2254" s="44" t="str">
        <f t="shared" si="177"/>
        <v>US</v>
      </c>
      <c r="C2254" s="44" t="str">
        <f t="shared" si="178"/>
        <v>Power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92</v>
      </c>
      <c r="F2254" s="213">
        <f t="shared" si="180"/>
        <v>4600</v>
      </c>
      <c r="G2254" s="202">
        <v>1310108</v>
      </c>
      <c r="H2254" s="198">
        <v>37041.370497685188</v>
      </c>
      <c r="I2254" t="s">
        <v>2992</v>
      </c>
      <c r="M2254" t="s">
        <v>1657</v>
      </c>
      <c r="N2254" t="s">
        <v>1069</v>
      </c>
      <c r="O2254" t="s">
        <v>509</v>
      </c>
      <c r="Q2254" s="199">
        <v>50</v>
      </c>
      <c r="S2254" t="s">
        <v>2945</v>
      </c>
      <c r="T2254" t="s">
        <v>3255</v>
      </c>
      <c r="U2254" s="201">
        <v>41.25</v>
      </c>
      <c r="V2254" t="s">
        <v>17</v>
      </c>
      <c r="W2254" t="s">
        <v>1253</v>
      </c>
      <c r="X2254" t="s">
        <v>3001</v>
      </c>
      <c r="Y2254" t="s">
        <v>1072</v>
      </c>
      <c r="Z2254" t="s">
        <v>1909</v>
      </c>
      <c r="AA2254">
        <v>626020.1</v>
      </c>
      <c r="AB2254" s="198">
        <v>37165</v>
      </c>
      <c r="AC2254" s="198">
        <v>37256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1310109</v>
      </c>
      <c r="H2255" s="198">
        <v>37041.370509259257</v>
      </c>
      <c r="I2255" t="s">
        <v>1600</v>
      </c>
      <c r="M2255" t="s">
        <v>2946</v>
      </c>
      <c r="N2255" t="s">
        <v>1524</v>
      </c>
      <c r="O2255" t="s">
        <v>2015</v>
      </c>
      <c r="Q2255" s="199">
        <v>10000</v>
      </c>
      <c r="S2255" t="s">
        <v>2947</v>
      </c>
      <c r="T2255" t="s">
        <v>3255</v>
      </c>
      <c r="U2255" s="201">
        <v>2.7450000000000001</v>
      </c>
      <c r="V2255" t="s">
        <v>1433</v>
      </c>
      <c r="W2255" t="s">
        <v>272</v>
      </c>
      <c r="X2255" t="s">
        <v>83</v>
      </c>
      <c r="Y2255" t="s">
        <v>1528</v>
      </c>
      <c r="Z2255" t="s">
        <v>1909</v>
      </c>
      <c r="AA2255">
        <v>817581</v>
      </c>
      <c r="AB2255" s="198">
        <v>37042.875</v>
      </c>
      <c r="AC2255" s="198">
        <v>37042.875</v>
      </c>
    </row>
    <row r="2256" spans="1:29" x14ac:dyDescent="0.25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50000</v>
      </c>
      <c r="G2256" s="202">
        <v>1310110</v>
      </c>
      <c r="H2256" s="198">
        <v>37041.370520833334</v>
      </c>
      <c r="I2256" t="s">
        <v>1062</v>
      </c>
      <c r="M2256" t="s">
        <v>3086</v>
      </c>
      <c r="N2256" t="s">
        <v>1063</v>
      </c>
      <c r="O2256" t="s">
        <v>2972</v>
      </c>
      <c r="P2256" s="199">
        <v>50000</v>
      </c>
      <c r="S2256" t="s">
        <v>2953</v>
      </c>
      <c r="T2256" t="s">
        <v>3255</v>
      </c>
      <c r="U2256" s="201">
        <v>28.59</v>
      </c>
      <c r="V2256" t="s">
        <v>447</v>
      </c>
      <c r="W2256" t="s">
        <v>1065</v>
      </c>
      <c r="X2256" t="s">
        <v>1066</v>
      </c>
      <c r="Y2256" t="s">
        <v>1670</v>
      </c>
      <c r="Z2256" t="s">
        <v>1909</v>
      </c>
      <c r="AA2256">
        <v>109478</v>
      </c>
      <c r="AB2256" s="198">
        <v>37073</v>
      </c>
      <c r="AC2256" s="198">
        <v>37103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</v>
      </c>
      <c r="G2257" s="202">
        <v>1310111</v>
      </c>
      <c r="H2257" s="198">
        <v>37041.370532407411</v>
      </c>
      <c r="I2257" t="s">
        <v>105</v>
      </c>
      <c r="M2257" t="s">
        <v>2946</v>
      </c>
      <c r="N2257" t="s">
        <v>1524</v>
      </c>
      <c r="O2257" t="s">
        <v>362</v>
      </c>
      <c r="Q2257" s="199">
        <v>1000</v>
      </c>
      <c r="S2257" t="s">
        <v>2947</v>
      </c>
      <c r="T2257" t="s">
        <v>3255</v>
      </c>
      <c r="U2257" s="201">
        <v>3.625</v>
      </c>
      <c r="V2257" t="s">
        <v>1138</v>
      </c>
      <c r="W2257" t="s">
        <v>1388</v>
      </c>
      <c r="X2257" t="s">
        <v>85</v>
      </c>
      <c r="Y2257" t="s">
        <v>1528</v>
      </c>
      <c r="Z2257" t="s">
        <v>1909</v>
      </c>
      <c r="AA2257">
        <v>817582</v>
      </c>
      <c r="AB2257" s="198">
        <v>37042.875</v>
      </c>
      <c r="AC2257" s="198">
        <v>37042.875</v>
      </c>
    </row>
    <row r="2258" spans="1:29" x14ac:dyDescent="0.25">
      <c r="A2258" s="44" t="str">
        <f t="shared" si="176"/>
        <v>US Crude Financial</v>
      </c>
      <c r="B2258" s="44" t="str">
        <f t="shared" si="177"/>
        <v>US</v>
      </c>
      <c r="C2258" s="44" t="str">
        <f t="shared" si="178"/>
        <v>Crude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50000</v>
      </c>
      <c r="G2258" s="202">
        <v>1310112</v>
      </c>
      <c r="H2258" s="198">
        <v>37041.370567129627</v>
      </c>
      <c r="I2258" t="s">
        <v>1062</v>
      </c>
      <c r="M2258" t="s">
        <v>3086</v>
      </c>
      <c r="N2258" t="s">
        <v>1063</v>
      </c>
      <c r="O2258" t="s">
        <v>2972</v>
      </c>
      <c r="Q2258" s="199">
        <v>50000</v>
      </c>
      <c r="S2258" t="s">
        <v>2953</v>
      </c>
      <c r="T2258" t="s">
        <v>3255</v>
      </c>
      <c r="U2258" s="201">
        <v>28.61</v>
      </c>
      <c r="V2258" t="s">
        <v>1064</v>
      </c>
      <c r="W2258" t="s">
        <v>1065</v>
      </c>
      <c r="X2258" t="s">
        <v>1066</v>
      </c>
      <c r="Y2258" t="s">
        <v>1670</v>
      </c>
      <c r="Z2258" t="s">
        <v>1909</v>
      </c>
      <c r="AA2258">
        <v>109479</v>
      </c>
      <c r="AB2258" s="198">
        <v>37073</v>
      </c>
      <c r="AC2258" s="198">
        <v>37103</v>
      </c>
    </row>
    <row r="2259" spans="1:29" x14ac:dyDescent="0.25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3">
        <f t="shared" si="180"/>
        <v>150000</v>
      </c>
      <c r="G2259" s="202">
        <v>1310114</v>
      </c>
      <c r="H2259" s="198">
        <v>37041.37060185185</v>
      </c>
      <c r="I2259" t="s">
        <v>3200</v>
      </c>
      <c r="M2259" t="s">
        <v>2946</v>
      </c>
      <c r="N2259" t="s">
        <v>1268</v>
      </c>
      <c r="O2259" t="s">
        <v>111</v>
      </c>
      <c r="Q2259" s="199">
        <v>5000</v>
      </c>
      <c r="S2259" t="s">
        <v>2947</v>
      </c>
      <c r="T2259" t="s">
        <v>3255</v>
      </c>
      <c r="U2259" s="201">
        <v>3.8574999999999999</v>
      </c>
      <c r="V2259" t="s">
        <v>3392</v>
      </c>
      <c r="W2259" t="s">
        <v>1767</v>
      </c>
      <c r="X2259" t="s">
        <v>1269</v>
      </c>
      <c r="Y2259" t="s">
        <v>3275</v>
      </c>
      <c r="Z2259" t="s">
        <v>1909</v>
      </c>
      <c r="AA2259" t="s">
        <v>2306</v>
      </c>
      <c r="AB2259" s="198">
        <v>37135.875</v>
      </c>
      <c r="AC2259" s="198">
        <v>37164.875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1013</v>
      </c>
      <c r="G2260" s="202">
        <v>1310113</v>
      </c>
      <c r="H2260" s="198">
        <v>37041.37060185185</v>
      </c>
      <c r="I2260" t="s">
        <v>1472</v>
      </c>
      <c r="M2260" t="s">
        <v>2946</v>
      </c>
      <c r="N2260" t="s">
        <v>1524</v>
      </c>
      <c r="O2260" t="s">
        <v>4891</v>
      </c>
      <c r="P2260" s="199">
        <v>1013</v>
      </c>
      <c r="S2260" t="s">
        <v>2947</v>
      </c>
      <c r="T2260" t="s">
        <v>3255</v>
      </c>
      <c r="U2260" s="201">
        <v>3.5225</v>
      </c>
      <c r="V2260" t="s">
        <v>878</v>
      </c>
      <c r="W2260" t="s">
        <v>1363</v>
      </c>
      <c r="X2260" t="s">
        <v>1548</v>
      </c>
      <c r="Y2260" t="s">
        <v>1528</v>
      </c>
      <c r="Z2260" t="s">
        <v>1909</v>
      </c>
      <c r="AA2260">
        <v>817583</v>
      </c>
      <c r="AB2260" s="198">
        <v>37042.875</v>
      </c>
      <c r="AC2260" s="198">
        <v>37042.875</v>
      </c>
    </row>
    <row r="2261" spans="1:29" x14ac:dyDescent="0.25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3">
        <f t="shared" si="180"/>
        <v>300000</v>
      </c>
      <c r="G2261" s="202">
        <v>1310117</v>
      </c>
      <c r="H2261" s="198">
        <v>37041.370636574073</v>
      </c>
      <c r="I2261" t="s">
        <v>1254</v>
      </c>
      <c r="M2261" t="s">
        <v>2946</v>
      </c>
      <c r="N2261" t="s">
        <v>1268</v>
      </c>
      <c r="O2261" t="s">
        <v>538</v>
      </c>
      <c r="Q2261" s="199">
        <v>10000</v>
      </c>
      <c r="S2261" t="s">
        <v>2947</v>
      </c>
      <c r="T2261" t="s">
        <v>3255</v>
      </c>
      <c r="U2261" s="201">
        <v>3.7349999999999999</v>
      </c>
      <c r="V2261" t="s">
        <v>912</v>
      </c>
      <c r="W2261" t="s">
        <v>1431</v>
      </c>
      <c r="X2261" t="s">
        <v>1432</v>
      </c>
      <c r="Y2261" t="s">
        <v>3275</v>
      </c>
      <c r="Z2261" t="s">
        <v>1909</v>
      </c>
      <c r="AA2261" t="s">
        <v>2307</v>
      </c>
      <c r="AB2261" s="198">
        <v>37043.875</v>
      </c>
      <c r="AC2261" s="198">
        <v>37072.875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7192</v>
      </c>
      <c r="G2262" s="202">
        <v>1310118</v>
      </c>
      <c r="H2262" s="198">
        <v>37041.370648148149</v>
      </c>
      <c r="I2262" t="s">
        <v>381</v>
      </c>
      <c r="M2262" t="s">
        <v>2946</v>
      </c>
      <c r="N2262" t="s">
        <v>1524</v>
      </c>
      <c r="O2262" t="s">
        <v>112</v>
      </c>
      <c r="Q2262" s="199">
        <v>7192</v>
      </c>
      <c r="S2262" t="s">
        <v>2947</v>
      </c>
      <c r="T2262" t="s">
        <v>3255</v>
      </c>
      <c r="U2262" s="201">
        <v>3.59</v>
      </c>
      <c r="V2262" t="s">
        <v>382</v>
      </c>
      <c r="W2262" t="s">
        <v>1388</v>
      </c>
      <c r="X2262" t="s">
        <v>85</v>
      </c>
      <c r="Y2262" t="s">
        <v>1528</v>
      </c>
      <c r="Z2262" t="s">
        <v>1909</v>
      </c>
      <c r="AA2262">
        <v>817584</v>
      </c>
      <c r="AB2262" s="198">
        <v>37042.875</v>
      </c>
      <c r="AC2262" s="198">
        <v>37042.875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4943</v>
      </c>
      <c r="G2263" s="202">
        <v>1310120</v>
      </c>
      <c r="H2263" s="198">
        <v>37041.370682870373</v>
      </c>
      <c r="I2263" t="s">
        <v>1254</v>
      </c>
      <c r="M2263" t="s">
        <v>2946</v>
      </c>
      <c r="N2263" t="s">
        <v>1524</v>
      </c>
      <c r="O2263" t="s">
        <v>4921</v>
      </c>
      <c r="Q2263" s="199">
        <v>4943</v>
      </c>
      <c r="S2263" t="s">
        <v>2947</v>
      </c>
      <c r="T2263" t="s">
        <v>3255</v>
      </c>
      <c r="U2263" s="201">
        <v>3.5525000000000002</v>
      </c>
      <c r="V2263" t="s">
        <v>1393</v>
      </c>
      <c r="W2263" t="s">
        <v>1363</v>
      </c>
      <c r="X2263" t="s">
        <v>1548</v>
      </c>
      <c r="Y2263" t="s">
        <v>1528</v>
      </c>
      <c r="Z2263" t="s">
        <v>1909</v>
      </c>
      <c r="AA2263">
        <v>817585</v>
      </c>
      <c r="AB2263" s="198">
        <v>37042.875</v>
      </c>
      <c r="AC2263" s="198">
        <v>37042.875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1310121</v>
      </c>
      <c r="H2264" s="198">
        <v>37041.370706018519</v>
      </c>
      <c r="I2264" t="s">
        <v>1546</v>
      </c>
      <c r="M2264" t="s">
        <v>2946</v>
      </c>
      <c r="N2264" t="s">
        <v>1524</v>
      </c>
      <c r="O2264" t="s">
        <v>4945</v>
      </c>
      <c r="Q2264" s="199">
        <v>5000</v>
      </c>
      <c r="S2264" t="s">
        <v>2947</v>
      </c>
      <c r="T2264" t="s">
        <v>3255</v>
      </c>
      <c r="U2264" s="201">
        <v>4.03</v>
      </c>
      <c r="V2264" t="s">
        <v>1326</v>
      </c>
      <c r="W2264" t="s">
        <v>250</v>
      </c>
      <c r="X2264" t="s">
        <v>70</v>
      </c>
      <c r="Y2264" t="s">
        <v>1528</v>
      </c>
      <c r="Z2264" t="s">
        <v>1909</v>
      </c>
      <c r="AA2264">
        <v>817586</v>
      </c>
      <c r="AB2264" s="198">
        <v>37042.875</v>
      </c>
      <c r="AC2264" s="198">
        <v>37042.875</v>
      </c>
    </row>
    <row r="2265" spans="1:29" x14ac:dyDescent="0.25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13">
        <f t="shared" si="180"/>
        <v>82500</v>
      </c>
      <c r="G2265" s="202">
        <v>1310122</v>
      </c>
      <c r="H2265" s="198">
        <v>37041.370752314811</v>
      </c>
      <c r="I2265" t="s">
        <v>1301</v>
      </c>
      <c r="M2265" t="s">
        <v>2946</v>
      </c>
      <c r="N2265" t="s">
        <v>96</v>
      </c>
      <c r="O2265" t="s">
        <v>3128</v>
      </c>
      <c r="Q2265" s="199">
        <v>2750</v>
      </c>
      <c r="S2265" t="s">
        <v>3329</v>
      </c>
      <c r="T2265" t="s">
        <v>97</v>
      </c>
      <c r="U2265" s="201">
        <v>4.83</v>
      </c>
      <c r="V2265" t="s">
        <v>2308</v>
      </c>
      <c r="W2265" t="s">
        <v>1502</v>
      </c>
      <c r="X2265" t="s">
        <v>99</v>
      </c>
      <c r="Y2265" t="s">
        <v>1528</v>
      </c>
      <c r="Z2265" t="s">
        <v>1910</v>
      </c>
      <c r="AA2265">
        <v>817589</v>
      </c>
      <c r="AB2265" s="198">
        <v>37043.875</v>
      </c>
      <c r="AC2265" s="198">
        <v>37072.875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25000</v>
      </c>
      <c r="G2266" s="202">
        <v>1310124</v>
      </c>
      <c r="H2266" s="198">
        <v>37041.370752314811</v>
      </c>
      <c r="I2266" t="s">
        <v>3227</v>
      </c>
      <c r="M2266" t="s">
        <v>2946</v>
      </c>
      <c r="N2266" t="s">
        <v>1524</v>
      </c>
      <c r="O2266" t="s">
        <v>110</v>
      </c>
      <c r="Q2266" s="199">
        <v>25000</v>
      </c>
      <c r="S2266" t="s">
        <v>2947</v>
      </c>
      <c r="T2266" t="s">
        <v>3255</v>
      </c>
      <c r="U2266" s="201">
        <v>3.69</v>
      </c>
      <c r="V2266" t="s">
        <v>1122</v>
      </c>
      <c r="W2266" t="s">
        <v>1101</v>
      </c>
      <c r="X2266" t="s">
        <v>1102</v>
      </c>
      <c r="Y2266" t="s">
        <v>1528</v>
      </c>
      <c r="Z2266" t="s">
        <v>1909</v>
      </c>
      <c r="AA2266">
        <v>817591</v>
      </c>
      <c r="AB2266" s="198">
        <v>37042.875</v>
      </c>
      <c r="AC2266" s="198">
        <v>37042.875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1310123</v>
      </c>
      <c r="H2267" s="198">
        <v>37041.370752314811</v>
      </c>
      <c r="I2267" t="s">
        <v>1267</v>
      </c>
      <c r="M2267" t="s">
        <v>2946</v>
      </c>
      <c r="N2267" t="s">
        <v>1524</v>
      </c>
      <c r="O2267" t="s">
        <v>1135</v>
      </c>
      <c r="Q2267" s="199">
        <v>5000</v>
      </c>
      <c r="S2267" t="s">
        <v>2947</v>
      </c>
      <c r="T2267" t="s">
        <v>3255</v>
      </c>
      <c r="U2267" s="201">
        <v>2.4550000000000001</v>
      </c>
      <c r="V2267" t="s">
        <v>897</v>
      </c>
      <c r="W2267" t="s">
        <v>1126</v>
      </c>
      <c r="X2267" t="s">
        <v>83</v>
      </c>
      <c r="Y2267" t="s">
        <v>1528</v>
      </c>
      <c r="Z2267" t="s">
        <v>1909</v>
      </c>
      <c r="AA2267">
        <v>817590</v>
      </c>
      <c r="AB2267" s="198">
        <v>37043.875</v>
      </c>
      <c r="AC2267" s="198">
        <v>37072.875</v>
      </c>
    </row>
    <row r="2268" spans="1:29" x14ac:dyDescent="0.25">
      <c r="A2268" s="44" t="str">
        <f t="shared" si="176"/>
        <v xml:space="preserve"> Crude Financial</v>
      </c>
      <c r="B2268" s="44" t="str">
        <f t="shared" si="177"/>
        <v/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775000</v>
      </c>
      <c r="G2268" s="202">
        <v>1310125</v>
      </c>
      <c r="H2268" s="198">
        <v>37041.370833333334</v>
      </c>
      <c r="I2268" t="s">
        <v>1220</v>
      </c>
      <c r="M2268" t="s">
        <v>3086</v>
      </c>
      <c r="N2268" t="s">
        <v>1288</v>
      </c>
      <c r="O2268" t="s">
        <v>1289</v>
      </c>
      <c r="P2268" s="199">
        <v>25000</v>
      </c>
      <c r="S2268" t="s">
        <v>1290</v>
      </c>
      <c r="T2268" t="s">
        <v>3255</v>
      </c>
      <c r="U2268" s="201">
        <v>28.98</v>
      </c>
      <c r="V2268" t="s">
        <v>214</v>
      </c>
      <c r="W2268" t="s">
        <v>1050</v>
      </c>
      <c r="X2268" t="s">
        <v>1051</v>
      </c>
      <c r="Y2268" t="s">
        <v>1670</v>
      </c>
      <c r="Z2268" t="s">
        <v>3420</v>
      </c>
      <c r="AA2268">
        <v>109480</v>
      </c>
      <c r="AB2268" s="198">
        <v>37073</v>
      </c>
      <c r="AC2268" s="198">
        <v>37103</v>
      </c>
    </row>
    <row r="2269" spans="1:29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1310126</v>
      </c>
      <c r="H2269" s="198">
        <v>37041.370891203704</v>
      </c>
      <c r="I2269" t="s">
        <v>1254</v>
      </c>
      <c r="M2269" t="s">
        <v>2946</v>
      </c>
      <c r="N2269" t="s">
        <v>1268</v>
      </c>
      <c r="O2269" t="s">
        <v>1537</v>
      </c>
      <c r="Q2269" s="199">
        <v>5000</v>
      </c>
      <c r="S2269" t="s">
        <v>2947</v>
      </c>
      <c r="T2269" t="s">
        <v>3255</v>
      </c>
      <c r="U2269" s="201">
        <v>3.7349999999999999</v>
      </c>
      <c r="V2269" t="s">
        <v>3221</v>
      </c>
      <c r="W2269" t="s">
        <v>1767</v>
      </c>
      <c r="X2269" t="s">
        <v>1269</v>
      </c>
      <c r="Y2269" t="s">
        <v>3275</v>
      </c>
      <c r="Z2269" t="s">
        <v>1909</v>
      </c>
      <c r="AA2269" t="s">
        <v>2309</v>
      </c>
      <c r="AB2269" s="198">
        <v>37073.875</v>
      </c>
      <c r="AC2269" s="198">
        <v>37103.875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</v>
      </c>
      <c r="G2270" s="202">
        <v>1310128</v>
      </c>
      <c r="H2270" s="198">
        <v>37041.370925925927</v>
      </c>
      <c r="I2270" t="s">
        <v>75</v>
      </c>
      <c r="M2270" t="s">
        <v>2946</v>
      </c>
      <c r="N2270" t="s">
        <v>1524</v>
      </c>
      <c r="O2270" t="s">
        <v>360</v>
      </c>
      <c r="P2270" s="199">
        <v>5000</v>
      </c>
      <c r="S2270" t="s">
        <v>2947</v>
      </c>
      <c r="T2270" t="s">
        <v>3255</v>
      </c>
      <c r="U2270" s="201">
        <v>3.63</v>
      </c>
      <c r="V2270" t="s">
        <v>1371</v>
      </c>
      <c r="W2270" t="s">
        <v>1107</v>
      </c>
      <c r="X2270" t="s">
        <v>85</v>
      </c>
      <c r="Y2270" t="s">
        <v>1528</v>
      </c>
      <c r="Z2270" t="s">
        <v>1909</v>
      </c>
      <c r="AA2270">
        <v>817592</v>
      </c>
      <c r="AB2270" s="198">
        <v>37042.875</v>
      </c>
      <c r="AC2270" s="198">
        <v>37042.875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1310129</v>
      </c>
      <c r="H2271" s="198">
        <v>37041.370937500003</v>
      </c>
      <c r="I2271" t="s">
        <v>1262</v>
      </c>
      <c r="M2271" t="s">
        <v>2946</v>
      </c>
      <c r="N2271" t="s">
        <v>1524</v>
      </c>
      <c r="O2271" t="s">
        <v>2016</v>
      </c>
      <c r="P2271" s="199">
        <v>10000</v>
      </c>
      <c r="S2271" t="s">
        <v>2947</v>
      </c>
      <c r="T2271" t="s">
        <v>3255</v>
      </c>
      <c r="U2271" s="201">
        <v>3.66</v>
      </c>
      <c r="V2271" t="s">
        <v>1369</v>
      </c>
      <c r="W2271" t="s">
        <v>1107</v>
      </c>
      <c r="X2271" t="s">
        <v>1108</v>
      </c>
      <c r="Y2271" t="s">
        <v>1528</v>
      </c>
      <c r="Z2271" t="s">
        <v>1909</v>
      </c>
      <c r="AA2271">
        <v>817593</v>
      </c>
      <c r="AB2271" s="198">
        <v>37042.875</v>
      </c>
      <c r="AC2271" s="198">
        <v>37042.875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672</v>
      </c>
      <c r="G2272" s="202">
        <v>1310130</v>
      </c>
      <c r="H2272" s="198">
        <v>37041.370949074073</v>
      </c>
      <c r="I2272" t="s">
        <v>72</v>
      </c>
      <c r="M2272" t="s">
        <v>2946</v>
      </c>
      <c r="N2272" t="s">
        <v>1524</v>
      </c>
      <c r="O2272" t="s">
        <v>4882</v>
      </c>
      <c r="P2272" s="199">
        <v>672</v>
      </c>
      <c r="S2272" t="s">
        <v>2947</v>
      </c>
      <c r="T2272" t="s">
        <v>3255</v>
      </c>
      <c r="U2272" s="201">
        <v>3.84</v>
      </c>
      <c r="V2272" t="s">
        <v>2310</v>
      </c>
      <c r="W2272" t="s">
        <v>1575</v>
      </c>
      <c r="X2272" t="s">
        <v>1576</v>
      </c>
      <c r="Y2272" t="s">
        <v>1528</v>
      </c>
      <c r="Z2272" t="s">
        <v>1909</v>
      </c>
      <c r="AA2272">
        <v>817594</v>
      </c>
      <c r="AB2272" s="198">
        <v>37042.875</v>
      </c>
      <c r="AC2272" s="198">
        <v>37042.875</v>
      </c>
    </row>
    <row r="2273" spans="1:29" x14ac:dyDescent="0.25">
      <c r="A2273" s="44" t="str">
        <f t="shared" si="176"/>
        <v>US Natural Gas Financial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31</v>
      </c>
      <c r="F2273" s="213">
        <f t="shared" si="180"/>
        <v>155000</v>
      </c>
      <c r="G2273" s="202">
        <v>1310131</v>
      </c>
      <c r="H2273" s="198">
        <v>37041.37096064815</v>
      </c>
      <c r="I2273" t="s">
        <v>1600</v>
      </c>
      <c r="M2273" t="s">
        <v>2946</v>
      </c>
      <c r="N2273" t="s">
        <v>1268</v>
      </c>
      <c r="O2273" t="s">
        <v>1537</v>
      </c>
      <c r="Q2273" s="199">
        <v>5000</v>
      </c>
      <c r="S2273" t="s">
        <v>2947</v>
      </c>
      <c r="T2273" t="s">
        <v>3255</v>
      </c>
      <c r="U2273" s="201">
        <v>3.7349999999999999</v>
      </c>
      <c r="V2273" t="s">
        <v>3116</v>
      </c>
      <c r="W2273" t="s">
        <v>1767</v>
      </c>
      <c r="X2273" t="s">
        <v>1269</v>
      </c>
      <c r="Y2273" t="s">
        <v>3275</v>
      </c>
      <c r="Z2273" t="s">
        <v>1909</v>
      </c>
      <c r="AA2273" t="s">
        <v>2311</v>
      </c>
      <c r="AB2273" s="198">
        <v>37073.875</v>
      </c>
      <c r="AC2273" s="198">
        <v>37103.875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1310133</v>
      </c>
      <c r="H2274" s="198">
        <v>37041.370972222219</v>
      </c>
      <c r="I2274" t="s">
        <v>1584</v>
      </c>
      <c r="M2274" t="s">
        <v>2946</v>
      </c>
      <c r="N2274" t="s">
        <v>1524</v>
      </c>
      <c r="O2274" t="s">
        <v>1984</v>
      </c>
      <c r="Q2274" s="199">
        <v>5000</v>
      </c>
      <c r="S2274" t="s">
        <v>2947</v>
      </c>
      <c r="T2274" t="s">
        <v>3255</v>
      </c>
      <c r="U2274" s="201">
        <v>4.0599999999999996</v>
      </c>
      <c r="V2274" t="s">
        <v>1585</v>
      </c>
      <c r="W2274" t="s">
        <v>250</v>
      </c>
      <c r="X2274" t="s">
        <v>70</v>
      </c>
      <c r="Y2274" t="s">
        <v>1528</v>
      </c>
      <c r="Z2274" t="s">
        <v>1909</v>
      </c>
      <c r="AA2274">
        <v>817596</v>
      </c>
      <c r="AB2274" s="198">
        <v>37042.875</v>
      </c>
      <c r="AC2274" s="198">
        <v>37042.875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9475</v>
      </c>
      <c r="G2275" s="202">
        <v>1310132</v>
      </c>
      <c r="H2275" s="198">
        <v>37041.370972222219</v>
      </c>
      <c r="I2275" t="s">
        <v>1418</v>
      </c>
      <c r="M2275" t="s">
        <v>2946</v>
      </c>
      <c r="N2275" t="s">
        <v>1524</v>
      </c>
      <c r="O2275" t="s">
        <v>110</v>
      </c>
      <c r="Q2275" s="199">
        <v>9475</v>
      </c>
      <c r="S2275" t="s">
        <v>2947</v>
      </c>
      <c r="T2275" t="s">
        <v>3255</v>
      </c>
      <c r="U2275" s="201">
        <v>3.7050000000000001</v>
      </c>
      <c r="V2275" t="s">
        <v>1419</v>
      </c>
      <c r="W2275" t="s">
        <v>1101</v>
      </c>
      <c r="X2275" t="s">
        <v>1102</v>
      </c>
      <c r="Y2275" t="s">
        <v>1528</v>
      </c>
      <c r="Z2275" t="s">
        <v>1909</v>
      </c>
      <c r="AA2275">
        <v>817595</v>
      </c>
      <c r="AB2275" s="198">
        <v>37042.875</v>
      </c>
      <c r="AC2275" s="198">
        <v>37042.875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</v>
      </c>
      <c r="G2276" s="202">
        <v>1310134</v>
      </c>
      <c r="H2276" s="198">
        <v>37041.370983796296</v>
      </c>
      <c r="I2276" t="s">
        <v>1254</v>
      </c>
      <c r="M2276" t="s">
        <v>2946</v>
      </c>
      <c r="N2276" t="s">
        <v>1524</v>
      </c>
      <c r="O2276" t="s">
        <v>4891</v>
      </c>
      <c r="Q2276" s="199">
        <v>1500</v>
      </c>
      <c r="S2276" t="s">
        <v>2947</v>
      </c>
      <c r="T2276" t="s">
        <v>3255</v>
      </c>
      <c r="U2276" s="201">
        <v>3.5274999999999999</v>
      </c>
      <c r="V2276" t="s">
        <v>1393</v>
      </c>
      <c r="W2276" t="s">
        <v>1363</v>
      </c>
      <c r="X2276" t="s">
        <v>1548</v>
      </c>
      <c r="Y2276" t="s">
        <v>1528</v>
      </c>
      <c r="Z2276" t="s">
        <v>1909</v>
      </c>
      <c r="AA2276">
        <v>817597</v>
      </c>
      <c r="AB2276" s="198">
        <v>37042.875</v>
      </c>
      <c r="AC2276" s="198">
        <v>37042.875</v>
      </c>
    </row>
    <row r="2277" spans="1:29" x14ac:dyDescent="0.25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30</v>
      </c>
      <c r="F2277" s="213">
        <f t="shared" si="180"/>
        <v>150000</v>
      </c>
      <c r="G2277" s="202">
        <v>1310135</v>
      </c>
      <c r="H2277" s="198">
        <v>37041.370995370373</v>
      </c>
      <c r="I2277" t="s">
        <v>3343</v>
      </c>
      <c r="M2277" t="s">
        <v>2946</v>
      </c>
      <c r="N2277" t="s">
        <v>96</v>
      </c>
      <c r="O2277" t="s">
        <v>3128</v>
      </c>
      <c r="Q2277" s="199">
        <v>5000</v>
      </c>
      <c r="S2277" t="s">
        <v>3329</v>
      </c>
      <c r="T2277" t="s">
        <v>97</v>
      </c>
      <c r="U2277" s="201">
        <v>4.83</v>
      </c>
      <c r="V2277" t="s">
        <v>3388</v>
      </c>
      <c r="W2277" t="s">
        <v>1502</v>
      </c>
      <c r="X2277" t="s">
        <v>99</v>
      </c>
      <c r="Y2277" t="s">
        <v>1528</v>
      </c>
      <c r="Z2277" t="s">
        <v>1910</v>
      </c>
      <c r="AA2277">
        <v>817598</v>
      </c>
      <c r="AB2277" s="198">
        <v>37043.875</v>
      </c>
      <c r="AC2277" s="198">
        <v>37072.875</v>
      </c>
    </row>
    <row r="2278" spans="1:29" x14ac:dyDescent="0.25">
      <c r="A2278" s="44" t="str">
        <f t="shared" si="176"/>
        <v xml:space="preserve"> Metals Financial</v>
      </c>
      <c r="B2278" s="44" t="str">
        <f t="shared" si="177"/>
        <v/>
      </c>
      <c r="C2278" s="44" t="str">
        <f t="shared" si="178"/>
        <v>Metals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20</v>
      </c>
      <c r="G2278" s="202">
        <v>1310139</v>
      </c>
      <c r="H2278" s="198">
        <v>37041.371030092596</v>
      </c>
      <c r="I2278" t="s">
        <v>263</v>
      </c>
      <c r="M2278" t="s">
        <v>2952</v>
      </c>
      <c r="N2278" t="s">
        <v>3252</v>
      </c>
      <c r="O2278" t="s">
        <v>3253</v>
      </c>
      <c r="P2278" s="199">
        <v>20</v>
      </c>
      <c r="S2278" t="s">
        <v>3254</v>
      </c>
      <c r="T2278" t="s">
        <v>3255</v>
      </c>
      <c r="U2278" s="201">
        <v>1700</v>
      </c>
      <c r="V2278" t="s">
        <v>264</v>
      </c>
      <c r="W2278" t="s">
        <v>3261</v>
      </c>
      <c r="X2278" t="s">
        <v>3257</v>
      </c>
      <c r="Y2278" t="s">
        <v>3258</v>
      </c>
      <c r="Z2278" t="s">
        <v>3259</v>
      </c>
      <c r="AA2278">
        <v>2157894</v>
      </c>
    </row>
    <row r="2279" spans="1:29" x14ac:dyDescent="0.25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1310140</v>
      </c>
      <c r="H2279" s="198">
        <v>37041.371030092596</v>
      </c>
      <c r="I2279" t="s">
        <v>1463</v>
      </c>
      <c r="M2279" t="s">
        <v>2946</v>
      </c>
      <c r="N2279" t="s">
        <v>1556</v>
      </c>
      <c r="O2279" t="s">
        <v>2312</v>
      </c>
      <c r="Q2279" s="199">
        <v>5000</v>
      </c>
      <c r="S2279" t="s">
        <v>2947</v>
      </c>
      <c r="T2279" t="s">
        <v>3255</v>
      </c>
      <c r="U2279" s="201">
        <v>3.9049999999999998</v>
      </c>
      <c r="V2279" t="s">
        <v>3009</v>
      </c>
      <c r="W2279" t="s">
        <v>1557</v>
      </c>
      <c r="X2279" t="s">
        <v>1558</v>
      </c>
      <c r="Y2279" t="s">
        <v>1528</v>
      </c>
      <c r="Z2279" t="s">
        <v>1909</v>
      </c>
      <c r="AA2279">
        <v>817599</v>
      </c>
      <c r="AB2279" s="198">
        <v>37042.875</v>
      </c>
      <c r="AC2279" s="198">
        <v>37042.875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1310142</v>
      </c>
      <c r="H2280" s="198">
        <v>37041.371041666665</v>
      </c>
      <c r="I2280" t="s">
        <v>92</v>
      </c>
      <c r="M2280" t="s">
        <v>2946</v>
      </c>
      <c r="N2280" t="s">
        <v>1524</v>
      </c>
      <c r="O2280" t="s">
        <v>4940</v>
      </c>
      <c r="P2280" s="199">
        <v>5000</v>
      </c>
      <c r="S2280" t="s">
        <v>2947</v>
      </c>
      <c r="T2280" t="s">
        <v>3255</v>
      </c>
      <c r="U2280" s="201">
        <v>4.8</v>
      </c>
      <c r="V2280" t="s">
        <v>2959</v>
      </c>
      <c r="W2280" t="s">
        <v>82</v>
      </c>
      <c r="X2280" t="s">
        <v>83</v>
      </c>
      <c r="Y2280" t="s">
        <v>1528</v>
      </c>
      <c r="Z2280" t="s">
        <v>1909</v>
      </c>
      <c r="AA2280">
        <v>817600</v>
      </c>
      <c r="AB2280" s="198">
        <v>37042.875</v>
      </c>
      <c r="AC2280" s="198">
        <v>37042.875</v>
      </c>
    </row>
    <row r="2281" spans="1:29" x14ac:dyDescent="0.25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25000</v>
      </c>
      <c r="G2281" s="202">
        <v>1310141</v>
      </c>
      <c r="H2281" s="198">
        <v>37041.371041666665</v>
      </c>
      <c r="I2281" t="s">
        <v>1062</v>
      </c>
      <c r="M2281" t="s">
        <v>3086</v>
      </c>
      <c r="N2281" t="s">
        <v>1063</v>
      </c>
      <c r="O2281" t="s">
        <v>2972</v>
      </c>
      <c r="P2281" s="199">
        <v>25000</v>
      </c>
      <c r="S2281" t="s">
        <v>2953</v>
      </c>
      <c r="T2281" t="s">
        <v>3255</v>
      </c>
      <c r="U2281" s="201">
        <v>28.59</v>
      </c>
      <c r="V2281" t="s">
        <v>1513</v>
      </c>
      <c r="W2281" t="s">
        <v>1065</v>
      </c>
      <c r="X2281" t="s">
        <v>1066</v>
      </c>
      <c r="Y2281" t="s">
        <v>1670</v>
      </c>
      <c r="Z2281" t="s">
        <v>1909</v>
      </c>
      <c r="AA2281">
        <v>109482</v>
      </c>
      <c r="AB2281" s="198">
        <v>37073</v>
      </c>
      <c r="AC2281" s="198">
        <v>37103</v>
      </c>
    </row>
    <row r="2282" spans="1:29" x14ac:dyDescent="0.25">
      <c r="A2282" s="44" t="str">
        <f t="shared" si="176"/>
        <v>US Natural Gas Financial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92</v>
      </c>
      <c r="F2282" s="213">
        <f t="shared" si="180"/>
        <v>460000</v>
      </c>
      <c r="G2282" s="202">
        <v>1310143</v>
      </c>
      <c r="H2282" s="198">
        <v>37041.371053240742</v>
      </c>
      <c r="I2282" t="s">
        <v>1532</v>
      </c>
      <c r="M2282" t="s">
        <v>2946</v>
      </c>
      <c r="N2282" t="s">
        <v>1538</v>
      </c>
      <c r="O2282" t="s">
        <v>4956</v>
      </c>
      <c r="P2282" s="199">
        <v>5000</v>
      </c>
      <c r="S2282" t="s">
        <v>2947</v>
      </c>
      <c r="T2282" t="s">
        <v>3255</v>
      </c>
      <c r="U2282" s="201">
        <v>0.23</v>
      </c>
      <c r="V2282" t="s">
        <v>3203</v>
      </c>
      <c r="W2282" t="s">
        <v>1539</v>
      </c>
      <c r="X2282" t="s">
        <v>1540</v>
      </c>
      <c r="Y2282" t="s">
        <v>3275</v>
      </c>
      <c r="Z2282" t="s">
        <v>1909</v>
      </c>
      <c r="AA2282" t="s">
        <v>2313</v>
      </c>
      <c r="AB2282" s="198">
        <v>37073</v>
      </c>
      <c r="AC2282" s="198">
        <v>37164</v>
      </c>
    </row>
    <row r="2283" spans="1:29" x14ac:dyDescent="0.25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31</v>
      </c>
      <c r="F2283" s="213">
        <f t="shared" si="180"/>
        <v>155000</v>
      </c>
      <c r="G2283" s="202">
        <v>1310145</v>
      </c>
      <c r="H2283" s="198">
        <v>37041.371087962965</v>
      </c>
      <c r="I2283" t="s">
        <v>1532</v>
      </c>
      <c r="M2283" t="s">
        <v>2946</v>
      </c>
      <c r="N2283" t="s">
        <v>1538</v>
      </c>
      <c r="O2283" t="s">
        <v>4958</v>
      </c>
      <c r="P2283" s="199">
        <v>5000</v>
      </c>
      <c r="S2283" t="s">
        <v>2947</v>
      </c>
      <c r="T2283" t="s">
        <v>3255</v>
      </c>
      <c r="U2283" s="201">
        <v>0.23250000000000001</v>
      </c>
      <c r="V2283" t="s">
        <v>3203</v>
      </c>
      <c r="W2283" t="s">
        <v>1539</v>
      </c>
      <c r="X2283" t="s">
        <v>1540</v>
      </c>
      <c r="Y2283" t="s">
        <v>3275</v>
      </c>
      <c r="Z2283" t="s">
        <v>1909</v>
      </c>
      <c r="AA2283" t="s">
        <v>2314</v>
      </c>
      <c r="AB2283" s="198">
        <v>37165</v>
      </c>
      <c r="AC2283" s="198">
        <v>37195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1310146</v>
      </c>
      <c r="H2284" s="198">
        <v>37041.371099537035</v>
      </c>
      <c r="I2284" t="s">
        <v>1573</v>
      </c>
      <c r="M2284" t="s">
        <v>2946</v>
      </c>
      <c r="N2284" t="s">
        <v>1524</v>
      </c>
      <c r="O2284" t="s">
        <v>4940</v>
      </c>
      <c r="Q2284" s="199">
        <v>10000</v>
      </c>
      <c r="S2284" t="s">
        <v>2947</v>
      </c>
      <c r="T2284" t="s">
        <v>3255</v>
      </c>
      <c r="U2284" s="201">
        <v>4.9000000000000004</v>
      </c>
      <c r="V2284" t="s">
        <v>305</v>
      </c>
      <c r="W2284" t="s">
        <v>82</v>
      </c>
      <c r="X2284" t="s">
        <v>83</v>
      </c>
      <c r="Y2284" t="s">
        <v>1528</v>
      </c>
      <c r="Z2284" t="s">
        <v>1909</v>
      </c>
      <c r="AA2284">
        <v>817601</v>
      </c>
      <c r="AB2284" s="198">
        <v>37042.875</v>
      </c>
      <c r="AC2284" s="198">
        <v>37042.875</v>
      </c>
    </row>
    <row r="2285" spans="1:29" x14ac:dyDescent="0.25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123</v>
      </c>
      <c r="F2285" s="213">
        <f t="shared" si="180"/>
        <v>1230000</v>
      </c>
      <c r="G2285" s="202">
        <v>1310147</v>
      </c>
      <c r="H2285" s="198">
        <v>37041.371145833335</v>
      </c>
      <c r="I2285" t="s">
        <v>2992</v>
      </c>
      <c r="M2285" t="s">
        <v>2946</v>
      </c>
      <c r="N2285" t="s">
        <v>1538</v>
      </c>
      <c r="O2285" t="s">
        <v>2315</v>
      </c>
      <c r="P2285" s="199">
        <v>10000</v>
      </c>
      <c r="S2285" t="s">
        <v>2947</v>
      </c>
      <c r="T2285" t="s">
        <v>3255</v>
      </c>
      <c r="U2285" s="201">
        <v>-7.4999999999999997E-3</v>
      </c>
      <c r="V2285" t="s">
        <v>533</v>
      </c>
      <c r="W2285" t="s">
        <v>1402</v>
      </c>
      <c r="X2285" t="s">
        <v>1403</v>
      </c>
      <c r="Y2285" t="s">
        <v>3275</v>
      </c>
      <c r="Z2285" t="s">
        <v>1909</v>
      </c>
      <c r="AA2285" t="s">
        <v>2316</v>
      </c>
      <c r="AB2285" s="198">
        <v>37073</v>
      </c>
      <c r="AC2285" s="198">
        <v>37195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1310148</v>
      </c>
      <c r="H2286" s="198">
        <v>37041.371157407404</v>
      </c>
      <c r="I2286" t="s">
        <v>2992</v>
      </c>
      <c r="M2286" t="s">
        <v>2946</v>
      </c>
      <c r="N2286" t="s">
        <v>1524</v>
      </c>
      <c r="O2286" t="s">
        <v>4965</v>
      </c>
      <c r="P2286" s="199">
        <v>5000</v>
      </c>
      <c r="S2286" t="s">
        <v>2947</v>
      </c>
      <c r="T2286" t="s">
        <v>3255</v>
      </c>
      <c r="U2286" s="201">
        <v>4</v>
      </c>
      <c r="V2286" t="s">
        <v>413</v>
      </c>
      <c r="W2286" t="s">
        <v>250</v>
      </c>
      <c r="X2286" t="s">
        <v>70</v>
      </c>
      <c r="Y2286" t="s">
        <v>1528</v>
      </c>
      <c r="Z2286" t="s">
        <v>1909</v>
      </c>
      <c r="AA2286">
        <v>817602</v>
      </c>
      <c r="AB2286" s="198">
        <v>37042.875</v>
      </c>
      <c r="AC2286" s="198">
        <v>37042.875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1310149</v>
      </c>
      <c r="H2287" s="198">
        <v>37041.371203703704</v>
      </c>
      <c r="I2287" t="s">
        <v>2910</v>
      </c>
      <c r="M2287" t="s">
        <v>2946</v>
      </c>
      <c r="N2287" t="s">
        <v>1524</v>
      </c>
      <c r="O2287" t="s">
        <v>4953</v>
      </c>
      <c r="Q2287" s="199">
        <v>5000</v>
      </c>
      <c r="S2287" t="s">
        <v>2947</v>
      </c>
      <c r="T2287" t="s">
        <v>3255</v>
      </c>
      <c r="U2287" s="201">
        <v>3.8849999999999998</v>
      </c>
      <c r="V2287" t="s">
        <v>2911</v>
      </c>
      <c r="W2287" t="s">
        <v>1117</v>
      </c>
      <c r="X2287" t="s">
        <v>1118</v>
      </c>
      <c r="Y2287" t="s">
        <v>1528</v>
      </c>
      <c r="Z2287" t="s">
        <v>1909</v>
      </c>
      <c r="AA2287">
        <v>817603</v>
      </c>
      <c r="AB2287" s="198">
        <v>37042.875</v>
      </c>
      <c r="AC2287" s="198">
        <v>37042.875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121</v>
      </c>
      <c r="G2288" s="202">
        <v>1310150</v>
      </c>
      <c r="H2288" s="198">
        <v>37041.371249999997</v>
      </c>
      <c r="I2288" t="s">
        <v>75</v>
      </c>
      <c r="M2288" t="s">
        <v>2946</v>
      </c>
      <c r="N2288" t="s">
        <v>1524</v>
      </c>
      <c r="O2288" t="s">
        <v>4904</v>
      </c>
      <c r="Q2288" s="199">
        <v>121</v>
      </c>
      <c r="S2288" t="s">
        <v>2947</v>
      </c>
      <c r="T2288" t="s">
        <v>3255</v>
      </c>
      <c r="U2288" s="201">
        <v>3.99</v>
      </c>
      <c r="V2288" t="s">
        <v>874</v>
      </c>
      <c r="W2288" t="s">
        <v>64</v>
      </c>
      <c r="X2288" t="s">
        <v>65</v>
      </c>
      <c r="Y2288" t="s">
        <v>1528</v>
      </c>
      <c r="Z2288" t="s">
        <v>1909</v>
      </c>
      <c r="AA2288">
        <v>817604</v>
      </c>
      <c r="AB2288" s="198">
        <v>37042.875</v>
      </c>
      <c r="AC2288" s="198">
        <v>37042.875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1310151</v>
      </c>
      <c r="H2289" s="198">
        <v>37041.371261574073</v>
      </c>
      <c r="I2289" t="s">
        <v>1552</v>
      </c>
      <c r="M2289" t="s">
        <v>2946</v>
      </c>
      <c r="N2289" t="s">
        <v>1524</v>
      </c>
      <c r="O2289" t="s">
        <v>4895</v>
      </c>
      <c r="Q2289" s="199">
        <v>5000</v>
      </c>
      <c r="S2289" t="s">
        <v>2947</v>
      </c>
      <c r="T2289" t="s">
        <v>3255</v>
      </c>
      <c r="U2289" s="201">
        <v>3.5649999999999999</v>
      </c>
      <c r="V2289" t="s">
        <v>1121</v>
      </c>
      <c r="W2289" t="s">
        <v>1363</v>
      </c>
      <c r="X2289" t="s">
        <v>1548</v>
      </c>
      <c r="Y2289" t="s">
        <v>1528</v>
      </c>
      <c r="Z2289" t="s">
        <v>1909</v>
      </c>
      <c r="AA2289">
        <v>817605</v>
      </c>
      <c r="AB2289" s="198">
        <v>37042.875</v>
      </c>
      <c r="AC2289" s="198">
        <v>37042.875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1310152</v>
      </c>
      <c r="H2290" s="198">
        <v>37041.37127314815</v>
      </c>
      <c r="I2290" t="s">
        <v>3227</v>
      </c>
      <c r="M2290" t="s">
        <v>2946</v>
      </c>
      <c r="N2290" t="s">
        <v>1524</v>
      </c>
      <c r="O2290" t="s">
        <v>4845</v>
      </c>
      <c r="Q2290" s="199">
        <v>10000</v>
      </c>
      <c r="S2290" t="s">
        <v>2947</v>
      </c>
      <c r="T2290" t="s">
        <v>3255</v>
      </c>
      <c r="U2290" s="201">
        <v>3.7513000000000001</v>
      </c>
      <c r="V2290" t="s">
        <v>1412</v>
      </c>
      <c r="W2290" t="s">
        <v>1526</v>
      </c>
      <c r="X2290" t="s">
        <v>1527</v>
      </c>
      <c r="Y2290" t="s">
        <v>1528</v>
      </c>
      <c r="Z2290" t="s">
        <v>1909</v>
      </c>
      <c r="AA2290">
        <v>817606</v>
      </c>
      <c r="AB2290" s="198">
        <v>37042.875</v>
      </c>
      <c r="AC2290" s="198">
        <v>37042.875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1310153</v>
      </c>
      <c r="H2291" s="198">
        <v>37041.371331018519</v>
      </c>
      <c r="I2291" t="s">
        <v>1238</v>
      </c>
      <c r="M2291" t="s">
        <v>2946</v>
      </c>
      <c r="N2291" t="s">
        <v>1524</v>
      </c>
      <c r="O2291" t="s">
        <v>4845</v>
      </c>
      <c r="Q2291" s="199">
        <v>10000</v>
      </c>
      <c r="S2291" t="s">
        <v>2947</v>
      </c>
      <c r="T2291" t="s">
        <v>3255</v>
      </c>
      <c r="U2291" s="201">
        <v>3.7524999999999999</v>
      </c>
      <c r="V2291" t="s">
        <v>1553</v>
      </c>
      <c r="W2291" t="s">
        <v>1526</v>
      </c>
      <c r="X2291" t="s">
        <v>1527</v>
      </c>
      <c r="Y2291" t="s">
        <v>1528</v>
      </c>
      <c r="Z2291" t="s">
        <v>1909</v>
      </c>
      <c r="AA2291">
        <v>817607</v>
      </c>
      <c r="AB2291" s="198">
        <v>37042.875</v>
      </c>
      <c r="AC2291" s="198">
        <v>37042.875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25000</v>
      </c>
      <c r="G2292" s="202">
        <v>1310155</v>
      </c>
      <c r="H2292" s="198">
        <v>37041.371342592596</v>
      </c>
      <c r="I2292" t="s">
        <v>1551</v>
      </c>
      <c r="M2292" t="s">
        <v>2946</v>
      </c>
      <c r="N2292" t="s">
        <v>1524</v>
      </c>
      <c r="O2292" t="s">
        <v>110</v>
      </c>
      <c r="P2292" s="199">
        <v>25000</v>
      </c>
      <c r="S2292" t="s">
        <v>2947</v>
      </c>
      <c r="T2292" t="s">
        <v>3255</v>
      </c>
      <c r="U2292" s="201">
        <v>3.6949999999999998</v>
      </c>
      <c r="V2292" t="s">
        <v>3175</v>
      </c>
      <c r="W2292" t="s">
        <v>1101</v>
      </c>
      <c r="X2292" t="s">
        <v>1102</v>
      </c>
      <c r="Y2292" t="s">
        <v>1528</v>
      </c>
      <c r="Z2292" t="s">
        <v>1909</v>
      </c>
      <c r="AA2292">
        <v>817608</v>
      </c>
      <c r="AB2292" s="198">
        <v>37042.875</v>
      </c>
      <c r="AC2292" s="198">
        <v>37042.875</v>
      </c>
    </row>
    <row r="2293" spans="1:29" x14ac:dyDescent="0.25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50000</v>
      </c>
      <c r="G2293" s="202">
        <v>1310154</v>
      </c>
      <c r="H2293" s="198">
        <v>37041.371342592596</v>
      </c>
      <c r="I2293" t="s">
        <v>1267</v>
      </c>
      <c r="M2293" t="s">
        <v>3086</v>
      </c>
      <c r="N2293" t="s">
        <v>1063</v>
      </c>
      <c r="O2293" t="s">
        <v>2972</v>
      </c>
      <c r="P2293" s="199">
        <v>50000</v>
      </c>
      <c r="S2293" t="s">
        <v>2953</v>
      </c>
      <c r="T2293" t="s">
        <v>3255</v>
      </c>
      <c r="U2293" s="201">
        <v>28.57</v>
      </c>
      <c r="V2293" t="s">
        <v>3332</v>
      </c>
      <c r="W2293" t="s">
        <v>1065</v>
      </c>
      <c r="X2293" t="s">
        <v>1066</v>
      </c>
      <c r="Y2293" t="s">
        <v>1670</v>
      </c>
      <c r="Z2293" t="s">
        <v>1909</v>
      </c>
      <c r="AA2293">
        <v>109483</v>
      </c>
      <c r="AB2293" s="198">
        <v>37073</v>
      </c>
      <c r="AC2293" s="198">
        <v>37103</v>
      </c>
    </row>
    <row r="2294" spans="1:29" x14ac:dyDescent="0.25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31</v>
      </c>
      <c r="F2294" s="213">
        <f t="shared" si="180"/>
        <v>155000</v>
      </c>
      <c r="G2294" s="202">
        <v>1310156</v>
      </c>
      <c r="H2294" s="198">
        <v>37041.371365740742</v>
      </c>
      <c r="I2294" t="s">
        <v>1267</v>
      </c>
      <c r="M2294" t="s">
        <v>2946</v>
      </c>
      <c r="N2294" t="s">
        <v>1268</v>
      </c>
      <c r="O2294" t="s">
        <v>1278</v>
      </c>
      <c r="Q2294" s="199">
        <v>5000</v>
      </c>
      <c r="S2294" t="s">
        <v>2947</v>
      </c>
      <c r="T2294" t="s">
        <v>3255</v>
      </c>
      <c r="U2294" s="201">
        <v>3.8174999999999999</v>
      </c>
      <c r="V2294" t="s">
        <v>1485</v>
      </c>
      <c r="W2294" t="s">
        <v>1767</v>
      </c>
      <c r="X2294" t="s">
        <v>1269</v>
      </c>
      <c r="Y2294" t="s">
        <v>3275</v>
      </c>
      <c r="Z2294" t="s">
        <v>1909</v>
      </c>
      <c r="AA2294" t="s">
        <v>2317</v>
      </c>
      <c r="AB2294" s="198">
        <v>37104.875</v>
      </c>
      <c r="AC2294" s="198">
        <v>37134.875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1310159</v>
      </c>
      <c r="H2295" s="198">
        <v>37041.371423611112</v>
      </c>
      <c r="I2295" t="s">
        <v>1551</v>
      </c>
      <c r="M2295" t="s">
        <v>2946</v>
      </c>
      <c r="N2295" t="s">
        <v>1524</v>
      </c>
      <c r="O2295" t="s">
        <v>4912</v>
      </c>
      <c r="Q2295" s="199">
        <v>5000</v>
      </c>
      <c r="S2295" t="s">
        <v>2947</v>
      </c>
      <c r="T2295" t="s">
        <v>3255</v>
      </c>
      <c r="U2295" s="201">
        <v>3.5550000000000002</v>
      </c>
      <c r="V2295" t="s">
        <v>1364</v>
      </c>
      <c r="W2295" t="s">
        <v>1363</v>
      </c>
      <c r="X2295" t="s">
        <v>1548</v>
      </c>
      <c r="Y2295" t="s">
        <v>1528</v>
      </c>
      <c r="Z2295" t="s">
        <v>1909</v>
      </c>
      <c r="AA2295">
        <v>817610</v>
      </c>
      <c r="AB2295" s="198">
        <v>37042.875</v>
      </c>
      <c r="AC2295" s="198">
        <v>37042.875</v>
      </c>
    </row>
    <row r="2296" spans="1:29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1310160</v>
      </c>
      <c r="H2296" s="198">
        <v>37041.371435185189</v>
      </c>
      <c r="I2296" t="s">
        <v>92</v>
      </c>
      <c r="M2296" t="s">
        <v>2946</v>
      </c>
      <c r="N2296" t="s">
        <v>1524</v>
      </c>
      <c r="O2296" t="s">
        <v>2015</v>
      </c>
      <c r="Q2296" s="199">
        <v>10000</v>
      </c>
      <c r="S2296" t="s">
        <v>2947</v>
      </c>
      <c r="T2296" t="s">
        <v>3255</v>
      </c>
      <c r="U2296" s="201">
        <v>2.76</v>
      </c>
      <c r="V2296" t="s">
        <v>2318</v>
      </c>
      <c r="W2296" t="s">
        <v>272</v>
      </c>
      <c r="X2296" t="s">
        <v>83</v>
      </c>
      <c r="Y2296" t="s">
        <v>1528</v>
      </c>
      <c r="Z2296" t="s">
        <v>1909</v>
      </c>
      <c r="AA2296">
        <v>817611</v>
      </c>
      <c r="AB2296" s="198">
        <v>37042.875</v>
      </c>
      <c r="AC2296" s="198">
        <v>37042.875</v>
      </c>
    </row>
    <row r="2297" spans="1:29" x14ac:dyDescent="0.25">
      <c r="A2297" s="44" t="str">
        <f t="shared" si="176"/>
        <v>US Natural Gas Financial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Financial</v>
      </c>
      <c r="E2297" s="44">
        <f>IF(VLOOKUP(S2297,'DD-Lookup'!$J$6:$L$50,3,FALSE)="Monthly",(YEAR(AC2297)-YEAR(AB2297))*12+MONTH(AC2297)-MONTH(AB2297)+1,(AC2297-AB2297+1))</f>
        <v>31</v>
      </c>
      <c r="F2297" s="213">
        <f t="shared" si="180"/>
        <v>155000</v>
      </c>
      <c r="G2297" s="202">
        <v>1310161</v>
      </c>
      <c r="H2297" s="198">
        <v>37041.371493055558</v>
      </c>
      <c r="I2297" t="s">
        <v>2992</v>
      </c>
      <c r="M2297" t="s">
        <v>2946</v>
      </c>
      <c r="N2297" t="s">
        <v>1538</v>
      </c>
      <c r="O2297" t="s">
        <v>1413</v>
      </c>
      <c r="Q2297" s="199">
        <v>5000</v>
      </c>
      <c r="S2297" t="s">
        <v>2947</v>
      </c>
      <c r="T2297" t="s">
        <v>3255</v>
      </c>
      <c r="U2297" s="201">
        <v>6.21</v>
      </c>
      <c r="V2297" t="s">
        <v>465</v>
      </c>
      <c r="W2297" t="s">
        <v>1410</v>
      </c>
      <c r="X2297" t="s">
        <v>1411</v>
      </c>
      <c r="Y2297" t="s">
        <v>3275</v>
      </c>
      <c r="Z2297" t="s">
        <v>1909</v>
      </c>
      <c r="AA2297" t="s">
        <v>2319</v>
      </c>
      <c r="AB2297" s="198">
        <v>37104.875</v>
      </c>
      <c r="AC2297" s="198">
        <v>37134.875</v>
      </c>
    </row>
    <row r="2298" spans="1:29" x14ac:dyDescent="0.25">
      <c r="A2298" s="44" t="str">
        <f t="shared" si="176"/>
        <v>US Power Physical</v>
      </c>
      <c r="B2298" s="44" t="str">
        <f t="shared" si="177"/>
        <v>US</v>
      </c>
      <c r="C2298" s="44" t="str">
        <f t="shared" si="178"/>
        <v>Power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5</v>
      </c>
      <c r="F2298" s="213">
        <f t="shared" si="180"/>
        <v>250</v>
      </c>
      <c r="G2298" s="202">
        <v>1310162</v>
      </c>
      <c r="H2298" s="198">
        <v>37041.371504629627</v>
      </c>
      <c r="I2298" t="s">
        <v>1534</v>
      </c>
      <c r="M2298" t="s">
        <v>1657</v>
      </c>
      <c r="N2298" t="s">
        <v>2977</v>
      </c>
      <c r="O2298" t="s">
        <v>1158</v>
      </c>
      <c r="Q2298" s="199">
        <v>50</v>
      </c>
      <c r="S2298" t="s">
        <v>2945</v>
      </c>
      <c r="T2298" t="s">
        <v>3255</v>
      </c>
      <c r="U2298" s="201">
        <v>41</v>
      </c>
      <c r="V2298" t="s">
        <v>1535</v>
      </c>
      <c r="W2298" t="s">
        <v>2993</v>
      </c>
      <c r="X2298" t="s">
        <v>2994</v>
      </c>
      <c r="Y2298" t="s">
        <v>1072</v>
      </c>
      <c r="Z2298" t="s">
        <v>1904</v>
      </c>
      <c r="AA2298">
        <v>626024.1</v>
      </c>
      <c r="AB2298" s="198">
        <v>37046.875</v>
      </c>
      <c r="AC2298" s="198">
        <v>37050.875</v>
      </c>
    </row>
    <row r="2299" spans="1:29" x14ac:dyDescent="0.25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30</v>
      </c>
      <c r="F2299" s="213">
        <f t="shared" si="180"/>
        <v>1500</v>
      </c>
      <c r="G2299" s="202">
        <v>1310164</v>
      </c>
      <c r="H2299" s="198">
        <v>37041.371516203704</v>
      </c>
      <c r="I2299" t="s">
        <v>2976</v>
      </c>
      <c r="M2299" t="s">
        <v>1657</v>
      </c>
      <c r="N2299" t="s">
        <v>2977</v>
      </c>
      <c r="O2299" t="s">
        <v>3000</v>
      </c>
      <c r="Q2299" s="199">
        <v>50</v>
      </c>
      <c r="S2299" t="s">
        <v>2945</v>
      </c>
      <c r="T2299" t="s">
        <v>3255</v>
      </c>
      <c r="U2299" s="201">
        <v>49.75</v>
      </c>
      <c r="V2299" t="s">
        <v>4759</v>
      </c>
      <c r="W2299" t="s">
        <v>1242</v>
      </c>
      <c r="X2299" t="s">
        <v>3001</v>
      </c>
      <c r="Y2299" t="s">
        <v>1072</v>
      </c>
      <c r="Z2299" t="s">
        <v>1904</v>
      </c>
      <c r="AA2299">
        <v>626025.1</v>
      </c>
      <c r="AB2299" s="198">
        <v>37043.71597222222</v>
      </c>
      <c r="AC2299" s="198">
        <v>37072.71597222222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1310163</v>
      </c>
      <c r="H2300" s="198">
        <v>37041.371516203704</v>
      </c>
      <c r="I2300" t="s">
        <v>1238</v>
      </c>
      <c r="M2300" t="s">
        <v>2946</v>
      </c>
      <c r="N2300" t="s">
        <v>1524</v>
      </c>
      <c r="O2300" t="s">
        <v>4845</v>
      </c>
      <c r="Q2300" s="199">
        <v>10000</v>
      </c>
      <c r="S2300" t="s">
        <v>2947</v>
      </c>
      <c r="T2300" t="s">
        <v>3255</v>
      </c>
      <c r="U2300" s="201">
        <v>3.7563</v>
      </c>
      <c r="V2300" t="s">
        <v>1553</v>
      </c>
      <c r="W2300" t="s">
        <v>1526</v>
      </c>
      <c r="X2300" t="s">
        <v>1527</v>
      </c>
      <c r="Y2300" t="s">
        <v>1528</v>
      </c>
      <c r="Z2300" t="s">
        <v>1909</v>
      </c>
      <c r="AA2300">
        <v>817612</v>
      </c>
      <c r="AB2300" s="198">
        <v>37042.875</v>
      </c>
      <c r="AC2300" s="198">
        <v>37042.875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5000</v>
      </c>
      <c r="G2301" s="202">
        <v>1310165</v>
      </c>
      <c r="H2301" s="198">
        <v>37041.371516203704</v>
      </c>
      <c r="I2301" t="s">
        <v>1529</v>
      </c>
      <c r="M2301" t="s">
        <v>2946</v>
      </c>
      <c r="N2301" t="s">
        <v>1524</v>
      </c>
      <c r="O2301" t="s">
        <v>4921</v>
      </c>
      <c r="Q2301" s="199">
        <v>5000</v>
      </c>
      <c r="S2301" t="s">
        <v>2947</v>
      </c>
      <c r="T2301" t="s">
        <v>3255</v>
      </c>
      <c r="U2301" s="201">
        <v>3.5550000000000002</v>
      </c>
      <c r="V2301" t="s">
        <v>1530</v>
      </c>
      <c r="W2301" t="s">
        <v>1363</v>
      </c>
      <c r="X2301" t="s">
        <v>1548</v>
      </c>
      <c r="Y2301" t="s">
        <v>1528</v>
      </c>
      <c r="Z2301" t="s">
        <v>1909</v>
      </c>
      <c r="AA2301">
        <v>817613</v>
      </c>
      <c r="AB2301" s="198">
        <v>37042.875</v>
      </c>
      <c r="AC2301" s="198">
        <v>37042.875</v>
      </c>
    </row>
    <row r="2302" spans="1:29" x14ac:dyDescent="0.25">
      <c r="A2302" s="44" t="str">
        <f t="shared" si="176"/>
        <v>US Natural Gas Financial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60000</v>
      </c>
      <c r="G2302" s="202">
        <v>1310166</v>
      </c>
      <c r="H2302" s="198">
        <v>37041.371539351851</v>
      </c>
      <c r="I2302" t="s">
        <v>72</v>
      </c>
      <c r="M2302" t="s">
        <v>2946</v>
      </c>
      <c r="N2302" t="s">
        <v>1268</v>
      </c>
      <c r="O2302" t="s">
        <v>2320</v>
      </c>
      <c r="Q2302" s="199">
        <v>2000</v>
      </c>
      <c r="S2302" t="s">
        <v>2947</v>
      </c>
      <c r="T2302" t="s">
        <v>3255</v>
      </c>
      <c r="U2302" s="201">
        <v>3.73</v>
      </c>
      <c r="V2302" t="s">
        <v>1010</v>
      </c>
      <c r="W2302" t="s">
        <v>89</v>
      </c>
      <c r="X2302" t="s">
        <v>90</v>
      </c>
      <c r="Y2302" t="s">
        <v>3275</v>
      </c>
      <c r="Z2302" t="s">
        <v>1909</v>
      </c>
      <c r="AA2302" t="s">
        <v>2321</v>
      </c>
      <c r="AB2302" s="198">
        <v>37043.875</v>
      </c>
      <c r="AC2302" s="198">
        <v>37072.875</v>
      </c>
    </row>
    <row r="2303" spans="1:29" x14ac:dyDescent="0.25">
      <c r="A2303" s="44" t="str">
        <f t="shared" si="176"/>
        <v xml:space="preserve"> Metals Financial</v>
      </c>
      <c r="B2303" s="44" t="str">
        <f t="shared" si="177"/>
        <v/>
      </c>
      <c r="C2303" s="44" t="str">
        <f t="shared" si="178"/>
        <v>Metals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20</v>
      </c>
      <c r="G2303" s="202">
        <v>1310168</v>
      </c>
      <c r="H2303" s="198">
        <v>37041.371550925927</v>
      </c>
      <c r="I2303" t="s">
        <v>3225</v>
      </c>
      <c r="M2303" t="s">
        <v>2952</v>
      </c>
      <c r="N2303" t="s">
        <v>3265</v>
      </c>
      <c r="O2303" t="s">
        <v>3266</v>
      </c>
      <c r="Q2303" s="199">
        <v>20</v>
      </c>
      <c r="S2303" t="s">
        <v>3254</v>
      </c>
      <c r="T2303" t="s">
        <v>3255</v>
      </c>
      <c r="U2303" s="201">
        <v>1522</v>
      </c>
      <c r="V2303" t="s">
        <v>3269</v>
      </c>
      <c r="W2303" t="s">
        <v>3261</v>
      </c>
      <c r="X2303" t="s">
        <v>3257</v>
      </c>
      <c r="Y2303" t="s">
        <v>3258</v>
      </c>
      <c r="Z2303" t="s">
        <v>3259</v>
      </c>
      <c r="AA2303">
        <v>2157896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5000</v>
      </c>
      <c r="G2304" s="202">
        <v>1310169</v>
      </c>
      <c r="H2304" s="198">
        <v>37041.37159722222</v>
      </c>
      <c r="I2304" t="s">
        <v>1551</v>
      </c>
      <c r="M2304" t="s">
        <v>2946</v>
      </c>
      <c r="N2304" t="s">
        <v>1524</v>
      </c>
      <c r="O2304" t="s">
        <v>4893</v>
      </c>
      <c r="Q2304" s="199">
        <v>5000</v>
      </c>
      <c r="S2304" t="s">
        <v>2947</v>
      </c>
      <c r="T2304" t="s">
        <v>3255</v>
      </c>
      <c r="U2304" s="201">
        <v>3.5674999999999999</v>
      </c>
      <c r="V2304" t="s">
        <v>1364</v>
      </c>
      <c r="W2304" t="s">
        <v>1363</v>
      </c>
      <c r="X2304" t="s">
        <v>1548</v>
      </c>
      <c r="Y2304" t="s">
        <v>1528</v>
      </c>
      <c r="Z2304" t="s">
        <v>1909</v>
      </c>
      <c r="AA2304">
        <v>817614</v>
      </c>
      <c r="AB2304" s="198">
        <v>37042.875</v>
      </c>
      <c r="AC2304" s="198">
        <v>37042.875</v>
      </c>
    </row>
    <row r="2305" spans="1:29" x14ac:dyDescent="0.25">
      <c r="A2305" s="44" t="str">
        <f t="shared" si="176"/>
        <v xml:space="preserve"> Crude Financial</v>
      </c>
      <c r="B2305" s="44" t="str">
        <f t="shared" si="177"/>
        <v/>
      </c>
      <c r="C2305" s="44" t="str">
        <f t="shared" si="178"/>
        <v>Crude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45000</v>
      </c>
      <c r="G2305" s="202">
        <v>1310170</v>
      </c>
      <c r="H2305" s="198">
        <v>37041.371631944443</v>
      </c>
      <c r="I2305" t="s">
        <v>1044</v>
      </c>
      <c r="M2305" t="s">
        <v>3086</v>
      </c>
      <c r="N2305" t="s">
        <v>2322</v>
      </c>
      <c r="O2305" t="s">
        <v>2323</v>
      </c>
      <c r="Q2305" s="199">
        <v>15000</v>
      </c>
      <c r="S2305" t="s">
        <v>2953</v>
      </c>
      <c r="T2305" t="s">
        <v>3255</v>
      </c>
      <c r="U2305" s="201">
        <v>27.29</v>
      </c>
      <c r="V2305" t="s">
        <v>1045</v>
      </c>
      <c r="W2305" t="s">
        <v>1050</v>
      </c>
      <c r="X2305" t="s">
        <v>1051</v>
      </c>
      <c r="Y2305" t="s">
        <v>1670</v>
      </c>
      <c r="Z2305" t="s">
        <v>3420</v>
      </c>
      <c r="AA2305">
        <v>109484</v>
      </c>
      <c r="AB2305" s="198">
        <v>37073</v>
      </c>
      <c r="AC2305" s="198">
        <v>37164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1310172</v>
      </c>
      <c r="H2306" s="198">
        <v>37041.371655092589</v>
      </c>
      <c r="I2306" t="s">
        <v>1471</v>
      </c>
      <c r="M2306" t="s">
        <v>2946</v>
      </c>
      <c r="N2306" t="s">
        <v>1524</v>
      </c>
      <c r="O2306" t="s">
        <v>4953</v>
      </c>
      <c r="P2306" s="199">
        <v>10000</v>
      </c>
      <c r="S2306" t="s">
        <v>2947</v>
      </c>
      <c r="T2306" t="s">
        <v>3255</v>
      </c>
      <c r="U2306" s="201">
        <v>3.875</v>
      </c>
      <c r="V2306" t="s">
        <v>2324</v>
      </c>
      <c r="W2306" t="s">
        <v>1117</v>
      </c>
      <c r="X2306" t="s">
        <v>1118</v>
      </c>
      <c r="Y2306" t="s">
        <v>1528</v>
      </c>
      <c r="Z2306" t="s">
        <v>1909</v>
      </c>
      <c r="AA2306">
        <v>817615</v>
      </c>
      <c r="AB2306" s="198">
        <v>37042.875</v>
      </c>
      <c r="AC2306" s="198">
        <v>37042.875</v>
      </c>
    </row>
    <row r="2307" spans="1:29" x14ac:dyDescent="0.25">
      <c r="A2307" s="44" t="str">
        <f t="shared" si="176"/>
        <v>US Crude Financial</v>
      </c>
      <c r="B2307" s="44" t="str">
        <f t="shared" si="177"/>
        <v>US</v>
      </c>
      <c r="C2307" s="44" t="str">
        <f t="shared" si="178"/>
        <v>Crude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50000</v>
      </c>
      <c r="G2307" s="202">
        <v>1310171</v>
      </c>
      <c r="H2307" s="198">
        <v>37041.371655092589</v>
      </c>
      <c r="I2307" t="s">
        <v>1267</v>
      </c>
      <c r="M2307" t="s">
        <v>3086</v>
      </c>
      <c r="N2307" t="s">
        <v>1063</v>
      </c>
      <c r="O2307" t="s">
        <v>2972</v>
      </c>
      <c r="P2307" s="199">
        <v>50000</v>
      </c>
      <c r="S2307" t="s">
        <v>2953</v>
      </c>
      <c r="T2307" t="s">
        <v>3255</v>
      </c>
      <c r="U2307" s="201">
        <v>28.55</v>
      </c>
      <c r="V2307" t="s">
        <v>3127</v>
      </c>
      <c r="W2307" t="s">
        <v>1065</v>
      </c>
      <c r="X2307" t="s">
        <v>1066</v>
      </c>
      <c r="Y2307" t="s">
        <v>1670</v>
      </c>
      <c r="Z2307" t="s">
        <v>1909</v>
      </c>
      <c r="AA2307">
        <v>109485</v>
      </c>
      <c r="AB2307" s="198">
        <v>37073</v>
      </c>
      <c r="AC2307" s="198">
        <v>37103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1310173</v>
      </c>
      <c r="H2308" s="198">
        <v>37041.371678240743</v>
      </c>
      <c r="I2308" t="s">
        <v>1238</v>
      </c>
      <c r="M2308" t="s">
        <v>2946</v>
      </c>
      <c r="N2308" t="s">
        <v>2928</v>
      </c>
      <c r="O2308" t="s">
        <v>2152</v>
      </c>
      <c r="Q2308" s="199">
        <v>10000</v>
      </c>
      <c r="S2308" t="s">
        <v>2947</v>
      </c>
      <c r="T2308" t="s">
        <v>3255</v>
      </c>
      <c r="U2308" s="201">
        <v>3.54</v>
      </c>
      <c r="V2308" t="s">
        <v>1136</v>
      </c>
      <c r="W2308" t="s">
        <v>1327</v>
      </c>
      <c r="X2308" t="s">
        <v>2929</v>
      </c>
      <c r="Y2308" t="s">
        <v>1528</v>
      </c>
      <c r="Z2308" t="s">
        <v>2930</v>
      </c>
      <c r="AA2308">
        <v>817616</v>
      </c>
      <c r="AB2308" s="198">
        <v>37042.875</v>
      </c>
      <c r="AC2308" s="198">
        <v>37042.875</v>
      </c>
    </row>
    <row r="2309" spans="1:29" x14ac:dyDescent="0.25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3">
        <f t="shared" si="180"/>
        <v>150000</v>
      </c>
      <c r="G2309" s="202">
        <v>1310174</v>
      </c>
      <c r="H2309" s="198">
        <v>37041.371724537035</v>
      </c>
      <c r="I2309" t="s">
        <v>3151</v>
      </c>
      <c r="M2309" t="s">
        <v>2946</v>
      </c>
      <c r="N2309" t="s">
        <v>1538</v>
      </c>
      <c r="O2309" t="s">
        <v>1414</v>
      </c>
      <c r="Q2309" s="199">
        <v>5000</v>
      </c>
      <c r="S2309" t="s">
        <v>2947</v>
      </c>
      <c r="T2309" t="s">
        <v>3255</v>
      </c>
      <c r="U2309" s="201">
        <v>5.55</v>
      </c>
      <c r="V2309" t="s">
        <v>1003</v>
      </c>
      <c r="W2309" t="s">
        <v>1410</v>
      </c>
      <c r="X2309" t="s">
        <v>1411</v>
      </c>
      <c r="Y2309" t="s">
        <v>3275</v>
      </c>
      <c r="Z2309" t="s">
        <v>1909</v>
      </c>
      <c r="AA2309" t="s">
        <v>2325</v>
      </c>
      <c r="AB2309" s="198">
        <v>37135.875</v>
      </c>
      <c r="AC2309" s="198">
        <v>37164.875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1310175</v>
      </c>
      <c r="H2310" s="198">
        <v>37041.371747685182</v>
      </c>
      <c r="I2310" t="s">
        <v>2941</v>
      </c>
      <c r="M2310" t="s">
        <v>2946</v>
      </c>
      <c r="N2310" t="s">
        <v>1524</v>
      </c>
      <c r="O2310" t="s">
        <v>2016</v>
      </c>
      <c r="Q2310" s="199">
        <v>10000</v>
      </c>
      <c r="S2310" t="s">
        <v>2947</v>
      </c>
      <c r="T2310" t="s">
        <v>3255</v>
      </c>
      <c r="U2310" s="201">
        <v>3.67</v>
      </c>
      <c r="V2310" t="s">
        <v>1057</v>
      </c>
      <c r="W2310" t="s">
        <v>1107</v>
      </c>
      <c r="X2310" t="s">
        <v>1108</v>
      </c>
      <c r="Y2310" t="s">
        <v>1528</v>
      </c>
      <c r="Z2310" t="s">
        <v>1909</v>
      </c>
      <c r="AA2310">
        <v>817618</v>
      </c>
      <c r="AB2310" s="198">
        <v>37042.875</v>
      </c>
      <c r="AC2310" s="198">
        <v>37042.875</v>
      </c>
    </row>
    <row r="2311" spans="1:29" x14ac:dyDescent="0.25">
      <c r="A2311" s="44" t="str">
        <f t="shared" si="176"/>
        <v>US Gas Pipeline Capacity Financial</v>
      </c>
      <c r="B2311" s="44" t="str">
        <f t="shared" si="177"/>
        <v>US</v>
      </c>
      <c r="C2311" s="44" t="str">
        <f t="shared" si="178"/>
        <v>Gas Pipeline Capacity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9200</v>
      </c>
      <c r="G2311" s="202">
        <v>1310176</v>
      </c>
      <c r="H2311" s="198">
        <v>37041.371770833335</v>
      </c>
      <c r="I2311" t="s">
        <v>1238</v>
      </c>
      <c r="M2311" t="s">
        <v>1594</v>
      </c>
      <c r="N2311" t="s">
        <v>1474</v>
      </c>
      <c r="O2311" t="s">
        <v>2326</v>
      </c>
      <c r="Q2311" s="199">
        <v>9200</v>
      </c>
      <c r="S2311" t="s">
        <v>2947</v>
      </c>
      <c r="T2311" t="s">
        <v>3255</v>
      </c>
      <c r="U2311" s="201">
        <v>0.13</v>
      </c>
      <c r="V2311" t="s">
        <v>3379</v>
      </c>
      <c r="W2311" t="s">
        <v>1475</v>
      </c>
      <c r="X2311" t="s">
        <v>1476</v>
      </c>
      <c r="Y2311" t="s">
        <v>1477</v>
      </c>
      <c r="Z2311" t="s">
        <v>1478</v>
      </c>
      <c r="AA2311">
        <v>41113</v>
      </c>
      <c r="AB2311" s="198">
        <v>37042.875</v>
      </c>
      <c r="AC2311" s="198">
        <v>37042.875</v>
      </c>
    </row>
    <row r="2312" spans="1:29" x14ac:dyDescent="0.25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75000</v>
      </c>
      <c r="G2312" s="202">
        <v>1310180</v>
      </c>
      <c r="H2312" s="198">
        <v>37041.371782407405</v>
      </c>
      <c r="I2312" t="s">
        <v>1569</v>
      </c>
      <c r="M2312" t="s">
        <v>2946</v>
      </c>
      <c r="N2312" t="s">
        <v>1268</v>
      </c>
      <c r="O2312" t="s">
        <v>111</v>
      </c>
      <c r="Q2312" s="199">
        <v>2500</v>
      </c>
      <c r="S2312" t="s">
        <v>2947</v>
      </c>
      <c r="T2312" t="s">
        <v>3255</v>
      </c>
      <c r="U2312" s="201">
        <v>3.8624999999999998</v>
      </c>
      <c r="V2312" t="s">
        <v>1088</v>
      </c>
      <c r="W2312" t="s">
        <v>1767</v>
      </c>
      <c r="X2312" t="s">
        <v>1269</v>
      </c>
      <c r="Y2312" t="s">
        <v>3275</v>
      </c>
      <c r="Z2312" t="s">
        <v>1909</v>
      </c>
      <c r="AA2312" t="s">
        <v>2327</v>
      </c>
      <c r="AB2312" s="198">
        <v>37135.875</v>
      </c>
      <c r="AC2312" s="198">
        <v>37164.875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1310178</v>
      </c>
      <c r="H2313" s="198">
        <v>37041.371782407405</v>
      </c>
      <c r="I2313" t="s">
        <v>1262</v>
      </c>
      <c r="M2313" t="s">
        <v>2946</v>
      </c>
      <c r="N2313" t="s">
        <v>1524</v>
      </c>
      <c r="O2313" t="s">
        <v>4953</v>
      </c>
      <c r="Q2313" s="199">
        <v>5000</v>
      </c>
      <c r="S2313" t="s">
        <v>2947</v>
      </c>
      <c r="T2313" t="s">
        <v>3255</v>
      </c>
      <c r="U2313" s="201">
        <v>3.8849999999999998</v>
      </c>
      <c r="V2313" t="s">
        <v>1369</v>
      </c>
      <c r="W2313" t="s">
        <v>1117</v>
      </c>
      <c r="X2313" t="s">
        <v>1118</v>
      </c>
      <c r="Y2313" t="s">
        <v>1528</v>
      </c>
      <c r="Z2313" t="s">
        <v>1909</v>
      </c>
      <c r="AA2313">
        <v>817620</v>
      </c>
      <c r="AB2313" s="198">
        <v>37042.875</v>
      </c>
      <c r="AC2313" s="198">
        <v>37042.875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6841</v>
      </c>
      <c r="G2314" s="202">
        <v>1310183</v>
      </c>
      <c r="H2314" s="198">
        <v>37041.371805555558</v>
      </c>
      <c r="I2314" t="s">
        <v>1546</v>
      </c>
      <c r="M2314" t="s">
        <v>2946</v>
      </c>
      <c r="N2314" t="s">
        <v>1524</v>
      </c>
      <c r="O2314" t="s">
        <v>4976</v>
      </c>
      <c r="P2314" s="199">
        <v>6841</v>
      </c>
      <c r="S2314" t="s">
        <v>2947</v>
      </c>
      <c r="T2314" t="s">
        <v>3255</v>
      </c>
      <c r="U2314" s="201">
        <v>3.8</v>
      </c>
      <c r="V2314" t="s">
        <v>2925</v>
      </c>
      <c r="W2314" t="s">
        <v>82</v>
      </c>
      <c r="X2314" t="s">
        <v>83</v>
      </c>
      <c r="Y2314" t="s">
        <v>1528</v>
      </c>
      <c r="Z2314" t="s">
        <v>1909</v>
      </c>
      <c r="AA2314">
        <v>817621</v>
      </c>
      <c r="AB2314" s="198">
        <v>37042.875</v>
      </c>
      <c r="AC2314" s="198">
        <v>37042.875</v>
      </c>
    </row>
    <row r="2315" spans="1:29" x14ac:dyDescent="0.25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1550</v>
      </c>
      <c r="G2315" s="202">
        <v>1310184</v>
      </c>
      <c r="H2315" s="198">
        <v>37041.371817129628</v>
      </c>
      <c r="I2315" t="s">
        <v>2991</v>
      </c>
      <c r="M2315" t="s">
        <v>1657</v>
      </c>
      <c r="N2315" t="s">
        <v>2977</v>
      </c>
      <c r="O2315" t="s">
        <v>42</v>
      </c>
      <c r="Q2315" s="199">
        <v>50</v>
      </c>
      <c r="S2315" t="s">
        <v>2945</v>
      </c>
      <c r="T2315" t="s">
        <v>3255</v>
      </c>
      <c r="U2315" s="201">
        <v>41</v>
      </c>
      <c r="V2315" t="s">
        <v>1689</v>
      </c>
      <c r="W2315" t="s">
        <v>1247</v>
      </c>
      <c r="X2315" t="s">
        <v>1248</v>
      </c>
      <c r="Y2315" t="s">
        <v>1072</v>
      </c>
      <c r="Z2315" t="s">
        <v>1904</v>
      </c>
      <c r="AA2315">
        <v>626027.1</v>
      </c>
      <c r="AB2315" s="198">
        <v>37377.591666666667</v>
      </c>
      <c r="AC2315" s="198">
        <v>37407.591666666667</v>
      </c>
    </row>
    <row r="2316" spans="1:29" x14ac:dyDescent="0.25">
      <c r="A2316" s="44" t="str">
        <f t="shared" si="181"/>
        <v>US Gas Pipeline Capacity Financial</v>
      </c>
      <c r="B2316" s="44" t="str">
        <f t="shared" si="182"/>
        <v>US</v>
      </c>
      <c r="C2316" s="44" t="str">
        <f t="shared" si="183"/>
        <v>Gas Pipeline Capacity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1310185</v>
      </c>
      <c r="H2316" s="198">
        <v>37041.371840277781</v>
      </c>
      <c r="I2316" t="s">
        <v>1238</v>
      </c>
      <c r="M2316" t="s">
        <v>1594</v>
      </c>
      <c r="N2316" t="s">
        <v>1474</v>
      </c>
      <c r="O2316" t="s">
        <v>2328</v>
      </c>
      <c r="Q2316" s="199">
        <v>10000</v>
      </c>
      <c r="S2316" t="s">
        <v>2947</v>
      </c>
      <c r="T2316" t="s">
        <v>3255</v>
      </c>
      <c r="U2316" s="201">
        <v>0.13</v>
      </c>
      <c r="V2316" t="s">
        <v>3379</v>
      </c>
      <c r="W2316" t="s">
        <v>1475</v>
      </c>
      <c r="X2316" t="s">
        <v>1476</v>
      </c>
      <c r="Y2316" t="s">
        <v>1477</v>
      </c>
      <c r="Z2316" t="s">
        <v>1478</v>
      </c>
      <c r="AA2316">
        <v>41114</v>
      </c>
      <c r="AB2316" s="198">
        <v>37042.875</v>
      </c>
      <c r="AC2316" s="198">
        <v>37042.875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10000</v>
      </c>
      <c r="G2317" s="202">
        <v>1310186</v>
      </c>
      <c r="H2317" s="198">
        <v>37041.371851851851</v>
      </c>
      <c r="I2317" t="s">
        <v>3095</v>
      </c>
      <c r="M2317" t="s">
        <v>2946</v>
      </c>
      <c r="N2317" t="s">
        <v>1524</v>
      </c>
      <c r="O2317" t="s">
        <v>362</v>
      </c>
      <c r="P2317" s="199">
        <v>10000</v>
      </c>
      <c r="S2317" t="s">
        <v>2947</v>
      </c>
      <c r="T2317" t="s">
        <v>3255</v>
      </c>
      <c r="U2317" s="201">
        <v>3.6150000000000002</v>
      </c>
      <c r="V2317" t="s">
        <v>2942</v>
      </c>
      <c r="W2317" t="s">
        <v>1388</v>
      </c>
      <c r="X2317" t="s">
        <v>85</v>
      </c>
      <c r="Y2317" t="s">
        <v>1528</v>
      </c>
      <c r="Z2317" t="s">
        <v>1909</v>
      </c>
      <c r="AA2317">
        <v>817622</v>
      </c>
      <c r="AB2317" s="198">
        <v>37042.875</v>
      </c>
      <c r="AC2317" s="198">
        <v>37042.875</v>
      </c>
    </row>
    <row r="2318" spans="1:29" x14ac:dyDescent="0.25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1310187</v>
      </c>
      <c r="H2318" s="198">
        <v>37041.371898148151</v>
      </c>
      <c r="I2318" t="s">
        <v>1451</v>
      </c>
      <c r="M2318" t="s">
        <v>2946</v>
      </c>
      <c r="N2318" t="s">
        <v>96</v>
      </c>
      <c r="O2318" t="s">
        <v>2203</v>
      </c>
      <c r="Q2318" s="199">
        <v>5000</v>
      </c>
      <c r="S2318" t="s">
        <v>2947</v>
      </c>
      <c r="T2318" t="s">
        <v>3255</v>
      </c>
      <c r="U2318" s="201">
        <v>3.5750000000000002</v>
      </c>
      <c r="V2318" t="s">
        <v>3180</v>
      </c>
      <c r="W2318" t="s">
        <v>1487</v>
      </c>
      <c r="X2318" t="s">
        <v>3337</v>
      </c>
      <c r="Y2318" t="s">
        <v>1528</v>
      </c>
      <c r="Z2318" t="s">
        <v>1910</v>
      </c>
      <c r="AA2318">
        <v>817624</v>
      </c>
      <c r="AB2318" s="198">
        <v>37042.875</v>
      </c>
      <c r="AC2318" s="198">
        <v>37042.875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30</v>
      </c>
      <c r="F2319" s="213">
        <f t="shared" si="185"/>
        <v>450000</v>
      </c>
      <c r="G2319" s="202">
        <v>1310188</v>
      </c>
      <c r="H2319" s="198">
        <v>37041.371898148151</v>
      </c>
      <c r="I2319" t="s">
        <v>1238</v>
      </c>
      <c r="M2319" t="s">
        <v>2946</v>
      </c>
      <c r="N2319" t="s">
        <v>1524</v>
      </c>
      <c r="O2319" t="s">
        <v>1154</v>
      </c>
      <c r="P2319" s="199">
        <v>15000</v>
      </c>
      <c r="S2319" t="s">
        <v>2947</v>
      </c>
      <c r="T2319" t="s">
        <v>3255</v>
      </c>
      <c r="U2319" s="201">
        <v>3.5550000000000002</v>
      </c>
      <c r="V2319" t="s">
        <v>1136</v>
      </c>
      <c r="W2319" t="s">
        <v>1402</v>
      </c>
      <c r="X2319" t="s">
        <v>1155</v>
      </c>
      <c r="Y2319" t="s">
        <v>1528</v>
      </c>
      <c r="Z2319" t="s">
        <v>1909</v>
      </c>
      <c r="AA2319">
        <v>817623</v>
      </c>
      <c r="AB2319" s="198">
        <v>37043.407638888886</v>
      </c>
      <c r="AC2319" s="198">
        <v>37072.407638888886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729</v>
      </c>
      <c r="G2320" s="202">
        <v>1310189</v>
      </c>
      <c r="H2320" s="198">
        <v>37041.371898148151</v>
      </c>
      <c r="I2320" t="s">
        <v>75</v>
      </c>
      <c r="M2320" t="s">
        <v>2946</v>
      </c>
      <c r="N2320" t="s">
        <v>1524</v>
      </c>
      <c r="O2320" t="s">
        <v>2014</v>
      </c>
      <c r="P2320" s="199">
        <v>729</v>
      </c>
      <c r="S2320" t="s">
        <v>2947</v>
      </c>
      <c r="T2320" t="s">
        <v>3255</v>
      </c>
      <c r="U2320" s="201">
        <v>3.66</v>
      </c>
      <c r="V2320" t="s">
        <v>1371</v>
      </c>
      <c r="W2320" t="s">
        <v>1562</v>
      </c>
      <c r="X2320" t="s">
        <v>1563</v>
      </c>
      <c r="Y2320" t="s">
        <v>1528</v>
      </c>
      <c r="Z2320" t="s">
        <v>1909</v>
      </c>
      <c r="AA2320">
        <v>817625</v>
      </c>
      <c r="AB2320" s="198">
        <v>37042.875</v>
      </c>
      <c r="AC2320" s="198">
        <v>37042.875</v>
      </c>
    </row>
    <row r="2321" spans="1:29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300000</v>
      </c>
      <c r="G2321" s="202">
        <v>1310190</v>
      </c>
      <c r="H2321" s="198">
        <v>37041.37190972222</v>
      </c>
      <c r="I2321" t="s">
        <v>381</v>
      </c>
      <c r="M2321" t="s">
        <v>2946</v>
      </c>
      <c r="N2321" t="s">
        <v>1268</v>
      </c>
      <c r="O2321" t="s">
        <v>1168</v>
      </c>
      <c r="Q2321" s="199">
        <v>10000</v>
      </c>
      <c r="S2321" t="s">
        <v>2947</v>
      </c>
      <c r="T2321" t="s">
        <v>3255</v>
      </c>
      <c r="U2321" s="201">
        <v>3.69</v>
      </c>
      <c r="V2321" t="s">
        <v>382</v>
      </c>
      <c r="W2321" t="s">
        <v>1402</v>
      </c>
      <c r="X2321" t="s">
        <v>1403</v>
      </c>
      <c r="Y2321" t="s">
        <v>3275</v>
      </c>
      <c r="Z2321" t="s">
        <v>1909</v>
      </c>
      <c r="AA2321" t="s">
        <v>2329</v>
      </c>
      <c r="AB2321" s="198">
        <v>37043.875</v>
      </c>
      <c r="AC2321" s="198">
        <v>37072.875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1310191</v>
      </c>
      <c r="H2322" s="198">
        <v>37041.371944444443</v>
      </c>
      <c r="I2322" t="s">
        <v>2976</v>
      </c>
      <c r="M2322" t="s">
        <v>2946</v>
      </c>
      <c r="N2322" t="s">
        <v>1524</v>
      </c>
      <c r="O2322" t="s">
        <v>4934</v>
      </c>
      <c r="Q2322" s="199">
        <v>5000</v>
      </c>
      <c r="S2322" t="s">
        <v>2947</v>
      </c>
      <c r="T2322" t="s">
        <v>3255</v>
      </c>
      <c r="U2322" s="201">
        <v>3.5</v>
      </c>
      <c r="V2322" t="s">
        <v>1455</v>
      </c>
      <c r="W2322" t="s">
        <v>91</v>
      </c>
      <c r="X2322" t="s">
        <v>83</v>
      </c>
      <c r="Y2322" t="s">
        <v>1528</v>
      </c>
      <c r="Z2322" t="s">
        <v>1909</v>
      </c>
      <c r="AA2322">
        <v>817626</v>
      </c>
      <c r="AB2322" s="198">
        <v>37042.875</v>
      </c>
      <c r="AC2322" s="198">
        <v>37042.875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1310192</v>
      </c>
      <c r="H2323" s="198">
        <v>37041.371990740743</v>
      </c>
      <c r="I2323" t="s">
        <v>1238</v>
      </c>
      <c r="M2323" t="s">
        <v>2946</v>
      </c>
      <c r="N2323" t="s">
        <v>1524</v>
      </c>
      <c r="O2323" t="s">
        <v>4912</v>
      </c>
      <c r="P2323" s="199">
        <v>5000</v>
      </c>
      <c r="S2323" t="s">
        <v>2947</v>
      </c>
      <c r="T2323" t="s">
        <v>3255</v>
      </c>
      <c r="U2323" s="201">
        <v>3.5575000000000001</v>
      </c>
      <c r="V2323" t="s">
        <v>1512</v>
      </c>
      <c r="W2323" t="s">
        <v>1363</v>
      </c>
      <c r="X2323" t="s">
        <v>1548</v>
      </c>
      <c r="Y2323" t="s">
        <v>1528</v>
      </c>
      <c r="Z2323" t="s">
        <v>1909</v>
      </c>
      <c r="AA2323">
        <v>817627</v>
      </c>
      <c r="AB2323" s="198">
        <v>37042.875</v>
      </c>
      <c r="AC2323" s="198">
        <v>37042.875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1310193</v>
      </c>
      <c r="H2324" s="198">
        <v>37041.372002314813</v>
      </c>
      <c r="I2324" t="s">
        <v>1569</v>
      </c>
      <c r="M2324" t="s">
        <v>2946</v>
      </c>
      <c r="N2324" t="s">
        <v>1524</v>
      </c>
      <c r="O2324" t="s">
        <v>4934</v>
      </c>
      <c r="P2324" s="199">
        <v>5000</v>
      </c>
      <c r="S2324" t="s">
        <v>2947</v>
      </c>
      <c r="T2324" t="s">
        <v>3255</v>
      </c>
      <c r="U2324" s="201">
        <v>3.4750000000000001</v>
      </c>
      <c r="V2324" t="s">
        <v>1438</v>
      </c>
      <c r="W2324" t="s">
        <v>91</v>
      </c>
      <c r="X2324" t="s">
        <v>83</v>
      </c>
      <c r="Y2324" t="s">
        <v>1528</v>
      </c>
      <c r="Z2324" t="s">
        <v>1909</v>
      </c>
      <c r="AA2324">
        <v>817628</v>
      </c>
      <c r="AB2324" s="198">
        <v>37042.875</v>
      </c>
      <c r="AC2324" s="198">
        <v>37042.875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</v>
      </c>
      <c r="G2325" s="202">
        <v>1310194</v>
      </c>
      <c r="H2325" s="198">
        <v>37041.372013888889</v>
      </c>
      <c r="I2325" t="s">
        <v>1254</v>
      </c>
      <c r="M2325" t="s">
        <v>2946</v>
      </c>
      <c r="N2325" t="s">
        <v>1524</v>
      </c>
      <c r="O2325" t="s">
        <v>4893</v>
      </c>
      <c r="P2325" s="199">
        <v>5000</v>
      </c>
      <c r="S2325" t="s">
        <v>2947</v>
      </c>
      <c r="T2325" t="s">
        <v>3255</v>
      </c>
      <c r="U2325" s="201">
        <v>3.5649999999999999</v>
      </c>
      <c r="V2325" t="s">
        <v>1393</v>
      </c>
      <c r="W2325" t="s">
        <v>1363</v>
      </c>
      <c r="X2325" t="s">
        <v>1548</v>
      </c>
      <c r="Y2325" t="s">
        <v>1528</v>
      </c>
      <c r="Z2325" t="s">
        <v>1909</v>
      </c>
      <c r="AA2325">
        <v>817629</v>
      </c>
      <c r="AB2325" s="198">
        <v>37042.875</v>
      </c>
      <c r="AC2325" s="198">
        <v>37042.875</v>
      </c>
    </row>
    <row r="2326" spans="1:29" x14ac:dyDescent="0.25">
      <c r="A2326" s="44" t="str">
        <f t="shared" si="181"/>
        <v xml:space="preserve"> Natural Gas Physical</v>
      </c>
      <c r="B2326" s="44" t="str">
        <f t="shared" si="182"/>
        <v/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30</v>
      </c>
      <c r="F2326" s="213">
        <f t="shared" si="185"/>
        <v>150000</v>
      </c>
      <c r="G2326" s="202">
        <v>1310195</v>
      </c>
      <c r="H2326" s="198">
        <v>37041.372037037036</v>
      </c>
      <c r="I2326" t="s">
        <v>1094</v>
      </c>
      <c r="M2326" t="s">
        <v>2946</v>
      </c>
      <c r="N2326" t="s">
        <v>96</v>
      </c>
      <c r="O2326" t="s">
        <v>3128</v>
      </c>
      <c r="Q2326" s="199">
        <v>5000</v>
      </c>
      <c r="S2326" t="s">
        <v>3329</v>
      </c>
      <c r="T2326" t="s">
        <v>97</v>
      </c>
      <c r="U2326" s="201">
        <v>4.83</v>
      </c>
      <c r="V2326" t="s">
        <v>1337</v>
      </c>
      <c r="W2326" t="s">
        <v>1502</v>
      </c>
      <c r="X2326" t="s">
        <v>99</v>
      </c>
      <c r="Y2326" t="s">
        <v>1528</v>
      </c>
      <c r="Z2326" t="s">
        <v>1910</v>
      </c>
      <c r="AA2326">
        <v>817630</v>
      </c>
      <c r="AB2326" s="198">
        <v>37043.875</v>
      </c>
      <c r="AC2326" s="198">
        <v>37072.875</v>
      </c>
    </row>
    <row r="2327" spans="1:29" x14ac:dyDescent="0.25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5</v>
      </c>
      <c r="F2327" s="213">
        <f t="shared" si="185"/>
        <v>250</v>
      </c>
      <c r="G2327" s="202">
        <v>1310196</v>
      </c>
      <c r="H2327" s="198">
        <v>37041.372060185182</v>
      </c>
      <c r="I2327" t="s">
        <v>3228</v>
      </c>
      <c r="M2327" t="s">
        <v>1657</v>
      </c>
      <c r="N2327" t="s">
        <v>2977</v>
      </c>
      <c r="O2327" t="s">
        <v>1159</v>
      </c>
      <c r="Q2327" s="199">
        <v>50</v>
      </c>
      <c r="S2327" t="s">
        <v>2945</v>
      </c>
      <c r="T2327" t="s">
        <v>3255</v>
      </c>
      <c r="U2327" s="201">
        <v>40.5</v>
      </c>
      <c r="V2327" t="s">
        <v>904</v>
      </c>
      <c r="W2327" t="s">
        <v>2981</v>
      </c>
      <c r="X2327" t="s">
        <v>2982</v>
      </c>
      <c r="Y2327" t="s">
        <v>1072</v>
      </c>
      <c r="Z2327" t="s">
        <v>1904</v>
      </c>
      <c r="AA2327">
        <v>626028.1</v>
      </c>
      <c r="AB2327" s="198">
        <v>37046.875</v>
      </c>
      <c r="AC2327" s="198">
        <v>37050.875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3000</v>
      </c>
      <c r="G2328" s="202">
        <v>1310198</v>
      </c>
      <c r="H2328" s="198">
        <v>37041.372060185182</v>
      </c>
      <c r="I2328" t="s">
        <v>1430</v>
      </c>
      <c r="M2328" t="s">
        <v>2946</v>
      </c>
      <c r="N2328" t="s">
        <v>1524</v>
      </c>
      <c r="O2328" t="s">
        <v>2014</v>
      </c>
      <c r="Q2328" s="199">
        <v>3000</v>
      </c>
      <c r="S2328" t="s">
        <v>2947</v>
      </c>
      <c r="T2328" t="s">
        <v>3255</v>
      </c>
      <c r="U2328" s="201">
        <v>3.71</v>
      </c>
      <c r="V2328" t="s">
        <v>883</v>
      </c>
      <c r="W2328" t="s">
        <v>1562</v>
      </c>
      <c r="X2328" t="s">
        <v>1563</v>
      </c>
      <c r="Y2328" t="s">
        <v>1528</v>
      </c>
      <c r="Z2328" t="s">
        <v>1909</v>
      </c>
      <c r="AA2328">
        <v>817632</v>
      </c>
      <c r="AB2328" s="198">
        <v>37042.875</v>
      </c>
      <c r="AC2328" s="198">
        <v>37042.875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1310197</v>
      </c>
      <c r="H2329" s="198">
        <v>37041.372060185182</v>
      </c>
      <c r="I2329" t="s">
        <v>1457</v>
      </c>
      <c r="M2329" t="s">
        <v>2946</v>
      </c>
      <c r="N2329" t="s">
        <v>1524</v>
      </c>
      <c r="O2329" t="s">
        <v>2035</v>
      </c>
      <c r="Q2329" s="199">
        <v>10000</v>
      </c>
      <c r="S2329" t="s">
        <v>2947</v>
      </c>
      <c r="T2329" t="s">
        <v>3255</v>
      </c>
      <c r="U2329" s="201">
        <v>3.68</v>
      </c>
      <c r="V2329" t="s">
        <v>3351</v>
      </c>
      <c r="W2329" t="s">
        <v>1107</v>
      </c>
      <c r="X2329" t="s">
        <v>1108</v>
      </c>
      <c r="Y2329" t="s">
        <v>1528</v>
      </c>
      <c r="Z2329" t="s">
        <v>1909</v>
      </c>
      <c r="AA2329">
        <v>817631</v>
      </c>
      <c r="AB2329" s="198">
        <v>37042.875</v>
      </c>
      <c r="AC2329" s="198">
        <v>37042.875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1310199</v>
      </c>
      <c r="H2330" s="198">
        <v>37041.372106481482</v>
      </c>
      <c r="I2330" t="s">
        <v>1277</v>
      </c>
      <c r="M2330" t="s">
        <v>2946</v>
      </c>
      <c r="N2330" t="s">
        <v>1524</v>
      </c>
      <c r="O2330" t="s">
        <v>4953</v>
      </c>
      <c r="Q2330" s="199">
        <v>5000</v>
      </c>
      <c r="S2330" t="s">
        <v>2947</v>
      </c>
      <c r="T2330" t="s">
        <v>3255</v>
      </c>
      <c r="U2330" s="201">
        <v>3.8849999999999998</v>
      </c>
      <c r="V2330" t="s">
        <v>2330</v>
      </c>
      <c r="W2330" t="s">
        <v>1117</v>
      </c>
      <c r="X2330" t="s">
        <v>1118</v>
      </c>
      <c r="Y2330" t="s">
        <v>1528</v>
      </c>
      <c r="Z2330" t="s">
        <v>1909</v>
      </c>
      <c r="AA2330">
        <v>817633</v>
      </c>
      <c r="AB2330" s="198">
        <v>37042.875</v>
      </c>
      <c r="AC2330" s="198">
        <v>37042.875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1310200</v>
      </c>
      <c r="H2331" s="198">
        <v>37041.372118055559</v>
      </c>
      <c r="I2331" t="s">
        <v>2976</v>
      </c>
      <c r="M2331" t="s">
        <v>2946</v>
      </c>
      <c r="N2331" t="s">
        <v>1524</v>
      </c>
      <c r="O2331" t="s">
        <v>4921</v>
      </c>
      <c r="Q2331" s="199">
        <v>5000</v>
      </c>
      <c r="S2331" t="s">
        <v>2947</v>
      </c>
      <c r="T2331" t="s">
        <v>3255</v>
      </c>
      <c r="U2331" s="201">
        <v>3.5625</v>
      </c>
      <c r="V2331" t="s">
        <v>1495</v>
      </c>
      <c r="W2331" t="s">
        <v>1363</v>
      </c>
      <c r="X2331" t="s">
        <v>1548</v>
      </c>
      <c r="Y2331" t="s">
        <v>1528</v>
      </c>
      <c r="Z2331" t="s">
        <v>1909</v>
      </c>
      <c r="AA2331">
        <v>817634</v>
      </c>
      <c r="AB2331" s="198">
        <v>37042.875</v>
      </c>
      <c r="AC2331" s="198">
        <v>37042.875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2721</v>
      </c>
      <c r="G2332" s="202">
        <v>1310201</v>
      </c>
      <c r="H2332" s="198">
        <v>37041.372129629628</v>
      </c>
      <c r="I2332" t="s">
        <v>2976</v>
      </c>
      <c r="M2332" t="s">
        <v>2946</v>
      </c>
      <c r="N2332" t="s">
        <v>1524</v>
      </c>
      <c r="O2332" t="s">
        <v>357</v>
      </c>
      <c r="P2332" s="199">
        <v>2721</v>
      </c>
      <c r="S2332" t="s">
        <v>2947</v>
      </c>
      <c r="T2332" t="s">
        <v>3255</v>
      </c>
      <c r="U2332" s="201">
        <v>3.69</v>
      </c>
      <c r="V2332" t="s">
        <v>2966</v>
      </c>
      <c r="W2332" t="s">
        <v>1388</v>
      </c>
      <c r="X2332" t="s">
        <v>1461</v>
      </c>
      <c r="Y2332" t="s">
        <v>1528</v>
      </c>
      <c r="Z2332" t="s">
        <v>1909</v>
      </c>
      <c r="AA2332">
        <v>817635</v>
      </c>
      <c r="AB2332" s="198">
        <v>37042.875</v>
      </c>
      <c r="AC2332" s="198">
        <v>37042.875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2251</v>
      </c>
      <c r="G2333" s="202">
        <v>1310202</v>
      </c>
      <c r="H2333" s="198">
        <v>37041.372187499997</v>
      </c>
      <c r="I2333" t="s">
        <v>1573</v>
      </c>
      <c r="M2333" t="s">
        <v>2946</v>
      </c>
      <c r="N2333" t="s">
        <v>1524</v>
      </c>
      <c r="O2333" t="s">
        <v>4845</v>
      </c>
      <c r="Q2333" s="199">
        <v>2251</v>
      </c>
      <c r="S2333" t="s">
        <v>2947</v>
      </c>
      <c r="T2333" t="s">
        <v>3255</v>
      </c>
      <c r="U2333" s="201">
        <v>3.76</v>
      </c>
      <c r="V2333" t="s">
        <v>1389</v>
      </c>
      <c r="W2333" t="s">
        <v>1526</v>
      </c>
      <c r="X2333" t="s">
        <v>1527</v>
      </c>
      <c r="Y2333" t="s">
        <v>1528</v>
      </c>
      <c r="Z2333" t="s">
        <v>1909</v>
      </c>
      <c r="AA2333">
        <v>817636</v>
      </c>
      <c r="AB2333" s="198">
        <v>37042.875</v>
      </c>
      <c r="AC2333" s="198">
        <v>37042.875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9000</v>
      </c>
      <c r="G2334" s="202">
        <v>1310203</v>
      </c>
      <c r="H2334" s="198">
        <v>37041.372199074074</v>
      </c>
      <c r="I2334" t="s">
        <v>1472</v>
      </c>
      <c r="M2334" t="s">
        <v>2946</v>
      </c>
      <c r="N2334" t="s">
        <v>1524</v>
      </c>
      <c r="O2334" t="s">
        <v>362</v>
      </c>
      <c r="Q2334" s="199">
        <v>9000</v>
      </c>
      <c r="S2334" t="s">
        <v>2947</v>
      </c>
      <c r="T2334" t="s">
        <v>3255</v>
      </c>
      <c r="U2334" s="201">
        <v>3.62</v>
      </c>
      <c r="V2334" t="s">
        <v>2964</v>
      </c>
      <c r="W2334" t="s">
        <v>1388</v>
      </c>
      <c r="X2334" t="s">
        <v>85</v>
      </c>
      <c r="Y2334" t="s">
        <v>1528</v>
      </c>
      <c r="Z2334" t="s">
        <v>1909</v>
      </c>
      <c r="AA2334">
        <v>817637</v>
      </c>
      <c r="AB2334" s="198">
        <v>37042.875</v>
      </c>
      <c r="AC2334" s="198">
        <v>37042.875</v>
      </c>
    </row>
    <row r="2335" spans="1:29" x14ac:dyDescent="0.25">
      <c r="A2335" s="44" t="str">
        <f t="shared" si="181"/>
        <v xml:space="preserve"> Metals Financial</v>
      </c>
      <c r="B2335" s="44" t="str">
        <f t="shared" si="182"/>
        <v/>
      </c>
      <c r="C2335" s="44" t="str">
        <f t="shared" si="183"/>
        <v>Metals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</v>
      </c>
      <c r="G2335" s="202">
        <v>1310204</v>
      </c>
      <c r="H2335" s="198">
        <v>37041.372256944444</v>
      </c>
      <c r="I2335" t="s">
        <v>3251</v>
      </c>
      <c r="M2335" t="s">
        <v>2952</v>
      </c>
      <c r="N2335" t="s">
        <v>3265</v>
      </c>
      <c r="O2335" t="s">
        <v>3266</v>
      </c>
      <c r="P2335" s="199">
        <v>25</v>
      </c>
      <c r="S2335" t="s">
        <v>3254</v>
      </c>
      <c r="T2335" t="s">
        <v>3255</v>
      </c>
      <c r="U2335" s="201">
        <v>1521</v>
      </c>
      <c r="V2335" t="s">
        <v>2331</v>
      </c>
      <c r="W2335" t="s">
        <v>3261</v>
      </c>
      <c r="X2335" t="s">
        <v>3257</v>
      </c>
      <c r="Y2335" t="s">
        <v>3258</v>
      </c>
      <c r="Z2335" t="s">
        <v>3259</v>
      </c>
      <c r="AA2335">
        <v>2157898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1310205</v>
      </c>
      <c r="H2336" s="198">
        <v>37041.37226851852</v>
      </c>
      <c r="I2336" t="s">
        <v>1600</v>
      </c>
      <c r="M2336" t="s">
        <v>2946</v>
      </c>
      <c r="N2336" t="s">
        <v>1524</v>
      </c>
      <c r="O2336" t="s">
        <v>4891</v>
      </c>
      <c r="Q2336" s="199">
        <v>5000</v>
      </c>
      <c r="S2336" t="s">
        <v>2947</v>
      </c>
      <c r="T2336" t="s">
        <v>3255</v>
      </c>
      <c r="U2336" s="201">
        <v>3.5350000000000001</v>
      </c>
      <c r="V2336" t="s">
        <v>1365</v>
      </c>
      <c r="W2336" t="s">
        <v>1363</v>
      </c>
      <c r="X2336" t="s">
        <v>1548</v>
      </c>
      <c r="Y2336" t="s">
        <v>1528</v>
      </c>
      <c r="Z2336" t="s">
        <v>1909</v>
      </c>
      <c r="AA2336">
        <v>817639</v>
      </c>
      <c r="AB2336" s="198">
        <v>37042.875</v>
      </c>
      <c r="AC2336" s="198">
        <v>37042.875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1310206</v>
      </c>
      <c r="H2337" s="198">
        <v>37041.372291666667</v>
      </c>
      <c r="I2337" t="s">
        <v>1464</v>
      </c>
      <c r="M2337" t="s">
        <v>2946</v>
      </c>
      <c r="N2337" t="s">
        <v>1524</v>
      </c>
      <c r="O2337" t="s">
        <v>110</v>
      </c>
      <c r="P2337" s="199">
        <v>10000</v>
      </c>
      <c r="S2337" t="s">
        <v>2947</v>
      </c>
      <c r="T2337" t="s">
        <v>3255</v>
      </c>
      <c r="U2337" s="201">
        <v>3.6949999999999998</v>
      </c>
      <c r="V2337" t="s">
        <v>4928</v>
      </c>
      <c r="W2337" t="s">
        <v>1101</v>
      </c>
      <c r="X2337" t="s">
        <v>1102</v>
      </c>
      <c r="Y2337" t="s">
        <v>1528</v>
      </c>
      <c r="Z2337" t="s">
        <v>1909</v>
      </c>
      <c r="AA2337">
        <v>817640</v>
      </c>
      <c r="AB2337" s="198">
        <v>37042.875</v>
      </c>
      <c r="AC2337" s="198">
        <v>37042.875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1310207</v>
      </c>
      <c r="H2338" s="198">
        <v>37041.372314814813</v>
      </c>
      <c r="I2338" t="s">
        <v>2976</v>
      </c>
      <c r="M2338" t="s">
        <v>2946</v>
      </c>
      <c r="N2338" t="s">
        <v>1524</v>
      </c>
      <c r="O2338" t="s">
        <v>4934</v>
      </c>
      <c r="Q2338" s="199">
        <v>5000</v>
      </c>
      <c r="S2338" t="s">
        <v>2947</v>
      </c>
      <c r="T2338" t="s">
        <v>3255</v>
      </c>
      <c r="U2338" s="201">
        <v>3.5</v>
      </c>
      <c r="V2338" t="s">
        <v>1455</v>
      </c>
      <c r="W2338" t="s">
        <v>91</v>
      </c>
      <c r="X2338" t="s">
        <v>83</v>
      </c>
      <c r="Y2338" t="s">
        <v>1528</v>
      </c>
      <c r="Z2338" t="s">
        <v>1909</v>
      </c>
      <c r="AA2338">
        <v>817641</v>
      </c>
      <c r="AB2338" s="198">
        <v>37042.875</v>
      </c>
      <c r="AC2338" s="198">
        <v>37042.875</v>
      </c>
    </row>
    <row r="2339" spans="1:29" x14ac:dyDescent="0.25">
      <c r="A2339" s="44" t="str">
        <f t="shared" si="181"/>
        <v>US Natural Gas Financial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123</v>
      </c>
      <c r="F2339" s="213">
        <f t="shared" si="185"/>
        <v>615000</v>
      </c>
      <c r="G2339" s="202">
        <v>1310209</v>
      </c>
      <c r="H2339" s="198">
        <v>37041.37232638889</v>
      </c>
      <c r="I2339" t="s">
        <v>918</v>
      </c>
      <c r="M2339" t="s">
        <v>2946</v>
      </c>
      <c r="N2339" t="s">
        <v>1268</v>
      </c>
      <c r="O2339" t="s">
        <v>251</v>
      </c>
      <c r="P2339" s="199">
        <v>5000</v>
      </c>
      <c r="S2339" t="s">
        <v>2947</v>
      </c>
      <c r="T2339" t="s">
        <v>3255</v>
      </c>
      <c r="U2339" s="201">
        <v>3.8250000000000002</v>
      </c>
      <c r="V2339" t="s">
        <v>385</v>
      </c>
      <c r="W2339" t="s">
        <v>1767</v>
      </c>
      <c r="X2339" t="s">
        <v>1269</v>
      </c>
      <c r="Y2339" t="s">
        <v>3275</v>
      </c>
      <c r="Z2339" t="s">
        <v>1909</v>
      </c>
      <c r="AA2339" t="s">
        <v>2332</v>
      </c>
      <c r="AB2339" s="198">
        <v>37073</v>
      </c>
      <c r="AC2339" s="198">
        <v>37195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1310208</v>
      </c>
      <c r="H2340" s="198">
        <v>37041.37232638889</v>
      </c>
      <c r="I2340" t="s">
        <v>1600</v>
      </c>
      <c r="M2340" t="s">
        <v>2946</v>
      </c>
      <c r="N2340" t="s">
        <v>1524</v>
      </c>
      <c r="O2340" t="s">
        <v>4904</v>
      </c>
      <c r="P2340" s="199">
        <v>5000</v>
      </c>
      <c r="S2340" t="s">
        <v>2947</v>
      </c>
      <c r="T2340" t="s">
        <v>3255</v>
      </c>
      <c r="U2340" s="201">
        <v>3.97</v>
      </c>
      <c r="V2340" t="s">
        <v>1100</v>
      </c>
      <c r="W2340" t="s">
        <v>64</v>
      </c>
      <c r="X2340" t="s">
        <v>65</v>
      </c>
      <c r="Y2340" t="s">
        <v>1528</v>
      </c>
      <c r="Z2340" t="s">
        <v>1909</v>
      </c>
      <c r="AA2340">
        <v>817642</v>
      </c>
      <c r="AB2340" s="198">
        <v>37042.875</v>
      </c>
      <c r="AC2340" s="198">
        <v>37042.875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1310210</v>
      </c>
      <c r="H2341" s="198">
        <v>37041.372395833336</v>
      </c>
      <c r="I2341" t="s">
        <v>1262</v>
      </c>
      <c r="M2341" t="s">
        <v>2946</v>
      </c>
      <c r="N2341" t="s">
        <v>1524</v>
      </c>
      <c r="O2341" t="s">
        <v>2016</v>
      </c>
      <c r="P2341" s="199">
        <v>5000</v>
      </c>
      <c r="S2341" t="s">
        <v>2947</v>
      </c>
      <c r="T2341" t="s">
        <v>3255</v>
      </c>
      <c r="U2341" s="201">
        <v>3.66</v>
      </c>
      <c r="V2341" t="s">
        <v>1369</v>
      </c>
      <c r="W2341" t="s">
        <v>1107</v>
      </c>
      <c r="X2341" t="s">
        <v>1108</v>
      </c>
      <c r="Y2341" t="s">
        <v>1528</v>
      </c>
      <c r="Z2341" t="s">
        <v>1909</v>
      </c>
      <c r="AA2341">
        <v>817643</v>
      </c>
      <c r="AB2341" s="198">
        <v>37042.875</v>
      </c>
      <c r="AC2341" s="198">
        <v>37042.875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1738</v>
      </c>
      <c r="G2342" s="202">
        <v>1310211</v>
      </c>
      <c r="H2342" s="198">
        <v>37041.372430555559</v>
      </c>
      <c r="I2342" t="s">
        <v>1238</v>
      </c>
      <c r="M2342" t="s">
        <v>2946</v>
      </c>
      <c r="N2342" t="s">
        <v>1524</v>
      </c>
      <c r="O2342" t="s">
        <v>4882</v>
      </c>
      <c r="P2342" s="199">
        <v>1738</v>
      </c>
      <c r="S2342" t="s">
        <v>2947</v>
      </c>
      <c r="T2342" t="s">
        <v>3255</v>
      </c>
      <c r="U2342" s="201">
        <v>3.84</v>
      </c>
      <c r="V2342" t="s">
        <v>1553</v>
      </c>
      <c r="W2342" t="s">
        <v>1575</v>
      </c>
      <c r="X2342" t="s">
        <v>1576</v>
      </c>
      <c r="Y2342" t="s">
        <v>1528</v>
      </c>
      <c r="Z2342" t="s">
        <v>1909</v>
      </c>
      <c r="AA2342">
        <v>817644</v>
      </c>
      <c r="AB2342" s="198">
        <v>37042.875</v>
      </c>
      <c r="AC2342" s="198">
        <v>37042.875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</v>
      </c>
      <c r="G2343" s="202">
        <v>1310213</v>
      </c>
      <c r="H2343" s="198">
        <v>37041.372442129628</v>
      </c>
      <c r="I2343" t="s">
        <v>2917</v>
      </c>
      <c r="M2343" t="s">
        <v>2946</v>
      </c>
      <c r="N2343" t="s">
        <v>1524</v>
      </c>
      <c r="O2343" t="s">
        <v>4882</v>
      </c>
      <c r="Q2343" s="199">
        <v>1000</v>
      </c>
      <c r="S2343" t="s">
        <v>2947</v>
      </c>
      <c r="T2343" t="s">
        <v>3255</v>
      </c>
      <c r="U2343" s="201">
        <v>3.8450000000000002</v>
      </c>
      <c r="V2343" t="s">
        <v>1366</v>
      </c>
      <c r="W2343" t="s">
        <v>1575</v>
      </c>
      <c r="X2343" t="s">
        <v>1576</v>
      </c>
      <c r="Y2343" t="s">
        <v>1528</v>
      </c>
      <c r="Z2343" t="s">
        <v>1909</v>
      </c>
      <c r="AA2343">
        <v>817645</v>
      </c>
      <c r="AB2343" s="198">
        <v>37042.875</v>
      </c>
      <c r="AC2343" s="198">
        <v>37042.875</v>
      </c>
    </row>
    <row r="2344" spans="1:29" x14ac:dyDescent="0.25">
      <c r="A2344" s="44" t="str">
        <f t="shared" si="181"/>
        <v>US Crude Financial</v>
      </c>
      <c r="B2344" s="44" t="str">
        <f t="shared" si="182"/>
        <v>US</v>
      </c>
      <c r="C2344" s="44" t="str">
        <f t="shared" si="183"/>
        <v>Crude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50000</v>
      </c>
      <c r="G2344" s="202">
        <v>1310212</v>
      </c>
      <c r="H2344" s="198">
        <v>37041.372442129628</v>
      </c>
      <c r="I2344" t="s">
        <v>1062</v>
      </c>
      <c r="M2344" t="s">
        <v>3086</v>
      </c>
      <c r="N2344" t="s">
        <v>1063</v>
      </c>
      <c r="O2344" t="s">
        <v>2972</v>
      </c>
      <c r="P2344" s="199">
        <v>50000</v>
      </c>
      <c r="S2344" t="s">
        <v>2953</v>
      </c>
      <c r="T2344" t="s">
        <v>3255</v>
      </c>
      <c r="U2344" s="201">
        <v>28.53</v>
      </c>
      <c r="V2344" t="s">
        <v>1513</v>
      </c>
      <c r="W2344" t="s">
        <v>1065</v>
      </c>
      <c r="X2344" t="s">
        <v>1066</v>
      </c>
      <c r="Y2344" t="s">
        <v>1670</v>
      </c>
      <c r="Z2344" t="s">
        <v>1909</v>
      </c>
      <c r="AA2344">
        <v>109487</v>
      </c>
      <c r="AB2344" s="198">
        <v>37073</v>
      </c>
      <c r="AC2344" s="198">
        <v>37103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1798</v>
      </c>
      <c r="G2345" s="202">
        <v>1310214</v>
      </c>
      <c r="H2345" s="198">
        <v>37041.372499999998</v>
      </c>
      <c r="I2345" t="s">
        <v>2992</v>
      </c>
      <c r="M2345" t="s">
        <v>2946</v>
      </c>
      <c r="N2345" t="s">
        <v>1524</v>
      </c>
      <c r="O2345" t="s">
        <v>4921</v>
      </c>
      <c r="P2345" s="199">
        <v>1798</v>
      </c>
      <c r="S2345" t="s">
        <v>2947</v>
      </c>
      <c r="T2345" t="s">
        <v>3255</v>
      </c>
      <c r="U2345" s="201">
        <v>3.56</v>
      </c>
      <c r="V2345" t="s">
        <v>3374</v>
      </c>
      <c r="W2345" t="s">
        <v>1363</v>
      </c>
      <c r="X2345" t="s">
        <v>1548</v>
      </c>
      <c r="Y2345" t="s">
        <v>1528</v>
      </c>
      <c r="Z2345" t="s">
        <v>1909</v>
      </c>
      <c r="AA2345">
        <v>817646</v>
      </c>
      <c r="AB2345" s="198">
        <v>37042.875</v>
      </c>
      <c r="AC2345" s="198">
        <v>37042.875</v>
      </c>
    </row>
    <row r="2346" spans="1:29" x14ac:dyDescent="0.25">
      <c r="A2346" s="44" t="str">
        <f t="shared" si="181"/>
        <v>US Crude Financial</v>
      </c>
      <c r="B2346" s="44" t="str">
        <f t="shared" si="182"/>
        <v>US</v>
      </c>
      <c r="C2346" s="44" t="str">
        <f t="shared" si="183"/>
        <v>Crude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50000</v>
      </c>
      <c r="G2346" s="202">
        <v>1310215</v>
      </c>
      <c r="H2346" s="198">
        <v>37041.372511574074</v>
      </c>
      <c r="I2346" t="s">
        <v>1062</v>
      </c>
      <c r="M2346" t="s">
        <v>3086</v>
      </c>
      <c r="N2346" t="s">
        <v>1063</v>
      </c>
      <c r="O2346" t="s">
        <v>2972</v>
      </c>
      <c r="P2346" s="199">
        <v>50000</v>
      </c>
      <c r="S2346" t="s">
        <v>2953</v>
      </c>
      <c r="T2346" t="s">
        <v>3255</v>
      </c>
      <c r="U2346" s="201">
        <v>28.51</v>
      </c>
      <c r="V2346" t="s">
        <v>1513</v>
      </c>
      <c r="W2346" t="s">
        <v>1065</v>
      </c>
      <c r="X2346" t="s">
        <v>1066</v>
      </c>
      <c r="Y2346" t="s">
        <v>1670</v>
      </c>
      <c r="Z2346" t="s">
        <v>1909</v>
      </c>
      <c r="AA2346">
        <v>109488</v>
      </c>
      <c r="AB2346" s="198">
        <v>37073</v>
      </c>
      <c r="AC2346" s="198">
        <v>37103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7749</v>
      </c>
      <c r="G2347" s="202">
        <v>1310217</v>
      </c>
      <c r="H2347" s="198">
        <v>37041.372557870367</v>
      </c>
      <c r="I2347" t="s">
        <v>1238</v>
      </c>
      <c r="M2347" t="s">
        <v>2946</v>
      </c>
      <c r="N2347" t="s">
        <v>1524</v>
      </c>
      <c r="O2347" t="s">
        <v>4845</v>
      </c>
      <c r="Q2347" s="199">
        <v>7749</v>
      </c>
      <c r="S2347" t="s">
        <v>2947</v>
      </c>
      <c r="T2347" t="s">
        <v>3255</v>
      </c>
      <c r="U2347" s="201">
        <v>3.76</v>
      </c>
      <c r="V2347" t="s">
        <v>1553</v>
      </c>
      <c r="W2347" t="s">
        <v>1526</v>
      </c>
      <c r="X2347" t="s">
        <v>1527</v>
      </c>
      <c r="Y2347" t="s">
        <v>1528</v>
      </c>
      <c r="Z2347" t="s">
        <v>1909</v>
      </c>
      <c r="AA2347">
        <v>817648</v>
      </c>
      <c r="AB2347" s="198">
        <v>37042.875</v>
      </c>
      <c r="AC2347" s="198">
        <v>37042.875</v>
      </c>
    </row>
    <row r="2348" spans="1:29" x14ac:dyDescent="0.25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1310216</v>
      </c>
      <c r="H2348" s="198">
        <v>37041.372557870367</v>
      </c>
      <c r="I2348" t="s">
        <v>1062</v>
      </c>
      <c r="M2348" t="s">
        <v>3086</v>
      </c>
      <c r="N2348" t="s">
        <v>1063</v>
      </c>
      <c r="O2348" t="s">
        <v>2972</v>
      </c>
      <c r="P2348" s="199">
        <v>50000</v>
      </c>
      <c r="S2348" t="s">
        <v>2953</v>
      </c>
      <c r="T2348" t="s">
        <v>3255</v>
      </c>
      <c r="U2348" s="201">
        <v>28.49</v>
      </c>
      <c r="V2348" t="s">
        <v>1064</v>
      </c>
      <c r="W2348" t="s">
        <v>1065</v>
      </c>
      <c r="X2348" t="s">
        <v>1066</v>
      </c>
      <c r="Y2348" t="s">
        <v>1670</v>
      </c>
      <c r="Z2348" t="s">
        <v>1909</v>
      </c>
      <c r="AA2348">
        <v>109489</v>
      </c>
      <c r="AB2348" s="198">
        <v>37073</v>
      </c>
      <c r="AC2348" s="198">
        <v>37103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1310218</v>
      </c>
      <c r="H2349" s="198">
        <v>37041.372569444444</v>
      </c>
      <c r="I2349" t="s">
        <v>1430</v>
      </c>
      <c r="M2349" t="s">
        <v>2946</v>
      </c>
      <c r="N2349" t="s">
        <v>2928</v>
      </c>
      <c r="O2349" t="s">
        <v>2164</v>
      </c>
      <c r="Q2349" s="199">
        <v>10000</v>
      </c>
      <c r="S2349" t="s">
        <v>2947</v>
      </c>
      <c r="T2349" t="s">
        <v>3255</v>
      </c>
      <c r="U2349" s="201">
        <v>3.62</v>
      </c>
      <c r="V2349" t="s">
        <v>2301</v>
      </c>
      <c r="W2349" t="s">
        <v>1327</v>
      </c>
      <c r="X2349" t="s">
        <v>2929</v>
      </c>
      <c r="Y2349" t="s">
        <v>1528</v>
      </c>
      <c r="Z2349" t="s">
        <v>2930</v>
      </c>
      <c r="AA2349">
        <v>817649</v>
      </c>
      <c r="AB2349" s="198">
        <v>37042.875</v>
      </c>
      <c r="AC2349" s="198">
        <v>37042.875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1310220</v>
      </c>
      <c r="H2350" s="198">
        <v>37041.372581018521</v>
      </c>
      <c r="I2350" t="s">
        <v>1569</v>
      </c>
      <c r="M2350" t="s">
        <v>2946</v>
      </c>
      <c r="N2350" t="s">
        <v>1524</v>
      </c>
      <c r="O2350" t="s">
        <v>4934</v>
      </c>
      <c r="P2350" s="199">
        <v>5000</v>
      </c>
      <c r="S2350" t="s">
        <v>2947</v>
      </c>
      <c r="T2350" t="s">
        <v>3255</v>
      </c>
      <c r="U2350" s="201">
        <v>3.4750000000000001</v>
      </c>
      <c r="V2350" t="s">
        <v>1438</v>
      </c>
      <c r="W2350" t="s">
        <v>91</v>
      </c>
      <c r="X2350" t="s">
        <v>83</v>
      </c>
      <c r="Y2350" t="s">
        <v>1528</v>
      </c>
      <c r="Z2350" t="s">
        <v>1909</v>
      </c>
      <c r="AA2350">
        <v>817650</v>
      </c>
      <c r="AB2350" s="198">
        <v>37042.875</v>
      </c>
      <c r="AC2350" s="198">
        <v>37042.875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269</v>
      </c>
      <c r="G2351" s="202">
        <v>1310221</v>
      </c>
      <c r="H2351" s="198">
        <v>37041.372581018521</v>
      </c>
      <c r="I2351" t="s">
        <v>1262</v>
      </c>
      <c r="M2351" t="s">
        <v>2946</v>
      </c>
      <c r="N2351" t="s">
        <v>1524</v>
      </c>
      <c r="O2351" t="s">
        <v>4945</v>
      </c>
      <c r="P2351" s="199">
        <v>269</v>
      </c>
      <c r="S2351" t="s">
        <v>2947</v>
      </c>
      <c r="T2351" t="s">
        <v>3255</v>
      </c>
      <c r="U2351" s="201">
        <v>4.0199999999999996</v>
      </c>
      <c r="V2351" t="s">
        <v>79</v>
      </c>
      <c r="W2351" t="s">
        <v>250</v>
      </c>
      <c r="X2351" t="s">
        <v>70</v>
      </c>
      <c r="Y2351" t="s">
        <v>1528</v>
      </c>
      <c r="Z2351" t="s">
        <v>1909</v>
      </c>
      <c r="AA2351">
        <v>817651</v>
      </c>
      <c r="AB2351" s="198">
        <v>37042.875</v>
      </c>
      <c r="AC2351" s="198">
        <v>37042.875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1310223</v>
      </c>
      <c r="H2352" s="198">
        <v>37041.372615740744</v>
      </c>
      <c r="I2352" t="s">
        <v>1546</v>
      </c>
      <c r="M2352" t="s">
        <v>2946</v>
      </c>
      <c r="N2352" t="s">
        <v>1524</v>
      </c>
      <c r="O2352" t="s">
        <v>4904</v>
      </c>
      <c r="P2352" s="199">
        <v>5000</v>
      </c>
      <c r="S2352" t="s">
        <v>2947</v>
      </c>
      <c r="T2352" t="s">
        <v>3255</v>
      </c>
      <c r="U2352" s="201">
        <v>3.96</v>
      </c>
      <c r="V2352" t="s">
        <v>2971</v>
      </c>
      <c r="W2352" t="s">
        <v>64</v>
      </c>
      <c r="X2352" t="s">
        <v>65</v>
      </c>
      <c r="Y2352" t="s">
        <v>1528</v>
      </c>
      <c r="Z2352" t="s">
        <v>1909</v>
      </c>
      <c r="AA2352">
        <v>817652</v>
      </c>
      <c r="AB2352" s="198">
        <v>37042.875</v>
      </c>
      <c r="AC2352" s="198">
        <v>37042.875</v>
      </c>
    </row>
    <row r="2353" spans="1:31" x14ac:dyDescent="0.25">
      <c r="A2353" s="44" t="str">
        <f t="shared" si="181"/>
        <v xml:space="preserve"> Metals Financial</v>
      </c>
      <c r="B2353" s="44" t="str">
        <f t="shared" si="182"/>
        <v/>
      </c>
      <c r="C2353" s="44" t="str">
        <f t="shared" si="183"/>
        <v>Metals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</v>
      </c>
      <c r="G2353" s="202">
        <v>1310225</v>
      </c>
      <c r="H2353" s="198">
        <v>37041.37263888889</v>
      </c>
      <c r="I2353" t="s">
        <v>3225</v>
      </c>
      <c r="M2353" t="s">
        <v>2952</v>
      </c>
      <c r="N2353" t="s">
        <v>3265</v>
      </c>
      <c r="O2353" t="s">
        <v>3266</v>
      </c>
      <c r="Q2353" s="199">
        <v>10</v>
      </c>
      <c r="S2353" t="s">
        <v>3254</v>
      </c>
      <c r="T2353" t="s">
        <v>3255</v>
      </c>
      <c r="U2353" s="201">
        <v>1522</v>
      </c>
      <c r="V2353" t="s">
        <v>3269</v>
      </c>
      <c r="W2353" t="s">
        <v>3261</v>
      </c>
      <c r="X2353" t="s">
        <v>3257</v>
      </c>
      <c r="Y2353" t="s">
        <v>3258</v>
      </c>
      <c r="Z2353" t="s">
        <v>3259</v>
      </c>
      <c r="AA2353">
        <v>2157900</v>
      </c>
    </row>
    <row r="2354" spans="1:31" x14ac:dyDescent="0.25">
      <c r="A2354" s="44" t="str">
        <f t="shared" si="181"/>
        <v>US Power Financial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</v>
      </c>
      <c r="G2354" s="202">
        <v>1310224</v>
      </c>
      <c r="H2354" s="198">
        <v>37041.37263888889</v>
      </c>
      <c r="I2354" t="s">
        <v>1226</v>
      </c>
      <c r="M2354" t="s">
        <v>1657</v>
      </c>
      <c r="N2354" t="s">
        <v>1069</v>
      </c>
      <c r="O2354" t="s">
        <v>513</v>
      </c>
      <c r="Q2354" s="199">
        <v>50</v>
      </c>
      <c r="S2354" t="s">
        <v>2945</v>
      </c>
      <c r="T2354" t="s">
        <v>3255</v>
      </c>
      <c r="U2354" s="201">
        <v>45.5</v>
      </c>
      <c r="V2354" t="s">
        <v>243</v>
      </c>
      <c r="W2354" t="s">
        <v>1242</v>
      </c>
      <c r="X2354" t="s">
        <v>2984</v>
      </c>
      <c r="Y2354" t="s">
        <v>1072</v>
      </c>
      <c r="Z2354" t="s">
        <v>1909</v>
      </c>
      <c r="AA2354">
        <v>626031.1</v>
      </c>
      <c r="AB2354" s="198">
        <v>37042.875</v>
      </c>
      <c r="AC2354" s="198">
        <v>37042.875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</v>
      </c>
      <c r="G2355" s="202">
        <v>1310226</v>
      </c>
      <c r="H2355" s="198">
        <v>37041.372673611113</v>
      </c>
      <c r="I2355" t="s">
        <v>1600</v>
      </c>
      <c r="M2355" t="s">
        <v>2946</v>
      </c>
      <c r="N2355" t="s">
        <v>1524</v>
      </c>
      <c r="O2355" t="s">
        <v>357</v>
      </c>
      <c r="Q2355" s="199">
        <v>10000</v>
      </c>
      <c r="S2355" t="s">
        <v>2947</v>
      </c>
      <c r="T2355" t="s">
        <v>3255</v>
      </c>
      <c r="U2355" s="201">
        <v>3.7</v>
      </c>
      <c r="V2355" t="s">
        <v>3119</v>
      </c>
      <c r="W2355" t="s">
        <v>1388</v>
      </c>
      <c r="X2355" t="s">
        <v>1461</v>
      </c>
      <c r="Y2355" t="s">
        <v>1528</v>
      </c>
      <c r="Z2355" t="s">
        <v>1909</v>
      </c>
      <c r="AA2355">
        <v>817653</v>
      </c>
      <c r="AB2355" s="198">
        <v>37042.875</v>
      </c>
      <c r="AC2355" s="198">
        <v>37042.875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1310227</v>
      </c>
      <c r="H2356" s="198">
        <v>37041.372685185182</v>
      </c>
      <c r="I2356" t="s">
        <v>3195</v>
      </c>
      <c r="M2356" t="s">
        <v>2946</v>
      </c>
      <c r="N2356" t="s">
        <v>1524</v>
      </c>
      <c r="O2356" t="s">
        <v>2035</v>
      </c>
      <c r="P2356" s="199">
        <v>10000</v>
      </c>
      <c r="S2356" t="s">
        <v>2947</v>
      </c>
      <c r="T2356" t="s">
        <v>3255</v>
      </c>
      <c r="U2356" s="201">
        <v>3.67</v>
      </c>
      <c r="V2356" t="s">
        <v>3021</v>
      </c>
      <c r="W2356" t="s">
        <v>1107</v>
      </c>
      <c r="X2356" t="s">
        <v>1108</v>
      </c>
      <c r="Y2356" t="s">
        <v>1528</v>
      </c>
      <c r="Z2356" t="s">
        <v>1909</v>
      </c>
      <c r="AA2356">
        <v>817654</v>
      </c>
      <c r="AB2356" s="198">
        <v>37042.875</v>
      </c>
      <c r="AC2356" s="198">
        <v>37042.875</v>
      </c>
    </row>
    <row r="2357" spans="1:31" x14ac:dyDescent="0.25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1310228</v>
      </c>
      <c r="H2357" s="198">
        <v>37041.372731481482</v>
      </c>
      <c r="I2357" t="s">
        <v>1062</v>
      </c>
      <c r="M2357" t="s">
        <v>3086</v>
      </c>
      <c r="N2357" t="s">
        <v>1063</v>
      </c>
      <c r="O2357" t="s">
        <v>2972</v>
      </c>
      <c r="Q2357" s="199">
        <v>50000</v>
      </c>
      <c r="S2357" t="s">
        <v>2953</v>
      </c>
      <c r="T2357" t="s">
        <v>3255</v>
      </c>
      <c r="U2357" s="201">
        <v>28.49</v>
      </c>
      <c r="V2357" t="s">
        <v>1513</v>
      </c>
      <c r="W2357" t="s">
        <v>1065</v>
      </c>
      <c r="X2357" t="s">
        <v>1066</v>
      </c>
      <c r="Y2357" t="s">
        <v>1670</v>
      </c>
      <c r="Z2357" t="s">
        <v>1909</v>
      </c>
      <c r="AA2357">
        <v>109491</v>
      </c>
      <c r="AB2357" s="198">
        <v>37073</v>
      </c>
      <c r="AC2357" s="198">
        <v>37103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1310229</v>
      </c>
      <c r="H2358" s="198">
        <v>37041.372766203705</v>
      </c>
      <c r="I2358" t="s">
        <v>1529</v>
      </c>
      <c r="M2358" t="s">
        <v>2946</v>
      </c>
      <c r="N2358" t="s">
        <v>1524</v>
      </c>
      <c r="O2358" t="s">
        <v>4960</v>
      </c>
      <c r="P2358" s="199">
        <v>5000</v>
      </c>
      <c r="S2358" t="s">
        <v>2947</v>
      </c>
      <c r="T2358" t="s">
        <v>3255</v>
      </c>
      <c r="U2358" s="201">
        <v>3.6775000000000002</v>
      </c>
      <c r="V2358" t="s">
        <v>1530</v>
      </c>
      <c r="W2358" t="s">
        <v>1562</v>
      </c>
      <c r="X2358" t="s">
        <v>1563</v>
      </c>
      <c r="Y2358" t="s">
        <v>1528</v>
      </c>
      <c r="Z2358" t="s">
        <v>1909</v>
      </c>
      <c r="AA2358">
        <v>817655</v>
      </c>
      <c r="AB2358" s="198">
        <v>37042.875</v>
      </c>
      <c r="AC2358" s="198">
        <v>37042.875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1310230</v>
      </c>
      <c r="H2359" s="198">
        <v>37041.372800925928</v>
      </c>
      <c r="I2359" t="s">
        <v>3227</v>
      </c>
      <c r="M2359" t="s">
        <v>2946</v>
      </c>
      <c r="N2359" t="s">
        <v>1524</v>
      </c>
      <c r="O2359" t="s">
        <v>4891</v>
      </c>
      <c r="Q2359" s="199">
        <v>5000</v>
      </c>
      <c r="S2359" t="s">
        <v>2947</v>
      </c>
      <c r="T2359" t="s">
        <v>3255</v>
      </c>
      <c r="U2359" s="201">
        <v>3.5375000000000001</v>
      </c>
      <c r="V2359" t="s">
        <v>1412</v>
      </c>
      <c r="W2359" t="s">
        <v>1363</v>
      </c>
      <c r="X2359" t="s">
        <v>1548</v>
      </c>
      <c r="Y2359" t="s">
        <v>1528</v>
      </c>
      <c r="Z2359" t="s">
        <v>1909</v>
      </c>
      <c r="AA2359">
        <v>817656</v>
      </c>
      <c r="AB2359" s="198">
        <v>37042.875</v>
      </c>
      <c r="AC2359" s="198">
        <v>37042.875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3202</v>
      </c>
      <c r="G2360" s="202">
        <v>1310232</v>
      </c>
      <c r="H2360" s="198">
        <v>37041.372824074075</v>
      </c>
      <c r="I2360" t="s">
        <v>1554</v>
      </c>
      <c r="M2360" t="s">
        <v>2946</v>
      </c>
      <c r="N2360" t="s">
        <v>1524</v>
      </c>
      <c r="O2360" t="s">
        <v>4921</v>
      </c>
      <c r="P2360" s="199">
        <v>3202</v>
      </c>
      <c r="S2360" t="s">
        <v>2947</v>
      </c>
      <c r="T2360" t="s">
        <v>3255</v>
      </c>
      <c r="U2360" s="201">
        <v>3.56</v>
      </c>
      <c r="V2360" t="s">
        <v>3188</v>
      </c>
      <c r="W2360" t="s">
        <v>1363</v>
      </c>
      <c r="X2360" t="s">
        <v>1548</v>
      </c>
      <c r="Y2360" t="s">
        <v>1528</v>
      </c>
      <c r="Z2360" t="s">
        <v>1909</v>
      </c>
      <c r="AA2360">
        <v>817657</v>
      </c>
      <c r="AB2360" s="198">
        <v>37042.875</v>
      </c>
      <c r="AC2360" s="198">
        <v>37042.875</v>
      </c>
      <c r="AE2360" s="116">
        <f>IF(S2360="Gallon",F2360/42,F2360)</f>
        <v>3202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25000</v>
      </c>
      <c r="G2361" s="202">
        <v>1310233</v>
      </c>
      <c r="H2361" s="198">
        <v>37041.372870370367</v>
      </c>
      <c r="I2361" t="s">
        <v>1238</v>
      </c>
      <c r="M2361" t="s">
        <v>2946</v>
      </c>
      <c r="N2361" t="s">
        <v>1524</v>
      </c>
      <c r="O2361" t="s">
        <v>110</v>
      </c>
      <c r="Q2361" s="199">
        <v>25000</v>
      </c>
      <c r="S2361" t="s">
        <v>2947</v>
      </c>
      <c r="T2361" t="s">
        <v>3255</v>
      </c>
      <c r="U2361" s="201">
        <v>3.6949999999999998</v>
      </c>
      <c r="V2361" t="s">
        <v>1525</v>
      </c>
      <c r="W2361" t="s">
        <v>1101</v>
      </c>
      <c r="X2361" t="s">
        <v>1102</v>
      </c>
      <c r="Y2361" t="s">
        <v>1528</v>
      </c>
      <c r="Z2361" t="s">
        <v>1909</v>
      </c>
      <c r="AA2361">
        <v>817659</v>
      </c>
      <c r="AB2361" s="198">
        <v>37042.875</v>
      </c>
      <c r="AC2361" s="198">
        <v>37042.875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1310234</v>
      </c>
      <c r="H2362" s="198">
        <v>37041.372881944444</v>
      </c>
      <c r="I2362" t="s">
        <v>1262</v>
      </c>
      <c r="M2362" t="s">
        <v>2946</v>
      </c>
      <c r="N2362" t="s">
        <v>1524</v>
      </c>
      <c r="O2362" t="s">
        <v>4953</v>
      </c>
      <c r="P2362" s="199">
        <v>10000</v>
      </c>
      <c r="S2362" t="s">
        <v>2947</v>
      </c>
      <c r="T2362" t="s">
        <v>3255</v>
      </c>
      <c r="U2362" s="201">
        <v>3.875</v>
      </c>
      <c r="V2362" t="s">
        <v>1369</v>
      </c>
      <c r="W2362" t="s">
        <v>1117</v>
      </c>
      <c r="X2362" t="s">
        <v>1118</v>
      </c>
      <c r="Y2362" t="s">
        <v>1528</v>
      </c>
      <c r="Z2362" t="s">
        <v>1909</v>
      </c>
      <c r="AA2362">
        <v>817661</v>
      </c>
      <c r="AB2362" s="198">
        <v>37042.875</v>
      </c>
      <c r="AC2362" s="198">
        <v>37042.875</v>
      </c>
    </row>
    <row r="2363" spans="1:31" x14ac:dyDescent="0.25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1310235</v>
      </c>
      <c r="H2363" s="198">
        <v>37041.372893518521</v>
      </c>
      <c r="I2363" t="s">
        <v>1267</v>
      </c>
      <c r="M2363" t="s">
        <v>2946</v>
      </c>
      <c r="N2363" t="s">
        <v>96</v>
      </c>
      <c r="O2363" t="s">
        <v>2203</v>
      </c>
      <c r="Q2363" s="199">
        <v>5000</v>
      </c>
      <c r="S2363" t="s">
        <v>2947</v>
      </c>
      <c r="T2363" t="s">
        <v>3255</v>
      </c>
      <c r="U2363" s="201">
        <v>3.59</v>
      </c>
      <c r="V2363" t="s">
        <v>3192</v>
      </c>
      <c r="W2363" t="s">
        <v>1487</v>
      </c>
      <c r="X2363" t="s">
        <v>3337</v>
      </c>
      <c r="Y2363" t="s">
        <v>1528</v>
      </c>
      <c r="Z2363" t="s">
        <v>1910</v>
      </c>
      <c r="AA2363">
        <v>817660</v>
      </c>
      <c r="AB2363" s="198">
        <v>37042.875</v>
      </c>
      <c r="AC2363" s="198">
        <v>37042.875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1310237</v>
      </c>
      <c r="H2364" s="198">
        <v>37041.372939814813</v>
      </c>
      <c r="I2364" t="s">
        <v>3227</v>
      </c>
      <c r="M2364" t="s">
        <v>2946</v>
      </c>
      <c r="N2364" t="s">
        <v>1524</v>
      </c>
      <c r="O2364" t="s">
        <v>4891</v>
      </c>
      <c r="Q2364" s="199">
        <v>5000</v>
      </c>
      <c r="S2364" t="s">
        <v>2947</v>
      </c>
      <c r="T2364" t="s">
        <v>3255</v>
      </c>
      <c r="U2364" s="201">
        <v>3.54</v>
      </c>
      <c r="V2364" t="s">
        <v>1412</v>
      </c>
      <c r="W2364" t="s">
        <v>1363</v>
      </c>
      <c r="X2364" t="s">
        <v>1548</v>
      </c>
      <c r="Y2364" t="s">
        <v>1528</v>
      </c>
      <c r="Z2364" t="s">
        <v>1909</v>
      </c>
      <c r="AA2364">
        <v>817662</v>
      </c>
      <c r="AB2364" s="198">
        <v>37042.875</v>
      </c>
      <c r="AC2364" s="198">
        <v>37042.875</v>
      </c>
    </row>
    <row r="2365" spans="1:31" x14ac:dyDescent="0.25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13">
        <f t="shared" si="185"/>
        <v>300000</v>
      </c>
      <c r="G2365" s="202">
        <v>1310238</v>
      </c>
      <c r="H2365" s="198">
        <v>37041.37300925926</v>
      </c>
      <c r="I2365" t="s">
        <v>3151</v>
      </c>
      <c r="M2365" t="s">
        <v>2946</v>
      </c>
      <c r="N2365" t="s">
        <v>1268</v>
      </c>
      <c r="O2365" t="s">
        <v>74</v>
      </c>
      <c r="P2365" s="199">
        <v>10000</v>
      </c>
      <c r="S2365" t="s">
        <v>2947</v>
      </c>
      <c r="T2365" t="s">
        <v>3255</v>
      </c>
      <c r="U2365" s="201">
        <v>3.65</v>
      </c>
      <c r="V2365" t="s">
        <v>3191</v>
      </c>
      <c r="W2365" t="s">
        <v>1580</v>
      </c>
      <c r="X2365" t="s">
        <v>1093</v>
      </c>
      <c r="Y2365" t="s">
        <v>3275</v>
      </c>
      <c r="Z2365" t="s">
        <v>1909</v>
      </c>
      <c r="AA2365" t="s">
        <v>2333</v>
      </c>
      <c r="AB2365" s="198">
        <v>37043.875</v>
      </c>
      <c r="AC2365" s="198">
        <v>37072.875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1310239</v>
      </c>
      <c r="H2366" s="198">
        <v>37041.373020833336</v>
      </c>
      <c r="I2366" t="s">
        <v>2334</v>
      </c>
      <c r="M2366" t="s">
        <v>2946</v>
      </c>
      <c r="N2366" t="s">
        <v>2928</v>
      </c>
      <c r="O2366" t="s">
        <v>2104</v>
      </c>
      <c r="Q2366" s="199">
        <v>10000</v>
      </c>
      <c r="S2366" t="s">
        <v>2947</v>
      </c>
      <c r="T2366" t="s">
        <v>3255</v>
      </c>
      <c r="U2366" s="201">
        <v>3.645</v>
      </c>
      <c r="V2366" t="s">
        <v>2335</v>
      </c>
      <c r="W2366" t="s">
        <v>1327</v>
      </c>
      <c r="X2366" t="s">
        <v>3386</v>
      </c>
      <c r="Y2366" t="s">
        <v>1528</v>
      </c>
      <c r="Z2366" t="s">
        <v>2930</v>
      </c>
      <c r="AA2366">
        <v>817663</v>
      </c>
      <c r="AB2366" s="198">
        <v>37042.875</v>
      </c>
      <c r="AC2366" s="198">
        <v>37042.875</v>
      </c>
    </row>
    <row r="2367" spans="1:31" x14ac:dyDescent="0.25">
      <c r="A2367" s="44" t="str">
        <f t="shared" si="181"/>
        <v>US Crude Financial</v>
      </c>
      <c r="B2367" s="44" t="str">
        <f t="shared" si="182"/>
        <v>US</v>
      </c>
      <c r="C2367" s="44" t="str">
        <f t="shared" si="183"/>
        <v>Crude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50000</v>
      </c>
      <c r="G2367" s="202">
        <v>1310240</v>
      </c>
      <c r="H2367" s="198">
        <v>37041.373113425929</v>
      </c>
      <c r="I2367" t="s">
        <v>60</v>
      </c>
      <c r="M2367" t="s">
        <v>3086</v>
      </c>
      <c r="N2367" t="s">
        <v>1063</v>
      </c>
      <c r="O2367" t="s">
        <v>2972</v>
      </c>
      <c r="P2367" s="199">
        <v>50000</v>
      </c>
      <c r="S2367" t="s">
        <v>2953</v>
      </c>
      <c r="T2367" t="s">
        <v>3255</v>
      </c>
      <c r="U2367" s="201">
        <v>28.49</v>
      </c>
      <c r="V2367" t="s">
        <v>1510</v>
      </c>
      <c r="W2367" t="s">
        <v>1065</v>
      </c>
      <c r="X2367" t="s">
        <v>1066</v>
      </c>
      <c r="Y2367" t="s">
        <v>1670</v>
      </c>
      <c r="Z2367" t="s">
        <v>1909</v>
      </c>
      <c r="AA2367">
        <v>109493</v>
      </c>
      <c r="AB2367" s="198">
        <v>37073</v>
      </c>
      <c r="AC2367" s="198">
        <v>37103</v>
      </c>
    </row>
    <row r="2368" spans="1:31" x14ac:dyDescent="0.25">
      <c r="A2368" s="44" t="str">
        <f t="shared" si="181"/>
        <v xml:space="preserve"> Crude Financial</v>
      </c>
      <c r="B2368" s="44" t="str">
        <f t="shared" si="182"/>
        <v/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13">
        <f t="shared" si="185"/>
        <v>775000</v>
      </c>
      <c r="G2368" s="202">
        <v>1310241</v>
      </c>
      <c r="H2368" s="198">
        <v>37041.373159722221</v>
      </c>
      <c r="I2368" t="s">
        <v>1220</v>
      </c>
      <c r="M2368" t="s">
        <v>3086</v>
      </c>
      <c r="N2368" t="s">
        <v>1288</v>
      </c>
      <c r="O2368" t="s">
        <v>1289</v>
      </c>
      <c r="Q2368" s="199">
        <v>25000</v>
      </c>
      <c r="S2368" t="s">
        <v>1290</v>
      </c>
      <c r="T2368" t="s">
        <v>3255</v>
      </c>
      <c r="U2368" s="201">
        <v>28.92</v>
      </c>
      <c r="V2368" t="s">
        <v>214</v>
      </c>
      <c r="W2368" t="s">
        <v>1050</v>
      </c>
      <c r="X2368" t="s">
        <v>1051</v>
      </c>
      <c r="Y2368" t="s">
        <v>1670</v>
      </c>
      <c r="Z2368" t="s">
        <v>3420</v>
      </c>
      <c r="AA2368">
        <v>109494</v>
      </c>
      <c r="AB2368" s="198">
        <v>37073</v>
      </c>
      <c r="AC2368" s="198">
        <v>37103</v>
      </c>
    </row>
    <row r="2369" spans="1:29" x14ac:dyDescent="0.25">
      <c r="A2369" s="44" t="str">
        <f t="shared" si="181"/>
        <v>US Crude Financial</v>
      </c>
      <c r="B2369" s="44" t="str">
        <f t="shared" si="182"/>
        <v>US</v>
      </c>
      <c r="C2369" s="44" t="str">
        <f t="shared" si="183"/>
        <v>Crude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50000</v>
      </c>
      <c r="G2369" s="202">
        <v>1310242</v>
      </c>
      <c r="H2369" s="198">
        <v>37041.373159722221</v>
      </c>
      <c r="I2369" t="s">
        <v>1062</v>
      </c>
      <c r="M2369" t="s">
        <v>3086</v>
      </c>
      <c r="N2369" t="s">
        <v>1063</v>
      </c>
      <c r="O2369" t="s">
        <v>2972</v>
      </c>
      <c r="Q2369" s="199">
        <v>50000</v>
      </c>
      <c r="S2369" t="s">
        <v>2953</v>
      </c>
      <c r="T2369" t="s">
        <v>3255</v>
      </c>
      <c r="U2369" s="201">
        <v>28.51</v>
      </c>
      <c r="V2369" t="s">
        <v>1064</v>
      </c>
      <c r="W2369" t="s">
        <v>1065</v>
      </c>
      <c r="X2369" t="s">
        <v>1066</v>
      </c>
      <c r="Y2369" t="s">
        <v>1670</v>
      </c>
      <c r="Z2369" t="s">
        <v>1909</v>
      </c>
      <c r="AA2369">
        <v>109495</v>
      </c>
      <c r="AB2369" s="198">
        <v>37073</v>
      </c>
      <c r="AC2369" s="198">
        <v>37103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2400</v>
      </c>
      <c r="G2370" s="202">
        <v>1310243</v>
      </c>
      <c r="H2370" s="198">
        <v>37041.373229166667</v>
      </c>
      <c r="I2370" t="s">
        <v>1430</v>
      </c>
      <c r="M2370" t="s">
        <v>2946</v>
      </c>
      <c r="N2370" t="s">
        <v>1524</v>
      </c>
      <c r="O2370" t="s">
        <v>362</v>
      </c>
      <c r="Q2370" s="199">
        <v>2400</v>
      </c>
      <c r="S2370" t="s">
        <v>2947</v>
      </c>
      <c r="T2370" t="s">
        <v>3255</v>
      </c>
      <c r="U2370" s="201">
        <v>3.625</v>
      </c>
      <c r="V2370" t="s">
        <v>883</v>
      </c>
      <c r="W2370" t="s">
        <v>1388</v>
      </c>
      <c r="X2370" t="s">
        <v>85</v>
      </c>
      <c r="Y2370" t="s">
        <v>1528</v>
      </c>
      <c r="Z2370" t="s">
        <v>1909</v>
      </c>
      <c r="AA2370">
        <v>817664</v>
      </c>
      <c r="AB2370" s="198">
        <v>37042.875</v>
      </c>
      <c r="AC2370" s="198">
        <v>37042.875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1310244</v>
      </c>
      <c r="H2371" s="198">
        <v>37041.373240740744</v>
      </c>
      <c r="I2371" t="s">
        <v>1111</v>
      </c>
      <c r="M2371" t="s">
        <v>2946</v>
      </c>
      <c r="N2371" t="s">
        <v>1524</v>
      </c>
      <c r="O2371" t="s">
        <v>4960</v>
      </c>
      <c r="P2371" s="199">
        <v>5000</v>
      </c>
      <c r="S2371" t="s">
        <v>2947</v>
      </c>
      <c r="T2371" t="s">
        <v>3255</v>
      </c>
      <c r="U2371" s="201">
        <v>3.6775000000000002</v>
      </c>
      <c r="V2371" t="s">
        <v>1112</v>
      </c>
      <c r="W2371" t="s">
        <v>1562</v>
      </c>
      <c r="X2371" t="s">
        <v>1563</v>
      </c>
      <c r="Y2371" t="s">
        <v>1528</v>
      </c>
      <c r="Z2371" t="s">
        <v>1909</v>
      </c>
      <c r="AA2371">
        <v>817665</v>
      </c>
      <c r="AB2371" s="198">
        <v>37042.875</v>
      </c>
      <c r="AC2371" s="198">
        <v>37042.875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10000</v>
      </c>
      <c r="G2372" s="202">
        <v>1310245</v>
      </c>
      <c r="H2372" s="198">
        <v>37041.373252314814</v>
      </c>
      <c r="I2372" t="s">
        <v>893</v>
      </c>
      <c r="M2372" t="s">
        <v>2946</v>
      </c>
      <c r="N2372" t="s">
        <v>1524</v>
      </c>
      <c r="O2372" t="s">
        <v>1985</v>
      </c>
      <c r="Q2372" s="199">
        <v>10000</v>
      </c>
      <c r="S2372" t="s">
        <v>2947</v>
      </c>
      <c r="T2372" t="s">
        <v>3255</v>
      </c>
      <c r="U2372" s="201">
        <v>10.15</v>
      </c>
      <c r="V2372" t="s">
        <v>393</v>
      </c>
      <c r="W2372" t="s">
        <v>2919</v>
      </c>
      <c r="X2372" t="s">
        <v>83</v>
      </c>
      <c r="Y2372" t="s">
        <v>1528</v>
      </c>
      <c r="Z2372" t="s">
        <v>1909</v>
      </c>
      <c r="AA2372">
        <v>817666</v>
      </c>
      <c r="AB2372" s="198">
        <v>37042.875</v>
      </c>
      <c r="AC2372" s="198">
        <v>37042.875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3650</v>
      </c>
      <c r="G2373" s="202">
        <v>1310248</v>
      </c>
      <c r="H2373" s="198">
        <v>37041.373287037037</v>
      </c>
      <c r="I2373" t="s">
        <v>1254</v>
      </c>
      <c r="M2373" t="s">
        <v>2946</v>
      </c>
      <c r="N2373" t="s">
        <v>1524</v>
      </c>
      <c r="O2373" t="s">
        <v>2108</v>
      </c>
      <c r="Q2373" s="199">
        <v>3650</v>
      </c>
      <c r="S2373" t="s">
        <v>2947</v>
      </c>
      <c r="T2373" t="s">
        <v>3255</v>
      </c>
      <c r="U2373" s="201">
        <v>3.7637999999999998</v>
      </c>
      <c r="V2373" t="s">
        <v>1382</v>
      </c>
      <c r="W2373" t="s">
        <v>1526</v>
      </c>
      <c r="X2373" t="s">
        <v>1527</v>
      </c>
      <c r="Y2373" t="s">
        <v>1528</v>
      </c>
      <c r="Z2373" t="s">
        <v>1909</v>
      </c>
      <c r="AA2373">
        <v>817667</v>
      </c>
      <c r="AB2373" s="198">
        <v>37042.875</v>
      </c>
      <c r="AC2373" s="198">
        <v>37042.875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25000</v>
      </c>
      <c r="G2374" s="202">
        <v>1310249</v>
      </c>
      <c r="H2374" s="198">
        <v>37041.373298611114</v>
      </c>
      <c r="I2374" t="s">
        <v>1551</v>
      </c>
      <c r="M2374" t="s">
        <v>2946</v>
      </c>
      <c r="N2374" t="s">
        <v>1524</v>
      </c>
      <c r="O2374" t="s">
        <v>110</v>
      </c>
      <c r="P2374" s="199">
        <v>25000</v>
      </c>
      <c r="S2374" t="s">
        <v>2947</v>
      </c>
      <c r="T2374" t="s">
        <v>3255</v>
      </c>
      <c r="U2374" s="201">
        <v>3.6949999999999998</v>
      </c>
      <c r="V2374" t="s">
        <v>3175</v>
      </c>
      <c r="W2374" t="s">
        <v>1101</v>
      </c>
      <c r="X2374" t="s">
        <v>1102</v>
      </c>
      <c r="Y2374" t="s">
        <v>1528</v>
      </c>
      <c r="Z2374" t="s">
        <v>1909</v>
      </c>
      <c r="AA2374">
        <v>817668</v>
      </c>
      <c r="AB2374" s="198">
        <v>37042.875</v>
      </c>
      <c r="AC2374" s="198">
        <v>37042.875</v>
      </c>
    </row>
    <row r="2375" spans="1:29" x14ac:dyDescent="0.25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10</v>
      </c>
      <c r="G2375" s="202">
        <v>1310250</v>
      </c>
      <c r="H2375" s="198">
        <v>37041.373310185183</v>
      </c>
      <c r="I2375" t="s">
        <v>3225</v>
      </c>
      <c r="M2375" t="s">
        <v>2952</v>
      </c>
      <c r="N2375" t="s">
        <v>3265</v>
      </c>
      <c r="O2375" t="s">
        <v>3266</v>
      </c>
      <c r="Q2375" s="199">
        <v>10</v>
      </c>
      <c r="S2375" t="s">
        <v>3254</v>
      </c>
      <c r="T2375" t="s">
        <v>3255</v>
      </c>
      <c r="U2375" s="201">
        <v>1522</v>
      </c>
      <c r="V2375" t="s">
        <v>3269</v>
      </c>
      <c r="W2375" t="s">
        <v>3261</v>
      </c>
      <c r="X2375" t="s">
        <v>3257</v>
      </c>
      <c r="Y2375" t="s">
        <v>3258</v>
      </c>
      <c r="Z2375" t="s">
        <v>3259</v>
      </c>
      <c r="AA2375">
        <v>2157902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1310252</v>
      </c>
      <c r="H2376" s="198">
        <v>37041.373344907406</v>
      </c>
      <c r="I2376" t="s">
        <v>893</v>
      </c>
      <c r="M2376" t="s">
        <v>2946</v>
      </c>
      <c r="N2376" t="s">
        <v>1524</v>
      </c>
      <c r="O2376" t="s">
        <v>2093</v>
      </c>
      <c r="Q2376" s="199">
        <v>10000</v>
      </c>
      <c r="S2376" t="s">
        <v>2947</v>
      </c>
      <c r="T2376" t="s">
        <v>3255</v>
      </c>
      <c r="U2376" s="201">
        <v>10.15</v>
      </c>
      <c r="V2376" t="s">
        <v>393</v>
      </c>
      <c r="W2376" t="s">
        <v>2919</v>
      </c>
      <c r="X2376" t="s">
        <v>83</v>
      </c>
      <c r="Y2376" t="s">
        <v>1528</v>
      </c>
      <c r="Z2376" t="s">
        <v>1909</v>
      </c>
      <c r="AA2376">
        <v>817669</v>
      </c>
      <c r="AB2376" s="198">
        <v>37042.875</v>
      </c>
      <c r="AC2376" s="198">
        <v>37042.875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4500</v>
      </c>
      <c r="G2377" s="202">
        <v>1310253</v>
      </c>
      <c r="H2377" s="198">
        <v>37041.373368055552</v>
      </c>
      <c r="I2377" t="s">
        <v>1111</v>
      </c>
      <c r="M2377" t="s">
        <v>2946</v>
      </c>
      <c r="N2377" t="s">
        <v>1524</v>
      </c>
      <c r="O2377" t="s">
        <v>4960</v>
      </c>
      <c r="P2377" s="199">
        <v>4500</v>
      </c>
      <c r="S2377" t="s">
        <v>2947</v>
      </c>
      <c r="T2377" t="s">
        <v>3255</v>
      </c>
      <c r="U2377" s="201">
        <v>3.6749999999999998</v>
      </c>
      <c r="V2377" t="s">
        <v>1112</v>
      </c>
      <c r="W2377" t="s">
        <v>1562</v>
      </c>
      <c r="X2377" t="s">
        <v>1563</v>
      </c>
      <c r="Y2377" t="s">
        <v>1528</v>
      </c>
      <c r="Z2377" t="s">
        <v>1909</v>
      </c>
      <c r="AA2377">
        <v>817670</v>
      </c>
      <c r="AB2377" s="198">
        <v>37042.875</v>
      </c>
      <c r="AC2377" s="198">
        <v>37042.875</v>
      </c>
    </row>
    <row r="2378" spans="1:29" x14ac:dyDescent="0.25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151</v>
      </c>
      <c r="F2378" s="213">
        <f t="shared" si="185"/>
        <v>755000</v>
      </c>
      <c r="G2378" s="202">
        <v>1310254</v>
      </c>
      <c r="H2378" s="198">
        <v>37041.373391203706</v>
      </c>
      <c r="I2378" t="s">
        <v>1523</v>
      </c>
      <c r="M2378" t="s">
        <v>2946</v>
      </c>
      <c r="N2378" t="s">
        <v>1268</v>
      </c>
      <c r="O2378" t="s">
        <v>1555</v>
      </c>
      <c r="P2378" s="199">
        <v>5000</v>
      </c>
      <c r="S2378" t="s">
        <v>2947</v>
      </c>
      <c r="T2378" t="s">
        <v>3255</v>
      </c>
      <c r="U2378" s="201">
        <v>4.18</v>
      </c>
      <c r="V2378" t="s">
        <v>2336</v>
      </c>
      <c r="W2378" t="s">
        <v>1767</v>
      </c>
      <c r="X2378" t="s">
        <v>1269</v>
      </c>
      <c r="Y2378" t="s">
        <v>3275</v>
      </c>
      <c r="Z2378" t="s">
        <v>1909</v>
      </c>
      <c r="AA2378" t="s">
        <v>2337</v>
      </c>
      <c r="AB2378" s="198">
        <v>37196</v>
      </c>
      <c r="AC2378" s="198">
        <v>37346</v>
      </c>
    </row>
    <row r="2379" spans="1:29" x14ac:dyDescent="0.25">
      <c r="A2379" s="44" t="str">
        <f t="shared" ref="A2379:A2442" si="186">B2379&amp;" "&amp;C2379&amp;" "&amp;D2379</f>
        <v xml:space="preserve"> Metals Financial</v>
      </c>
      <c r="B2379" s="44" t="str">
        <f t="shared" ref="B2379:B2442" si="187">IF((LEFT(N2379,2)="US"),"US","")</f>
        <v/>
      </c>
      <c r="C2379" s="44" t="str">
        <f t="shared" ref="C2379:C2442" si="188">M2379</f>
        <v>Metals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6</v>
      </c>
      <c r="G2379" s="202">
        <v>1310255</v>
      </c>
      <c r="H2379" s="198">
        <v>37041.373402777775</v>
      </c>
      <c r="I2379" t="s">
        <v>3313</v>
      </c>
      <c r="M2379" t="s">
        <v>2952</v>
      </c>
      <c r="N2379" t="s">
        <v>3252</v>
      </c>
      <c r="O2379" t="s">
        <v>3253</v>
      </c>
      <c r="Q2379" s="199">
        <v>6</v>
      </c>
      <c r="S2379" t="s">
        <v>3254</v>
      </c>
      <c r="T2379" t="s">
        <v>3255</v>
      </c>
      <c r="U2379" s="201">
        <v>1701</v>
      </c>
      <c r="V2379" t="s">
        <v>3315</v>
      </c>
      <c r="W2379" t="s">
        <v>3261</v>
      </c>
      <c r="X2379" t="s">
        <v>3257</v>
      </c>
      <c r="Y2379" t="s">
        <v>3258</v>
      </c>
      <c r="Z2379" t="s">
        <v>3259</v>
      </c>
      <c r="AA2379">
        <v>2157904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1310256</v>
      </c>
      <c r="H2380" s="198">
        <v>37041.373414351852</v>
      </c>
      <c r="I2380" t="s">
        <v>92</v>
      </c>
      <c r="M2380" t="s">
        <v>2946</v>
      </c>
      <c r="N2380" t="s">
        <v>1524</v>
      </c>
      <c r="O2380" t="s">
        <v>2015</v>
      </c>
      <c r="Q2380" s="199">
        <v>10000</v>
      </c>
      <c r="S2380" t="s">
        <v>2947</v>
      </c>
      <c r="T2380" t="s">
        <v>3255</v>
      </c>
      <c r="U2380" s="201">
        <v>2.7450000000000001</v>
      </c>
      <c r="V2380" t="s">
        <v>2318</v>
      </c>
      <c r="W2380" t="s">
        <v>272</v>
      </c>
      <c r="X2380" t="s">
        <v>83</v>
      </c>
      <c r="Y2380" t="s">
        <v>1528</v>
      </c>
      <c r="Z2380" t="s">
        <v>1909</v>
      </c>
      <c r="AA2380">
        <v>817672</v>
      </c>
      <c r="AB2380" s="198">
        <v>37042.875</v>
      </c>
      <c r="AC2380" s="198">
        <v>37042.875</v>
      </c>
    </row>
    <row r="2381" spans="1:29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1310257</v>
      </c>
      <c r="H2381" s="198">
        <v>37041.373425925929</v>
      </c>
      <c r="I2381" t="s">
        <v>2939</v>
      </c>
      <c r="M2381" t="s">
        <v>2946</v>
      </c>
      <c r="N2381" t="s">
        <v>96</v>
      </c>
      <c r="O2381" t="s">
        <v>2203</v>
      </c>
      <c r="P2381" s="199">
        <v>5000</v>
      </c>
      <c r="S2381" t="s">
        <v>2947</v>
      </c>
      <c r="T2381" t="s">
        <v>3255</v>
      </c>
      <c r="U2381" s="201">
        <v>3.5750000000000002</v>
      </c>
      <c r="V2381" t="s">
        <v>3340</v>
      </c>
      <c r="W2381" t="s">
        <v>1487</v>
      </c>
      <c r="X2381" t="s">
        <v>3337</v>
      </c>
      <c r="Y2381" t="s">
        <v>1528</v>
      </c>
      <c r="Z2381" t="s">
        <v>1910</v>
      </c>
      <c r="AA2381">
        <v>817671</v>
      </c>
      <c r="AB2381" s="198">
        <v>37042.875</v>
      </c>
      <c r="AC2381" s="198">
        <v>37042.875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5500</v>
      </c>
      <c r="G2382" s="202">
        <v>1310258</v>
      </c>
      <c r="H2382" s="198">
        <v>37041.373425925929</v>
      </c>
      <c r="I2382" t="s">
        <v>1600</v>
      </c>
      <c r="M2382" t="s">
        <v>2946</v>
      </c>
      <c r="N2382" t="s">
        <v>1524</v>
      </c>
      <c r="O2382" t="s">
        <v>4960</v>
      </c>
      <c r="P2382" s="199">
        <v>5500</v>
      </c>
      <c r="S2382" t="s">
        <v>2947</v>
      </c>
      <c r="T2382" t="s">
        <v>3255</v>
      </c>
      <c r="U2382" s="201">
        <v>3.6749999999999998</v>
      </c>
      <c r="V2382" t="s">
        <v>1577</v>
      </c>
      <c r="W2382" t="s">
        <v>1562</v>
      </c>
      <c r="X2382" t="s">
        <v>1563</v>
      </c>
      <c r="Y2382" t="s">
        <v>1528</v>
      </c>
      <c r="Z2382" t="s">
        <v>1909</v>
      </c>
      <c r="AA2382">
        <v>817673</v>
      </c>
      <c r="AB2382" s="198">
        <v>37042.875</v>
      </c>
      <c r="AC2382" s="198">
        <v>37042.875</v>
      </c>
    </row>
    <row r="2383" spans="1:29" x14ac:dyDescent="0.25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1310259</v>
      </c>
      <c r="H2383" s="198">
        <v>37041.373495370368</v>
      </c>
      <c r="I2383" t="s">
        <v>1523</v>
      </c>
      <c r="M2383" t="s">
        <v>2946</v>
      </c>
      <c r="N2383" t="s">
        <v>1268</v>
      </c>
      <c r="O2383" t="s">
        <v>251</v>
      </c>
      <c r="P2383" s="199">
        <v>5000</v>
      </c>
      <c r="S2383" t="s">
        <v>2947</v>
      </c>
      <c r="T2383" t="s">
        <v>3255</v>
      </c>
      <c r="U2383" s="201">
        <v>3.8149999999999999</v>
      </c>
      <c r="V2383" t="s">
        <v>2336</v>
      </c>
      <c r="W2383" t="s">
        <v>1767</v>
      </c>
      <c r="X2383" t="s">
        <v>1269</v>
      </c>
      <c r="Y2383" t="s">
        <v>3275</v>
      </c>
      <c r="Z2383" t="s">
        <v>1909</v>
      </c>
      <c r="AA2383" t="s">
        <v>2338</v>
      </c>
      <c r="AB2383" s="198">
        <v>37073</v>
      </c>
      <c r="AC2383" s="198">
        <v>37195</v>
      </c>
    </row>
    <row r="2384" spans="1:29" x14ac:dyDescent="0.25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50000</v>
      </c>
      <c r="G2384" s="202">
        <v>1310260</v>
      </c>
      <c r="H2384" s="198">
        <v>37041.373518518521</v>
      </c>
      <c r="I2384" t="s">
        <v>1267</v>
      </c>
      <c r="M2384" t="s">
        <v>3086</v>
      </c>
      <c r="N2384" t="s">
        <v>1063</v>
      </c>
      <c r="O2384" t="s">
        <v>2972</v>
      </c>
      <c r="P2384" s="199">
        <v>50000</v>
      </c>
      <c r="S2384" t="s">
        <v>2953</v>
      </c>
      <c r="T2384" t="s">
        <v>3255</v>
      </c>
      <c r="U2384" s="201">
        <v>28.49</v>
      </c>
      <c r="V2384" t="s">
        <v>1511</v>
      </c>
      <c r="W2384" t="s">
        <v>1065</v>
      </c>
      <c r="X2384" t="s">
        <v>1066</v>
      </c>
      <c r="Y2384" t="s">
        <v>1670</v>
      </c>
      <c r="Z2384" t="s">
        <v>1909</v>
      </c>
      <c r="AA2384">
        <v>109497</v>
      </c>
      <c r="AB2384" s="198">
        <v>37073</v>
      </c>
      <c r="AC2384" s="198">
        <v>37103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1310261</v>
      </c>
      <c r="H2385" s="198">
        <v>37041.373611111114</v>
      </c>
      <c r="I2385" t="s">
        <v>1546</v>
      </c>
      <c r="M2385" t="s">
        <v>2946</v>
      </c>
      <c r="N2385" t="s">
        <v>1524</v>
      </c>
      <c r="O2385" t="s">
        <v>4934</v>
      </c>
      <c r="Q2385" s="199">
        <v>5000</v>
      </c>
      <c r="S2385" t="s">
        <v>2947</v>
      </c>
      <c r="T2385" t="s">
        <v>3255</v>
      </c>
      <c r="U2385" s="201">
        <v>3.5</v>
      </c>
      <c r="V2385" t="s">
        <v>1434</v>
      </c>
      <c r="W2385" t="s">
        <v>91</v>
      </c>
      <c r="X2385" t="s">
        <v>83</v>
      </c>
      <c r="Y2385" t="s">
        <v>1528</v>
      </c>
      <c r="Z2385" t="s">
        <v>1909</v>
      </c>
      <c r="AA2385">
        <v>817674</v>
      </c>
      <c r="AB2385" s="198">
        <v>37042.875</v>
      </c>
      <c r="AC2385" s="198">
        <v>37042.875</v>
      </c>
    </row>
    <row r="2386" spans="1:29" x14ac:dyDescent="0.25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151</v>
      </c>
      <c r="F2386" s="213">
        <f t="shared" si="190"/>
        <v>755000</v>
      </c>
      <c r="G2386" s="202">
        <v>1310263</v>
      </c>
      <c r="H2386" s="198">
        <v>37041.373622685183</v>
      </c>
      <c r="I2386" t="s">
        <v>1523</v>
      </c>
      <c r="M2386" t="s">
        <v>2946</v>
      </c>
      <c r="N2386" t="s">
        <v>1268</v>
      </c>
      <c r="O2386" t="s">
        <v>1555</v>
      </c>
      <c r="P2386" s="199">
        <v>5000</v>
      </c>
      <c r="S2386" t="s">
        <v>2947</v>
      </c>
      <c r="T2386" t="s">
        <v>3255</v>
      </c>
      <c r="U2386" s="201">
        <v>4.1749999999999998</v>
      </c>
      <c r="V2386" t="s">
        <v>2336</v>
      </c>
      <c r="W2386" t="s">
        <v>1767</v>
      </c>
      <c r="X2386" t="s">
        <v>1269</v>
      </c>
      <c r="Y2386" t="s">
        <v>3275</v>
      </c>
      <c r="Z2386" t="s">
        <v>1909</v>
      </c>
      <c r="AA2386" t="s">
        <v>2339</v>
      </c>
      <c r="AB2386" s="198">
        <v>37196</v>
      </c>
      <c r="AC2386" s="198">
        <v>37346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1310262</v>
      </c>
      <c r="H2387" s="198">
        <v>37041.373622685183</v>
      </c>
      <c r="I2387" t="s">
        <v>1551</v>
      </c>
      <c r="M2387" t="s">
        <v>2946</v>
      </c>
      <c r="N2387" t="s">
        <v>1524</v>
      </c>
      <c r="O2387" t="s">
        <v>4845</v>
      </c>
      <c r="P2387" s="199">
        <v>10000</v>
      </c>
      <c r="S2387" t="s">
        <v>2947</v>
      </c>
      <c r="T2387" t="s">
        <v>3255</v>
      </c>
      <c r="U2387" s="201">
        <v>3.7587999999999999</v>
      </c>
      <c r="V2387" t="s">
        <v>1364</v>
      </c>
      <c r="W2387" t="s">
        <v>1526</v>
      </c>
      <c r="X2387" t="s">
        <v>1527</v>
      </c>
      <c r="Y2387" t="s">
        <v>1528</v>
      </c>
      <c r="Z2387" t="s">
        <v>1909</v>
      </c>
      <c r="AA2387">
        <v>817675</v>
      </c>
      <c r="AB2387" s="198">
        <v>37042.875</v>
      </c>
      <c r="AC2387" s="198">
        <v>37042.875</v>
      </c>
    </row>
    <row r="2388" spans="1:29" x14ac:dyDescent="0.25">
      <c r="A2388" s="44" t="str">
        <f t="shared" si="186"/>
        <v xml:space="preserve"> Natural Gas Financial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214</v>
      </c>
      <c r="F2388" s="213">
        <f t="shared" si="190"/>
        <v>1070000</v>
      </c>
      <c r="G2388" s="202">
        <v>1310264</v>
      </c>
      <c r="H2388" s="198">
        <v>37041.37363425926</v>
      </c>
      <c r="I2388" t="s">
        <v>1541</v>
      </c>
      <c r="M2388" t="s">
        <v>2946</v>
      </c>
      <c r="N2388" t="s">
        <v>3215</v>
      </c>
      <c r="O2388" t="s">
        <v>364</v>
      </c>
      <c r="Q2388" s="199">
        <v>5000</v>
      </c>
      <c r="S2388" t="s">
        <v>2947</v>
      </c>
      <c r="T2388" t="s">
        <v>3255</v>
      </c>
      <c r="U2388" s="201">
        <v>-0.38</v>
      </c>
      <c r="V2388" t="s">
        <v>1300</v>
      </c>
      <c r="W2388" t="s">
        <v>3217</v>
      </c>
      <c r="X2388" t="s">
        <v>3218</v>
      </c>
      <c r="Y2388" t="s">
        <v>3275</v>
      </c>
      <c r="Z2388" t="s">
        <v>1910</v>
      </c>
      <c r="AA2388" t="s">
        <v>2340</v>
      </c>
      <c r="AB2388" s="198">
        <v>37347</v>
      </c>
      <c r="AC2388" s="198">
        <v>37560</v>
      </c>
    </row>
    <row r="2389" spans="1:29" x14ac:dyDescent="0.25">
      <c r="A2389" s="44" t="str">
        <f t="shared" si="186"/>
        <v xml:space="preserve"> Natural Gas Financial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151</v>
      </c>
      <c r="F2389" s="213">
        <f t="shared" si="190"/>
        <v>755000</v>
      </c>
      <c r="G2389" s="202">
        <v>1310265</v>
      </c>
      <c r="H2389" s="198">
        <v>37041.373680555553</v>
      </c>
      <c r="I2389" t="s">
        <v>1541</v>
      </c>
      <c r="M2389" t="s">
        <v>2946</v>
      </c>
      <c r="N2389" t="s">
        <v>3215</v>
      </c>
      <c r="O2389" t="s">
        <v>3181</v>
      </c>
      <c r="Q2389" s="199">
        <v>5000</v>
      </c>
      <c r="S2389" t="s">
        <v>2947</v>
      </c>
      <c r="T2389" t="s">
        <v>3255</v>
      </c>
      <c r="U2389" s="201">
        <v>-0.33500000000000002</v>
      </c>
      <c r="V2389" t="s">
        <v>1300</v>
      </c>
      <c r="W2389" t="s">
        <v>3217</v>
      </c>
      <c r="X2389" t="s">
        <v>3218</v>
      </c>
      <c r="Y2389" t="s">
        <v>3275</v>
      </c>
      <c r="Z2389" t="s">
        <v>1910</v>
      </c>
      <c r="AA2389" t="s">
        <v>2341</v>
      </c>
      <c r="AB2389" s="198">
        <v>37196</v>
      </c>
      <c r="AC2389" s="198">
        <v>37346</v>
      </c>
    </row>
    <row r="2390" spans="1:29" x14ac:dyDescent="0.25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123</v>
      </c>
      <c r="F2390" s="213">
        <f t="shared" si="190"/>
        <v>615000</v>
      </c>
      <c r="G2390" s="202">
        <v>1310266</v>
      </c>
      <c r="H2390" s="198">
        <v>37041.373703703706</v>
      </c>
      <c r="I2390" t="s">
        <v>1523</v>
      </c>
      <c r="M2390" t="s">
        <v>2946</v>
      </c>
      <c r="N2390" t="s">
        <v>1268</v>
      </c>
      <c r="O2390" t="s">
        <v>251</v>
      </c>
      <c r="P2390" s="199">
        <v>5000</v>
      </c>
      <c r="S2390" t="s">
        <v>2947</v>
      </c>
      <c r="T2390" t="s">
        <v>3255</v>
      </c>
      <c r="U2390" s="201">
        <v>3.8149999999999999</v>
      </c>
      <c r="V2390" t="s">
        <v>2336</v>
      </c>
      <c r="W2390" t="s">
        <v>1767</v>
      </c>
      <c r="X2390" t="s">
        <v>1269</v>
      </c>
      <c r="Y2390" t="s">
        <v>3275</v>
      </c>
      <c r="Z2390" t="s">
        <v>1909</v>
      </c>
      <c r="AA2390" t="s">
        <v>2342</v>
      </c>
      <c r="AB2390" s="198">
        <v>37073</v>
      </c>
      <c r="AC2390" s="198">
        <v>37195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1310268</v>
      </c>
      <c r="H2391" s="198">
        <v>37041.373715277776</v>
      </c>
      <c r="I2391" t="s">
        <v>3095</v>
      </c>
      <c r="M2391" t="s">
        <v>2946</v>
      </c>
      <c r="N2391" t="s">
        <v>1524</v>
      </c>
      <c r="O2391" t="s">
        <v>4934</v>
      </c>
      <c r="P2391" s="199">
        <v>5000</v>
      </c>
      <c r="S2391" t="s">
        <v>2947</v>
      </c>
      <c r="T2391" t="s">
        <v>3255</v>
      </c>
      <c r="U2391" s="201">
        <v>3.4750000000000001</v>
      </c>
      <c r="V2391" t="s">
        <v>2931</v>
      </c>
      <c r="W2391" t="s">
        <v>91</v>
      </c>
      <c r="X2391" t="s">
        <v>83</v>
      </c>
      <c r="Y2391" t="s">
        <v>1528</v>
      </c>
      <c r="Z2391" t="s">
        <v>1909</v>
      </c>
      <c r="AA2391">
        <v>817676</v>
      </c>
      <c r="AB2391" s="198">
        <v>37042.875</v>
      </c>
      <c r="AC2391" s="198">
        <v>37042.875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25000</v>
      </c>
      <c r="G2392" s="202">
        <v>1310267</v>
      </c>
      <c r="H2392" s="198">
        <v>37041.373715277776</v>
      </c>
      <c r="I2392" t="s">
        <v>1551</v>
      </c>
      <c r="M2392" t="s">
        <v>2946</v>
      </c>
      <c r="N2392" t="s">
        <v>1524</v>
      </c>
      <c r="O2392" t="s">
        <v>110</v>
      </c>
      <c r="P2392" s="199">
        <v>25000</v>
      </c>
      <c r="S2392" t="s">
        <v>2947</v>
      </c>
      <c r="T2392" t="s">
        <v>3255</v>
      </c>
      <c r="U2392" s="201">
        <v>3.6949999999999998</v>
      </c>
      <c r="V2392" t="s">
        <v>265</v>
      </c>
      <c r="W2392" t="s">
        <v>1101</v>
      </c>
      <c r="X2392" t="s">
        <v>1102</v>
      </c>
      <c r="Y2392" t="s">
        <v>1528</v>
      </c>
      <c r="Z2392" t="s">
        <v>1909</v>
      </c>
      <c r="AA2392">
        <v>817677</v>
      </c>
      <c r="AB2392" s="198">
        <v>37042.875</v>
      </c>
      <c r="AC2392" s="198">
        <v>37042.875</v>
      </c>
    </row>
    <row r="2393" spans="1:29" x14ac:dyDescent="0.25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90000</v>
      </c>
      <c r="G2393" s="202">
        <v>1310269</v>
      </c>
      <c r="H2393" s="198">
        <v>37041.373749999999</v>
      </c>
      <c r="I2393" t="s">
        <v>1546</v>
      </c>
      <c r="M2393" t="s">
        <v>2946</v>
      </c>
      <c r="N2393" t="s">
        <v>1268</v>
      </c>
      <c r="O2393" t="s">
        <v>74</v>
      </c>
      <c r="Q2393" s="199">
        <v>3000</v>
      </c>
      <c r="S2393" t="s">
        <v>2947</v>
      </c>
      <c r="T2393" t="s">
        <v>3255</v>
      </c>
      <c r="U2393" s="201">
        <v>3.66</v>
      </c>
      <c r="V2393" t="s">
        <v>73</v>
      </c>
      <c r="W2393" t="s">
        <v>1580</v>
      </c>
      <c r="X2393" t="s">
        <v>1093</v>
      </c>
      <c r="Y2393" t="s">
        <v>3275</v>
      </c>
      <c r="Z2393" t="s">
        <v>1909</v>
      </c>
      <c r="AA2393" t="s">
        <v>2343</v>
      </c>
      <c r="AB2393" s="198">
        <v>37043.875</v>
      </c>
      <c r="AC2393" s="198">
        <v>37072.875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</v>
      </c>
      <c r="G2394" s="202">
        <v>1310271</v>
      </c>
      <c r="H2394" s="198">
        <v>37041.373784722222</v>
      </c>
      <c r="I2394" t="s">
        <v>1430</v>
      </c>
      <c r="M2394" t="s">
        <v>2946</v>
      </c>
      <c r="N2394" t="s">
        <v>1524</v>
      </c>
      <c r="O2394" t="s">
        <v>4941</v>
      </c>
      <c r="Q2394" s="199">
        <v>1000</v>
      </c>
      <c r="S2394" t="s">
        <v>2947</v>
      </c>
      <c r="T2394" t="s">
        <v>3255</v>
      </c>
      <c r="U2394" s="201">
        <v>3.64</v>
      </c>
      <c r="V2394" t="s">
        <v>883</v>
      </c>
      <c r="W2394" t="s">
        <v>1388</v>
      </c>
      <c r="X2394" t="s">
        <v>85</v>
      </c>
      <c r="Y2394" t="s">
        <v>1528</v>
      </c>
      <c r="Z2394" t="s">
        <v>1909</v>
      </c>
      <c r="AA2394">
        <v>817678</v>
      </c>
      <c r="AB2394" s="198">
        <v>37042.875</v>
      </c>
      <c r="AC2394" s="198">
        <v>37042.875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1310272</v>
      </c>
      <c r="H2395" s="198">
        <v>37041.373796296299</v>
      </c>
      <c r="I2395" t="s">
        <v>1546</v>
      </c>
      <c r="M2395" t="s">
        <v>2946</v>
      </c>
      <c r="N2395" t="s">
        <v>1524</v>
      </c>
      <c r="O2395" t="s">
        <v>4934</v>
      </c>
      <c r="Q2395" s="199">
        <v>5000</v>
      </c>
      <c r="S2395" t="s">
        <v>2947</v>
      </c>
      <c r="T2395" t="s">
        <v>3255</v>
      </c>
      <c r="U2395" s="201">
        <v>3.5</v>
      </c>
      <c r="V2395" t="s">
        <v>1434</v>
      </c>
      <c r="W2395" t="s">
        <v>91</v>
      </c>
      <c r="X2395" t="s">
        <v>83</v>
      </c>
      <c r="Y2395" t="s">
        <v>1528</v>
      </c>
      <c r="Z2395" t="s">
        <v>1909</v>
      </c>
      <c r="AA2395">
        <v>817680</v>
      </c>
      <c r="AB2395" s="198">
        <v>37042.875</v>
      </c>
      <c r="AC2395" s="198">
        <v>37042.875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7600</v>
      </c>
      <c r="G2396" s="202">
        <v>1310273</v>
      </c>
      <c r="H2396" s="198">
        <v>37041.373796296299</v>
      </c>
      <c r="I2396" t="s">
        <v>1425</v>
      </c>
      <c r="M2396" t="s">
        <v>2946</v>
      </c>
      <c r="N2396" t="s">
        <v>1524</v>
      </c>
      <c r="O2396" t="s">
        <v>362</v>
      </c>
      <c r="Q2396" s="199">
        <v>7600</v>
      </c>
      <c r="S2396" t="s">
        <v>2947</v>
      </c>
      <c r="T2396" t="s">
        <v>3255</v>
      </c>
      <c r="U2396" s="201">
        <v>3.625</v>
      </c>
      <c r="V2396" t="s">
        <v>1454</v>
      </c>
      <c r="W2396" t="s">
        <v>1388</v>
      </c>
      <c r="X2396" t="s">
        <v>85</v>
      </c>
      <c r="Y2396" t="s">
        <v>1528</v>
      </c>
      <c r="Z2396" t="s">
        <v>1909</v>
      </c>
      <c r="AA2396">
        <v>817679</v>
      </c>
      <c r="AB2396" s="198">
        <v>37042.875</v>
      </c>
      <c r="AC2396" s="198">
        <v>37042.875</v>
      </c>
    </row>
    <row r="2397" spans="1:29" x14ac:dyDescent="0.25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3">
        <f t="shared" si="190"/>
        <v>615000</v>
      </c>
      <c r="G2397" s="202">
        <v>1310275</v>
      </c>
      <c r="H2397" s="198">
        <v>37041.373831018522</v>
      </c>
      <c r="I2397" t="s">
        <v>1523</v>
      </c>
      <c r="M2397" t="s">
        <v>2946</v>
      </c>
      <c r="N2397" t="s">
        <v>1268</v>
      </c>
      <c r="O2397" t="s">
        <v>251</v>
      </c>
      <c r="P2397" s="199">
        <v>5000</v>
      </c>
      <c r="S2397" t="s">
        <v>2947</v>
      </c>
      <c r="T2397" t="s">
        <v>3255</v>
      </c>
      <c r="U2397" s="201">
        <v>3.8149999999999999</v>
      </c>
      <c r="V2397" t="s">
        <v>2336</v>
      </c>
      <c r="W2397" t="s">
        <v>1767</v>
      </c>
      <c r="X2397" t="s">
        <v>1269</v>
      </c>
      <c r="Y2397" t="s">
        <v>3275</v>
      </c>
      <c r="Z2397" t="s">
        <v>1909</v>
      </c>
      <c r="AA2397" t="s">
        <v>2344</v>
      </c>
      <c r="AB2397" s="198">
        <v>37073</v>
      </c>
      <c r="AC2397" s="198">
        <v>37195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1310274</v>
      </c>
      <c r="H2398" s="198">
        <v>37041.373831018522</v>
      </c>
      <c r="I2398" t="s">
        <v>1109</v>
      </c>
      <c r="M2398" t="s">
        <v>2946</v>
      </c>
      <c r="N2398" t="s">
        <v>1524</v>
      </c>
      <c r="O2398" t="s">
        <v>4960</v>
      </c>
      <c r="Q2398" s="199">
        <v>5000</v>
      </c>
      <c r="S2398" t="s">
        <v>2947</v>
      </c>
      <c r="T2398" t="s">
        <v>3255</v>
      </c>
      <c r="U2398" s="201">
        <v>3.6775000000000002</v>
      </c>
      <c r="V2398" t="s">
        <v>1110</v>
      </c>
      <c r="W2398" t="s">
        <v>1562</v>
      </c>
      <c r="X2398" t="s">
        <v>1563</v>
      </c>
      <c r="Y2398" t="s">
        <v>1528</v>
      </c>
      <c r="Z2398" t="s">
        <v>1909</v>
      </c>
      <c r="AA2398">
        <v>817681</v>
      </c>
      <c r="AB2398" s="198">
        <v>37042.875</v>
      </c>
      <c r="AC2398" s="198">
        <v>37042.875</v>
      </c>
    </row>
    <row r="2399" spans="1:29" x14ac:dyDescent="0.25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1310276</v>
      </c>
      <c r="H2399" s="198">
        <v>37041.373831018522</v>
      </c>
      <c r="I2399" t="s">
        <v>2939</v>
      </c>
      <c r="M2399" t="s">
        <v>2946</v>
      </c>
      <c r="N2399" t="s">
        <v>96</v>
      </c>
      <c r="O2399" t="s">
        <v>2345</v>
      </c>
      <c r="Q2399" s="199">
        <v>5000</v>
      </c>
      <c r="S2399" t="s">
        <v>3329</v>
      </c>
      <c r="T2399" t="s">
        <v>97</v>
      </c>
      <c r="U2399" s="201">
        <v>4.8250000000000002</v>
      </c>
      <c r="V2399" t="s">
        <v>3340</v>
      </c>
      <c r="W2399" t="s">
        <v>98</v>
      </c>
      <c r="X2399" t="s">
        <v>99</v>
      </c>
      <c r="Y2399" t="s">
        <v>1528</v>
      </c>
      <c r="Z2399" t="s">
        <v>1910</v>
      </c>
      <c r="AA2399">
        <v>817682</v>
      </c>
      <c r="AB2399" s="198">
        <v>37042.875</v>
      </c>
      <c r="AC2399" s="198">
        <v>37042.875</v>
      </c>
    </row>
    <row r="2400" spans="1:29" x14ac:dyDescent="0.25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31</v>
      </c>
      <c r="F2400" s="213">
        <f t="shared" si="190"/>
        <v>155000</v>
      </c>
      <c r="G2400" s="202">
        <v>1310277</v>
      </c>
      <c r="H2400" s="198">
        <v>37041.373865740738</v>
      </c>
      <c r="I2400" t="s">
        <v>1113</v>
      </c>
      <c r="M2400" t="s">
        <v>2946</v>
      </c>
      <c r="N2400" t="s">
        <v>1538</v>
      </c>
      <c r="O2400" t="s">
        <v>1413</v>
      </c>
      <c r="P2400" s="199">
        <v>5000</v>
      </c>
      <c r="S2400" t="s">
        <v>2947</v>
      </c>
      <c r="T2400" t="s">
        <v>3255</v>
      </c>
      <c r="U2400" s="201">
        <v>6.11</v>
      </c>
      <c r="V2400" t="s">
        <v>415</v>
      </c>
      <c r="W2400" t="s">
        <v>1410</v>
      </c>
      <c r="X2400" t="s">
        <v>1411</v>
      </c>
      <c r="Y2400" t="s">
        <v>3275</v>
      </c>
      <c r="Z2400" t="s">
        <v>1909</v>
      </c>
      <c r="AA2400" t="s">
        <v>2346</v>
      </c>
      <c r="AB2400" s="198">
        <v>37104.875</v>
      </c>
      <c r="AC2400" s="198">
        <v>37134.875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5000</v>
      </c>
      <c r="G2401" s="202">
        <v>1310278</v>
      </c>
      <c r="H2401" s="198">
        <v>37041.373888888891</v>
      </c>
      <c r="I2401" t="s">
        <v>105</v>
      </c>
      <c r="M2401" t="s">
        <v>2946</v>
      </c>
      <c r="N2401" t="s">
        <v>1524</v>
      </c>
      <c r="O2401" t="s">
        <v>110</v>
      </c>
      <c r="P2401" s="199">
        <v>5000</v>
      </c>
      <c r="S2401" t="s">
        <v>2947</v>
      </c>
      <c r="T2401" t="s">
        <v>3255</v>
      </c>
      <c r="U2401" s="201">
        <v>3.69</v>
      </c>
      <c r="V2401" t="s">
        <v>3206</v>
      </c>
      <c r="W2401" t="s">
        <v>1101</v>
      </c>
      <c r="X2401" t="s">
        <v>1102</v>
      </c>
      <c r="Y2401" t="s">
        <v>1528</v>
      </c>
      <c r="Z2401" t="s">
        <v>1909</v>
      </c>
      <c r="AA2401">
        <v>817683</v>
      </c>
      <c r="AB2401" s="198">
        <v>37042.875</v>
      </c>
      <c r="AC2401" s="198">
        <v>37042.875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5000</v>
      </c>
      <c r="G2402" s="202">
        <v>1310279</v>
      </c>
      <c r="H2402" s="198">
        <v>37041.373912037037</v>
      </c>
      <c r="I2402" t="s">
        <v>1276</v>
      </c>
      <c r="M2402" t="s">
        <v>2946</v>
      </c>
      <c r="N2402" t="s">
        <v>1524</v>
      </c>
      <c r="O2402" t="s">
        <v>4904</v>
      </c>
      <c r="P2402" s="199">
        <v>5000</v>
      </c>
      <c r="S2402" t="s">
        <v>2947</v>
      </c>
      <c r="T2402" t="s">
        <v>3255</v>
      </c>
      <c r="U2402" s="201">
        <v>3.95</v>
      </c>
      <c r="V2402" t="s">
        <v>332</v>
      </c>
      <c r="W2402" t="s">
        <v>64</v>
      </c>
      <c r="X2402" t="s">
        <v>65</v>
      </c>
      <c r="Y2402" t="s">
        <v>1528</v>
      </c>
      <c r="Z2402" t="s">
        <v>1909</v>
      </c>
      <c r="AA2402">
        <v>817684</v>
      </c>
      <c r="AB2402" s="198">
        <v>37042.875</v>
      </c>
      <c r="AC2402" s="198">
        <v>37042.875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20000</v>
      </c>
      <c r="G2403" s="202">
        <v>1310280</v>
      </c>
      <c r="H2403" s="198">
        <v>37041.373923611114</v>
      </c>
      <c r="I2403" t="s">
        <v>3227</v>
      </c>
      <c r="M2403" t="s">
        <v>2946</v>
      </c>
      <c r="N2403" t="s">
        <v>1524</v>
      </c>
      <c r="O2403" t="s">
        <v>110</v>
      </c>
      <c r="P2403" s="199">
        <v>20000</v>
      </c>
      <c r="S2403" t="s">
        <v>2947</v>
      </c>
      <c r="T2403" t="s">
        <v>3255</v>
      </c>
      <c r="U2403" s="201">
        <v>3.69</v>
      </c>
      <c r="V2403" t="s">
        <v>1122</v>
      </c>
      <c r="W2403" t="s">
        <v>1101</v>
      </c>
      <c r="X2403" t="s">
        <v>1102</v>
      </c>
      <c r="Y2403" t="s">
        <v>1528</v>
      </c>
      <c r="Z2403" t="s">
        <v>1909</v>
      </c>
      <c r="AA2403">
        <v>817685</v>
      </c>
      <c r="AB2403" s="198">
        <v>37042.875</v>
      </c>
      <c r="AC2403" s="198">
        <v>37042.875</v>
      </c>
      <c r="AE2403" s="116">
        <f>IF(S2403="Gallon",F2403/42,F2403)</f>
        <v>20000</v>
      </c>
    </row>
    <row r="2404" spans="1:31" x14ac:dyDescent="0.25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123</v>
      </c>
      <c r="F2404" s="213">
        <f t="shared" si="190"/>
        <v>3013500</v>
      </c>
      <c r="G2404" s="202">
        <v>1310282</v>
      </c>
      <c r="H2404" s="198">
        <v>37041.374027777776</v>
      </c>
      <c r="I2404" t="s">
        <v>3095</v>
      </c>
      <c r="M2404" t="s">
        <v>2946</v>
      </c>
      <c r="N2404" t="s">
        <v>1538</v>
      </c>
      <c r="O2404" t="s">
        <v>2347</v>
      </c>
      <c r="Q2404" s="199">
        <v>24500</v>
      </c>
      <c r="S2404" t="s">
        <v>2947</v>
      </c>
      <c r="T2404" t="s">
        <v>3255</v>
      </c>
      <c r="U2404" s="201">
        <v>-0.02</v>
      </c>
      <c r="V2404" t="s">
        <v>1161</v>
      </c>
      <c r="W2404" t="s">
        <v>1431</v>
      </c>
      <c r="X2404" t="s">
        <v>1432</v>
      </c>
      <c r="Y2404" t="s">
        <v>3275</v>
      </c>
      <c r="Z2404" t="s">
        <v>1909</v>
      </c>
      <c r="AA2404" t="s">
        <v>2348</v>
      </c>
      <c r="AB2404" s="198">
        <v>37073</v>
      </c>
      <c r="AC2404" s="198">
        <v>37195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1310284</v>
      </c>
      <c r="H2405" s="198">
        <v>37041.374039351853</v>
      </c>
      <c r="I2405" t="s">
        <v>1552</v>
      </c>
      <c r="M2405" t="s">
        <v>2946</v>
      </c>
      <c r="N2405" t="s">
        <v>1524</v>
      </c>
      <c r="O2405" t="s">
        <v>4946</v>
      </c>
      <c r="Q2405" s="199">
        <v>10000</v>
      </c>
      <c r="S2405" t="s">
        <v>2947</v>
      </c>
      <c r="T2405" t="s">
        <v>3255</v>
      </c>
      <c r="U2405" s="201">
        <v>3.7524999999999999</v>
      </c>
      <c r="V2405" t="s">
        <v>1368</v>
      </c>
      <c r="W2405" t="s">
        <v>1526</v>
      </c>
      <c r="X2405" t="s">
        <v>1527</v>
      </c>
      <c r="Y2405" t="s">
        <v>1528</v>
      </c>
      <c r="Z2405" t="s">
        <v>1909</v>
      </c>
      <c r="AA2405">
        <v>817686</v>
      </c>
      <c r="AB2405" s="198">
        <v>37042.875</v>
      </c>
      <c r="AC2405" s="198">
        <v>37042.875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1310283</v>
      </c>
      <c r="H2406" s="198">
        <v>37041.374039351853</v>
      </c>
      <c r="I2406" t="s">
        <v>2976</v>
      </c>
      <c r="M2406" t="s">
        <v>2946</v>
      </c>
      <c r="N2406" t="s">
        <v>1524</v>
      </c>
      <c r="O2406" t="s">
        <v>1986</v>
      </c>
      <c r="Q2406" s="199">
        <v>10000</v>
      </c>
      <c r="S2406" t="s">
        <v>2947</v>
      </c>
      <c r="T2406" t="s">
        <v>3255</v>
      </c>
      <c r="U2406" s="201">
        <v>3.67</v>
      </c>
      <c r="V2406" t="s">
        <v>1491</v>
      </c>
      <c r="W2406" t="s">
        <v>1562</v>
      </c>
      <c r="X2406" t="s">
        <v>1563</v>
      </c>
      <c r="Y2406" t="s">
        <v>1528</v>
      </c>
      <c r="Z2406" t="s">
        <v>1909</v>
      </c>
      <c r="AA2406">
        <v>817688</v>
      </c>
      <c r="AB2406" s="198">
        <v>37042.875</v>
      </c>
      <c r="AC2406" s="198">
        <v>37042.875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1310285</v>
      </c>
      <c r="H2407" s="198">
        <v>37041.374050925922</v>
      </c>
      <c r="I2407" t="s">
        <v>3227</v>
      </c>
      <c r="M2407" t="s">
        <v>2946</v>
      </c>
      <c r="N2407" t="s">
        <v>1524</v>
      </c>
      <c r="O2407" t="s">
        <v>4845</v>
      </c>
      <c r="Q2407" s="199">
        <v>10000</v>
      </c>
      <c r="S2407" t="s">
        <v>2947</v>
      </c>
      <c r="T2407" t="s">
        <v>3255</v>
      </c>
      <c r="U2407" s="201">
        <v>3.7549999999999999</v>
      </c>
      <c r="V2407" t="s">
        <v>1412</v>
      </c>
      <c r="W2407" t="s">
        <v>1526</v>
      </c>
      <c r="X2407" t="s">
        <v>1527</v>
      </c>
      <c r="Y2407" t="s">
        <v>1528</v>
      </c>
      <c r="Z2407" t="s">
        <v>1909</v>
      </c>
      <c r="AA2407">
        <v>817687</v>
      </c>
      <c r="AB2407" s="198">
        <v>37042.875</v>
      </c>
      <c r="AC2407" s="198">
        <v>37042.875</v>
      </c>
    </row>
    <row r="2408" spans="1:31" x14ac:dyDescent="0.25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31</v>
      </c>
      <c r="F2408" s="213">
        <f t="shared" si="190"/>
        <v>155000</v>
      </c>
      <c r="G2408" s="202">
        <v>1310287</v>
      </c>
      <c r="H2408" s="198">
        <v>37041.374097222222</v>
      </c>
      <c r="I2408" t="s">
        <v>2992</v>
      </c>
      <c r="M2408" t="s">
        <v>2946</v>
      </c>
      <c r="N2408" t="s">
        <v>1538</v>
      </c>
      <c r="O2408" t="s">
        <v>1413</v>
      </c>
      <c r="Q2408" s="199">
        <v>5000</v>
      </c>
      <c r="S2408" t="s">
        <v>2947</v>
      </c>
      <c r="T2408" t="s">
        <v>3255</v>
      </c>
      <c r="U2408" s="201">
        <v>6.21</v>
      </c>
      <c r="V2408" t="s">
        <v>465</v>
      </c>
      <c r="W2408" t="s">
        <v>1410</v>
      </c>
      <c r="X2408" t="s">
        <v>1411</v>
      </c>
      <c r="Y2408" t="s">
        <v>3275</v>
      </c>
      <c r="Z2408" t="s">
        <v>1909</v>
      </c>
      <c r="AA2408" t="s">
        <v>2349</v>
      </c>
      <c r="AB2408" s="198">
        <v>37104.875</v>
      </c>
      <c r="AC2408" s="198">
        <v>37134.875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1310288</v>
      </c>
      <c r="H2409" s="198">
        <v>37041.374108796299</v>
      </c>
      <c r="I2409" t="s">
        <v>1551</v>
      </c>
      <c r="M2409" t="s">
        <v>2946</v>
      </c>
      <c r="N2409" t="s">
        <v>1524</v>
      </c>
      <c r="O2409" t="s">
        <v>112</v>
      </c>
      <c r="Q2409" s="199">
        <v>10000</v>
      </c>
      <c r="S2409" t="s">
        <v>2947</v>
      </c>
      <c r="T2409" t="s">
        <v>3255</v>
      </c>
      <c r="U2409" s="201">
        <v>3.59</v>
      </c>
      <c r="V2409" t="s">
        <v>3174</v>
      </c>
      <c r="W2409" t="s">
        <v>1388</v>
      </c>
      <c r="X2409" t="s">
        <v>85</v>
      </c>
      <c r="Y2409" t="s">
        <v>1528</v>
      </c>
      <c r="Z2409" t="s">
        <v>1909</v>
      </c>
      <c r="AA2409">
        <v>817689</v>
      </c>
      <c r="AB2409" s="198">
        <v>37042.875</v>
      </c>
      <c r="AC2409" s="198">
        <v>37042.875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1500</v>
      </c>
      <c r="G2410" s="202">
        <v>1310289</v>
      </c>
      <c r="H2410" s="198">
        <v>37041.374120370368</v>
      </c>
      <c r="I2410" t="s">
        <v>1509</v>
      </c>
      <c r="M2410" t="s">
        <v>2946</v>
      </c>
      <c r="N2410" t="s">
        <v>1524</v>
      </c>
      <c r="O2410" t="s">
        <v>362</v>
      </c>
      <c r="Q2410" s="199">
        <v>1500</v>
      </c>
      <c r="S2410" t="s">
        <v>2947</v>
      </c>
      <c r="T2410" t="s">
        <v>3255</v>
      </c>
      <c r="U2410" s="201">
        <v>3.62</v>
      </c>
      <c r="V2410" t="s">
        <v>2965</v>
      </c>
      <c r="W2410" t="s">
        <v>1388</v>
      </c>
      <c r="X2410" t="s">
        <v>85</v>
      </c>
      <c r="Y2410" t="s">
        <v>1528</v>
      </c>
      <c r="Z2410" t="s">
        <v>1909</v>
      </c>
      <c r="AA2410">
        <v>817690</v>
      </c>
      <c r="AB2410" s="198">
        <v>37042.875</v>
      </c>
      <c r="AC2410" s="198">
        <v>37042.875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4521</v>
      </c>
      <c r="G2411" s="202">
        <v>1310290</v>
      </c>
      <c r="H2411" s="198">
        <v>37041.374131944445</v>
      </c>
      <c r="I2411" t="s">
        <v>2992</v>
      </c>
      <c r="M2411" t="s">
        <v>2946</v>
      </c>
      <c r="N2411" t="s">
        <v>1524</v>
      </c>
      <c r="O2411" t="s">
        <v>4945</v>
      </c>
      <c r="P2411" s="199">
        <v>4521</v>
      </c>
      <c r="S2411" t="s">
        <v>2947</v>
      </c>
      <c r="T2411" t="s">
        <v>3255</v>
      </c>
      <c r="U2411" s="201">
        <v>4.0199999999999996</v>
      </c>
      <c r="V2411" t="s">
        <v>325</v>
      </c>
      <c r="W2411" t="s">
        <v>250</v>
      </c>
      <c r="X2411" t="s">
        <v>70</v>
      </c>
      <c r="Y2411" t="s">
        <v>1528</v>
      </c>
      <c r="Z2411" t="s">
        <v>1909</v>
      </c>
      <c r="AA2411">
        <v>817691</v>
      </c>
      <c r="AB2411" s="198">
        <v>37042.875</v>
      </c>
      <c r="AC2411" s="198">
        <v>37042.875</v>
      </c>
    </row>
    <row r="2412" spans="1:31" x14ac:dyDescent="0.25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155000</v>
      </c>
      <c r="G2412" s="202">
        <v>1310291</v>
      </c>
      <c r="H2412" s="198">
        <v>37041.374143518522</v>
      </c>
      <c r="I2412" t="s">
        <v>1569</v>
      </c>
      <c r="M2412" t="s">
        <v>2946</v>
      </c>
      <c r="N2412" t="s">
        <v>1538</v>
      </c>
      <c r="O2412" t="s">
        <v>870</v>
      </c>
      <c r="Q2412" s="199">
        <v>5000</v>
      </c>
      <c r="S2412" t="s">
        <v>2947</v>
      </c>
      <c r="T2412" t="s">
        <v>3255</v>
      </c>
      <c r="U2412" s="201">
        <v>-5.0000000000000001E-3</v>
      </c>
      <c r="V2412" t="s">
        <v>1438</v>
      </c>
      <c r="W2412" t="s">
        <v>1402</v>
      </c>
      <c r="X2412" t="s">
        <v>1403</v>
      </c>
      <c r="Y2412" t="s">
        <v>3275</v>
      </c>
      <c r="Z2412" t="s">
        <v>1909</v>
      </c>
      <c r="AA2412" t="s">
        <v>2350</v>
      </c>
      <c r="AB2412" s="198">
        <v>37073.875</v>
      </c>
      <c r="AC2412" s="198">
        <v>37103.875</v>
      </c>
    </row>
    <row r="2413" spans="1:31" x14ac:dyDescent="0.25">
      <c r="A2413" s="44" t="str">
        <f t="shared" si="186"/>
        <v>US Natural Gas Financial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31</v>
      </c>
      <c r="F2413" s="213">
        <f t="shared" si="190"/>
        <v>3100</v>
      </c>
      <c r="G2413" s="202">
        <v>1310292</v>
      </c>
      <c r="H2413" s="198">
        <v>37041.374166666668</v>
      </c>
      <c r="I2413" t="s">
        <v>1109</v>
      </c>
      <c r="M2413" t="s">
        <v>2946</v>
      </c>
      <c r="N2413" t="s">
        <v>1440</v>
      </c>
      <c r="O2413" t="s">
        <v>4907</v>
      </c>
      <c r="P2413" s="199">
        <v>100</v>
      </c>
      <c r="S2413" t="s">
        <v>1441</v>
      </c>
      <c r="T2413" t="s">
        <v>3255</v>
      </c>
      <c r="U2413" s="201">
        <v>0.1275</v>
      </c>
      <c r="V2413" t="s">
        <v>1483</v>
      </c>
      <c r="W2413" t="s">
        <v>1442</v>
      </c>
      <c r="X2413" t="s">
        <v>1443</v>
      </c>
      <c r="Y2413" t="s">
        <v>3275</v>
      </c>
      <c r="Z2413" t="s">
        <v>1909</v>
      </c>
      <c r="AA2413" t="s">
        <v>2351</v>
      </c>
      <c r="AB2413" s="198">
        <v>37073</v>
      </c>
      <c r="AC2413" s="198">
        <v>37103</v>
      </c>
    </row>
    <row r="2414" spans="1:31" x14ac:dyDescent="0.25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20</v>
      </c>
      <c r="G2414" s="202">
        <v>1310294</v>
      </c>
      <c r="H2414" s="198">
        <v>37041.374178240738</v>
      </c>
      <c r="I2414" t="s">
        <v>3225</v>
      </c>
      <c r="M2414" t="s">
        <v>2952</v>
      </c>
      <c r="N2414" t="s">
        <v>3265</v>
      </c>
      <c r="O2414" t="s">
        <v>3266</v>
      </c>
      <c r="Q2414" s="199">
        <v>20</v>
      </c>
      <c r="S2414" t="s">
        <v>3254</v>
      </c>
      <c r="T2414" t="s">
        <v>3255</v>
      </c>
      <c r="U2414" s="201">
        <v>1523</v>
      </c>
      <c r="V2414" t="s">
        <v>3269</v>
      </c>
      <c r="W2414" t="s">
        <v>3261</v>
      </c>
      <c r="X2414" t="s">
        <v>3257</v>
      </c>
      <c r="Y2414" t="s">
        <v>3258</v>
      </c>
      <c r="Z2414" t="s">
        <v>3259</v>
      </c>
      <c r="AA2414">
        <v>2157908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10000</v>
      </c>
      <c r="G2415" s="202">
        <v>1310295</v>
      </c>
      <c r="H2415" s="198">
        <v>37041.374178240738</v>
      </c>
      <c r="I2415" t="s">
        <v>1600</v>
      </c>
      <c r="M2415" t="s">
        <v>2946</v>
      </c>
      <c r="N2415" t="s">
        <v>1524</v>
      </c>
      <c r="O2415" t="s">
        <v>357</v>
      </c>
      <c r="Q2415" s="199">
        <v>10000</v>
      </c>
      <c r="S2415" t="s">
        <v>2947</v>
      </c>
      <c r="T2415" t="s">
        <v>3255</v>
      </c>
      <c r="U2415" s="201">
        <v>3.7</v>
      </c>
      <c r="V2415" t="s">
        <v>3119</v>
      </c>
      <c r="W2415" t="s">
        <v>1388</v>
      </c>
      <c r="X2415" t="s">
        <v>1461</v>
      </c>
      <c r="Y2415" t="s">
        <v>1528</v>
      </c>
      <c r="Z2415" t="s">
        <v>1909</v>
      </c>
      <c r="AA2415">
        <v>817692</v>
      </c>
      <c r="AB2415" s="198">
        <v>37042.875</v>
      </c>
      <c r="AC2415" s="198">
        <v>37042.875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1310297</v>
      </c>
      <c r="H2416" s="198">
        <v>37041.37427083333</v>
      </c>
      <c r="I2416" t="s">
        <v>3227</v>
      </c>
      <c r="M2416" t="s">
        <v>2946</v>
      </c>
      <c r="N2416" t="s">
        <v>1524</v>
      </c>
      <c r="O2416" t="s">
        <v>4845</v>
      </c>
      <c r="Q2416" s="199">
        <v>10000</v>
      </c>
      <c r="S2416" t="s">
        <v>2947</v>
      </c>
      <c r="T2416" t="s">
        <v>3255</v>
      </c>
      <c r="U2416" s="201">
        <v>3.7538</v>
      </c>
      <c r="V2416" t="s">
        <v>1412</v>
      </c>
      <c r="W2416" t="s">
        <v>1526</v>
      </c>
      <c r="X2416" t="s">
        <v>1527</v>
      </c>
      <c r="Y2416" t="s">
        <v>1528</v>
      </c>
      <c r="Z2416" t="s">
        <v>1909</v>
      </c>
      <c r="AA2416">
        <v>817693</v>
      </c>
      <c r="AB2416" s="198">
        <v>37042.875</v>
      </c>
      <c r="AC2416" s="198">
        <v>37042.875</v>
      </c>
    </row>
    <row r="2417" spans="1:29" x14ac:dyDescent="0.25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1310298</v>
      </c>
      <c r="H2417" s="198">
        <v>37041.374293981484</v>
      </c>
      <c r="I2417" t="s">
        <v>1094</v>
      </c>
      <c r="M2417" t="s">
        <v>2946</v>
      </c>
      <c r="N2417" t="s">
        <v>96</v>
      </c>
      <c r="O2417" t="s">
        <v>1016</v>
      </c>
      <c r="P2417" s="199">
        <v>10000</v>
      </c>
      <c r="S2417" t="s">
        <v>3329</v>
      </c>
      <c r="T2417" t="s">
        <v>97</v>
      </c>
      <c r="U2417" s="201">
        <v>4.7850000000000001</v>
      </c>
      <c r="V2417" t="s">
        <v>3354</v>
      </c>
      <c r="W2417" t="s">
        <v>98</v>
      </c>
      <c r="X2417" t="s">
        <v>99</v>
      </c>
      <c r="Y2417" t="s">
        <v>1528</v>
      </c>
      <c r="Z2417" t="s">
        <v>1910</v>
      </c>
      <c r="AA2417">
        <v>817694</v>
      </c>
      <c r="AB2417" s="198">
        <v>37041.875</v>
      </c>
      <c r="AC2417" s="198">
        <v>37041.875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1310299</v>
      </c>
      <c r="H2418" s="198">
        <v>37041.374305555553</v>
      </c>
      <c r="I2418" t="s">
        <v>1554</v>
      </c>
      <c r="M2418" t="s">
        <v>2946</v>
      </c>
      <c r="N2418" t="s">
        <v>2928</v>
      </c>
      <c r="O2418" t="s">
        <v>2104</v>
      </c>
      <c r="P2418" s="199">
        <v>10000</v>
      </c>
      <c r="S2418" t="s">
        <v>2947</v>
      </c>
      <c r="T2418" t="s">
        <v>3255</v>
      </c>
      <c r="U2418" s="201">
        <v>3.645</v>
      </c>
      <c r="V2418" t="s">
        <v>3026</v>
      </c>
      <c r="W2418" t="s">
        <v>1327</v>
      </c>
      <c r="X2418" t="s">
        <v>3386</v>
      </c>
      <c r="Y2418" t="s">
        <v>1528</v>
      </c>
      <c r="Z2418" t="s">
        <v>2930</v>
      </c>
      <c r="AA2418">
        <v>817695</v>
      </c>
      <c r="AB2418" s="198">
        <v>37042.875</v>
      </c>
      <c r="AC2418" s="198">
        <v>37042.875</v>
      </c>
    </row>
    <row r="2419" spans="1:29" x14ac:dyDescent="0.25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1310300</v>
      </c>
      <c r="H2419" s="198">
        <v>37041.374328703707</v>
      </c>
      <c r="I2419" t="s">
        <v>1427</v>
      </c>
      <c r="M2419" t="s">
        <v>2946</v>
      </c>
      <c r="N2419" t="s">
        <v>1556</v>
      </c>
      <c r="O2419" t="s">
        <v>4868</v>
      </c>
      <c r="Q2419" s="199">
        <v>10000</v>
      </c>
      <c r="S2419" t="s">
        <v>2947</v>
      </c>
      <c r="T2419" t="s">
        <v>3255</v>
      </c>
      <c r="U2419" s="201">
        <v>3.8650000000000002</v>
      </c>
      <c r="V2419" t="s">
        <v>1700</v>
      </c>
      <c r="W2419" t="s">
        <v>1557</v>
      </c>
      <c r="X2419" t="s">
        <v>1558</v>
      </c>
      <c r="Y2419" t="s">
        <v>1528</v>
      </c>
      <c r="Z2419" t="s">
        <v>1909</v>
      </c>
      <c r="AA2419">
        <v>817696</v>
      </c>
      <c r="AB2419" s="198">
        <v>37042.875</v>
      </c>
      <c r="AC2419" s="198">
        <v>37042.875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1310301</v>
      </c>
      <c r="H2420" s="198">
        <v>37041.374363425923</v>
      </c>
      <c r="I2420" t="s">
        <v>1554</v>
      </c>
      <c r="M2420" t="s">
        <v>2946</v>
      </c>
      <c r="N2420" t="s">
        <v>2928</v>
      </c>
      <c r="O2420" t="s">
        <v>2104</v>
      </c>
      <c r="P2420" s="199">
        <v>10000</v>
      </c>
      <c r="S2420" t="s">
        <v>2947</v>
      </c>
      <c r="T2420" t="s">
        <v>3255</v>
      </c>
      <c r="U2420" s="201">
        <v>3.64</v>
      </c>
      <c r="V2420" t="s">
        <v>3026</v>
      </c>
      <c r="W2420" t="s">
        <v>1327</v>
      </c>
      <c r="X2420" t="s">
        <v>3386</v>
      </c>
      <c r="Y2420" t="s">
        <v>1528</v>
      </c>
      <c r="Z2420" t="s">
        <v>2930</v>
      </c>
      <c r="AA2420">
        <v>817697</v>
      </c>
      <c r="AB2420" s="198">
        <v>37042.875</v>
      </c>
      <c r="AC2420" s="198">
        <v>37042.875</v>
      </c>
    </row>
    <row r="2421" spans="1:29" x14ac:dyDescent="0.25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30</v>
      </c>
      <c r="F2421" s="213">
        <f t="shared" si="190"/>
        <v>300000</v>
      </c>
      <c r="G2421" s="202">
        <v>1310302</v>
      </c>
      <c r="H2421" s="198">
        <v>37041.374374999999</v>
      </c>
      <c r="I2421" t="s">
        <v>3227</v>
      </c>
      <c r="M2421" t="s">
        <v>2946</v>
      </c>
      <c r="N2421" t="s">
        <v>1268</v>
      </c>
      <c r="O2421" t="s">
        <v>74</v>
      </c>
      <c r="P2421" s="199">
        <v>10000</v>
      </c>
      <c r="S2421" t="s">
        <v>2947</v>
      </c>
      <c r="T2421" t="s">
        <v>3255</v>
      </c>
      <c r="U2421" s="201">
        <v>3.645</v>
      </c>
      <c r="V2421" t="s">
        <v>3369</v>
      </c>
      <c r="W2421" t="s">
        <v>1580</v>
      </c>
      <c r="X2421" t="s">
        <v>1093</v>
      </c>
      <c r="Y2421" t="s">
        <v>3275</v>
      </c>
      <c r="Z2421" t="s">
        <v>1909</v>
      </c>
      <c r="AA2421" t="s">
        <v>2352</v>
      </c>
      <c r="AB2421" s="198">
        <v>37043.875</v>
      </c>
      <c r="AC2421" s="198">
        <v>37072.875</v>
      </c>
    </row>
    <row r="2422" spans="1:29" x14ac:dyDescent="0.25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1310303</v>
      </c>
      <c r="H2422" s="198">
        <v>37041.374421296299</v>
      </c>
      <c r="I2422" t="s">
        <v>1267</v>
      </c>
      <c r="M2422" t="s">
        <v>3086</v>
      </c>
      <c r="N2422" t="s">
        <v>1063</v>
      </c>
      <c r="O2422" t="s">
        <v>2972</v>
      </c>
      <c r="P2422" s="199">
        <v>50000</v>
      </c>
      <c r="S2422" t="s">
        <v>2953</v>
      </c>
      <c r="T2422" t="s">
        <v>3255</v>
      </c>
      <c r="U2422" s="201">
        <v>28.49</v>
      </c>
      <c r="V2422" t="s">
        <v>1511</v>
      </c>
      <c r="W2422" t="s">
        <v>1065</v>
      </c>
      <c r="X2422" t="s">
        <v>1066</v>
      </c>
      <c r="Y2422" t="s">
        <v>1670</v>
      </c>
      <c r="Z2422" t="s">
        <v>1909</v>
      </c>
      <c r="AA2422">
        <v>109499</v>
      </c>
      <c r="AB2422" s="198">
        <v>37073</v>
      </c>
      <c r="AC2422" s="198">
        <v>37103</v>
      </c>
    </row>
    <row r="2423" spans="1:29" x14ac:dyDescent="0.25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123</v>
      </c>
      <c r="F2423" s="213">
        <f t="shared" si="190"/>
        <v>615000</v>
      </c>
      <c r="G2423" s="202">
        <v>1310304</v>
      </c>
      <c r="H2423" s="198">
        <v>37041.374432870369</v>
      </c>
      <c r="I2423" t="s">
        <v>3095</v>
      </c>
      <c r="M2423" t="s">
        <v>2946</v>
      </c>
      <c r="N2423" t="s">
        <v>1268</v>
      </c>
      <c r="O2423" t="s">
        <v>251</v>
      </c>
      <c r="P2423" s="199">
        <v>5000</v>
      </c>
      <c r="S2423" t="s">
        <v>2947</v>
      </c>
      <c r="T2423" t="s">
        <v>3255</v>
      </c>
      <c r="U2423" s="201">
        <v>3.81</v>
      </c>
      <c r="V2423" t="s">
        <v>71</v>
      </c>
      <c r="W2423" t="s">
        <v>1767</v>
      </c>
      <c r="X2423" t="s">
        <v>1269</v>
      </c>
      <c r="Y2423" t="s">
        <v>3275</v>
      </c>
      <c r="Z2423" t="s">
        <v>1909</v>
      </c>
      <c r="AA2423" t="s">
        <v>2353</v>
      </c>
      <c r="AB2423" s="198">
        <v>37073</v>
      </c>
      <c r="AC2423" s="198">
        <v>37195</v>
      </c>
    </row>
    <row r="2424" spans="1:29" x14ac:dyDescent="0.25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1310305</v>
      </c>
      <c r="H2424" s="198">
        <v>37041.374456018515</v>
      </c>
      <c r="I2424" t="s">
        <v>500</v>
      </c>
      <c r="M2424" t="s">
        <v>2946</v>
      </c>
      <c r="N2424" t="s">
        <v>1268</v>
      </c>
      <c r="O2424" t="s">
        <v>1537</v>
      </c>
      <c r="P2424" s="199">
        <v>5000</v>
      </c>
      <c r="S2424" t="s">
        <v>2947</v>
      </c>
      <c r="T2424" t="s">
        <v>3255</v>
      </c>
      <c r="U2424" s="201">
        <v>3.72</v>
      </c>
      <c r="V2424" t="s">
        <v>501</v>
      </c>
      <c r="W2424" t="s">
        <v>1767</v>
      </c>
      <c r="X2424" t="s">
        <v>1269</v>
      </c>
      <c r="Y2424" t="s">
        <v>3275</v>
      </c>
      <c r="Z2424" t="s">
        <v>1909</v>
      </c>
      <c r="AA2424" t="s">
        <v>2354</v>
      </c>
      <c r="AB2424" s="198">
        <v>37073.875</v>
      </c>
      <c r="AC2424" s="198">
        <v>37103.875</v>
      </c>
    </row>
    <row r="2425" spans="1:29" x14ac:dyDescent="0.25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50000</v>
      </c>
      <c r="G2425" s="202">
        <v>1310306</v>
      </c>
      <c r="H2425" s="198">
        <v>37041.374467592592</v>
      </c>
      <c r="I2425" t="s">
        <v>1267</v>
      </c>
      <c r="M2425" t="s">
        <v>3086</v>
      </c>
      <c r="N2425" t="s">
        <v>1063</v>
      </c>
      <c r="O2425" t="s">
        <v>2972</v>
      </c>
      <c r="Q2425" s="199">
        <v>50000</v>
      </c>
      <c r="S2425" t="s">
        <v>2953</v>
      </c>
      <c r="T2425" t="s">
        <v>3255</v>
      </c>
      <c r="U2425" s="201">
        <v>28.51</v>
      </c>
      <c r="V2425" t="s">
        <v>3332</v>
      </c>
      <c r="W2425" t="s">
        <v>1065</v>
      </c>
      <c r="X2425" t="s">
        <v>1066</v>
      </c>
      <c r="Y2425" t="s">
        <v>1670</v>
      </c>
      <c r="Z2425" t="s">
        <v>1909</v>
      </c>
      <c r="AA2425">
        <v>109500</v>
      </c>
      <c r="AB2425" s="198">
        <v>37073</v>
      </c>
      <c r="AC2425" s="198">
        <v>37103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5000</v>
      </c>
      <c r="G2426" s="202">
        <v>1310308</v>
      </c>
      <c r="H2426" s="198">
        <v>37041.374479166669</v>
      </c>
      <c r="I2426" t="s">
        <v>3095</v>
      </c>
      <c r="M2426" t="s">
        <v>2946</v>
      </c>
      <c r="N2426" t="s">
        <v>1524</v>
      </c>
      <c r="O2426" t="s">
        <v>2016</v>
      </c>
      <c r="P2426" s="199">
        <v>5000</v>
      </c>
      <c r="S2426" t="s">
        <v>2947</v>
      </c>
      <c r="T2426" t="s">
        <v>3255</v>
      </c>
      <c r="U2426" s="201">
        <v>3.65</v>
      </c>
      <c r="V2426" t="s">
        <v>2942</v>
      </c>
      <c r="W2426" t="s">
        <v>1107</v>
      </c>
      <c r="X2426" t="s">
        <v>1108</v>
      </c>
      <c r="Y2426" t="s">
        <v>1528</v>
      </c>
      <c r="Z2426" t="s">
        <v>1909</v>
      </c>
      <c r="AA2426">
        <v>817698</v>
      </c>
      <c r="AB2426" s="198">
        <v>37042.875</v>
      </c>
      <c r="AC2426" s="198">
        <v>37042.875</v>
      </c>
    </row>
    <row r="2427" spans="1:29" x14ac:dyDescent="0.25">
      <c r="A2427" s="44" t="str">
        <f t="shared" si="186"/>
        <v>US Crude Financial</v>
      </c>
      <c r="B2427" s="44" t="str">
        <f t="shared" si="187"/>
        <v>US</v>
      </c>
      <c r="C2427" s="44" t="str">
        <f t="shared" si="188"/>
        <v>Crude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50000</v>
      </c>
      <c r="G2427" s="202">
        <v>1310307</v>
      </c>
      <c r="H2427" s="198">
        <v>37041.374479166669</v>
      </c>
      <c r="I2427" t="s">
        <v>1267</v>
      </c>
      <c r="M2427" t="s">
        <v>3086</v>
      </c>
      <c r="N2427" t="s">
        <v>1063</v>
      </c>
      <c r="O2427" t="s">
        <v>2972</v>
      </c>
      <c r="P2427" s="199">
        <v>50000</v>
      </c>
      <c r="S2427" t="s">
        <v>2953</v>
      </c>
      <c r="T2427" t="s">
        <v>3255</v>
      </c>
      <c r="U2427" s="201">
        <v>28.49</v>
      </c>
      <c r="V2427" t="s">
        <v>1511</v>
      </c>
      <c r="W2427" t="s">
        <v>1065</v>
      </c>
      <c r="X2427" t="s">
        <v>1066</v>
      </c>
      <c r="Y2427" t="s">
        <v>1670</v>
      </c>
      <c r="Z2427" t="s">
        <v>1909</v>
      </c>
      <c r="AA2427">
        <v>109501</v>
      </c>
      <c r="AB2427" s="198">
        <v>37073</v>
      </c>
      <c r="AC2427" s="198">
        <v>37103</v>
      </c>
    </row>
    <row r="2428" spans="1:29" x14ac:dyDescent="0.25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31</v>
      </c>
      <c r="F2428" s="213">
        <f t="shared" si="190"/>
        <v>77500</v>
      </c>
      <c r="G2428" s="202">
        <v>1310312</v>
      </c>
      <c r="H2428" s="198">
        <v>37041.374490740738</v>
      </c>
      <c r="I2428" t="s">
        <v>1267</v>
      </c>
      <c r="M2428" t="s">
        <v>2946</v>
      </c>
      <c r="N2428" t="s">
        <v>1268</v>
      </c>
      <c r="O2428" t="s">
        <v>1278</v>
      </c>
      <c r="P2428" s="199">
        <v>2500</v>
      </c>
      <c r="S2428" t="s">
        <v>2947</v>
      </c>
      <c r="T2428" t="s">
        <v>3255</v>
      </c>
      <c r="U2428" s="201">
        <v>3.8025000000000002</v>
      </c>
      <c r="V2428" t="s">
        <v>1485</v>
      </c>
      <c r="W2428" t="s">
        <v>1767</v>
      </c>
      <c r="X2428" t="s">
        <v>1269</v>
      </c>
      <c r="Y2428" t="s">
        <v>3275</v>
      </c>
      <c r="Z2428" t="s">
        <v>1909</v>
      </c>
      <c r="AA2428" t="s">
        <v>2355</v>
      </c>
      <c r="AB2428" s="198">
        <v>37104.875</v>
      </c>
      <c r="AC2428" s="198">
        <v>37134.875</v>
      </c>
    </row>
    <row r="2429" spans="1:29" x14ac:dyDescent="0.25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1310310</v>
      </c>
      <c r="H2429" s="198">
        <v>37041.374490740738</v>
      </c>
      <c r="I2429" t="s">
        <v>1098</v>
      </c>
      <c r="M2429" t="s">
        <v>2946</v>
      </c>
      <c r="N2429" t="s">
        <v>1524</v>
      </c>
      <c r="O2429" t="s">
        <v>2035</v>
      </c>
      <c r="Q2429" s="199">
        <v>10000</v>
      </c>
      <c r="S2429" t="s">
        <v>2947</v>
      </c>
      <c r="T2429" t="s">
        <v>3255</v>
      </c>
      <c r="U2429" s="201">
        <v>3.68</v>
      </c>
      <c r="V2429" t="s">
        <v>1009</v>
      </c>
      <c r="W2429" t="s">
        <v>1107</v>
      </c>
      <c r="X2429" t="s">
        <v>1108</v>
      </c>
      <c r="Y2429" t="s">
        <v>1528</v>
      </c>
      <c r="Z2429" t="s">
        <v>1909</v>
      </c>
      <c r="AA2429">
        <v>817699</v>
      </c>
      <c r="AB2429" s="198">
        <v>37042.875</v>
      </c>
      <c r="AC2429" s="198">
        <v>37042.875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35010</v>
      </c>
      <c r="G2430" s="202">
        <v>1310309</v>
      </c>
      <c r="H2430" s="198">
        <v>37041.374490740738</v>
      </c>
      <c r="I2430" t="s">
        <v>1262</v>
      </c>
      <c r="M2430" t="s">
        <v>2946</v>
      </c>
      <c r="N2430" t="s">
        <v>1524</v>
      </c>
      <c r="O2430" t="s">
        <v>3383</v>
      </c>
      <c r="Q2430" s="199">
        <v>1167</v>
      </c>
      <c r="S2430" t="s">
        <v>2947</v>
      </c>
      <c r="T2430" t="s">
        <v>3255</v>
      </c>
      <c r="U2430" s="201">
        <v>3.86</v>
      </c>
      <c r="V2430" t="s">
        <v>1369</v>
      </c>
      <c r="W2430" t="s">
        <v>1117</v>
      </c>
      <c r="X2430" t="s">
        <v>1118</v>
      </c>
      <c r="Y2430" t="s">
        <v>1528</v>
      </c>
      <c r="Z2430" t="s">
        <v>1909</v>
      </c>
      <c r="AA2430">
        <v>817702</v>
      </c>
      <c r="AB2430" s="198">
        <v>37043.875</v>
      </c>
      <c r="AC2430" s="198">
        <v>37072.875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1310314</v>
      </c>
      <c r="H2431" s="198">
        <v>37041.374502314815</v>
      </c>
      <c r="I2431" t="s">
        <v>1600</v>
      </c>
      <c r="M2431" t="s">
        <v>2946</v>
      </c>
      <c r="N2431" t="s">
        <v>1524</v>
      </c>
      <c r="O2431" t="s">
        <v>4960</v>
      </c>
      <c r="P2431" s="199">
        <v>5000</v>
      </c>
      <c r="S2431" t="s">
        <v>2947</v>
      </c>
      <c r="T2431" t="s">
        <v>3255</v>
      </c>
      <c r="U2431" s="201">
        <v>3.6724999999999999</v>
      </c>
      <c r="V2431" t="s">
        <v>1577</v>
      </c>
      <c r="W2431" t="s">
        <v>1562</v>
      </c>
      <c r="X2431" t="s">
        <v>1563</v>
      </c>
      <c r="Y2431" t="s">
        <v>1528</v>
      </c>
      <c r="Z2431" t="s">
        <v>1909</v>
      </c>
      <c r="AA2431">
        <v>817700</v>
      </c>
      <c r="AB2431" s="198">
        <v>37042.875</v>
      </c>
      <c r="AC2431" s="198">
        <v>37042.875</v>
      </c>
    </row>
    <row r="2432" spans="1:29" x14ac:dyDescent="0.25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1310315</v>
      </c>
      <c r="H2432" s="198">
        <v>37041.374525462961</v>
      </c>
      <c r="I2432" t="s">
        <v>1094</v>
      </c>
      <c r="M2432" t="s">
        <v>2946</v>
      </c>
      <c r="N2432" t="s">
        <v>1556</v>
      </c>
      <c r="O2432" t="s">
        <v>4868</v>
      </c>
      <c r="P2432" s="199">
        <v>10000</v>
      </c>
      <c r="S2432" t="s">
        <v>2947</v>
      </c>
      <c r="T2432" t="s">
        <v>3255</v>
      </c>
      <c r="U2432" s="201">
        <v>3.86</v>
      </c>
      <c r="V2432" t="s">
        <v>1686</v>
      </c>
      <c r="W2432" t="s">
        <v>1557</v>
      </c>
      <c r="X2432" t="s">
        <v>1558</v>
      </c>
      <c r="Y2432" t="s">
        <v>1528</v>
      </c>
      <c r="Z2432" t="s">
        <v>1909</v>
      </c>
      <c r="AA2432">
        <v>817701</v>
      </c>
      <c r="AB2432" s="198">
        <v>37042.875</v>
      </c>
      <c r="AC2432" s="198">
        <v>37042.875</v>
      </c>
    </row>
    <row r="2433" spans="1:31" x14ac:dyDescent="0.25">
      <c r="A2433" s="44" t="str">
        <f t="shared" si="186"/>
        <v>US Power Physical</v>
      </c>
      <c r="B2433" s="44" t="str">
        <f t="shared" si="187"/>
        <v>US</v>
      </c>
      <c r="C2433" s="44" t="str">
        <f t="shared" si="188"/>
        <v>Power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</v>
      </c>
      <c r="G2433" s="202">
        <v>1310316</v>
      </c>
      <c r="H2433" s="198">
        <v>37041.374537037038</v>
      </c>
      <c r="I2433" t="s">
        <v>2992</v>
      </c>
      <c r="M2433" t="s">
        <v>1657</v>
      </c>
      <c r="N2433" t="s">
        <v>2977</v>
      </c>
      <c r="O2433" t="s">
        <v>4766</v>
      </c>
      <c r="Q2433" s="199">
        <v>50</v>
      </c>
      <c r="S2433" t="s">
        <v>2945</v>
      </c>
      <c r="T2433" t="s">
        <v>3255</v>
      </c>
      <c r="U2433" s="201">
        <v>10</v>
      </c>
      <c r="V2433" t="s">
        <v>2356</v>
      </c>
      <c r="W2433" t="s">
        <v>2993</v>
      </c>
      <c r="X2433" t="s">
        <v>2994</v>
      </c>
      <c r="Y2433" t="s">
        <v>1072</v>
      </c>
      <c r="Z2433" t="s">
        <v>1904</v>
      </c>
      <c r="AA2433">
        <v>626036.1</v>
      </c>
      <c r="AB2433" s="198">
        <v>37042.875</v>
      </c>
      <c r="AC2433" s="198">
        <v>37042.875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13">
        <f t="shared" si="190"/>
        <v>300000</v>
      </c>
      <c r="G2434" s="202">
        <v>1310317</v>
      </c>
      <c r="H2434" s="198">
        <v>37041.374548611115</v>
      </c>
      <c r="I2434" t="s">
        <v>3227</v>
      </c>
      <c r="M2434" t="s">
        <v>2946</v>
      </c>
      <c r="N2434" t="s">
        <v>1268</v>
      </c>
      <c r="O2434" t="s">
        <v>74</v>
      </c>
      <c r="P2434" s="199">
        <v>10000</v>
      </c>
      <c r="S2434" t="s">
        <v>2947</v>
      </c>
      <c r="T2434" t="s">
        <v>3255</v>
      </c>
      <c r="U2434" s="201">
        <v>3.64</v>
      </c>
      <c r="V2434" t="s">
        <v>3369</v>
      </c>
      <c r="W2434" t="s">
        <v>1580</v>
      </c>
      <c r="X2434" t="s">
        <v>1093</v>
      </c>
      <c r="Y2434" t="s">
        <v>3275</v>
      </c>
      <c r="Z2434" t="s">
        <v>1909</v>
      </c>
      <c r="AA2434" t="s">
        <v>2357</v>
      </c>
      <c r="AB2434" s="198">
        <v>37043.875</v>
      </c>
      <c r="AC2434" s="198">
        <v>37072.875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7614</v>
      </c>
      <c r="G2435" s="202">
        <v>1310318</v>
      </c>
      <c r="H2435" s="198">
        <v>37041.374560185184</v>
      </c>
      <c r="I2435" t="s">
        <v>1551</v>
      </c>
      <c r="M2435" t="s">
        <v>2946</v>
      </c>
      <c r="N2435" t="s">
        <v>1524</v>
      </c>
      <c r="O2435" t="s">
        <v>1986</v>
      </c>
      <c r="P2435" s="199">
        <v>7614</v>
      </c>
      <c r="S2435" t="s">
        <v>2947</v>
      </c>
      <c r="T2435" t="s">
        <v>3255</v>
      </c>
      <c r="U2435" s="201">
        <v>3.6675</v>
      </c>
      <c r="V2435" t="s">
        <v>1058</v>
      </c>
      <c r="W2435" t="s">
        <v>1562</v>
      </c>
      <c r="X2435" t="s">
        <v>1563</v>
      </c>
      <c r="Y2435" t="s">
        <v>1528</v>
      </c>
      <c r="Z2435" t="s">
        <v>1909</v>
      </c>
      <c r="AA2435">
        <v>817703</v>
      </c>
      <c r="AB2435" s="198">
        <v>37042.875</v>
      </c>
      <c r="AC2435" s="198">
        <v>37042.875</v>
      </c>
    </row>
    <row r="2436" spans="1:31" x14ac:dyDescent="0.25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1310319</v>
      </c>
      <c r="H2436" s="198">
        <v>37041.374571759261</v>
      </c>
      <c r="I2436" t="s">
        <v>1267</v>
      </c>
      <c r="M2436" t="s">
        <v>3086</v>
      </c>
      <c r="N2436" t="s">
        <v>1063</v>
      </c>
      <c r="O2436" t="s">
        <v>2972</v>
      </c>
      <c r="P2436" s="199">
        <v>50000</v>
      </c>
      <c r="S2436" t="s">
        <v>2953</v>
      </c>
      <c r="T2436" t="s">
        <v>3255</v>
      </c>
      <c r="U2436" s="201">
        <v>28.47</v>
      </c>
      <c r="V2436" t="s">
        <v>1511</v>
      </c>
      <c r="W2436" t="s">
        <v>1065</v>
      </c>
      <c r="X2436" t="s">
        <v>1066</v>
      </c>
      <c r="Y2436" t="s">
        <v>1670</v>
      </c>
      <c r="Z2436" t="s">
        <v>1909</v>
      </c>
      <c r="AA2436">
        <v>109502</v>
      </c>
      <c r="AB2436" s="198">
        <v>37073</v>
      </c>
      <c r="AC2436" s="198">
        <v>37103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1310320</v>
      </c>
      <c r="H2437" s="198">
        <v>37041.374583333331</v>
      </c>
      <c r="I2437" t="s">
        <v>1274</v>
      </c>
      <c r="M2437" t="s">
        <v>2946</v>
      </c>
      <c r="N2437" t="s">
        <v>1524</v>
      </c>
      <c r="O2437" t="s">
        <v>110</v>
      </c>
      <c r="P2437" s="199">
        <v>5000</v>
      </c>
      <c r="S2437" t="s">
        <v>2947</v>
      </c>
      <c r="T2437" t="s">
        <v>3255</v>
      </c>
      <c r="U2437" s="201">
        <v>3.6850000000000001</v>
      </c>
      <c r="V2437" t="s">
        <v>1397</v>
      </c>
      <c r="W2437" t="s">
        <v>1101</v>
      </c>
      <c r="X2437" t="s">
        <v>1102</v>
      </c>
      <c r="Y2437" t="s">
        <v>1528</v>
      </c>
      <c r="Z2437" t="s">
        <v>1909</v>
      </c>
      <c r="AA2437">
        <v>817704</v>
      </c>
      <c r="AB2437" s="198">
        <v>37042.875</v>
      </c>
      <c r="AC2437" s="198">
        <v>37042.875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1310321</v>
      </c>
      <c r="H2438" s="198">
        <v>37041.37462962963</v>
      </c>
      <c r="I2438" t="s">
        <v>1479</v>
      </c>
      <c r="M2438" t="s">
        <v>2946</v>
      </c>
      <c r="N2438" t="s">
        <v>1524</v>
      </c>
      <c r="O2438" t="s">
        <v>2086</v>
      </c>
      <c r="Q2438" s="199">
        <v>5000</v>
      </c>
      <c r="S2438" t="s">
        <v>2947</v>
      </c>
      <c r="T2438" t="s">
        <v>3255</v>
      </c>
      <c r="U2438" s="201">
        <v>3.7574999999999998</v>
      </c>
      <c r="V2438" t="s">
        <v>1480</v>
      </c>
      <c r="W2438" t="s">
        <v>1526</v>
      </c>
      <c r="X2438" t="s">
        <v>1527</v>
      </c>
      <c r="Y2438" t="s">
        <v>1528</v>
      </c>
      <c r="Z2438" t="s">
        <v>1909</v>
      </c>
      <c r="AA2438">
        <v>817705</v>
      </c>
      <c r="AB2438" s="198">
        <v>37042.875</v>
      </c>
      <c r="AC2438" s="198">
        <v>37042.875</v>
      </c>
    </row>
    <row r="2439" spans="1:31" x14ac:dyDescent="0.25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31</v>
      </c>
      <c r="F2439" s="213">
        <f t="shared" si="190"/>
        <v>310000</v>
      </c>
      <c r="G2439" s="202">
        <v>1310323</v>
      </c>
      <c r="H2439" s="198">
        <v>37041.374641203707</v>
      </c>
      <c r="I2439" t="s">
        <v>1109</v>
      </c>
      <c r="M2439" t="s">
        <v>2946</v>
      </c>
      <c r="N2439" t="s">
        <v>1268</v>
      </c>
      <c r="O2439" t="s">
        <v>1537</v>
      </c>
      <c r="P2439" s="199">
        <v>10000</v>
      </c>
      <c r="S2439" t="s">
        <v>2947</v>
      </c>
      <c r="T2439" t="s">
        <v>3255</v>
      </c>
      <c r="U2439" s="201">
        <v>3.7149999999999999</v>
      </c>
      <c r="V2439" t="s">
        <v>1483</v>
      </c>
      <c r="W2439" t="s">
        <v>1767</v>
      </c>
      <c r="X2439" t="s">
        <v>1269</v>
      </c>
      <c r="Y2439" t="s">
        <v>3275</v>
      </c>
      <c r="Z2439" t="s">
        <v>1909</v>
      </c>
      <c r="AA2439" t="s">
        <v>2358</v>
      </c>
      <c r="AB2439" s="198">
        <v>37073.875</v>
      </c>
      <c r="AC2439" s="198">
        <v>37103.875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9819</v>
      </c>
      <c r="G2440" s="202">
        <v>1310322</v>
      </c>
      <c r="H2440" s="198">
        <v>37041.374641203707</v>
      </c>
      <c r="I2440" t="s">
        <v>1570</v>
      </c>
      <c r="M2440" t="s">
        <v>2946</v>
      </c>
      <c r="N2440" t="s">
        <v>1524</v>
      </c>
      <c r="O2440" t="s">
        <v>4845</v>
      </c>
      <c r="P2440" s="199">
        <v>9819</v>
      </c>
      <c r="S2440" t="s">
        <v>2947</v>
      </c>
      <c r="T2440" t="s">
        <v>3255</v>
      </c>
      <c r="U2440" s="201">
        <v>3.75</v>
      </c>
      <c r="V2440" t="s">
        <v>1005</v>
      </c>
      <c r="W2440" t="s">
        <v>1526</v>
      </c>
      <c r="X2440" t="s">
        <v>1527</v>
      </c>
      <c r="Y2440" t="s">
        <v>1528</v>
      </c>
      <c r="Z2440" t="s">
        <v>1909</v>
      </c>
      <c r="AA2440">
        <v>817706</v>
      </c>
      <c r="AB2440" s="198">
        <v>37042.875</v>
      </c>
      <c r="AC2440" s="198">
        <v>37042.875</v>
      </c>
      <c r="AE2440" s="116">
        <f>IF(S2440="Gallon",F2440/42,F2440)</f>
        <v>9819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1310325</v>
      </c>
      <c r="H2441" s="198">
        <v>37041.374675925923</v>
      </c>
      <c r="I2441" t="s">
        <v>2976</v>
      </c>
      <c r="M2441" t="s">
        <v>2946</v>
      </c>
      <c r="N2441" t="s">
        <v>1524</v>
      </c>
      <c r="O2441" t="s">
        <v>4904</v>
      </c>
      <c r="P2441" s="199">
        <v>5000</v>
      </c>
      <c r="S2441" t="s">
        <v>2947</v>
      </c>
      <c r="T2441" t="s">
        <v>3255</v>
      </c>
      <c r="U2441" s="201">
        <v>3.9350000000000001</v>
      </c>
      <c r="V2441" t="s">
        <v>1473</v>
      </c>
      <c r="W2441" t="s">
        <v>64</v>
      </c>
      <c r="X2441" t="s">
        <v>65</v>
      </c>
      <c r="Y2441" t="s">
        <v>1528</v>
      </c>
      <c r="Z2441" t="s">
        <v>1909</v>
      </c>
      <c r="AA2441">
        <v>817708</v>
      </c>
      <c r="AB2441" s="198">
        <v>37042.875</v>
      </c>
      <c r="AC2441" s="198">
        <v>37042.875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4923</v>
      </c>
      <c r="G2442" s="202">
        <v>1310324</v>
      </c>
      <c r="H2442" s="198">
        <v>37041.374675925923</v>
      </c>
      <c r="I2442" t="s">
        <v>1566</v>
      </c>
      <c r="M2442" t="s">
        <v>2946</v>
      </c>
      <c r="N2442" t="s">
        <v>1524</v>
      </c>
      <c r="O2442" t="s">
        <v>4953</v>
      </c>
      <c r="P2442" s="199">
        <v>4923</v>
      </c>
      <c r="S2442" t="s">
        <v>2947</v>
      </c>
      <c r="T2442" t="s">
        <v>3255</v>
      </c>
      <c r="U2442" s="201">
        <v>3.87</v>
      </c>
      <c r="V2442" t="s">
        <v>424</v>
      </c>
      <c r="W2442" t="s">
        <v>1117</v>
      </c>
      <c r="X2442" t="s">
        <v>1118</v>
      </c>
      <c r="Y2442" t="s">
        <v>1528</v>
      </c>
      <c r="Z2442" t="s">
        <v>1909</v>
      </c>
      <c r="AA2442">
        <v>817707</v>
      </c>
      <c r="AB2442" s="198">
        <v>37042.875</v>
      </c>
      <c r="AC2442" s="198">
        <v>37042.875</v>
      </c>
    </row>
    <row r="2443" spans="1:31" x14ac:dyDescent="0.25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31</v>
      </c>
      <c r="F2443" s="213">
        <f t="shared" ref="F2443:F2506" si="195">E2443*SUM(P2443:Q2443)</f>
        <v>310000</v>
      </c>
      <c r="G2443" s="202">
        <v>1310326</v>
      </c>
      <c r="H2443" s="198">
        <v>37041.3746875</v>
      </c>
      <c r="I2443" t="s">
        <v>1600</v>
      </c>
      <c r="M2443" t="s">
        <v>2946</v>
      </c>
      <c r="N2443" t="s">
        <v>1268</v>
      </c>
      <c r="O2443" t="s">
        <v>1537</v>
      </c>
      <c r="P2443" s="199">
        <v>10000</v>
      </c>
      <c r="S2443" t="s">
        <v>2947</v>
      </c>
      <c r="T2443" t="s">
        <v>3255</v>
      </c>
      <c r="U2443" s="201">
        <v>3.7149999999999999</v>
      </c>
      <c r="V2443" t="s">
        <v>3116</v>
      </c>
      <c r="W2443" t="s">
        <v>1767</v>
      </c>
      <c r="X2443" t="s">
        <v>1269</v>
      </c>
      <c r="Y2443" t="s">
        <v>3275</v>
      </c>
      <c r="Z2443" t="s">
        <v>1909</v>
      </c>
      <c r="AA2443" t="s">
        <v>2359</v>
      </c>
      <c r="AB2443" s="198">
        <v>37073.875</v>
      </c>
      <c r="AC2443" s="198">
        <v>37103.875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</v>
      </c>
      <c r="G2444" s="202">
        <v>1310327</v>
      </c>
      <c r="H2444" s="198">
        <v>37041.3746875</v>
      </c>
      <c r="I2444" t="s">
        <v>1277</v>
      </c>
      <c r="M2444" t="s">
        <v>2946</v>
      </c>
      <c r="N2444" t="s">
        <v>1524</v>
      </c>
      <c r="O2444" t="s">
        <v>4891</v>
      </c>
      <c r="P2444" s="199">
        <v>5000</v>
      </c>
      <c r="S2444" t="s">
        <v>2947</v>
      </c>
      <c r="T2444" t="s">
        <v>3255</v>
      </c>
      <c r="U2444" s="201">
        <v>3.54</v>
      </c>
      <c r="V2444" t="s">
        <v>3162</v>
      </c>
      <c r="W2444" t="s">
        <v>1363</v>
      </c>
      <c r="X2444" t="s">
        <v>1548</v>
      </c>
      <c r="Y2444" t="s">
        <v>1528</v>
      </c>
      <c r="Z2444" t="s">
        <v>1909</v>
      </c>
      <c r="AA2444">
        <v>817709</v>
      </c>
      <c r="AB2444" s="198">
        <v>37042.875</v>
      </c>
      <c r="AC2444" s="198">
        <v>37042.875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13">
        <f t="shared" si="195"/>
        <v>300000</v>
      </c>
      <c r="G2445" s="202">
        <v>1310328</v>
      </c>
      <c r="H2445" s="198">
        <v>37041.374710648146</v>
      </c>
      <c r="I2445" t="s">
        <v>3227</v>
      </c>
      <c r="M2445" t="s">
        <v>2946</v>
      </c>
      <c r="N2445" t="s">
        <v>1268</v>
      </c>
      <c r="O2445" t="s">
        <v>74</v>
      </c>
      <c r="P2445" s="199">
        <v>10000</v>
      </c>
      <c r="S2445" t="s">
        <v>2947</v>
      </c>
      <c r="T2445" t="s">
        <v>3255</v>
      </c>
      <c r="U2445" s="201">
        <v>3.6349999999999998</v>
      </c>
      <c r="V2445" t="s">
        <v>3369</v>
      </c>
      <c r="W2445" t="s">
        <v>1580</v>
      </c>
      <c r="X2445" t="s">
        <v>1093</v>
      </c>
      <c r="Y2445" t="s">
        <v>3275</v>
      </c>
      <c r="Z2445" t="s">
        <v>1909</v>
      </c>
      <c r="AA2445" t="s">
        <v>2360</v>
      </c>
      <c r="AB2445" s="198">
        <v>37043.875</v>
      </c>
      <c r="AC2445" s="198">
        <v>37072.875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1310330</v>
      </c>
      <c r="H2446" s="198">
        <v>37041.3747337963</v>
      </c>
      <c r="I2446" t="s">
        <v>1551</v>
      </c>
      <c r="M2446" t="s">
        <v>2946</v>
      </c>
      <c r="N2446" t="s">
        <v>1524</v>
      </c>
      <c r="O2446" t="s">
        <v>4891</v>
      </c>
      <c r="P2446" s="199">
        <v>5000</v>
      </c>
      <c r="S2446" t="s">
        <v>2947</v>
      </c>
      <c r="T2446" t="s">
        <v>3255</v>
      </c>
      <c r="U2446" s="201">
        <v>3.5375000000000001</v>
      </c>
      <c r="V2446" t="s">
        <v>3161</v>
      </c>
      <c r="W2446" t="s">
        <v>1363</v>
      </c>
      <c r="X2446" t="s">
        <v>1548</v>
      </c>
      <c r="Y2446" t="s">
        <v>1528</v>
      </c>
      <c r="Z2446" t="s">
        <v>1909</v>
      </c>
      <c r="AA2446">
        <v>817711</v>
      </c>
      <c r="AB2446" s="198">
        <v>37042.875</v>
      </c>
      <c r="AC2446" s="198">
        <v>37042.875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5000</v>
      </c>
      <c r="G2447" s="202">
        <v>1310329</v>
      </c>
      <c r="H2447" s="198">
        <v>37041.3747337963</v>
      </c>
      <c r="I2447" t="s">
        <v>1529</v>
      </c>
      <c r="M2447" t="s">
        <v>2946</v>
      </c>
      <c r="N2447" t="s">
        <v>1524</v>
      </c>
      <c r="O2447" t="s">
        <v>4893</v>
      </c>
      <c r="P2447" s="199">
        <v>5000</v>
      </c>
      <c r="S2447" t="s">
        <v>2947</v>
      </c>
      <c r="T2447" t="s">
        <v>3255</v>
      </c>
      <c r="U2447" s="201">
        <v>3.5625</v>
      </c>
      <c r="V2447" t="s">
        <v>1567</v>
      </c>
      <c r="W2447" t="s">
        <v>1363</v>
      </c>
      <c r="X2447" t="s">
        <v>1548</v>
      </c>
      <c r="Y2447" t="s">
        <v>1528</v>
      </c>
      <c r="Z2447" t="s">
        <v>1909</v>
      </c>
      <c r="AA2447">
        <v>817710</v>
      </c>
      <c r="AB2447" s="198">
        <v>37042.875</v>
      </c>
      <c r="AC2447" s="198">
        <v>37042.875</v>
      </c>
    </row>
    <row r="2448" spans="1:31" x14ac:dyDescent="0.25">
      <c r="A2448" s="44" t="str">
        <f t="shared" si="191"/>
        <v xml:space="preserve"> Metals Financial</v>
      </c>
      <c r="B2448" s="44" t="str">
        <f t="shared" si="192"/>
        <v/>
      </c>
      <c r="C2448" s="44" t="str">
        <f t="shared" si="193"/>
        <v>Metals</v>
      </c>
      <c r="D2448" s="44" t="str">
        <f t="shared" si="194"/>
        <v>Financial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4</v>
      </c>
      <c r="G2448" s="202">
        <v>1310331</v>
      </c>
      <c r="H2448" s="198">
        <v>37041.374745370369</v>
      </c>
      <c r="I2448" t="s">
        <v>3270</v>
      </c>
      <c r="M2448" t="s">
        <v>2952</v>
      </c>
      <c r="N2448" t="s">
        <v>3252</v>
      </c>
      <c r="O2448" t="s">
        <v>3253</v>
      </c>
      <c r="Q2448" s="199">
        <v>4</v>
      </c>
      <c r="S2448" t="s">
        <v>3254</v>
      </c>
      <c r="T2448" t="s">
        <v>3255</v>
      </c>
      <c r="U2448" s="201">
        <v>1702</v>
      </c>
      <c r="V2448" t="s">
        <v>4815</v>
      </c>
      <c r="W2448" t="s">
        <v>3261</v>
      </c>
      <c r="X2448" t="s">
        <v>3257</v>
      </c>
      <c r="Y2448" t="s">
        <v>3258</v>
      </c>
      <c r="Z2448" t="s">
        <v>3259</v>
      </c>
      <c r="AA2448">
        <v>2157910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5077</v>
      </c>
      <c r="G2449" s="202">
        <v>1310332</v>
      </c>
      <c r="H2449" s="198">
        <v>37041.374745370369</v>
      </c>
      <c r="I2449" t="s">
        <v>1406</v>
      </c>
      <c r="M2449" t="s">
        <v>2946</v>
      </c>
      <c r="N2449" t="s">
        <v>1524</v>
      </c>
      <c r="O2449" t="s">
        <v>4953</v>
      </c>
      <c r="P2449" s="199">
        <v>5077</v>
      </c>
      <c r="S2449" t="s">
        <v>2947</v>
      </c>
      <c r="T2449" t="s">
        <v>3255</v>
      </c>
      <c r="U2449" s="201">
        <v>3.87</v>
      </c>
      <c r="V2449" t="s">
        <v>1286</v>
      </c>
      <c r="W2449" t="s">
        <v>1117</v>
      </c>
      <c r="X2449" t="s">
        <v>1118</v>
      </c>
      <c r="Y2449" t="s">
        <v>1528</v>
      </c>
      <c r="Z2449" t="s">
        <v>1909</v>
      </c>
      <c r="AA2449">
        <v>817712</v>
      </c>
      <c r="AB2449" s="198">
        <v>37042.875</v>
      </c>
      <c r="AC2449" s="198">
        <v>37042.875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1310333</v>
      </c>
      <c r="H2450" s="198">
        <v>37041.374756944446</v>
      </c>
      <c r="I2450" t="s">
        <v>1098</v>
      </c>
      <c r="M2450" t="s">
        <v>2946</v>
      </c>
      <c r="N2450" t="s">
        <v>1524</v>
      </c>
      <c r="O2450" t="s">
        <v>2035</v>
      </c>
      <c r="Q2450" s="199">
        <v>10000</v>
      </c>
      <c r="S2450" t="s">
        <v>2947</v>
      </c>
      <c r="T2450" t="s">
        <v>3255</v>
      </c>
      <c r="U2450" s="201">
        <v>3.68</v>
      </c>
      <c r="V2450" t="s">
        <v>1009</v>
      </c>
      <c r="W2450" t="s">
        <v>1107</v>
      </c>
      <c r="X2450" t="s">
        <v>1108</v>
      </c>
      <c r="Y2450" t="s">
        <v>1528</v>
      </c>
      <c r="Z2450" t="s">
        <v>1909</v>
      </c>
      <c r="AA2450">
        <v>817713</v>
      </c>
      <c r="AB2450" s="198">
        <v>37042.875</v>
      </c>
      <c r="AC2450" s="198">
        <v>37042.875</v>
      </c>
    </row>
    <row r="2451" spans="1:29" x14ac:dyDescent="0.25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365</v>
      </c>
      <c r="F2451" s="213">
        <f t="shared" si="195"/>
        <v>1825000</v>
      </c>
      <c r="G2451" s="202">
        <v>1310336</v>
      </c>
      <c r="H2451" s="198">
        <v>37041.374780092592</v>
      </c>
      <c r="I2451" t="s">
        <v>1600</v>
      </c>
      <c r="M2451" t="s">
        <v>2946</v>
      </c>
      <c r="N2451" t="s">
        <v>1268</v>
      </c>
      <c r="O2451" t="s">
        <v>1578</v>
      </c>
      <c r="P2451" s="199">
        <v>5000</v>
      </c>
      <c r="S2451" t="s">
        <v>2947</v>
      </c>
      <c r="T2451" t="s">
        <v>3255</v>
      </c>
      <c r="U2451" s="201">
        <v>3.915</v>
      </c>
      <c r="V2451" t="s">
        <v>1133</v>
      </c>
      <c r="W2451" t="s">
        <v>1767</v>
      </c>
      <c r="X2451" t="s">
        <v>1269</v>
      </c>
      <c r="Y2451" t="s">
        <v>3275</v>
      </c>
      <c r="Z2451" t="s">
        <v>1909</v>
      </c>
      <c r="AA2451" t="s">
        <v>2361</v>
      </c>
      <c r="AB2451" s="198">
        <v>37257.875</v>
      </c>
      <c r="AC2451" s="198">
        <v>37621.875</v>
      </c>
    </row>
    <row r="2452" spans="1:29" x14ac:dyDescent="0.25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30</v>
      </c>
      <c r="F2452" s="213">
        <f t="shared" si="195"/>
        <v>150000</v>
      </c>
      <c r="G2452" s="202">
        <v>1310334</v>
      </c>
      <c r="H2452" s="198">
        <v>37041.374780092592</v>
      </c>
      <c r="I2452" t="s">
        <v>3151</v>
      </c>
      <c r="M2452" t="s">
        <v>2946</v>
      </c>
      <c r="N2452" t="s">
        <v>1268</v>
      </c>
      <c r="O2452" t="s">
        <v>2320</v>
      </c>
      <c r="Q2452" s="199">
        <v>5000</v>
      </c>
      <c r="S2452" t="s">
        <v>2947</v>
      </c>
      <c r="T2452" t="s">
        <v>3255</v>
      </c>
      <c r="U2452" s="201">
        <v>3.71</v>
      </c>
      <c r="V2452" t="s">
        <v>907</v>
      </c>
      <c r="W2452" t="s">
        <v>89</v>
      </c>
      <c r="X2452" t="s">
        <v>90</v>
      </c>
      <c r="Y2452" t="s">
        <v>3275</v>
      </c>
      <c r="Z2452" t="s">
        <v>1909</v>
      </c>
      <c r="AA2452" t="s">
        <v>2362</v>
      </c>
      <c r="AB2452" s="198">
        <v>37043.875</v>
      </c>
      <c r="AC2452" s="198">
        <v>37072.875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1310337</v>
      </c>
      <c r="H2453" s="198">
        <v>37041.374780092592</v>
      </c>
      <c r="I2453" t="s">
        <v>1554</v>
      </c>
      <c r="M2453" t="s">
        <v>2946</v>
      </c>
      <c r="N2453" t="s">
        <v>1524</v>
      </c>
      <c r="O2453" t="s">
        <v>4912</v>
      </c>
      <c r="P2453" s="199">
        <v>5000</v>
      </c>
      <c r="S2453" t="s">
        <v>2947</v>
      </c>
      <c r="T2453" t="s">
        <v>3255</v>
      </c>
      <c r="U2453" s="201">
        <v>3.5550000000000002</v>
      </c>
      <c r="V2453" t="s">
        <v>3188</v>
      </c>
      <c r="W2453" t="s">
        <v>1363</v>
      </c>
      <c r="X2453" t="s">
        <v>1548</v>
      </c>
      <c r="Y2453" t="s">
        <v>1528</v>
      </c>
      <c r="Z2453" t="s">
        <v>1909</v>
      </c>
      <c r="AA2453">
        <v>817714</v>
      </c>
      <c r="AB2453" s="198">
        <v>37042.875</v>
      </c>
      <c r="AC2453" s="198">
        <v>37042.875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1310338</v>
      </c>
      <c r="H2454" s="198">
        <v>37041.374791666669</v>
      </c>
      <c r="I2454" t="s">
        <v>1425</v>
      </c>
      <c r="M2454" t="s">
        <v>2946</v>
      </c>
      <c r="N2454" t="s">
        <v>1524</v>
      </c>
      <c r="O2454" t="s">
        <v>4960</v>
      </c>
      <c r="P2454" s="199">
        <v>5000</v>
      </c>
      <c r="S2454" t="s">
        <v>2947</v>
      </c>
      <c r="T2454" t="s">
        <v>3255</v>
      </c>
      <c r="U2454" s="201">
        <v>3.6724999999999999</v>
      </c>
      <c r="V2454" t="s">
        <v>2151</v>
      </c>
      <c r="W2454" t="s">
        <v>1562</v>
      </c>
      <c r="X2454" t="s">
        <v>1563</v>
      </c>
      <c r="Y2454" t="s">
        <v>1528</v>
      </c>
      <c r="Z2454" t="s">
        <v>1909</v>
      </c>
      <c r="AA2454">
        <v>817715</v>
      </c>
      <c r="AB2454" s="198">
        <v>37042.875</v>
      </c>
      <c r="AC2454" s="198">
        <v>37042.875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1310339</v>
      </c>
      <c r="H2455" s="198">
        <v>37041.374826388892</v>
      </c>
      <c r="I2455" t="s">
        <v>2941</v>
      </c>
      <c r="M2455" t="s">
        <v>2946</v>
      </c>
      <c r="N2455" t="s">
        <v>1524</v>
      </c>
      <c r="O2455" t="s">
        <v>110</v>
      </c>
      <c r="P2455" s="199">
        <v>25000</v>
      </c>
      <c r="S2455" t="s">
        <v>2947</v>
      </c>
      <c r="T2455" t="s">
        <v>3255</v>
      </c>
      <c r="U2455" s="201">
        <v>3.68</v>
      </c>
      <c r="V2455" t="s">
        <v>1057</v>
      </c>
      <c r="W2455" t="s">
        <v>1101</v>
      </c>
      <c r="X2455" t="s">
        <v>1102</v>
      </c>
      <c r="Y2455" t="s">
        <v>1528</v>
      </c>
      <c r="Z2455" t="s">
        <v>1909</v>
      </c>
      <c r="AA2455">
        <v>817716</v>
      </c>
      <c r="AB2455" s="198">
        <v>37042.875</v>
      </c>
      <c r="AC2455" s="198">
        <v>37042.875</v>
      </c>
    </row>
    <row r="2456" spans="1:29" x14ac:dyDescent="0.25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1310340</v>
      </c>
      <c r="H2456" s="198">
        <v>37041.374837962961</v>
      </c>
      <c r="I2456" t="s">
        <v>1267</v>
      </c>
      <c r="M2456" t="s">
        <v>2946</v>
      </c>
      <c r="N2456" t="s">
        <v>96</v>
      </c>
      <c r="O2456" t="s">
        <v>2203</v>
      </c>
      <c r="Q2456" s="199">
        <v>5000</v>
      </c>
      <c r="S2456" t="s">
        <v>2947</v>
      </c>
      <c r="T2456" t="s">
        <v>3255</v>
      </c>
      <c r="U2456" s="201">
        <v>3.59</v>
      </c>
      <c r="V2456" t="s">
        <v>3192</v>
      </c>
      <c r="W2456" t="s">
        <v>1487</v>
      </c>
      <c r="X2456" t="s">
        <v>3337</v>
      </c>
      <c r="Y2456" t="s">
        <v>1528</v>
      </c>
      <c r="Z2456" t="s">
        <v>1910</v>
      </c>
      <c r="AA2456">
        <v>817717</v>
      </c>
      <c r="AB2456" s="198">
        <v>37042.875</v>
      </c>
      <c r="AC2456" s="198">
        <v>37042.875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30</v>
      </c>
      <c r="F2457" s="213">
        <f t="shared" si="195"/>
        <v>114990</v>
      </c>
      <c r="G2457" s="202">
        <v>1310341</v>
      </c>
      <c r="H2457" s="198">
        <v>37041.374837962961</v>
      </c>
      <c r="I2457" t="s">
        <v>2917</v>
      </c>
      <c r="M2457" t="s">
        <v>2946</v>
      </c>
      <c r="N2457" t="s">
        <v>1524</v>
      </c>
      <c r="O2457" t="s">
        <v>1145</v>
      </c>
      <c r="Q2457" s="199">
        <v>3833</v>
      </c>
      <c r="S2457" t="s">
        <v>2947</v>
      </c>
      <c r="T2457" t="s">
        <v>3255</v>
      </c>
      <c r="U2457" s="201">
        <v>4.0049999999999999</v>
      </c>
      <c r="V2457" t="s">
        <v>476</v>
      </c>
      <c r="W2457" t="s">
        <v>250</v>
      </c>
      <c r="X2457" t="s">
        <v>70</v>
      </c>
      <c r="Y2457" t="s">
        <v>1528</v>
      </c>
      <c r="Z2457" t="s">
        <v>1909</v>
      </c>
      <c r="AA2457">
        <v>817719</v>
      </c>
      <c r="AB2457" s="198">
        <v>37043.875</v>
      </c>
      <c r="AC2457" s="198">
        <v>37072.875</v>
      </c>
    </row>
    <row r="2458" spans="1:29" x14ac:dyDescent="0.25">
      <c r="A2458" s="44" t="str">
        <f t="shared" si="191"/>
        <v>US Crude Financial</v>
      </c>
      <c r="B2458" s="44" t="str">
        <f t="shared" si="192"/>
        <v>US</v>
      </c>
      <c r="C2458" s="44" t="str">
        <f t="shared" si="193"/>
        <v>Crude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50000</v>
      </c>
      <c r="G2458" s="202">
        <v>1310343</v>
      </c>
      <c r="H2458" s="198">
        <v>37041.374861111108</v>
      </c>
      <c r="I2458" t="s">
        <v>1267</v>
      </c>
      <c r="M2458" t="s">
        <v>3086</v>
      </c>
      <c r="N2458" t="s">
        <v>1063</v>
      </c>
      <c r="O2458" t="s">
        <v>2972</v>
      </c>
      <c r="Q2458" s="199">
        <v>50000</v>
      </c>
      <c r="S2458" t="s">
        <v>2953</v>
      </c>
      <c r="T2458" t="s">
        <v>3255</v>
      </c>
      <c r="U2458" s="201">
        <v>28.49</v>
      </c>
      <c r="V2458" t="s">
        <v>1511</v>
      </c>
      <c r="W2458" t="s">
        <v>1065</v>
      </c>
      <c r="X2458" t="s">
        <v>1066</v>
      </c>
      <c r="Y2458" t="s">
        <v>1670</v>
      </c>
      <c r="Z2458" t="s">
        <v>1909</v>
      </c>
      <c r="AA2458">
        <v>109503</v>
      </c>
      <c r="AB2458" s="198">
        <v>37073</v>
      </c>
      <c r="AC2458" s="198">
        <v>37103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1310344</v>
      </c>
      <c r="H2459" s="198">
        <v>37041.374872685185</v>
      </c>
      <c r="I2459" t="s">
        <v>3095</v>
      </c>
      <c r="M2459" t="s">
        <v>2946</v>
      </c>
      <c r="N2459" t="s">
        <v>1524</v>
      </c>
      <c r="O2459" t="s">
        <v>4934</v>
      </c>
      <c r="P2459" s="199">
        <v>5000</v>
      </c>
      <c r="S2459" t="s">
        <v>2947</v>
      </c>
      <c r="T2459" t="s">
        <v>3255</v>
      </c>
      <c r="U2459" s="201">
        <v>3.4750000000000001</v>
      </c>
      <c r="V2459" t="s">
        <v>2931</v>
      </c>
      <c r="W2459" t="s">
        <v>91</v>
      </c>
      <c r="X2459" t="s">
        <v>83</v>
      </c>
      <c r="Y2459" t="s">
        <v>1528</v>
      </c>
      <c r="Z2459" t="s">
        <v>1909</v>
      </c>
      <c r="AA2459">
        <v>817718</v>
      </c>
      <c r="AB2459" s="198">
        <v>37042.875</v>
      </c>
      <c r="AC2459" s="198">
        <v>37042.875</v>
      </c>
    </row>
    <row r="2460" spans="1:29" x14ac:dyDescent="0.25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1310345</v>
      </c>
      <c r="H2460" s="198">
        <v>37041.374884259261</v>
      </c>
      <c r="I2460" t="s">
        <v>1299</v>
      </c>
      <c r="M2460" t="s">
        <v>2946</v>
      </c>
      <c r="N2460" t="s">
        <v>1268</v>
      </c>
      <c r="O2460" t="s">
        <v>1278</v>
      </c>
      <c r="P2460" s="199">
        <v>5000</v>
      </c>
      <c r="S2460" t="s">
        <v>2947</v>
      </c>
      <c r="T2460" t="s">
        <v>3255</v>
      </c>
      <c r="U2460" s="201">
        <v>3.7925</v>
      </c>
      <c r="V2460" t="s">
        <v>2363</v>
      </c>
      <c r="W2460" t="s">
        <v>1767</v>
      </c>
      <c r="X2460" t="s">
        <v>1269</v>
      </c>
      <c r="Y2460" t="s">
        <v>3275</v>
      </c>
      <c r="Z2460" t="s">
        <v>1909</v>
      </c>
      <c r="AA2460" t="s">
        <v>2364</v>
      </c>
      <c r="AB2460" s="198">
        <v>37104.875</v>
      </c>
      <c r="AC2460" s="198">
        <v>37134.875</v>
      </c>
    </row>
    <row r="2461" spans="1:29" x14ac:dyDescent="0.25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31</v>
      </c>
      <c r="F2461" s="213">
        <f t="shared" si="195"/>
        <v>1550</v>
      </c>
      <c r="G2461" s="202">
        <v>1310347</v>
      </c>
      <c r="H2461" s="198">
        <v>37041.374895833331</v>
      </c>
      <c r="I2461" t="s">
        <v>2991</v>
      </c>
      <c r="M2461" t="s">
        <v>1657</v>
      </c>
      <c r="N2461" t="s">
        <v>2977</v>
      </c>
      <c r="O2461" t="s">
        <v>42</v>
      </c>
      <c r="P2461" s="199">
        <v>50</v>
      </c>
      <c r="S2461" t="s">
        <v>2945</v>
      </c>
      <c r="T2461" t="s">
        <v>3255</v>
      </c>
      <c r="U2461" s="201">
        <v>41</v>
      </c>
      <c r="V2461" t="s">
        <v>1689</v>
      </c>
      <c r="W2461" t="s">
        <v>1247</v>
      </c>
      <c r="X2461" t="s">
        <v>1248</v>
      </c>
      <c r="Y2461" t="s">
        <v>1072</v>
      </c>
      <c r="Z2461" t="s">
        <v>1904</v>
      </c>
      <c r="AA2461">
        <v>626037.1</v>
      </c>
      <c r="AB2461" s="198">
        <v>37377.591666666667</v>
      </c>
      <c r="AC2461" s="198">
        <v>37407.591666666667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30</v>
      </c>
      <c r="F2462" s="213">
        <f t="shared" si="195"/>
        <v>75000</v>
      </c>
      <c r="G2462" s="202">
        <v>1310348</v>
      </c>
      <c r="H2462" s="198">
        <v>37041.374895833331</v>
      </c>
      <c r="I2462" t="s">
        <v>1267</v>
      </c>
      <c r="M2462" t="s">
        <v>2946</v>
      </c>
      <c r="N2462" t="s">
        <v>1524</v>
      </c>
      <c r="O2462" t="s">
        <v>350</v>
      </c>
      <c r="P2462" s="199">
        <v>2500</v>
      </c>
      <c r="S2462" t="s">
        <v>2947</v>
      </c>
      <c r="T2462" t="s">
        <v>3255</v>
      </c>
      <c r="U2462" s="201">
        <v>3.645</v>
      </c>
      <c r="V2462" t="s">
        <v>1359</v>
      </c>
      <c r="W2462" t="s">
        <v>1101</v>
      </c>
      <c r="X2462" t="s">
        <v>1102</v>
      </c>
      <c r="Y2462" t="s">
        <v>1528</v>
      </c>
      <c r="Z2462" t="s">
        <v>1909</v>
      </c>
      <c r="AA2462">
        <v>817722</v>
      </c>
      <c r="AB2462" s="198">
        <v>37043.875</v>
      </c>
      <c r="AC2462" s="198">
        <v>37072.875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1310350</v>
      </c>
      <c r="H2463" s="198">
        <v>37041.374907407408</v>
      </c>
      <c r="I2463" t="s">
        <v>1479</v>
      </c>
      <c r="M2463" t="s">
        <v>2946</v>
      </c>
      <c r="N2463" t="s">
        <v>1524</v>
      </c>
      <c r="O2463" t="s">
        <v>2365</v>
      </c>
      <c r="Q2463" s="199">
        <v>5000</v>
      </c>
      <c r="S2463" t="s">
        <v>2947</v>
      </c>
      <c r="T2463" t="s">
        <v>3255</v>
      </c>
      <c r="U2463" s="201">
        <v>3.75</v>
      </c>
      <c r="V2463" t="s">
        <v>1480</v>
      </c>
      <c r="W2463" t="s">
        <v>1526</v>
      </c>
      <c r="X2463" t="s">
        <v>1527</v>
      </c>
      <c r="Y2463" t="s">
        <v>1528</v>
      </c>
      <c r="Z2463" t="s">
        <v>1909</v>
      </c>
      <c r="AA2463">
        <v>817720</v>
      </c>
      <c r="AB2463" s="198">
        <v>37042.875</v>
      </c>
      <c r="AC2463" s="198">
        <v>37042.875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1310351</v>
      </c>
      <c r="H2464" s="198">
        <v>37041.374918981484</v>
      </c>
      <c r="I2464" t="s">
        <v>1277</v>
      </c>
      <c r="M2464" t="s">
        <v>2946</v>
      </c>
      <c r="N2464" t="s">
        <v>1524</v>
      </c>
      <c r="O2464" t="s">
        <v>4891</v>
      </c>
      <c r="P2464" s="199">
        <v>5000</v>
      </c>
      <c r="S2464" t="s">
        <v>2947</v>
      </c>
      <c r="T2464" t="s">
        <v>3255</v>
      </c>
      <c r="U2464" s="201">
        <v>3.5350000000000001</v>
      </c>
      <c r="V2464" t="s">
        <v>3162</v>
      </c>
      <c r="W2464" t="s">
        <v>1363</v>
      </c>
      <c r="X2464" t="s">
        <v>1548</v>
      </c>
      <c r="Y2464" t="s">
        <v>1528</v>
      </c>
      <c r="Z2464" t="s">
        <v>1909</v>
      </c>
      <c r="AA2464">
        <v>817721</v>
      </c>
      <c r="AB2464" s="198">
        <v>37042.875</v>
      </c>
      <c r="AC2464" s="198">
        <v>37042.875</v>
      </c>
    </row>
    <row r="2465" spans="1:29" x14ac:dyDescent="0.25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</v>
      </c>
      <c r="G2465" s="202">
        <v>1310352</v>
      </c>
      <c r="H2465" s="198">
        <v>37041.374930555554</v>
      </c>
      <c r="I2465" t="s">
        <v>2987</v>
      </c>
      <c r="M2465" t="s">
        <v>1657</v>
      </c>
      <c r="N2465" t="s">
        <v>2977</v>
      </c>
      <c r="O2465" t="s">
        <v>40</v>
      </c>
      <c r="Q2465" s="199">
        <v>50</v>
      </c>
      <c r="S2465" t="s">
        <v>2945</v>
      </c>
      <c r="T2465" t="s">
        <v>3255</v>
      </c>
      <c r="U2465" s="201">
        <v>37</v>
      </c>
      <c r="V2465" t="s">
        <v>1677</v>
      </c>
      <c r="W2465" t="s">
        <v>1242</v>
      </c>
      <c r="X2465" t="s">
        <v>2984</v>
      </c>
      <c r="Y2465" t="s">
        <v>1072</v>
      </c>
      <c r="Z2465" t="s">
        <v>1904</v>
      </c>
      <c r="AA2465">
        <v>626038.1</v>
      </c>
      <c r="AB2465" s="198">
        <v>37043.875</v>
      </c>
      <c r="AC2465" s="198">
        <v>37043.875</v>
      </c>
    </row>
    <row r="2466" spans="1:29" x14ac:dyDescent="0.25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77500</v>
      </c>
      <c r="G2466" s="202">
        <v>1310354</v>
      </c>
      <c r="H2466" s="198">
        <v>37041.3749537037</v>
      </c>
      <c r="I2466" t="s">
        <v>1267</v>
      </c>
      <c r="M2466" t="s">
        <v>2946</v>
      </c>
      <c r="N2466" t="s">
        <v>1268</v>
      </c>
      <c r="O2466" t="s">
        <v>1278</v>
      </c>
      <c r="P2466" s="199">
        <v>2500</v>
      </c>
      <c r="S2466" t="s">
        <v>2947</v>
      </c>
      <c r="T2466" t="s">
        <v>3255</v>
      </c>
      <c r="U2466" s="201">
        <v>3.7925</v>
      </c>
      <c r="V2466" t="s">
        <v>1485</v>
      </c>
      <c r="W2466" t="s">
        <v>1767</v>
      </c>
      <c r="X2466" t="s">
        <v>1269</v>
      </c>
      <c r="Y2466" t="s">
        <v>3275</v>
      </c>
      <c r="Z2466" t="s">
        <v>1909</v>
      </c>
      <c r="AA2466" t="s">
        <v>2366</v>
      </c>
      <c r="AB2466" s="198">
        <v>37104.875</v>
      </c>
      <c r="AC2466" s="198">
        <v>37134.875</v>
      </c>
    </row>
    <row r="2467" spans="1:29" x14ac:dyDescent="0.25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50000</v>
      </c>
      <c r="G2467" s="202">
        <v>1310353</v>
      </c>
      <c r="H2467" s="198">
        <v>37041.3749537037</v>
      </c>
      <c r="I2467" t="s">
        <v>1062</v>
      </c>
      <c r="M2467" t="s">
        <v>3086</v>
      </c>
      <c r="N2467" t="s">
        <v>1063</v>
      </c>
      <c r="O2467" t="s">
        <v>2972</v>
      </c>
      <c r="Q2467" s="199">
        <v>50000</v>
      </c>
      <c r="S2467" t="s">
        <v>2953</v>
      </c>
      <c r="T2467" t="s">
        <v>3255</v>
      </c>
      <c r="U2467" s="201">
        <v>28.51</v>
      </c>
      <c r="V2467" t="s">
        <v>1064</v>
      </c>
      <c r="W2467" t="s">
        <v>1065</v>
      </c>
      <c r="X2467" t="s">
        <v>1066</v>
      </c>
      <c r="Y2467" t="s">
        <v>1670</v>
      </c>
      <c r="Z2467" t="s">
        <v>1909</v>
      </c>
      <c r="AA2467">
        <v>109504</v>
      </c>
      <c r="AB2467" s="198">
        <v>37073</v>
      </c>
      <c r="AC2467" s="198">
        <v>37103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1310356</v>
      </c>
      <c r="H2468" s="198">
        <v>37041.374965277777</v>
      </c>
      <c r="I2468" t="s">
        <v>1551</v>
      </c>
      <c r="M2468" t="s">
        <v>2946</v>
      </c>
      <c r="N2468" t="s">
        <v>1524</v>
      </c>
      <c r="O2468" t="s">
        <v>4921</v>
      </c>
      <c r="P2468" s="199">
        <v>5000</v>
      </c>
      <c r="S2468" t="s">
        <v>2947</v>
      </c>
      <c r="T2468" t="s">
        <v>3255</v>
      </c>
      <c r="U2468" s="201">
        <v>3.56</v>
      </c>
      <c r="V2468" t="s">
        <v>1364</v>
      </c>
      <c r="W2468" t="s">
        <v>1363</v>
      </c>
      <c r="X2468" t="s">
        <v>1548</v>
      </c>
      <c r="Y2468" t="s">
        <v>1528</v>
      </c>
      <c r="Z2468" t="s">
        <v>1909</v>
      </c>
      <c r="AA2468">
        <v>817723</v>
      </c>
      <c r="AB2468" s="198">
        <v>37042.875</v>
      </c>
      <c r="AC2468" s="198">
        <v>37042.875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8500</v>
      </c>
      <c r="G2469" s="202">
        <v>1310357</v>
      </c>
      <c r="H2469" s="198">
        <v>37041.374965277777</v>
      </c>
      <c r="I2469" t="s">
        <v>2976</v>
      </c>
      <c r="M2469" t="s">
        <v>2946</v>
      </c>
      <c r="N2469" t="s">
        <v>1524</v>
      </c>
      <c r="O2469" t="s">
        <v>362</v>
      </c>
      <c r="Q2469" s="199">
        <v>8500</v>
      </c>
      <c r="S2469" t="s">
        <v>2947</v>
      </c>
      <c r="T2469" t="s">
        <v>3255</v>
      </c>
      <c r="U2469" s="201">
        <v>3.6150000000000002</v>
      </c>
      <c r="V2469" t="s">
        <v>1090</v>
      </c>
      <c r="W2469" t="s">
        <v>1388</v>
      </c>
      <c r="X2469" t="s">
        <v>85</v>
      </c>
      <c r="Y2469" t="s">
        <v>1528</v>
      </c>
      <c r="Z2469" t="s">
        <v>1909</v>
      </c>
      <c r="AA2469">
        <v>817724</v>
      </c>
      <c r="AB2469" s="198">
        <v>37042.875</v>
      </c>
      <c r="AC2469" s="198">
        <v>37042.875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1566</v>
      </c>
      <c r="G2470" s="202">
        <v>1310358</v>
      </c>
      <c r="H2470" s="198">
        <v>37041.374976851854</v>
      </c>
      <c r="I2470" t="s">
        <v>66</v>
      </c>
      <c r="M2470" t="s">
        <v>2946</v>
      </c>
      <c r="N2470" t="s">
        <v>1524</v>
      </c>
      <c r="O2470" t="s">
        <v>2367</v>
      </c>
      <c r="Q2470" s="199">
        <v>1566</v>
      </c>
      <c r="S2470" t="s">
        <v>2947</v>
      </c>
      <c r="T2470" t="s">
        <v>3255</v>
      </c>
      <c r="U2470" s="201">
        <v>3.5449999999999999</v>
      </c>
      <c r="V2470" t="s">
        <v>880</v>
      </c>
      <c r="W2470" t="s">
        <v>1363</v>
      </c>
      <c r="X2470" t="s">
        <v>1548</v>
      </c>
      <c r="Y2470" t="s">
        <v>1528</v>
      </c>
      <c r="Z2470" t="s">
        <v>1909</v>
      </c>
      <c r="AA2470">
        <v>817725</v>
      </c>
      <c r="AB2470" s="198">
        <v>37042.875</v>
      </c>
      <c r="AC2470" s="198">
        <v>37042.875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25000</v>
      </c>
      <c r="G2471" s="202">
        <v>1310359</v>
      </c>
      <c r="H2471" s="198">
        <v>37041.375</v>
      </c>
      <c r="I2471" t="s">
        <v>1551</v>
      </c>
      <c r="M2471" t="s">
        <v>2946</v>
      </c>
      <c r="N2471" t="s">
        <v>1524</v>
      </c>
      <c r="O2471" t="s">
        <v>110</v>
      </c>
      <c r="Q2471" s="199">
        <v>25000</v>
      </c>
      <c r="S2471" t="s">
        <v>2947</v>
      </c>
      <c r="T2471" t="s">
        <v>3255</v>
      </c>
      <c r="U2471" s="201">
        <v>3.68</v>
      </c>
      <c r="V2471" t="s">
        <v>265</v>
      </c>
      <c r="W2471" t="s">
        <v>1101</v>
      </c>
      <c r="X2471" t="s">
        <v>1102</v>
      </c>
      <c r="Y2471" t="s">
        <v>1528</v>
      </c>
      <c r="Z2471" t="s">
        <v>1909</v>
      </c>
      <c r="AA2471">
        <v>817726</v>
      </c>
      <c r="AB2471" s="198">
        <v>37042.875</v>
      </c>
      <c r="AC2471" s="198">
        <v>37042.875</v>
      </c>
    </row>
    <row r="2472" spans="1:29" x14ac:dyDescent="0.25">
      <c r="A2472" s="44" t="str">
        <f t="shared" si="191"/>
        <v>US Crude Financial</v>
      </c>
      <c r="B2472" s="44" t="str">
        <f t="shared" si="192"/>
        <v>US</v>
      </c>
      <c r="C2472" s="44" t="str">
        <f t="shared" si="193"/>
        <v>Crude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50000</v>
      </c>
      <c r="G2472" s="202">
        <v>1310360</v>
      </c>
      <c r="H2472" s="198">
        <v>37041.375011574077</v>
      </c>
      <c r="I2472" t="s">
        <v>60</v>
      </c>
      <c r="M2472" t="s">
        <v>3086</v>
      </c>
      <c r="N2472" t="s">
        <v>1063</v>
      </c>
      <c r="O2472" t="s">
        <v>2972</v>
      </c>
      <c r="P2472" s="199">
        <v>50000</v>
      </c>
      <c r="S2472" t="s">
        <v>2953</v>
      </c>
      <c r="T2472" t="s">
        <v>3255</v>
      </c>
      <c r="U2472" s="201">
        <v>28.49</v>
      </c>
      <c r="V2472" t="s">
        <v>1510</v>
      </c>
      <c r="W2472" t="s">
        <v>1065</v>
      </c>
      <c r="X2472" t="s">
        <v>1066</v>
      </c>
      <c r="Y2472" t="s">
        <v>1670</v>
      </c>
      <c r="Z2472" t="s">
        <v>1909</v>
      </c>
      <c r="AA2472">
        <v>109505</v>
      </c>
      <c r="AB2472" s="198">
        <v>37073</v>
      </c>
      <c r="AC2472" s="198">
        <v>37103</v>
      </c>
    </row>
    <row r="2473" spans="1:29" x14ac:dyDescent="0.25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31</v>
      </c>
      <c r="F2473" s="213">
        <f t="shared" si="195"/>
        <v>387500</v>
      </c>
      <c r="G2473" s="202">
        <v>1310361</v>
      </c>
      <c r="H2473" s="198">
        <v>37041.3750462963</v>
      </c>
      <c r="I2473" t="s">
        <v>1267</v>
      </c>
      <c r="M2473" t="s">
        <v>2946</v>
      </c>
      <c r="N2473" t="s">
        <v>1268</v>
      </c>
      <c r="O2473" t="s">
        <v>1537</v>
      </c>
      <c r="P2473" s="199">
        <v>12500</v>
      </c>
      <c r="S2473" t="s">
        <v>2947</v>
      </c>
      <c r="T2473" t="s">
        <v>3255</v>
      </c>
      <c r="U2473" s="201">
        <v>3.71</v>
      </c>
      <c r="V2473" t="s">
        <v>1545</v>
      </c>
      <c r="W2473" t="s">
        <v>1767</v>
      </c>
      <c r="X2473" t="s">
        <v>1269</v>
      </c>
      <c r="Y2473" t="s">
        <v>3275</v>
      </c>
      <c r="Z2473" t="s">
        <v>1909</v>
      </c>
      <c r="AA2473" t="s">
        <v>2368</v>
      </c>
      <c r="AB2473" s="198">
        <v>37073.875</v>
      </c>
      <c r="AC2473" s="198">
        <v>37103.875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30</v>
      </c>
      <c r="F2474" s="213">
        <f t="shared" si="195"/>
        <v>35010</v>
      </c>
      <c r="G2474" s="202">
        <v>1310362</v>
      </c>
      <c r="H2474" s="198">
        <v>37041.375057870369</v>
      </c>
      <c r="I2474" t="s">
        <v>2917</v>
      </c>
      <c r="M2474" t="s">
        <v>2946</v>
      </c>
      <c r="N2474" t="s">
        <v>1524</v>
      </c>
      <c r="O2474" t="s">
        <v>1145</v>
      </c>
      <c r="Q2474" s="199">
        <v>1167</v>
      </c>
      <c r="S2474" t="s">
        <v>2947</v>
      </c>
      <c r="T2474" t="s">
        <v>3255</v>
      </c>
      <c r="U2474" s="201">
        <v>4.01</v>
      </c>
      <c r="V2474" t="s">
        <v>476</v>
      </c>
      <c r="W2474" t="s">
        <v>250</v>
      </c>
      <c r="X2474" t="s">
        <v>70</v>
      </c>
      <c r="Y2474" t="s">
        <v>1528</v>
      </c>
      <c r="Z2474" t="s">
        <v>1909</v>
      </c>
      <c r="AA2474">
        <v>817730</v>
      </c>
      <c r="AB2474" s="198">
        <v>37043.875</v>
      </c>
      <c r="AC2474" s="198">
        <v>37072.875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1310364</v>
      </c>
      <c r="H2475" s="198">
        <v>37041.375104166669</v>
      </c>
      <c r="I2475" t="s">
        <v>1425</v>
      </c>
      <c r="M2475" t="s">
        <v>2946</v>
      </c>
      <c r="N2475" t="s">
        <v>1524</v>
      </c>
      <c r="O2475" t="s">
        <v>4879</v>
      </c>
      <c r="P2475" s="199">
        <v>5000</v>
      </c>
      <c r="S2475" t="s">
        <v>2947</v>
      </c>
      <c r="T2475" t="s">
        <v>3255</v>
      </c>
      <c r="U2475" s="201">
        <v>3.8450000000000002</v>
      </c>
      <c r="V2475" t="s">
        <v>1426</v>
      </c>
      <c r="W2475" t="s">
        <v>1575</v>
      </c>
      <c r="X2475" t="s">
        <v>1576</v>
      </c>
      <c r="Y2475" t="s">
        <v>1528</v>
      </c>
      <c r="Z2475" t="s">
        <v>1909</v>
      </c>
      <c r="AA2475">
        <v>817728</v>
      </c>
      <c r="AB2475" s="198">
        <v>37042.875</v>
      </c>
      <c r="AC2475" s="198">
        <v>37042.875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700</v>
      </c>
      <c r="G2476" s="202">
        <v>1310365</v>
      </c>
      <c r="H2476" s="198">
        <v>37041.375104166669</v>
      </c>
      <c r="I2476" t="s">
        <v>72</v>
      </c>
      <c r="M2476" t="s">
        <v>2946</v>
      </c>
      <c r="N2476" t="s">
        <v>1524</v>
      </c>
      <c r="O2476" t="s">
        <v>2108</v>
      </c>
      <c r="P2476" s="199">
        <v>700</v>
      </c>
      <c r="S2476" t="s">
        <v>2947</v>
      </c>
      <c r="T2476" t="s">
        <v>3255</v>
      </c>
      <c r="U2476" s="201">
        <v>3.7250000000000001</v>
      </c>
      <c r="V2476" t="s">
        <v>1010</v>
      </c>
      <c r="W2476" t="s">
        <v>1526</v>
      </c>
      <c r="X2476" t="s">
        <v>1527</v>
      </c>
      <c r="Y2476" t="s">
        <v>1528</v>
      </c>
      <c r="Z2476" t="s">
        <v>1909</v>
      </c>
      <c r="AA2476">
        <v>817729</v>
      </c>
      <c r="AB2476" s="198">
        <v>37042.875</v>
      </c>
      <c r="AC2476" s="198">
        <v>37042.875</v>
      </c>
    </row>
    <row r="2477" spans="1:29" x14ac:dyDescent="0.25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225000</v>
      </c>
      <c r="G2477" s="202">
        <v>1310366</v>
      </c>
      <c r="H2477" s="198">
        <v>37041.375115740739</v>
      </c>
      <c r="I2477" t="s">
        <v>3137</v>
      </c>
      <c r="M2477" t="s">
        <v>2946</v>
      </c>
      <c r="N2477" t="s">
        <v>1268</v>
      </c>
      <c r="O2477" t="s">
        <v>74</v>
      </c>
      <c r="P2477" s="199">
        <v>7500</v>
      </c>
      <c r="S2477" t="s">
        <v>2947</v>
      </c>
      <c r="T2477" t="s">
        <v>3255</v>
      </c>
      <c r="U2477" s="201">
        <v>3.6349999999999998</v>
      </c>
      <c r="V2477" t="s">
        <v>526</v>
      </c>
      <c r="W2477" t="s">
        <v>1580</v>
      </c>
      <c r="X2477" t="s">
        <v>1093</v>
      </c>
      <c r="Y2477" t="s">
        <v>3275</v>
      </c>
      <c r="Z2477" t="s">
        <v>1909</v>
      </c>
      <c r="AA2477" t="s">
        <v>2369</v>
      </c>
      <c r="AB2477" s="198">
        <v>37043.875</v>
      </c>
      <c r="AC2477" s="198">
        <v>37072.875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1310368</v>
      </c>
      <c r="H2478" s="198">
        <v>37041.375138888892</v>
      </c>
      <c r="I2478" t="s">
        <v>1551</v>
      </c>
      <c r="M2478" t="s">
        <v>2946</v>
      </c>
      <c r="N2478" t="s">
        <v>1524</v>
      </c>
      <c r="O2478" t="s">
        <v>4926</v>
      </c>
      <c r="Q2478" s="199">
        <v>5000</v>
      </c>
      <c r="S2478" t="s">
        <v>2947</v>
      </c>
      <c r="T2478" t="s">
        <v>3255</v>
      </c>
      <c r="U2478" s="201">
        <v>2.5299999999999998</v>
      </c>
      <c r="V2478" t="s">
        <v>3165</v>
      </c>
      <c r="W2478" t="s">
        <v>104</v>
      </c>
      <c r="X2478" t="s">
        <v>83</v>
      </c>
      <c r="Y2478" t="s">
        <v>1528</v>
      </c>
      <c r="Z2478" t="s">
        <v>1909</v>
      </c>
      <c r="AA2478">
        <v>817731</v>
      </c>
      <c r="AB2478" s="198">
        <v>37042.875</v>
      </c>
      <c r="AC2478" s="198">
        <v>37042.875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1310370</v>
      </c>
      <c r="H2479" s="198">
        <v>37041.375173611108</v>
      </c>
      <c r="I2479" t="s">
        <v>1267</v>
      </c>
      <c r="M2479" t="s">
        <v>2946</v>
      </c>
      <c r="N2479" t="s">
        <v>1524</v>
      </c>
      <c r="O2479" t="s">
        <v>1984</v>
      </c>
      <c r="P2479" s="199">
        <v>5000</v>
      </c>
      <c r="S2479" t="s">
        <v>2947</v>
      </c>
      <c r="T2479" t="s">
        <v>3255</v>
      </c>
      <c r="U2479" s="201">
        <v>4.0549999999999997</v>
      </c>
      <c r="V2479" t="s">
        <v>1359</v>
      </c>
      <c r="W2479" t="s">
        <v>250</v>
      </c>
      <c r="X2479" t="s">
        <v>70</v>
      </c>
      <c r="Y2479" t="s">
        <v>1528</v>
      </c>
      <c r="Z2479" t="s">
        <v>1909</v>
      </c>
      <c r="AA2479">
        <v>817732</v>
      </c>
      <c r="AB2479" s="198">
        <v>37042.875</v>
      </c>
      <c r="AC2479" s="198">
        <v>37042.875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2386</v>
      </c>
      <c r="G2480" s="202">
        <v>1310371</v>
      </c>
      <c r="H2480" s="198">
        <v>37041.375185185185</v>
      </c>
      <c r="I2480" t="s">
        <v>1551</v>
      </c>
      <c r="M2480" t="s">
        <v>2946</v>
      </c>
      <c r="N2480" t="s">
        <v>1524</v>
      </c>
      <c r="O2480" t="s">
        <v>1986</v>
      </c>
      <c r="P2480" s="199">
        <v>2386</v>
      </c>
      <c r="S2480" t="s">
        <v>2947</v>
      </c>
      <c r="T2480" t="s">
        <v>3255</v>
      </c>
      <c r="U2480" s="201">
        <v>3.6625000000000001</v>
      </c>
      <c r="V2480" t="s">
        <v>1058</v>
      </c>
      <c r="W2480" t="s">
        <v>1562</v>
      </c>
      <c r="X2480" t="s">
        <v>1563</v>
      </c>
      <c r="Y2480" t="s">
        <v>1528</v>
      </c>
      <c r="Z2480" t="s">
        <v>1909</v>
      </c>
      <c r="AA2480">
        <v>817733</v>
      </c>
      <c r="AB2480" s="198">
        <v>37042.875</v>
      </c>
      <c r="AC2480" s="198">
        <v>37042.875</v>
      </c>
    </row>
    <row r="2481" spans="1:29" x14ac:dyDescent="0.25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151</v>
      </c>
      <c r="F2481" s="213">
        <f t="shared" si="195"/>
        <v>755000</v>
      </c>
      <c r="G2481" s="202">
        <v>1310372</v>
      </c>
      <c r="H2481" s="198">
        <v>37041.375196759262</v>
      </c>
      <c r="I2481" t="s">
        <v>1546</v>
      </c>
      <c r="M2481" t="s">
        <v>2946</v>
      </c>
      <c r="N2481" t="s">
        <v>1268</v>
      </c>
      <c r="O2481" t="s">
        <v>1555</v>
      </c>
      <c r="P2481" s="199">
        <v>5000</v>
      </c>
      <c r="S2481" t="s">
        <v>2947</v>
      </c>
      <c r="T2481" t="s">
        <v>3255</v>
      </c>
      <c r="U2481" s="201">
        <v>4.16</v>
      </c>
      <c r="V2481" t="s">
        <v>1504</v>
      </c>
      <c r="W2481" t="s">
        <v>1767</v>
      </c>
      <c r="X2481" t="s">
        <v>1269</v>
      </c>
      <c r="Y2481" t="s">
        <v>3275</v>
      </c>
      <c r="Z2481" t="s">
        <v>1909</v>
      </c>
      <c r="AA2481" t="s">
        <v>2370</v>
      </c>
      <c r="AB2481" s="198">
        <v>37196</v>
      </c>
      <c r="AC2481" s="198">
        <v>37346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1310373</v>
      </c>
      <c r="H2482" s="198">
        <v>37041.375196759262</v>
      </c>
      <c r="I2482" t="s">
        <v>77</v>
      </c>
      <c r="M2482" t="s">
        <v>2946</v>
      </c>
      <c r="N2482" t="s">
        <v>1524</v>
      </c>
      <c r="O2482" t="s">
        <v>4973</v>
      </c>
      <c r="P2482" s="199">
        <v>10000</v>
      </c>
      <c r="S2482" t="s">
        <v>2947</v>
      </c>
      <c r="T2482" t="s">
        <v>3255</v>
      </c>
      <c r="U2482" s="201">
        <v>3.7650000000000001</v>
      </c>
      <c r="V2482" t="s">
        <v>2271</v>
      </c>
      <c r="W2482" t="s">
        <v>1101</v>
      </c>
      <c r="X2482" t="s">
        <v>1102</v>
      </c>
      <c r="Y2482" t="s">
        <v>1528</v>
      </c>
      <c r="Z2482" t="s">
        <v>1909</v>
      </c>
      <c r="AA2482">
        <v>817734</v>
      </c>
      <c r="AB2482" s="198">
        <v>37042.875</v>
      </c>
      <c r="AC2482" s="198">
        <v>37042.875</v>
      </c>
    </row>
    <row r="2483" spans="1:29" x14ac:dyDescent="0.25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1310375</v>
      </c>
      <c r="H2483" s="198">
        <v>37041.375208333331</v>
      </c>
      <c r="I2483" t="s">
        <v>1094</v>
      </c>
      <c r="M2483" t="s">
        <v>2946</v>
      </c>
      <c r="N2483" t="s">
        <v>96</v>
      </c>
      <c r="O2483" t="s">
        <v>1016</v>
      </c>
      <c r="P2483" s="199">
        <v>10000</v>
      </c>
      <c r="S2483" t="s">
        <v>3329</v>
      </c>
      <c r="T2483" t="s">
        <v>97</v>
      </c>
      <c r="U2483" s="201">
        <v>4.7699999999999996</v>
      </c>
      <c r="V2483" t="s">
        <v>3354</v>
      </c>
      <c r="W2483" t="s">
        <v>98</v>
      </c>
      <c r="X2483" t="s">
        <v>99</v>
      </c>
      <c r="Y2483" t="s">
        <v>1528</v>
      </c>
      <c r="Z2483" t="s">
        <v>1910</v>
      </c>
      <c r="AA2483">
        <v>817735</v>
      </c>
      <c r="AB2483" s="198">
        <v>37041.875</v>
      </c>
      <c r="AC2483" s="198">
        <v>37041.875</v>
      </c>
    </row>
    <row r="2484" spans="1:29" x14ac:dyDescent="0.25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1310377</v>
      </c>
      <c r="H2484" s="198">
        <v>37041.375219907408</v>
      </c>
      <c r="I2484" t="s">
        <v>1570</v>
      </c>
      <c r="M2484" t="s">
        <v>2946</v>
      </c>
      <c r="N2484" t="s">
        <v>1556</v>
      </c>
      <c r="O2484" t="s">
        <v>4868</v>
      </c>
      <c r="P2484" s="199">
        <v>10000</v>
      </c>
      <c r="S2484" t="s">
        <v>2947</v>
      </c>
      <c r="T2484" t="s">
        <v>3255</v>
      </c>
      <c r="U2484" s="201">
        <v>3.855</v>
      </c>
      <c r="V2484" t="s">
        <v>3440</v>
      </c>
      <c r="W2484" t="s">
        <v>1557</v>
      </c>
      <c r="X2484" t="s">
        <v>1558</v>
      </c>
      <c r="Y2484" t="s">
        <v>1528</v>
      </c>
      <c r="Z2484" t="s">
        <v>1909</v>
      </c>
      <c r="AA2484">
        <v>817736</v>
      </c>
      <c r="AB2484" s="198">
        <v>37042.875</v>
      </c>
      <c r="AC2484" s="198">
        <v>37042.875</v>
      </c>
    </row>
    <row r="2485" spans="1:29" x14ac:dyDescent="0.25">
      <c r="A2485" s="44" t="str">
        <f t="shared" si="191"/>
        <v>US Natural Gas Financial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3">
        <f t="shared" si="195"/>
        <v>450000</v>
      </c>
      <c r="G2485" s="202">
        <v>1310381</v>
      </c>
      <c r="H2485" s="198">
        <v>37041.375231481485</v>
      </c>
      <c r="I2485" t="s">
        <v>3151</v>
      </c>
      <c r="M2485" t="s">
        <v>2946</v>
      </c>
      <c r="N2485" t="s">
        <v>1268</v>
      </c>
      <c r="O2485" t="s">
        <v>1168</v>
      </c>
      <c r="P2485" s="199">
        <v>15000</v>
      </c>
      <c r="S2485" t="s">
        <v>2947</v>
      </c>
      <c r="T2485" t="s">
        <v>3255</v>
      </c>
      <c r="U2485" s="201">
        <v>3.66</v>
      </c>
      <c r="V2485" t="s">
        <v>511</v>
      </c>
      <c r="W2485" t="s">
        <v>1402</v>
      </c>
      <c r="X2485" t="s">
        <v>1403</v>
      </c>
      <c r="Y2485" t="s">
        <v>3275</v>
      </c>
      <c r="Z2485" t="s">
        <v>1909</v>
      </c>
      <c r="AA2485" t="s">
        <v>2371</v>
      </c>
      <c r="AB2485" s="198">
        <v>37043.875</v>
      </c>
      <c r="AC2485" s="198">
        <v>37072.875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4356</v>
      </c>
      <c r="G2486" s="202">
        <v>1310379</v>
      </c>
      <c r="H2486" s="198">
        <v>37041.375231481485</v>
      </c>
      <c r="I2486" t="s">
        <v>1554</v>
      </c>
      <c r="M2486" t="s">
        <v>2946</v>
      </c>
      <c r="N2486" t="s">
        <v>1524</v>
      </c>
      <c r="O2486" t="s">
        <v>4921</v>
      </c>
      <c r="P2486" s="199">
        <v>4356</v>
      </c>
      <c r="S2486" t="s">
        <v>2947</v>
      </c>
      <c r="T2486" t="s">
        <v>3255</v>
      </c>
      <c r="U2486" s="201">
        <v>3.5575000000000001</v>
      </c>
      <c r="V2486" t="s">
        <v>3188</v>
      </c>
      <c r="W2486" t="s">
        <v>1363</v>
      </c>
      <c r="X2486" t="s">
        <v>1548</v>
      </c>
      <c r="Y2486" t="s">
        <v>1528</v>
      </c>
      <c r="Z2486" t="s">
        <v>1909</v>
      </c>
      <c r="AA2486">
        <v>817737</v>
      </c>
      <c r="AB2486" s="198">
        <v>37042.875</v>
      </c>
      <c r="AC2486" s="198">
        <v>37042.875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25000</v>
      </c>
      <c r="G2487" s="202">
        <v>1310378</v>
      </c>
      <c r="H2487" s="198">
        <v>37041.375231481485</v>
      </c>
      <c r="I2487" t="s">
        <v>2941</v>
      </c>
      <c r="M2487" t="s">
        <v>2946</v>
      </c>
      <c r="N2487" t="s">
        <v>1524</v>
      </c>
      <c r="O2487" t="s">
        <v>110</v>
      </c>
      <c r="P2487" s="199">
        <v>25000</v>
      </c>
      <c r="S2487" t="s">
        <v>2947</v>
      </c>
      <c r="T2487" t="s">
        <v>3255</v>
      </c>
      <c r="U2487" s="201">
        <v>3.68</v>
      </c>
      <c r="V2487" t="s">
        <v>1057</v>
      </c>
      <c r="W2487" t="s">
        <v>1101</v>
      </c>
      <c r="X2487" t="s">
        <v>1102</v>
      </c>
      <c r="Y2487" t="s">
        <v>1528</v>
      </c>
      <c r="Z2487" t="s">
        <v>1909</v>
      </c>
      <c r="AA2487">
        <v>817739</v>
      </c>
      <c r="AB2487" s="198">
        <v>37042.875</v>
      </c>
      <c r="AC2487" s="198">
        <v>37042.875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7614</v>
      </c>
      <c r="G2488" s="202">
        <v>1310380</v>
      </c>
      <c r="H2488" s="198">
        <v>37041.375231481485</v>
      </c>
      <c r="I2488" t="s">
        <v>1238</v>
      </c>
      <c r="M2488" t="s">
        <v>2946</v>
      </c>
      <c r="N2488" t="s">
        <v>1524</v>
      </c>
      <c r="O2488" t="s">
        <v>1986</v>
      </c>
      <c r="P2488" s="199">
        <v>7614</v>
      </c>
      <c r="S2488" t="s">
        <v>2947</v>
      </c>
      <c r="T2488" t="s">
        <v>3255</v>
      </c>
      <c r="U2488" s="201">
        <v>3.6625000000000001</v>
      </c>
      <c r="V2488" t="s">
        <v>1525</v>
      </c>
      <c r="W2488" t="s">
        <v>1562</v>
      </c>
      <c r="X2488" t="s">
        <v>1563</v>
      </c>
      <c r="Y2488" t="s">
        <v>1528</v>
      </c>
      <c r="Z2488" t="s">
        <v>1909</v>
      </c>
      <c r="AA2488">
        <v>817740</v>
      </c>
      <c r="AB2488" s="198">
        <v>37042.875</v>
      </c>
      <c r="AC2488" s="198">
        <v>37042.875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2007</v>
      </c>
      <c r="G2489" s="202">
        <v>1310382</v>
      </c>
      <c r="H2489" s="198">
        <v>37041.375243055554</v>
      </c>
      <c r="I2489" t="s">
        <v>2976</v>
      </c>
      <c r="M2489" t="s">
        <v>2946</v>
      </c>
      <c r="N2489" t="s">
        <v>1524</v>
      </c>
      <c r="O2489" t="s">
        <v>4934</v>
      </c>
      <c r="Q2489" s="199">
        <v>2007</v>
      </c>
      <c r="S2489" t="s">
        <v>2947</v>
      </c>
      <c r="T2489" t="s">
        <v>3255</v>
      </c>
      <c r="U2489" s="201">
        <v>3.5</v>
      </c>
      <c r="V2489" t="s">
        <v>1455</v>
      </c>
      <c r="W2489" t="s">
        <v>91</v>
      </c>
      <c r="X2489" t="s">
        <v>83</v>
      </c>
      <c r="Y2489" t="s">
        <v>1528</v>
      </c>
      <c r="Z2489" t="s">
        <v>1909</v>
      </c>
      <c r="AA2489">
        <v>817738</v>
      </c>
      <c r="AB2489" s="198">
        <v>37042.875</v>
      </c>
      <c r="AC2489" s="198">
        <v>37042.875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3014</v>
      </c>
      <c r="G2490" s="202">
        <v>1310383</v>
      </c>
      <c r="H2490" s="198">
        <v>37041.375243055554</v>
      </c>
      <c r="I2490" t="s">
        <v>1551</v>
      </c>
      <c r="M2490" t="s">
        <v>2946</v>
      </c>
      <c r="N2490" t="s">
        <v>1524</v>
      </c>
      <c r="O2490" t="s">
        <v>110</v>
      </c>
      <c r="Q2490" s="199">
        <v>3014</v>
      </c>
      <c r="S2490" t="s">
        <v>2947</v>
      </c>
      <c r="T2490" t="s">
        <v>3255</v>
      </c>
      <c r="U2490" s="201">
        <v>3.6850000000000001</v>
      </c>
      <c r="V2490" t="s">
        <v>265</v>
      </c>
      <c r="W2490" t="s">
        <v>1101</v>
      </c>
      <c r="X2490" t="s">
        <v>1102</v>
      </c>
      <c r="Y2490" t="s">
        <v>1528</v>
      </c>
      <c r="Z2490" t="s">
        <v>1909</v>
      </c>
      <c r="AA2490">
        <v>817741</v>
      </c>
      <c r="AB2490" s="198">
        <v>37042.875</v>
      </c>
      <c r="AC2490" s="198">
        <v>37042.875</v>
      </c>
    </row>
    <row r="2491" spans="1:29" x14ac:dyDescent="0.25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13">
        <f t="shared" si="195"/>
        <v>300000</v>
      </c>
      <c r="G2491" s="202">
        <v>1310384</v>
      </c>
      <c r="H2491" s="198">
        <v>37041.375254629631</v>
      </c>
      <c r="I2491" t="s">
        <v>1109</v>
      </c>
      <c r="M2491" t="s">
        <v>2946</v>
      </c>
      <c r="N2491" t="s">
        <v>1268</v>
      </c>
      <c r="O2491" t="s">
        <v>74</v>
      </c>
      <c r="P2491" s="199">
        <v>10000</v>
      </c>
      <c r="S2491" t="s">
        <v>2947</v>
      </c>
      <c r="T2491" t="s">
        <v>3255</v>
      </c>
      <c r="U2491" s="201">
        <v>3.63</v>
      </c>
      <c r="V2491" t="s">
        <v>1176</v>
      </c>
      <c r="W2491" t="s">
        <v>1580</v>
      </c>
      <c r="X2491" t="s">
        <v>1093</v>
      </c>
      <c r="Y2491" t="s">
        <v>3275</v>
      </c>
      <c r="Z2491" t="s">
        <v>1909</v>
      </c>
      <c r="AA2491" t="s">
        <v>2372</v>
      </c>
      <c r="AB2491" s="198">
        <v>37043.875</v>
      </c>
      <c r="AC2491" s="198">
        <v>37072.875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1310385</v>
      </c>
      <c r="H2492" s="198">
        <v>37041.375277777777</v>
      </c>
      <c r="I2492" t="s">
        <v>1552</v>
      </c>
      <c r="M2492" t="s">
        <v>2946</v>
      </c>
      <c r="N2492" t="s">
        <v>1524</v>
      </c>
      <c r="O2492" t="s">
        <v>4845</v>
      </c>
      <c r="P2492" s="199">
        <v>10000</v>
      </c>
      <c r="S2492" t="s">
        <v>2947</v>
      </c>
      <c r="T2492" t="s">
        <v>3255</v>
      </c>
      <c r="U2492" s="201">
        <v>3.7425000000000002</v>
      </c>
      <c r="V2492" t="s">
        <v>1368</v>
      </c>
      <c r="W2492" t="s">
        <v>1526</v>
      </c>
      <c r="X2492" t="s">
        <v>1527</v>
      </c>
      <c r="Y2492" t="s">
        <v>1528</v>
      </c>
      <c r="Z2492" t="s">
        <v>1909</v>
      </c>
      <c r="AA2492">
        <v>817742</v>
      </c>
      <c r="AB2492" s="198">
        <v>37042.875</v>
      </c>
      <c r="AC2492" s="198">
        <v>37042.875</v>
      </c>
    </row>
    <row r="2493" spans="1:29" x14ac:dyDescent="0.25">
      <c r="A2493" s="44" t="str">
        <f t="shared" si="191"/>
        <v xml:space="preserve"> Natural Gas Physical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1310386</v>
      </c>
      <c r="H2493" s="198">
        <v>37041.375300925924</v>
      </c>
      <c r="I2493" t="s">
        <v>1094</v>
      </c>
      <c r="M2493" t="s">
        <v>2946</v>
      </c>
      <c r="N2493" t="s">
        <v>1556</v>
      </c>
      <c r="O2493" t="s">
        <v>4868</v>
      </c>
      <c r="P2493" s="199">
        <v>10000</v>
      </c>
      <c r="S2493" t="s">
        <v>2947</v>
      </c>
      <c r="T2493" t="s">
        <v>3255</v>
      </c>
      <c r="U2493" s="201">
        <v>3.85</v>
      </c>
      <c r="V2493" t="s">
        <v>1686</v>
      </c>
      <c r="W2493" t="s">
        <v>1557</v>
      </c>
      <c r="X2493" t="s">
        <v>1558</v>
      </c>
      <c r="Y2493" t="s">
        <v>1528</v>
      </c>
      <c r="Z2493" t="s">
        <v>1909</v>
      </c>
      <c r="AA2493">
        <v>817743</v>
      </c>
      <c r="AB2493" s="198">
        <v>37042.875</v>
      </c>
      <c r="AC2493" s="198">
        <v>37042.875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10000</v>
      </c>
      <c r="G2494" s="202">
        <v>1310388</v>
      </c>
      <c r="H2494" s="198">
        <v>37041.3753125</v>
      </c>
      <c r="I2494" t="s">
        <v>1551</v>
      </c>
      <c r="M2494" t="s">
        <v>2946</v>
      </c>
      <c r="N2494" t="s">
        <v>1524</v>
      </c>
      <c r="O2494" t="s">
        <v>4845</v>
      </c>
      <c r="P2494" s="199">
        <v>10000</v>
      </c>
      <c r="S2494" t="s">
        <v>2947</v>
      </c>
      <c r="T2494" t="s">
        <v>3255</v>
      </c>
      <c r="U2494" s="201">
        <v>3.7412999999999998</v>
      </c>
      <c r="V2494" t="s">
        <v>3161</v>
      </c>
      <c r="W2494" t="s">
        <v>1526</v>
      </c>
      <c r="X2494" t="s">
        <v>1527</v>
      </c>
      <c r="Y2494" t="s">
        <v>1528</v>
      </c>
      <c r="Z2494" t="s">
        <v>1909</v>
      </c>
      <c r="AA2494">
        <v>817746</v>
      </c>
      <c r="AB2494" s="198">
        <v>37042.875</v>
      </c>
      <c r="AC2494" s="198">
        <v>37042.875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815</v>
      </c>
      <c r="G2495" s="202">
        <v>1310387</v>
      </c>
      <c r="H2495" s="198">
        <v>37041.3753125</v>
      </c>
      <c r="I2495" t="s">
        <v>1600</v>
      </c>
      <c r="M2495" t="s">
        <v>2946</v>
      </c>
      <c r="N2495" t="s">
        <v>1524</v>
      </c>
      <c r="O2495" t="s">
        <v>2014</v>
      </c>
      <c r="Q2495" s="199">
        <v>815</v>
      </c>
      <c r="S2495" t="s">
        <v>2947</v>
      </c>
      <c r="T2495" t="s">
        <v>3255</v>
      </c>
      <c r="U2495" s="201">
        <v>3.6949999999999998</v>
      </c>
      <c r="V2495" t="s">
        <v>3375</v>
      </c>
      <c r="W2495" t="s">
        <v>1562</v>
      </c>
      <c r="X2495" t="s">
        <v>1563</v>
      </c>
      <c r="Y2495" t="s">
        <v>1528</v>
      </c>
      <c r="Z2495" t="s">
        <v>1909</v>
      </c>
      <c r="AA2495">
        <v>817744</v>
      </c>
      <c r="AB2495" s="198">
        <v>37042.875</v>
      </c>
      <c r="AC2495" s="198">
        <v>37042.875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78000</v>
      </c>
      <c r="G2496" s="202">
        <v>1310389</v>
      </c>
      <c r="H2496" s="198">
        <v>37041.375324074077</v>
      </c>
      <c r="I2496" t="s">
        <v>1534</v>
      </c>
      <c r="M2496" t="s">
        <v>2946</v>
      </c>
      <c r="N2496" t="s">
        <v>1524</v>
      </c>
      <c r="O2496" t="s">
        <v>3383</v>
      </c>
      <c r="Q2496" s="199">
        <v>2600</v>
      </c>
      <c r="S2496" t="s">
        <v>2947</v>
      </c>
      <c r="T2496" t="s">
        <v>3255</v>
      </c>
      <c r="U2496" s="201">
        <v>3.8450000000000002</v>
      </c>
      <c r="V2496" t="s">
        <v>403</v>
      </c>
      <c r="W2496" t="s">
        <v>1117</v>
      </c>
      <c r="X2496" t="s">
        <v>1118</v>
      </c>
      <c r="Y2496" t="s">
        <v>1528</v>
      </c>
      <c r="Z2496" t="s">
        <v>1909</v>
      </c>
      <c r="AA2496">
        <v>817748</v>
      </c>
      <c r="AB2496" s="198">
        <v>37043.875</v>
      </c>
      <c r="AC2496" s="198">
        <v>37072.875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1310391</v>
      </c>
      <c r="H2497" s="198">
        <v>37041.375335648147</v>
      </c>
      <c r="I2497" t="s">
        <v>2917</v>
      </c>
      <c r="M2497" t="s">
        <v>2946</v>
      </c>
      <c r="N2497" t="s">
        <v>1524</v>
      </c>
      <c r="O2497" t="s">
        <v>2093</v>
      </c>
      <c r="Q2497" s="199">
        <v>10000</v>
      </c>
      <c r="S2497" t="s">
        <v>2947</v>
      </c>
      <c r="T2497" t="s">
        <v>3255</v>
      </c>
      <c r="U2497" s="201">
        <v>10.15</v>
      </c>
      <c r="V2497" t="s">
        <v>2918</v>
      </c>
      <c r="W2497" t="s">
        <v>2919</v>
      </c>
      <c r="X2497" t="s">
        <v>83</v>
      </c>
      <c r="Y2497" t="s">
        <v>1528</v>
      </c>
      <c r="Z2497" t="s">
        <v>1909</v>
      </c>
      <c r="AA2497">
        <v>817745</v>
      </c>
      <c r="AB2497" s="198">
        <v>37042.875</v>
      </c>
      <c r="AC2497" s="198">
        <v>37042.875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1310392</v>
      </c>
      <c r="H2498" s="198">
        <v>37041.375358796293</v>
      </c>
      <c r="I2498" t="s">
        <v>1529</v>
      </c>
      <c r="M2498" t="s">
        <v>2946</v>
      </c>
      <c r="N2498" t="s">
        <v>1524</v>
      </c>
      <c r="O2498" t="s">
        <v>1986</v>
      </c>
      <c r="P2498" s="199">
        <v>10000</v>
      </c>
      <c r="S2498" t="s">
        <v>2947</v>
      </c>
      <c r="T2498" t="s">
        <v>3255</v>
      </c>
      <c r="U2498" s="201">
        <v>3.66</v>
      </c>
      <c r="V2498" t="s">
        <v>1561</v>
      </c>
      <c r="W2498" t="s">
        <v>1562</v>
      </c>
      <c r="X2498" t="s">
        <v>1563</v>
      </c>
      <c r="Y2498" t="s">
        <v>1528</v>
      </c>
      <c r="Z2498" t="s">
        <v>1909</v>
      </c>
      <c r="AA2498">
        <v>817747</v>
      </c>
      <c r="AB2498" s="198">
        <v>37042.875</v>
      </c>
      <c r="AC2498" s="198">
        <v>37042.875</v>
      </c>
    </row>
    <row r="2499" spans="1:29" x14ac:dyDescent="0.25">
      <c r="A2499" s="44" t="str">
        <f t="shared" si="191"/>
        <v xml:space="preserve"> Natural Gas Physical</v>
      </c>
      <c r="B2499" s="44" t="str">
        <f t="shared" si="192"/>
        <v/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1310393</v>
      </c>
      <c r="H2499" s="198">
        <v>37041.375405092593</v>
      </c>
      <c r="I2499" t="s">
        <v>1541</v>
      </c>
      <c r="M2499" t="s">
        <v>2946</v>
      </c>
      <c r="N2499" t="s">
        <v>1556</v>
      </c>
      <c r="O2499" t="s">
        <v>4868</v>
      </c>
      <c r="Q2499" s="199">
        <v>10000</v>
      </c>
      <c r="S2499" t="s">
        <v>2947</v>
      </c>
      <c r="T2499" t="s">
        <v>3255</v>
      </c>
      <c r="U2499" s="201">
        <v>3.8450000000000002</v>
      </c>
      <c r="V2499" t="s">
        <v>1687</v>
      </c>
      <c r="W2499" t="s">
        <v>1557</v>
      </c>
      <c r="X2499" t="s">
        <v>1558</v>
      </c>
      <c r="Y2499" t="s">
        <v>1528</v>
      </c>
      <c r="Z2499" t="s">
        <v>1909</v>
      </c>
      <c r="AA2499">
        <v>817749</v>
      </c>
      <c r="AB2499" s="198">
        <v>37042.875</v>
      </c>
      <c r="AC2499" s="198">
        <v>37042.875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4774</v>
      </c>
      <c r="G2500" s="202">
        <v>1310394</v>
      </c>
      <c r="H2500" s="198">
        <v>37041.375428240739</v>
      </c>
      <c r="I2500" t="s">
        <v>1600</v>
      </c>
      <c r="M2500" t="s">
        <v>2946</v>
      </c>
      <c r="N2500" t="s">
        <v>1524</v>
      </c>
      <c r="O2500" t="s">
        <v>4845</v>
      </c>
      <c r="P2500" s="199">
        <v>4774</v>
      </c>
      <c r="S2500" t="s">
        <v>2947</v>
      </c>
      <c r="T2500" t="s">
        <v>3255</v>
      </c>
      <c r="U2500" s="201">
        <v>3.7374999999999998</v>
      </c>
      <c r="V2500" t="s">
        <v>1365</v>
      </c>
      <c r="W2500" t="s">
        <v>1526</v>
      </c>
      <c r="X2500" t="s">
        <v>1527</v>
      </c>
      <c r="Y2500" t="s">
        <v>1528</v>
      </c>
      <c r="Z2500" t="s">
        <v>1909</v>
      </c>
      <c r="AA2500">
        <v>817750</v>
      </c>
      <c r="AB2500" s="198">
        <v>37042.875</v>
      </c>
      <c r="AC2500" s="198">
        <v>37042.875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833</v>
      </c>
      <c r="G2501" s="202">
        <v>1310396</v>
      </c>
      <c r="H2501" s="198">
        <v>37041.375462962962</v>
      </c>
      <c r="I2501" t="s">
        <v>1546</v>
      </c>
      <c r="M2501" t="s">
        <v>2946</v>
      </c>
      <c r="N2501" t="s">
        <v>1524</v>
      </c>
      <c r="O2501" t="s">
        <v>4926</v>
      </c>
      <c r="Q2501" s="199">
        <v>833</v>
      </c>
      <c r="S2501" t="s">
        <v>2947</v>
      </c>
      <c r="T2501" t="s">
        <v>3255</v>
      </c>
      <c r="U2501" s="201">
        <v>2.5649999999999999</v>
      </c>
      <c r="V2501" t="s">
        <v>2925</v>
      </c>
      <c r="W2501" t="s">
        <v>104</v>
      </c>
      <c r="X2501" t="s">
        <v>83</v>
      </c>
      <c r="Y2501" t="s">
        <v>1528</v>
      </c>
      <c r="Z2501" t="s">
        <v>1909</v>
      </c>
      <c r="AA2501">
        <v>817753</v>
      </c>
      <c r="AB2501" s="198">
        <v>37042.875</v>
      </c>
      <c r="AC2501" s="198">
        <v>37042.875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3200</v>
      </c>
      <c r="G2502" s="202">
        <v>1310395</v>
      </c>
      <c r="H2502" s="198">
        <v>37041.375462962962</v>
      </c>
      <c r="I2502" t="s">
        <v>2976</v>
      </c>
      <c r="M2502" t="s">
        <v>2946</v>
      </c>
      <c r="N2502" t="s">
        <v>1524</v>
      </c>
      <c r="O2502" t="s">
        <v>4960</v>
      </c>
      <c r="P2502" s="199">
        <v>3200</v>
      </c>
      <c r="S2502" t="s">
        <v>2947</v>
      </c>
      <c r="T2502" t="s">
        <v>3255</v>
      </c>
      <c r="U2502" s="201">
        <v>3.665</v>
      </c>
      <c r="V2502" t="s">
        <v>370</v>
      </c>
      <c r="W2502" t="s">
        <v>1562</v>
      </c>
      <c r="X2502" t="s">
        <v>1563</v>
      </c>
      <c r="Y2502" t="s">
        <v>1528</v>
      </c>
      <c r="Z2502" t="s">
        <v>1909</v>
      </c>
      <c r="AA2502">
        <v>817751</v>
      </c>
      <c r="AB2502" s="198">
        <v>37042.875</v>
      </c>
      <c r="AC2502" s="198">
        <v>37042.875</v>
      </c>
    </row>
    <row r="2503" spans="1:29" x14ac:dyDescent="0.25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</v>
      </c>
      <c r="G2503" s="202">
        <v>1310397</v>
      </c>
      <c r="H2503" s="198">
        <v>37041.375474537039</v>
      </c>
      <c r="I2503" t="s">
        <v>3270</v>
      </c>
      <c r="M2503" t="s">
        <v>2952</v>
      </c>
      <c r="N2503" t="s">
        <v>3265</v>
      </c>
      <c r="O2503" t="s">
        <v>3266</v>
      </c>
      <c r="Q2503" s="199">
        <v>3</v>
      </c>
      <c r="S2503" t="s">
        <v>3254</v>
      </c>
      <c r="T2503" t="s">
        <v>3255</v>
      </c>
      <c r="U2503" s="201">
        <v>1524</v>
      </c>
      <c r="V2503" t="s">
        <v>4687</v>
      </c>
      <c r="W2503" t="s">
        <v>3261</v>
      </c>
      <c r="X2503" t="s">
        <v>3257</v>
      </c>
      <c r="Y2503" t="s">
        <v>3258</v>
      </c>
      <c r="Z2503" t="s">
        <v>3259</v>
      </c>
      <c r="AA2503">
        <v>2157912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1310398</v>
      </c>
      <c r="H2504" s="198">
        <v>37041.375474537039</v>
      </c>
      <c r="I2504" t="s">
        <v>1324</v>
      </c>
      <c r="M2504" t="s">
        <v>2946</v>
      </c>
      <c r="N2504" t="s">
        <v>1524</v>
      </c>
      <c r="O2504" t="s">
        <v>4965</v>
      </c>
      <c r="P2504" s="199">
        <v>5000</v>
      </c>
      <c r="S2504" t="s">
        <v>2947</v>
      </c>
      <c r="T2504" t="s">
        <v>3255</v>
      </c>
      <c r="U2504" s="201">
        <v>4</v>
      </c>
      <c r="V2504" t="s">
        <v>2373</v>
      </c>
      <c r="W2504" t="s">
        <v>250</v>
      </c>
      <c r="X2504" t="s">
        <v>70</v>
      </c>
      <c r="Y2504" t="s">
        <v>1528</v>
      </c>
      <c r="Z2504" t="s">
        <v>1909</v>
      </c>
      <c r="AA2504">
        <v>817752</v>
      </c>
      <c r="AB2504" s="198">
        <v>37042.875</v>
      </c>
      <c r="AC2504" s="198">
        <v>37042.875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5226</v>
      </c>
      <c r="G2505" s="202">
        <v>1310399</v>
      </c>
      <c r="H2505" s="198">
        <v>37041.375486111108</v>
      </c>
      <c r="I2505" t="s">
        <v>1097</v>
      </c>
      <c r="M2505" t="s">
        <v>2946</v>
      </c>
      <c r="N2505" t="s">
        <v>1524</v>
      </c>
      <c r="O2505" t="s">
        <v>4845</v>
      </c>
      <c r="P2505" s="199">
        <v>5226</v>
      </c>
      <c r="S2505" t="s">
        <v>2947</v>
      </c>
      <c r="T2505" t="s">
        <v>3255</v>
      </c>
      <c r="U2505" s="201">
        <v>3.7374999999999998</v>
      </c>
      <c r="V2505" t="s">
        <v>52</v>
      </c>
      <c r="W2505" t="s">
        <v>1526</v>
      </c>
      <c r="X2505" t="s">
        <v>1527</v>
      </c>
      <c r="Y2505" t="s">
        <v>1528</v>
      </c>
      <c r="Z2505" t="s">
        <v>1909</v>
      </c>
      <c r="AA2505">
        <v>817754</v>
      </c>
      <c r="AB2505" s="198">
        <v>37042.875</v>
      </c>
      <c r="AC2505" s="198">
        <v>37042.875</v>
      </c>
    </row>
    <row r="2506" spans="1:29" x14ac:dyDescent="0.25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365</v>
      </c>
      <c r="F2506" s="213">
        <f t="shared" si="195"/>
        <v>1825000</v>
      </c>
      <c r="G2506" s="202">
        <v>1310400</v>
      </c>
      <c r="H2506" s="198">
        <v>37041.375497685185</v>
      </c>
      <c r="I2506" t="s">
        <v>3225</v>
      </c>
      <c r="M2506" t="s">
        <v>2946</v>
      </c>
      <c r="N2506" t="s">
        <v>1268</v>
      </c>
      <c r="O2506" t="s">
        <v>1578</v>
      </c>
      <c r="P2506" s="199">
        <v>5000</v>
      </c>
      <c r="S2506" t="s">
        <v>2947</v>
      </c>
      <c r="T2506" t="s">
        <v>3255</v>
      </c>
      <c r="U2506" s="201">
        <v>3.91</v>
      </c>
      <c r="V2506" t="s">
        <v>1198</v>
      </c>
      <c r="W2506" t="s">
        <v>1767</v>
      </c>
      <c r="X2506" t="s">
        <v>1269</v>
      </c>
      <c r="Y2506" t="s">
        <v>3275</v>
      </c>
      <c r="Z2506" t="s">
        <v>1909</v>
      </c>
      <c r="AA2506" t="s">
        <v>2374</v>
      </c>
      <c r="AB2506" s="198">
        <v>37257.875</v>
      </c>
      <c r="AC2506" s="198">
        <v>37621.875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450000</v>
      </c>
      <c r="G2507" s="202">
        <v>1310401</v>
      </c>
      <c r="H2507" s="198">
        <v>37041.375543981485</v>
      </c>
      <c r="I2507" t="s">
        <v>1238</v>
      </c>
      <c r="M2507" t="s">
        <v>2946</v>
      </c>
      <c r="N2507" t="s">
        <v>1524</v>
      </c>
      <c r="O2507" t="s">
        <v>1154</v>
      </c>
      <c r="Q2507" s="199">
        <v>15000</v>
      </c>
      <c r="S2507" t="s">
        <v>2947</v>
      </c>
      <c r="T2507" t="s">
        <v>3255</v>
      </c>
      <c r="U2507" s="201">
        <v>3.54</v>
      </c>
      <c r="V2507" t="s">
        <v>1136</v>
      </c>
      <c r="W2507" t="s">
        <v>1402</v>
      </c>
      <c r="X2507" t="s">
        <v>1155</v>
      </c>
      <c r="Y2507" t="s">
        <v>1528</v>
      </c>
      <c r="Z2507" t="s">
        <v>1909</v>
      </c>
      <c r="AA2507">
        <v>817755</v>
      </c>
      <c r="AB2507" s="198">
        <v>37043.407638888886</v>
      </c>
      <c r="AC2507" s="198">
        <v>37072.407638888886</v>
      </c>
    </row>
    <row r="2508" spans="1:29" x14ac:dyDescent="0.25">
      <c r="A2508" s="44" t="str">
        <f t="shared" si="196"/>
        <v>US Natural Gas Financial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30</v>
      </c>
      <c r="F2508" s="213">
        <f t="shared" si="200"/>
        <v>150000</v>
      </c>
      <c r="G2508" s="202">
        <v>1310402</v>
      </c>
      <c r="H2508" s="198">
        <v>37041.375555555554</v>
      </c>
      <c r="I2508" t="s">
        <v>2976</v>
      </c>
      <c r="M2508" t="s">
        <v>2946</v>
      </c>
      <c r="N2508" t="s">
        <v>1268</v>
      </c>
      <c r="O2508" t="s">
        <v>74</v>
      </c>
      <c r="Q2508" s="199">
        <v>5000</v>
      </c>
      <c r="S2508" t="s">
        <v>2947</v>
      </c>
      <c r="T2508" t="s">
        <v>3255</v>
      </c>
      <c r="U2508" s="201">
        <v>3.63</v>
      </c>
      <c r="V2508" t="s">
        <v>3214</v>
      </c>
      <c r="W2508" t="s">
        <v>1580</v>
      </c>
      <c r="X2508" t="s">
        <v>1093</v>
      </c>
      <c r="Y2508" t="s">
        <v>3275</v>
      </c>
      <c r="Z2508" t="s">
        <v>1909</v>
      </c>
      <c r="AA2508" t="s">
        <v>2375</v>
      </c>
      <c r="AB2508" s="198">
        <v>37043.875</v>
      </c>
      <c r="AC2508" s="198">
        <v>37072.875</v>
      </c>
    </row>
    <row r="2509" spans="1:29" x14ac:dyDescent="0.25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123</v>
      </c>
      <c r="F2509" s="213">
        <f t="shared" si="200"/>
        <v>615000</v>
      </c>
      <c r="G2509" s="202">
        <v>1310404</v>
      </c>
      <c r="H2509" s="198">
        <v>37041.375567129631</v>
      </c>
      <c r="I2509" t="s">
        <v>1267</v>
      </c>
      <c r="M2509" t="s">
        <v>2946</v>
      </c>
      <c r="N2509" t="s">
        <v>1268</v>
      </c>
      <c r="O2509" t="s">
        <v>251</v>
      </c>
      <c r="P2509" s="199">
        <v>5000</v>
      </c>
      <c r="S2509" t="s">
        <v>2947</v>
      </c>
      <c r="T2509" t="s">
        <v>3255</v>
      </c>
      <c r="U2509" s="201">
        <v>3.8</v>
      </c>
      <c r="V2509" t="s">
        <v>1485</v>
      </c>
      <c r="W2509" t="s">
        <v>1767</v>
      </c>
      <c r="X2509" t="s">
        <v>1269</v>
      </c>
      <c r="Y2509" t="s">
        <v>3275</v>
      </c>
      <c r="Z2509" t="s">
        <v>1909</v>
      </c>
      <c r="AA2509" t="s">
        <v>2376</v>
      </c>
      <c r="AB2509" s="198">
        <v>37073</v>
      </c>
      <c r="AC2509" s="198">
        <v>37195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1310403</v>
      </c>
      <c r="H2510" s="198">
        <v>37041.375567129631</v>
      </c>
      <c r="I2510" t="s">
        <v>1238</v>
      </c>
      <c r="M2510" t="s">
        <v>2946</v>
      </c>
      <c r="N2510" t="s">
        <v>1524</v>
      </c>
      <c r="O2510" t="s">
        <v>4845</v>
      </c>
      <c r="Q2510" s="199">
        <v>10000</v>
      </c>
      <c r="S2510" t="s">
        <v>2947</v>
      </c>
      <c r="T2510" t="s">
        <v>3255</v>
      </c>
      <c r="U2510" s="201">
        <v>3.7387999999999999</v>
      </c>
      <c r="V2510" t="s">
        <v>1553</v>
      </c>
      <c r="W2510" t="s">
        <v>1526</v>
      </c>
      <c r="X2510" t="s">
        <v>1527</v>
      </c>
      <c r="Y2510" t="s">
        <v>1528</v>
      </c>
      <c r="Z2510" t="s">
        <v>1909</v>
      </c>
      <c r="AA2510">
        <v>817756</v>
      </c>
      <c r="AB2510" s="198">
        <v>37042.875</v>
      </c>
      <c r="AC2510" s="198">
        <v>37042.875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1310405</v>
      </c>
      <c r="H2511" s="198">
        <v>37041.375590277778</v>
      </c>
      <c r="I2511" t="s">
        <v>1324</v>
      </c>
      <c r="M2511" t="s">
        <v>2946</v>
      </c>
      <c r="N2511" t="s">
        <v>1524</v>
      </c>
      <c r="O2511" t="s">
        <v>2071</v>
      </c>
      <c r="Q2511" s="199">
        <v>5000</v>
      </c>
      <c r="S2511" t="s">
        <v>2947</v>
      </c>
      <c r="T2511" t="s">
        <v>3255</v>
      </c>
      <c r="U2511" s="201">
        <v>3.5649999999999999</v>
      </c>
      <c r="V2511" t="s">
        <v>2373</v>
      </c>
      <c r="W2511" t="s">
        <v>1107</v>
      </c>
      <c r="X2511" t="s">
        <v>85</v>
      </c>
      <c r="Y2511" t="s">
        <v>1528</v>
      </c>
      <c r="Z2511" t="s">
        <v>1909</v>
      </c>
      <c r="AA2511">
        <v>817757</v>
      </c>
      <c r="AB2511" s="198">
        <v>37042.875</v>
      </c>
      <c r="AC2511" s="198">
        <v>37042.875</v>
      </c>
    </row>
    <row r="2512" spans="1:29" x14ac:dyDescent="0.25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300000</v>
      </c>
      <c r="G2512" s="202">
        <v>1310406</v>
      </c>
      <c r="H2512" s="198">
        <v>37041.375613425924</v>
      </c>
      <c r="I2512" t="s">
        <v>3137</v>
      </c>
      <c r="M2512" t="s">
        <v>2946</v>
      </c>
      <c r="N2512" t="s">
        <v>1268</v>
      </c>
      <c r="O2512" t="s">
        <v>74</v>
      </c>
      <c r="P2512" s="199">
        <v>10000</v>
      </c>
      <c r="S2512" t="s">
        <v>2947</v>
      </c>
      <c r="T2512" t="s">
        <v>3255</v>
      </c>
      <c r="U2512" s="201">
        <v>3.62</v>
      </c>
      <c r="V2512" t="s">
        <v>526</v>
      </c>
      <c r="W2512" t="s">
        <v>1580</v>
      </c>
      <c r="X2512" t="s">
        <v>1093</v>
      </c>
      <c r="Y2512" t="s">
        <v>3275</v>
      </c>
      <c r="Z2512" t="s">
        <v>1909</v>
      </c>
      <c r="AA2512" t="s">
        <v>2377</v>
      </c>
      <c r="AB2512" s="198">
        <v>37043.875</v>
      </c>
      <c r="AC2512" s="198">
        <v>37072.875</v>
      </c>
    </row>
    <row r="2513" spans="1:29" x14ac:dyDescent="0.25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77500</v>
      </c>
      <c r="G2513" s="202">
        <v>1310407</v>
      </c>
      <c r="H2513" s="198">
        <v>37041.375648148147</v>
      </c>
      <c r="I2513" t="s">
        <v>3227</v>
      </c>
      <c r="M2513" t="s">
        <v>2946</v>
      </c>
      <c r="N2513" t="s">
        <v>1268</v>
      </c>
      <c r="O2513" t="s">
        <v>1537</v>
      </c>
      <c r="Q2513" s="199">
        <v>2500</v>
      </c>
      <c r="S2513" t="s">
        <v>2947</v>
      </c>
      <c r="T2513" t="s">
        <v>3255</v>
      </c>
      <c r="U2513" s="201">
        <v>3.7149999999999999</v>
      </c>
      <c r="V2513" t="s">
        <v>3198</v>
      </c>
      <c r="W2513" t="s">
        <v>1767</v>
      </c>
      <c r="X2513" t="s">
        <v>1269</v>
      </c>
      <c r="Y2513" t="s">
        <v>3275</v>
      </c>
      <c r="Z2513" t="s">
        <v>1909</v>
      </c>
      <c r="AA2513" t="s">
        <v>2378</v>
      </c>
      <c r="AB2513" s="198">
        <v>37073.875</v>
      </c>
      <c r="AC2513" s="198">
        <v>37103.875</v>
      </c>
    </row>
    <row r="2514" spans="1:29" x14ac:dyDescent="0.25">
      <c r="A2514" s="44" t="str">
        <f t="shared" si="196"/>
        <v xml:space="preserve"> Metals Financial</v>
      </c>
      <c r="B2514" s="44" t="str">
        <f t="shared" si="197"/>
        <v/>
      </c>
      <c r="C2514" s="44" t="str">
        <f t="shared" si="198"/>
        <v>Metals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</v>
      </c>
      <c r="G2514" s="202">
        <v>1310408</v>
      </c>
      <c r="H2514" s="198">
        <v>37041.375671296293</v>
      </c>
      <c r="I2514" t="s">
        <v>3426</v>
      </c>
      <c r="M2514" t="s">
        <v>2952</v>
      </c>
      <c r="N2514" t="s">
        <v>3265</v>
      </c>
      <c r="O2514" t="s">
        <v>3266</v>
      </c>
      <c r="Q2514" s="199">
        <v>17</v>
      </c>
      <c r="S2514" t="s">
        <v>3254</v>
      </c>
      <c r="T2514" t="s">
        <v>3255</v>
      </c>
      <c r="U2514" s="201">
        <v>1524</v>
      </c>
      <c r="V2514" t="s">
        <v>1520</v>
      </c>
      <c r="W2514" t="s">
        <v>3261</v>
      </c>
      <c r="X2514" t="s">
        <v>3257</v>
      </c>
      <c r="Y2514" t="s">
        <v>3258</v>
      </c>
      <c r="Z2514" t="s">
        <v>3259</v>
      </c>
      <c r="AA2514">
        <v>2157914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30</v>
      </c>
      <c r="F2515" s="213">
        <f t="shared" si="200"/>
        <v>30000</v>
      </c>
      <c r="G2515" s="202">
        <v>1310410</v>
      </c>
      <c r="H2515" s="198">
        <v>37041.375694444447</v>
      </c>
      <c r="I2515" t="s">
        <v>1262</v>
      </c>
      <c r="M2515" t="s">
        <v>2946</v>
      </c>
      <c r="N2515" t="s">
        <v>1524</v>
      </c>
      <c r="O2515" t="s">
        <v>3383</v>
      </c>
      <c r="Q2515" s="199">
        <v>1000</v>
      </c>
      <c r="S2515" t="s">
        <v>2947</v>
      </c>
      <c r="T2515" t="s">
        <v>3255</v>
      </c>
      <c r="U2515" s="201">
        <v>3.84</v>
      </c>
      <c r="V2515" t="s">
        <v>1369</v>
      </c>
      <c r="W2515" t="s">
        <v>1117</v>
      </c>
      <c r="X2515" t="s">
        <v>1118</v>
      </c>
      <c r="Y2515" t="s">
        <v>1528</v>
      </c>
      <c r="Z2515" t="s">
        <v>1909</v>
      </c>
      <c r="AA2515">
        <v>817760</v>
      </c>
      <c r="AB2515" s="198">
        <v>37043.875</v>
      </c>
      <c r="AC2515" s="198">
        <v>37072.875</v>
      </c>
    </row>
    <row r="2516" spans="1:29" x14ac:dyDescent="0.25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1310412</v>
      </c>
      <c r="H2516" s="198">
        <v>37041.375706018516</v>
      </c>
      <c r="I2516" t="s">
        <v>1094</v>
      </c>
      <c r="M2516" t="s">
        <v>2946</v>
      </c>
      <c r="N2516" t="s">
        <v>96</v>
      </c>
      <c r="O2516" t="s">
        <v>1016</v>
      </c>
      <c r="P2516" s="199">
        <v>10000</v>
      </c>
      <c r="S2516" t="s">
        <v>3329</v>
      </c>
      <c r="T2516" t="s">
        <v>97</v>
      </c>
      <c r="U2516" s="201">
        <v>4.7549999999999999</v>
      </c>
      <c r="V2516" t="s">
        <v>3354</v>
      </c>
      <c r="W2516" t="s">
        <v>98</v>
      </c>
      <c r="X2516" t="s">
        <v>99</v>
      </c>
      <c r="Y2516" t="s">
        <v>1528</v>
      </c>
      <c r="Z2516" t="s">
        <v>1910</v>
      </c>
      <c r="AA2516">
        <v>817758</v>
      </c>
      <c r="AB2516" s="198">
        <v>37041.875</v>
      </c>
      <c r="AC2516" s="198">
        <v>37041.875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1310413</v>
      </c>
      <c r="H2517" s="198">
        <v>37041.375706018516</v>
      </c>
      <c r="I2517" t="s">
        <v>1238</v>
      </c>
      <c r="M2517" t="s">
        <v>2946</v>
      </c>
      <c r="N2517" t="s">
        <v>1524</v>
      </c>
      <c r="O2517" t="s">
        <v>4845</v>
      </c>
      <c r="P2517" s="199">
        <v>10000</v>
      </c>
      <c r="S2517" t="s">
        <v>2947</v>
      </c>
      <c r="T2517" t="s">
        <v>3255</v>
      </c>
      <c r="U2517" s="201">
        <v>3.7349999999999999</v>
      </c>
      <c r="V2517" t="s">
        <v>1553</v>
      </c>
      <c r="W2517" t="s">
        <v>1526</v>
      </c>
      <c r="X2517" t="s">
        <v>1527</v>
      </c>
      <c r="Y2517" t="s">
        <v>1528</v>
      </c>
      <c r="Z2517" t="s">
        <v>1909</v>
      </c>
      <c r="AA2517">
        <v>817759</v>
      </c>
      <c r="AB2517" s="198">
        <v>37042.875</v>
      </c>
      <c r="AC2517" s="198">
        <v>37042.875</v>
      </c>
    </row>
    <row r="2518" spans="1:29" x14ac:dyDescent="0.25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31</v>
      </c>
      <c r="F2518" s="213">
        <f t="shared" si="200"/>
        <v>310000</v>
      </c>
      <c r="G2518" s="202">
        <v>1310414</v>
      </c>
      <c r="H2518" s="198">
        <v>37041.375798611109</v>
      </c>
      <c r="I2518" t="s">
        <v>1254</v>
      </c>
      <c r="M2518" t="s">
        <v>2946</v>
      </c>
      <c r="N2518" t="s">
        <v>1268</v>
      </c>
      <c r="O2518" t="s">
        <v>1537</v>
      </c>
      <c r="Q2518" s="199">
        <v>10000</v>
      </c>
      <c r="S2518" t="s">
        <v>2947</v>
      </c>
      <c r="T2518" t="s">
        <v>3255</v>
      </c>
      <c r="U2518" s="201">
        <v>3.7149999999999999</v>
      </c>
      <c r="V2518" t="s">
        <v>3221</v>
      </c>
      <c r="W2518" t="s">
        <v>1767</v>
      </c>
      <c r="X2518" t="s">
        <v>1269</v>
      </c>
      <c r="Y2518" t="s">
        <v>3275</v>
      </c>
      <c r="Z2518" t="s">
        <v>1909</v>
      </c>
      <c r="AA2518" t="s">
        <v>2379</v>
      </c>
      <c r="AB2518" s="198">
        <v>37073.875</v>
      </c>
      <c r="AC2518" s="198">
        <v>37103.875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5000</v>
      </c>
      <c r="G2519" s="202">
        <v>1310415</v>
      </c>
      <c r="H2519" s="198">
        <v>37041.375821759262</v>
      </c>
      <c r="I2519" t="s">
        <v>1097</v>
      </c>
      <c r="M2519" t="s">
        <v>2946</v>
      </c>
      <c r="N2519" t="s">
        <v>1524</v>
      </c>
      <c r="O2519" t="s">
        <v>4934</v>
      </c>
      <c r="Q2519" s="199">
        <v>5000</v>
      </c>
      <c r="S2519" t="s">
        <v>2947</v>
      </c>
      <c r="T2519" t="s">
        <v>3255</v>
      </c>
      <c r="U2519" s="201">
        <v>3.49</v>
      </c>
      <c r="V2519" t="s">
        <v>1508</v>
      </c>
      <c r="W2519" t="s">
        <v>91</v>
      </c>
      <c r="X2519" t="s">
        <v>83</v>
      </c>
      <c r="Y2519" t="s">
        <v>1528</v>
      </c>
      <c r="Z2519" t="s">
        <v>1909</v>
      </c>
      <c r="AA2519">
        <v>817761</v>
      </c>
      <c r="AB2519" s="198">
        <v>37042.875</v>
      </c>
      <c r="AC2519" s="198">
        <v>37042.875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21000</v>
      </c>
      <c r="G2520" s="202">
        <v>1310416</v>
      </c>
      <c r="H2520" s="198">
        <v>37041.375821759262</v>
      </c>
      <c r="I2520" t="s">
        <v>886</v>
      </c>
      <c r="M2520" t="s">
        <v>2946</v>
      </c>
      <c r="N2520" t="s">
        <v>1524</v>
      </c>
      <c r="O2520" t="s">
        <v>462</v>
      </c>
      <c r="Q2520" s="199">
        <v>700</v>
      </c>
      <c r="S2520" t="s">
        <v>2947</v>
      </c>
      <c r="T2520" t="s">
        <v>3255</v>
      </c>
      <c r="U2520" s="201">
        <v>3.605</v>
      </c>
      <c r="V2520" t="s">
        <v>887</v>
      </c>
      <c r="W2520" t="s">
        <v>1107</v>
      </c>
      <c r="X2520" t="s">
        <v>1108</v>
      </c>
      <c r="Y2520" t="s">
        <v>1528</v>
      </c>
      <c r="Z2520" t="s">
        <v>1909</v>
      </c>
      <c r="AA2520">
        <v>817762</v>
      </c>
      <c r="AB2520" s="198">
        <v>37043.875</v>
      </c>
      <c r="AC2520" s="198">
        <v>37072.875</v>
      </c>
    </row>
    <row r="2521" spans="1:29" x14ac:dyDescent="0.25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1310417</v>
      </c>
      <c r="H2521" s="198">
        <v>37041.375844907408</v>
      </c>
      <c r="I2521" t="s">
        <v>1463</v>
      </c>
      <c r="M2521" t="s">
        <v>2946</v>
      </c>
      <c r="N2521" t="s">
        <v>96</v>
      </c>
      <c r="O2521" t="s">
        <v>2345</v>
      </c>
      <c r="P2521" s="199">
        <v>5000</v>
      </c>
      <c r="S2521" t="s">
        <v>3329</v>
      </c>
      <c r="T2521" t="s">
        <v>97</v>
      </c>
      <c r="U2521" s="201">
        <v>4.7850000000000001</v>
      </c>
      <c r="V2521" t="s">
        <v>3338</v>
      </c>
      <c r="W2521" t="s">
        <v>98</v>
      </c>
      <c r="X2521" t="s">
        <v>99</v>
      </c>
      <c r="Y2521" t="s">
        <v>1528</v>
      </c>
      <c r="Z2521" t="s">
        <v>1910</v>
      </c>
      <c r="AA2521">
        <v>817763</v>
      </c>
      <c r="AB2521" s="198">
        <v>37042.875</v>
      </c>
      <c r="AC2521" s="198">
        <v>37042.875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1310418</v>
      </c>
      <c r="H2522" s="198">
        <v>37041.375914351855</v>
      </c>
      <c r="I2522" t="s">
        <v>1552</v>
      </c>
      <c r="M2522" t="s">
        <v>2946</v>
      </c>
      <c r="N2522" t="s">
        <v>1524</v>
      </c>
      <c r="O2522" t="s">
        <v>4946</v>
      </c>
      <c r="Q2522" s="199">
        <v>10000</v>
      </c>
      <c r="S2522" t="s">
        <v>2947</v>
      </c>
      <c r="T2522" t="s">
        <v>3255</v>
      </c>
      <c r="U2522" s="201">
        <v>3.7313000000000001</v>
      </c>
      <c r="V2522" t="s">
        <v>1368</v>
      </c>
      <c r="W2522" t="s">
        <v>1526</v>
      </c>
      <c r="X2522" t="s">
        <v>1527</v>
      </c>
      <c r="Y2522" t="s">
        <v>1528</v>
      </c>
      <c r="Z2522" t="s">
        <v>1909</v>
      </c>
      <c r="AA2522">
        <v>817764</v>
      </c>
      <c r="AB2522" s="198">
        <v>37042.875</v>
      </c>
      <c r="AC2522" s="198">
        <v>37042.875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30</v>
      </c>
      <c r="F2523" s="213">
        <f t="shared" si="200"/>
        <v>120000</v>
      </c>
      <c r="G2523" s="202">
        <v>1310419</v>
      </c>
      <c r="H2523" s="198">
        <v>37041.375914351855</v>
      </c>
      <c r="I2523" t="s">
        <v>2917</v>
      </c>
      <c r="M2523" t="s">
        <v>2946</v>
      </c>
      <c r="N2523" t="s">
        <v>1524</v>
      </c>
      <c r="O2523" t="s">
        <v>1145</v>
      </c>
      <c r="P2523" s="199">
        <v>4000</v>
      </c>
      <c r="S2523" t="s">
        <v>2947</v>
      </c>
      <c r="T2523" t="s">
        <v>3255</v>
      </c>
      <c r="U2523" s="201">
        <v>3.97</v>
      </c>
      <c r="V2523" t="s">
        <v>476</v>
      </c>
      <c r="W2523" t="s">
        <v>250</v>
      </c>
      <c r="X2523" t="s">
        <v>70</v>
      </c>
      <c r="Y2523" t="s">
        <v>1528</v>
      </c>
      <c r="Z2523" t="s">
        <v>1909</v>
      </c>
      <c r="AA2523">
        <v>817768</v>
      </c>
      <c r="AB2523" s="198">
        <v>37043.875</v>
      </c>
      <c r="AC2523" s="198">
        <v>37072.875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4398</v>
      </c>
      <c r="G2524" s="202">
        <v>1310421</v>
      </c>
      <c r="H2524" s="198">
        <v>37041.375949074078</v>
      </c>
      <c r="I2524" t="s">
        <v>1267</v>
      </c>
      <c r="M2524" t="s">
        <v>2946</v>
      </c>
      <c r="N2524" t="s">
        <v>1524</v>
      </c>
      <c r="O2524" t="s">
        <v>362</v>
      </c>
      <c r="Q2524" s="199">
        <v>4398</v>
      </c>
      <c r="S2524" t="s">
        <v>2947</v>
      </c>
      <c r="T2524" t="s">
        <v>3255</v>
      </c>
      <c r="U2524" s="201">
        <v>3.63</v>
      </c>
      <c r="V2524" t="s">
        <v>1359</v>
      </c>
      <c r="W2524" t="s">
        <v>1388</v>
      </c>
      <c r="X2524" t="s">
        <v>85</v>
      </c>
      <c r="Y2524" t="s">
        <v>1528</v>
      </c>
      <c r="Z2524" t="s">
        <v>1909</v>
      </c>
      <c r="AA2524">
        <v>817765</v>
      </c>
      <c r="AB2524" s="198">
        <v>37042.875</v>
      </c>
      <c r="AC2524" s="198">
        <v>37042.875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1310422</v>
      </c>
      <c r="H2525" s="198">
        <v>37041.375960648147</v>
      </c>
      <c r="I2525" t="s">
        <v>1376</v>
      </c>
      <c r="M2525" t="s">
        <v>2946</v>
      </c>
      <c r="N2525" t="s">
        <v>1524</v>
      </c>
      <c r="O2525" t="s">
        <v>1150</v>
      </c>
      <c r="Q2525" s="199">
        <v>5000</v>
      </c>
      <c r="S2525" t="s">
        <v>2947</v>
      </c>
      <c r="T2525" t="s">
        <v>3255</v>
      </c>
      <c r="U2525" s="201">
        <v>2.92</v>
      </c>
      <c r="V2525" t="s">
        <v>326</v>
      </c>
      <c r="W2525" t="s">
        <v>1126</v>
      </c>
      <c r="X2525" t="s">
        <v>83</v>
      </c>
      <c r="Y2525" t="s">
        <v>1528</v>
      </c>
      <c r="Z2525" t="s">
        <v>1909</v>
      </c>
      <c r="AA2525">
        <v>817766</v>
      </c>
      <c r="AB2525" s="198">
        <v>37043.875</v>
      </c>
      <c r="AC2525" s="198">
        <v>37072.875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1310423</v>
      </c>
      <c r="H2526" s="198">
        <v>37041.375960648147</v>
      </c>
      <c r="I2526" t="s">
        <v>1098</v>
      </c>
      <c r="M2526" t="s">
        <v>2946</v>
      </c>
      <c r="N2526" t="s">
        <v>1524</v>
      </c>
      <c r="O2526" t="s">
        <v>4912</v>
      </c>
      <c r="Q2526" s="199">
        <v>5000</v>
      </c>
      <c r="S2526" t="s">
        <v>2947</v>
      </c>
      <c r="T2526" t="s">
        <v>3255</v>
      </c>
      <c r="U2526" s="201">
        <v>3.5575000000000001</v>
      </c>
      <c r="V2526" t="s">
        <v>3449</v>
      </c>
      <c r="W2526" t="s">
        <v>1363</v>
      </c>
      <c r="X2526" t="s">
        <v>1548</v>
      </c>
      <c r="Y2526" t="s">
        <v>1528</v>
      </c>
      <c r="Z2526" t="s">
        <v>1909</v>
      </c>
      <c r="AA2526">
        <v>817767</v>
      </c>
      <c r="AB2526" s="198">
        <v>37042.875</v>
      </c>
      <c r="AC2526" s="198">
        <v>37042.875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5000</v>
      </c>
      <c r="G2527" s="202">
        <v>1310424</v>
      </c>
      <c r="H2527" s="198">
        <v>37041.375972222224</v>
      </c>
      <c r="I2527" t="s">
        <v>1406</v>
      </c>
      <c r="M2527" t="s">
        <v>2946</v>
      </c>
      <c r="N2527" t="s">
        <v>1524</v>
      </c>
      <c r="O2527" t="s">
        <v>4882</v>
      </c>
      <c r="P2527" s="199">
        <v>5000</v>
      </c>
      <c r="S2527" t="s">
        <v>2947</v>
      </c>
      <c r="T2527" t="s">
        <v>3255</v>
      </c>
      <c r="U2527" s="201">
        <v>3.84</v>
      </c>
      <c r="V2527" t="s">
        <v>402</v>
      </c>
      <c r="W2527" t="s">
        <v>1575</v>
      </c>
      <c r="X2527" t="s">
        <v>1576</v>
      </c>
      <c r="Y2527" t="s">
        <v>1528</v>
      </c>
      <c r="Z2527" t="s">
        <v>1909</v>
      </c>
      <c r="AA2527">
        <v>817769</v>
      </c>
      <c r="AB2527" s="198">
        <v>37042.875</v>
      </c>
      <c r="AC2527" s="198">
        <v>37042.875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6800</v>
      </c>
      <c r="G2528" s="202">
        <v>1310425</v>
      </c>
      <c r="H2528" s="198">
        <v>37041.375983796293</v>
      </c>
      <c r="I2528" t="s">
        <v>1425</v>
      </c>
      <c r="M2528" t="s">
        <v>2946</v>
      </c>
      <c r="N2528" t="s">
        <v>1524</v>
      </c>
      <c r="O2528" t="s">
        <v>4960</v>
      </c>
      <c r="P2528" s="199">
        <v>6800</v>
      </c>
      <c r="S2528" t="s">
        <v>2947</v>
      </c>
      <c r="T2528" t="s">
        <v>3255</v>
      </c>
      <c r="U2528" s="201">
        <v>3.665</v>
      </c>
      <c r="V2528" t="s">
        <v>2151</v>
      </c>
      <c r="W2528" t="s">
        <v>1562</v>
      </c>
      <c r="X2528" t="s">
        <v>1563</v>
      </c>
      <c r="Y2528" t="s">
        <v>1528</v>
      </c>
      <c r="Z2528" t="s">
        <v>1909</v>
      </c>
      <c r="AA2528">
        <v>817770</v>
      </c>
      <c r="AB2528" s="198">
        <v>37042.875</v>
      </c>
      <c r="AC2528" s="198">
        <v>37042.875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1310426</v>
      </c>
      <c r="H2529" s="198">
        <v>37041.37599537037</v>
      </c>
      <c r="I2529" t="s">
        <v>2976</v>
      </c>
      <c r="M2529" t="s">
        <v>2946</v>
      </c>
      <c r="N2529" t="s">
        <v>1524</v>
      </c>
      <c r="O2529" t="s">
        <v>4953</v>
      </c>
      <c r="P2529" s="199">
        <v>10000</v>
      </c>
      <c r="S2529" t="s">
        <v>2947</v>
      </c>
      <c r="T2529" t="s">
        <v>3255</v>
      </c>
      <c r="U2529" s="201">
        <v>3.8650000000000002</v>
      </c>
      <c r="V2529" t="s">
        <v>1473</v>
      </c>
      <c r="W2529" t="s">
        <v>1117</v>
      </c>
      <c r="X2529" t="s">
        <v>1118</v>
      </c>
      <c r="Y2529" t="s">
        <v>1528</v>
      </c>
      <c r="Z2529" t="s">
        <v>1909</v>
      </c>
      <c r="AA2529">
        <v>817771</v>
      </c>
      <c r="AB2529" s="198">
        <v>37042.875</v>
      </c>
      <c r="AC2529" s="198">
        <v>37042.875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1310427</v>
      </c>
      <c r="H2530" s="198">
        <v>37041.376018518517</v>
      </c>
      <c r="I2530" t="s">
        <v>867</v>
      </c>
      <c r="M2530" t="s">
        <v>2946</v>
      </c>
      <c r="N2530" t="s">
        <v>2928</v>
      </c>
      <c r="O2530" t="s">
        <v>2152</v>
      </c>
      <c r="Q2530" s="199">
        <v>10000</v>
      </c>
      <c r="S2530" t="s">
        <v>2947</v>
      </c>
      <c r="T2530" t="s">
        <v>3255</v>
      </c>
      <c r="U2530" s="201">
        <v>3.54</v>
      </c>
      <c r="V2530" t="s">
        <v>868</v>
      </c>
      <c r="W2530" t="s">
        <v>1327</v>
      </c>
      <c r="X2530" t="s">
        <v>2929</v>
      </c>
      <c r="Y2530" t="s">
        <v>1528</v>
      </c>
      <c r="Z2530" t="s">
        <v>2930</v>
      </c>
      <c r="AA2530">
        <v>817772</v>
      </c>
      <c r="AB2530" s="198">
        <v>37042.875</v>
      </c>
      <c r="AC2530" s="198">
        <v>37042.875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1012</v>
      </c>
      <c r="G2531" s="202">
        <v>1310428</v>
      </c>
      <c r="H2531" s="198">
        <v>37041.376030092593</v>
      </c>
      <c r="I2531" t="s">
        <v>3095</v>
      </c>
      <c r="M2531" t="s">
        <v>2946</v>
      </c>
      <c r="N2531" t="s">
        <v>1524</v>
      </c>
      <c r="O2531" t="s">
        <v>4934</v>
      </c>
      <c r="P2531" s="199">
        <v>1012</v>
      </c>
      <c r="S2531" t="s">
        <v>2947</v>
      </c>
      <c r="T2531" t="s">
        <v>3255</v>
      </c>
      <c r="U2531" s="201">
        <v>3.4649999999999999</v>
      </c>
      <c r="V2531" t="s">
        <v>2931</v>
      </c>
      <c r="W2531" t="s">
        <v>91</v>
      </c>
      <c r="X2531" t="s">
        <v>83</v>
      </c>
      <c r="Y2531" t="s">
        <v>1528</v>
      </c>
      <c r="Z2531" t="s">
        <v>1909</v>
      </c>
      <c r="AA2531">
        <v>817773</v>
      </c>
      <c r="AB2531" s="198">
        <v>37042.875</v>
      </c>
      <c r="AC2531" s="198">
        <v>37042.875</v>
      </c>
    </row>
    <row r="2532" spans="1:29" x14ac:dyDescent="0.25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30</v>
      </c>
      <c r="F2532" s="213">
        <f t="shared" si="200"/>
        <v>78000</v>
      </c>
      <c r="G2532" s="202">
        <v>1310429</v>
      </c>
      <c r="H2532" s="198">
        <v>37041.37604166667</v>
      </c>
      <c r="I2532" t="s">
        <v>1277</v>
      </c>
      <c r="M2532" t="s">
        <v>2946</v>
      </c>
      <c r="N2532" t="s">
        <v>1268</v>
      </c>
      <c r="O2532" t="s">
        <v>74</v>
      </c>
      <c r="Q2532" s="199">
        <v>2600</v>
      </c>
      <c r="S2532" t="s">
        <v>2947</v>
      </c>
      <c r="T2532" t="s">
        <v>3255</v>
      </c>
      <c r="U2532" s="201">
        <v>3.62</v>
      </c>
      <c r="V2532" t="s">
        <v>2330</v>
      </c>
      <c r="W2532" t="s">
        <v>1580</v>
      </c>
      <c r="X2532" t="s">
        <v>1093</v>
      </c>
      <c r="Y2532" t="s">
        <v>3275</v>
      </c>
      <c r="Z2532" t="s">
        <v>1909</v>
      </c>
      <c r="AA2532" t="s">
        <v>2380</v>
      </c>
      <c r="AB2532" s="198">
        <v>37043.875</v>
      </c>
      <c r="AC2532" s="198">
        <v>37072.875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1310430</v>
      </c>
      <c r="H2533" s="198">
        <v>37041.37605324074</v>
      </c>
      <c r="I2533" t="s">
        <v>1425</v>
      </c>
      <c r="M2533" t="s">
        <v>2946</v>
      </c>
      <c r="N2533" t="s">
        <v>1524</v>
      </c>
      <c r="O2533" t="s">
        <v>2163</v>
      </c>
      <c r="Q2533" s="199">
        <v>10000</v>
      </c>
      <c r="S2533" t="s">
        <v>2947</v>
      </c>
      <c r="T2533" t="s">
        <v>3255</v>
      </c>
      <c r="U2533" s="201">
        <v>3.7437999999999998</v>
      </c>
      <c r="V2533" t="s">
        <v>1426</v>
      </c>
      <c r="W2533" t="s">
        <v>1526</v>
      </c>
      <c r="X2533" t="s">
        <v>1527</v>
      </c>
      <c r="Y2533" t="s">
        <v>1528</v>
      </c>
      <c r="Z2533" t="s">
        <v>1909</v>
      </c>
      <c r="AA2533">
        <v>817774</v>
      </c>
      <c r="AB2533" s="198">
        <v>37042.875</v>
      </c>
      <c r="AC2533" s="198">
        <v>37042.875</v>
      </c>
    </row>
    <row r="2534" spans="1:29" x14ac:dyDescent="0.25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365</v>
      </c>
      <c r="F2534" s="213">
        <f t="shared" si="200"/>
        <v>1825000</v>
      </c>
      <c r="G2534" s="202">
        <v>1310432</v>
      </c>
      <c r="H2534" s="198">
        <v>37041.376064814816</v>
      </c>
      <c r="I2534" t="s">
        <v>1200</v>
      </c>
      <c r="M2534" t="s">
        <v>2946</v>
      </c>
      <c r="N2534" t="s">
        <v>1268</v>
      </c>
      <c r="O2534" t="s">
        <v>1578</v>
      </c>
      <c r="Q2534" s="199">
        <v>5000</v>
      </c>
      <c r="S2534" t="s">
        <v>2947</v>
      </c>
      <c r="T2534" t="s">
        <v>3255</v>
      </c>
      <c r="U2534" s="201">
        <v>3.9249999999999998</v>
      </c>
      <c r="V2534" t="s">
        <v>1201</v>
      </c>
      <c r="W2534" t="s">
        <v>1767</v>
      </c>
      <c r="X2534" t="s">
        <v>1269</v>
      </c>
      <c r="Y2534" t="s">
        <v>3275</v>
      </c>
      <c r="Z2534" t="s">
        <v>1909</v>
      </c>
      <c r="AA2534" t="s">
        <v>2381</v>
      </c>
      <c r="AB2534" s="198">
        <v>37257.875</v>
      </c>
      <c r="AC2534" s="198">
        <v>37621.875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7500</v>
      </c>
      <c r="G2535" s="202">
        <v>1310433</v>
      </c>
      <c r="H2535" s="198">
        <v>37041.376064814816</v>
      </c>
      <c r="I2535" t="s">
        <v>2917</v>
      </c>
      <c r="M2535" t="s">
        <v>2946</v>
      </c>
      <c r="N2535" t="s">
        <v>1524</v>
      </c>
      <c r="O2535" t="s">
        <v>1985</v>
      </c>
      <c r="Q2535" s="199">
        <v>7500</v>
      </c>
      <c r="S2535" t="s">
        <v>2947</v>
      </c>
      <c r="T2535" t="s">
        <v>3255</v>
      </c>
      <c r="U2535" s="201">
        <v>10.15</v>
      </c>
      <c r="V2535" t="s">
        <v>2918</v>
      </c>
      <c r="W2535" t="s">
        <v>2919</v>
      </c>
      <c r="X2535" t="s">
        <v>83</v>
      </c>
      <c r="Y2535" t="s">
        <v>1528</v>
      </c>
      <c r="Z2535" t="s">
        <v>1909</v>
      </c>
      <c r="AA2535">
        <v>817775</v>
      </c>
      <c r="AB2535" s="198">
        <v>37042.875</v>
      </c>
      <c r="AC2535" s="198">
        <v>37042.875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1310431</v>
      </c>
      <c r="H2536" s="198">
        <v>37041.376064814816</v>
      </c>
      <c r="I2536" t="s">
        <v>1238</v>
      </c>
      <c r="M2536" t="s">
        <v>2946</v>
      </c>
      <c r="N2536" t="s">
        <v>1524</v>
      </c>
      <c r="O2536" t="s">
        <v>4845</v>
      </c>
      <c r="P2536" s="199">
        <v>10000</v>
      </c>
      <c r="S2536" t="s">
        <v>2947</v>
      </c>
      <c r="T2536" t="s">
        <v>3255</v>
      </c>
      <c r="U2536" s="201">
        <v>3.7313000000000001</v>
      </c>
      <c r="V2536" t="s">
        <v>1553</v>
      </c>
      <c r="W2536" t="s">
        <v>1526</v>
      </c>
      <c r="X2536" t="s">
        <v>1527</v>
      </c>
      <c r="Y2536" t="s">
        <v>1528</v>
      </c>
      <c r="Z2536" t="s">
        <v>1909</v>
      </c>
      <c r="AA2536">
        <v>817777</v>
      </c>
      <c r="AB2536" s="198">
        <v>37042.875</v>
      </c>
      <c r="AC2536" s="198">
        <v>37042.875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1750</v>
      </c>
      <c r="G2537" s="202">
        <v>1310434</v>
      </c>
      <c r="H2537" s="198">
        <v>37041.376076388886</v>
      </c>
      <c r="I2537" t="s">
        <v>77</v>
      </c>
      <c r="M2537" t="s">
        <v>2946</v>
      </c>
      <c r="N2537" t="s">
        <v>1524</v>
      </c>
      <c r="O2537" t="s">
        <v>2108</v>
      </c>
      <c r="Q2537" s="199">
        <v>1750</v>
      </c>
      <c r="S2537" t="s">
        <v>2947</v>
      </c>
      <c r="T2537" t="s">
        <v>3255</v>
      </c>
      <c r="U2537" s="201">
        <v>3.7324999999999999</v>
      </c>
      <c r="V2537" t="s">
        <v>1285</v>
      </c>
      <c r="W2537" t="s">
        <v>1526</v>
      </c>
      <c r="X2537" t="s">
        <v>1527</v>
      </c>
      <c r="Y2537" t="s">
        <v>1528</v>
      </c>
      <c r="Z2537" t="s">
        <v>1909</v>
      </c>
      <c r="AA2537">
        <v>817776</v>
      </c>
      <c r="AB2537" s="198">
        <v>37042.875</v>
      </c>
      <c r="AC2537" s="198">
        <v>37042.875</v>
      </c>
    </row>
    <row r="2538" spans="1:29" x14ac:dyDescent="0.25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30</v>
      </c>
      <c r="F2538" s="213">
        <f t="shared" si="200"/>
        <v>150000</v>
      </c>
      <c r="G2538" s="202">
        <v>1310435</v>
      </c>
      <c r="H2538" s="198">
        <v>37041.376099537039</v>
      </c>
      <c r="I2538" t="s">
        <v>1331</v>
      </c>
      <c r="M2538" t="s">
        <v>2946</v>
      </c>
      <c r="N2538" t="s">
        <v>96</v>
      </c>
      <c r="O2538" t="s">
        <v>3128</v>
      </c>
      <c r="Q2538" s="199">
        <v>5000</v>
      </c>
      <c r="S2538" t="s">
        <v>3329</v>
      </c>
      <c r="T2538" t="s">
        <v>97</v>
      </c>
      <c r="U2538" s="201">
        <v>4.8099999999999996</v>
      </c>
      <c r="V2538" t="s">
        <v>1332</v>
      </c>
      <c r="W2538" t="s">
        <v>1502</v>
      </c>
      <c r="X2538" t="s">
        <v>99</v>
      </c>
      <c r="Y2538" t="s">
        <v>1528</v>
      </c>
      <c r="Z2538" t="s">
        <v>1910</v>
      </c>
      <c r="AA2538">
        <v>817778</v>
      </c>
      <c r="AB2538" s="198">
        <v>37043.875</v>
      </c>
      <c r="AC2538" s="198">
        <v>37072.875</v>
      </c>
    </row>
    <row r="2539" spans="1:29" x14ac:dyDescent="0.25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222000</v>
      </c>
      <c r="G2539" s="202">
        <v>1310436</v>
      </c>
      <c r="H2539" s="198">
        <v>37041.376111111109</v>
      </c>
      <c r="I2539" t="s">
        <v>2976</v>
      </c>
      <c r="M2539" t="s">
        <v>2946</v>
      </c>
      <c r="N2539" t="s">
        <v>1268</v>
      </c>
      <c r="O2539" t="s">
        <v>74</v>
      </c>
      <c r="Q2539" s="199">
        <v>7400</v>
      </c>
      <c r="S2539" t="s">
        <v>2947</v>
      </c>
      <c r="T2539" t="s">
        <v>3255</v>
      </c>
      <c r="U2539" s="201">
        <v>3.62</v>
      </c>
      <c r="V2539" t="s">
        <v>3214</v>
      </c>
      <c r="W2539" t="s">
        <v>1580</v>
      </c>
      <c r="X2539" t="s">
        <v>1093</v>
      </c>
      <c r="Y2539" t="s">
        <v>3275</v>
      </c>
      <c r="Z2539" t="s">
        <v>1909</v>
      </c>
      <c r="AA2539" t="s">
        <v>2382</v>
      </c>
      <c r="AB2539" s="198">
        <v>37043.875</v>
      </c>
      <c r="AC2539" s="198">
        <v>37072.875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8000</v>
      </c>
      <c r="G2540" s="202">
        <v>1310438</v>
      </c>
      <c r="H2540" s="198">
        <v>37041.376168981478</v>
      </c>
      <c r="I2540" t="s">
        <v>1267</v>
      </c>
      <c r="M2540" t="s">
        <v>2946</v>
      </c>
      <c r="N2540" t="s">
        <v>1524</v>
      </c>
      <c r="O2540" t="s">
        <v>4973</v>
      </c>
      <c r="Q2540" s="199">
        <v>8000</v>
      </c>
      <c r="S2540" t="s">
        <v>2947</v>
      </c>
      <c r="T2540" t="s">
        <v>3255</v>
      </c>
      <c r="U2540" s="201">
        <v>3.7850000000000001</v>
      </c>
      <c r="V2540" t="s">
        <v>1359</v>
      </c>
      <c r="W2540" t="s">
        <v>1101</v>
      </c>
      <c r="X2540" t="s">
        <v>1102</v>
      </c>
      <c r="Y2540" t="s">
        <v>1528</v>
      </c>
      <c r="Z2540" t="s">
        <v>1909</v>
      </c>
      <c r="AA2540">
        <v>817779</v>
      </c>
      <c r="AB2540" s="198">
        <v>37042.875</v>
      </c>
      <c r="AC2540" s="198">
        <v>37042.875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30</v>
      </c>
      <c r="F2541" s="213">
        <f t="shared" si="200"/>
        <v>30000</v>
      </c>
      <c r="G2541" s="202">
        <v>1310439</v>
      </c>
      <c r="H2541" s="198">
        <v>37041.376180555555</v>
      </c>
      <c r="I2541" t="s">
        <v>2917</v>
      </c>
      <c r="M2541" t="s">
        <v>2946</v>
      </c>
      <c r="N2541" t="s">
        <v>1524</v>
      </c>
      <c r="O2541" t="s">
        <v>1145</v>
      </c>
      <c r="P2541" s="199">
        <v>1000</v>
      </c>
      <c r="S2541" t="s">
        <v>2947</v>
      </c>
      <c r="T2541" t="s">
        <v>3255</v>
      </c>
      <c r="U2541" s="201">
        <v>3.97</v>
      </c>
      <c r="V2541" t="s">
        <v>476</v>
      </c>
      <c r="W2541" t="s">
        <v>250</v>
      </c>
      <c r="X2541" t="s">
        <v>70</v>
      </c>
      <c r="Y2541" t="s">
        <v>1528</v>
      </c>
      <c r="Z2541" t="s">
        <v>1909</v>
      </c>
      <c r="AA2541">
        <v>817783</v>
      </c>
      <c r="AB2541" s="198">
        <v>37043.875</v>
      </c>
      <c r="AC2541" s="198">
        <v>37072.875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1310441</v>
      </c>
      <c r="H2542" s="198">
        <v>37041.376203703701</v>
      </c>
      <c r="I2542" t="s">
        <v>3227</v>
      </c>
      <c r="M2542" t="s">
        <v>2946</v>
      </c>
      <c r="N2542" t="s">
        <v>1524</v>
      </c>
      <c r="O2542" t="s">
        <v>4845</v>
      </c>
      <c r="Q2542" s="199">
        <v>10000</v>
      </c>
      <c r="S2542" t="s">
        <v>2947</v>
      </c>
      <c r="T2542" t="s">
        <v>3255</v>
      </c>
      <c r="U2542" s="201">
        <v>3.7324999999999999</v>
      </c>
      <c r="V2542" t="s">
        <v>1412</v>
      </c>
      <c r="W2542" t="s">
        <v>1526</v>
      </c>
      <c r="X2542" t="s">
        <v>1527</v>
      </c>
      <c r="Y2542" t="s">
        <v>1528</v>
      </c>
      <c r="Z2542" t="s">
        <v>1909</v>
      </c>
      <c r="AA2542">
        <v>817780</v>
      </c>
      <c r="AB2542" s="198">
        <v>37042.875</v>
      </c>
      <c r="AC2542" s="198">
        <v>37042.875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17000</v>
      </c>
      <c r="G2543" s="202">
        <v>1310443</v>
      </c>
      <c r="H2543" s="198">
        <v>37041.376226851855</v>
      </c>
      <c r="I2543" t="s">
        <v>1267</v>
      </c>
      <c r="M2543" t="s">
        <v>2946</v>
      </c>
      <c r="N2543" t="s">
        <v>1524</v>
      </c>
      <c r="O2543" t="s">
        <v>110</v>
      </c>
      <c r="P2543" s="199">
        <v>17000</v>
      </c>
      <c r="S2543" t="s">
        <v>2947</v>
      </c>
      <c r="T2543" t="s">
        <v>3255</v>
      </c>
      <c r="U2543" s="201">
        <v>3.6749999999999998</v>
      </c>
      <c r="V2543" t="s">
        <v>3155</v>
      </c>
      <c r="W2543" t="s">
        <v>1101</v>
      </c>
      <c r="X2543" t="s">
        <v>1102</v>
      </c>
      <c r="Y2543" t="s">
        <v>1528</v>
      </c>
      <c r="Z2543" t="s">
        <v>1909</v>
      </c>
      <c r="AA2543">
        <v>817782</v>
      </c>
      <c r="AB2543" s="198">
        <v>37042.875</v>
      </c>
      <c r="AC2543" s="198">
        <v>37042.875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1310445</v>
      </c>
      <c r="H2544" s="198">
        <v>37041.376273148147</v>
      </c>
      <c r="I2544" t="s">
        <v>1600</v>
      </c>
      <c r="M2544" t="s">
        <v>2946</v>
      </c>
      <c r="N2544" t="s">
        <v>1524</v>
      </c>
      <c r="O2544" t="s">
        <v>4960</v>
      </c>
      <c r="P2544" s="199">
        <v>10000</v>
      </c>
      <c r="S2544" t="s">
        <v>2947</v>
      </c>
      <c r="T2544" t="s">
        <v>3255</v>
      </c>
      <c r="U2544" s="201">
        <v>3.6625000000000001</v>
      </c>
      <c r="V2544" t="s">
        <v>1577</v>
      </c>
      <c r="W2544" t="s">
        <v>1562</v>
      </c>
      <c r="X2544" t="s">
        <v>1563</v>
      </c>
      <c r="Y2544" t="s">
        <v>1528</v>
      </c>
      <c r="Z2544" t="s">
        <v>1909</v>
      </c>
      <c r="AA2544">
        <v>817784</v>
      </c>
      <c r="AB2544" s="198">
        <v>37042.875</v>
      </c>
      <c r="AC2544" s="198">
        <v>37042.875</v>
      </c>
    </row>
    <row r="2545" spans="1:29" x14ac:dyDescent="0.25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1310446</v>
      </c>
      <c r="H2545" s="198">
        <v>37041.376296296294</v>
      </c>
      <c r="I2545" t="s">
        <v>1062</v>
      </c>
      <c r="M2545" t="s">
        <v>3086</v>
      </c>
      <c r="N2545" t="s">
        <v>1063</v>
      </c>
      <c r="O2545" t="s">
        <v>2972</v>
      </c>
      <c r="P2545" s="199">
        <v>50000</v>
      </c>
      <c r="S2545" t="s">
        <v>2953</v>
      </c>
      <c r="T2545" t="s">
        <v>3255</v>
      </c>
      <c r="U2545" s="201">
        <v>28.51</v>
      </c>
      <c r="V2545" t="s">
        <v>1064</v>
      </c>
      <c r="W2545" t="s">
        <v>1065</v>
      </c>
      <c r="X2545" t="s">
        <v>1066</v>
      </c>
      <c r="Y2545" t="s">
        <v>1670</v>
      </c>
      <c r="Z2545" t="s">
        <v>1909</v>
      </c>
      <c r="AA2545">
        <v>109508</v>
      </c>
      <c r="AB2545" s="198">
        <v>37073</v>
      </c>
      <c r="AC2545" s="198">
        <v>37103</v>
      </c>
    </row>
    <row r="2546" spans="1:29" x14ac:dyDescent="0.25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310000</v>
      </c>
      <c r="G2546" s="202">
        <v>1310447</v>
      </c>
      <c r="H2546" s="198">
        <v>37041.376342592594</v>
      </c>
      <c r="I2546" t="s">
        <v>1267</v>
      </c>
      <c r="M2546" t="s">
        <v>2946</v>
      </c>
      <c r="N2546" t="s">
        <v>1268</v>
      </c>
      <c r="O2546" t="s">
        <v>1537</v>
      </c>
      <c r="Q2546" s="199">
        <v>10000</v>
      </c>
      <c r="S2546" t="s">
        <v>2947</v>
      </c>
      <c r="T2546" t="s">
        <v>3255</v>
      </c>
      <c r="U2546" s="201">
        <v>3.7149999999999999</v>
      </c>
      <c r="V2546" t="s">
        <v>3155</v>
      </c>
      <c r="W2546" t="s">
        <v>1767</v>
      </c>
      <c r="X2546" t="s">
        <v>1269</v>
      </c>
      <c r="Y2546" t="s">
        <v>3275</v>
      </c>
      <c r="Z2546" t="s">
        <v>1909</v>
      </c>
      <c r="AA2546" t="s">
        <v>2383</v>
      </c>
      <c r="AB2546" s="198">
        <v>37073.875</v>
      </c>
      <c r="AC2546" s="198">
        <v>37103.875</v>
      </c>
    </row>
    <row r="2547" spans="1:29" x14ac:dyDescent="0.25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1310448</v>
      </c>
      <c r="H2547" s="198">
        <v>37041.376342592594</v>
      </c>
      <c r="I2547" t="s">
        <v>3358</v>
      </c>
      <c r="M2547" t="s">
        <v>2946</v>
      </c>
      <c r="N2547" t="s">
        <v>96</v>
      </c>
      <c r="O2547" t="s">
        <v>1016</v>
      </c>
      <c r="P2547" s="199">
        <v>5000</v>
      </c>
      <c r="S2547" t="s">
        <v>3329</v>
      </c>
      <c r="T2547" t="s">
        <v>97</v>
      </c>
      <c r="U2547" s="201">
        <v>4.75</v>
      </c>
      <c r="V2547" t="s">
        <v>3359</v>
      </c>
      <c r="W2547" t="s">
        <v>98</v>
      </c>
      <c r="X2547" t="s">
        <v>99</v>
      </c>
      <c r="Y2547" t="s">
        <v>1528</v>
      </c>
      <c r="Z2547" t="s">
        <v>1910</v>
      </c>
      <c r="AA2547">
        <v>817785</v>
      </c>
      <c r="AB2547" s="198">
        <v>37041.875</v>
      </c>
      <c r="AC2547" s="198">
        <v>37041.875</v>
      </c>
    </row>
    <row r="2548" spans="1:29" x14ac:dyDescent="0.25">
      <c r="A2548" s="44" t="str">
        <f t="shared" si="196"/>
        <v>US Natural Gas Financial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31</v>
      </c>
      <c r="F2548" s="213">
        <f t="shared" si="200"/>
        <v>77500</v>
      </c>
      <c r="G2548" s="202">
        <v>1310449</v>
      </c>
      <c r="H2548" s="198">
        <v>37041.376377314817</v>
      </c>
      <c r="I2548" t="s">
        <v>2976</v>
      </c>
      <c r="M2548" t="s">
        <v>2946</v>
      </c>
      <c r="N2548" t="s">
        <v>1268</v>
      </c>
      <c r="O2548" t="s">
        <v>1537</v>
      </c>
      <c r="Q2548" s="199">
        <v>2500</v>
      </c>
      <c r="S2548" t="s">
        <v>2947</v>
      </c>
      <c r="T2548" t="s">
        <v>3255</v>
      </c>
      <c r="U2548" s="201">
        <v>3.7149999999999999</v>
      </c>
      <c r="V2548" t="s">
        <v>3002</v>
      </c>
      <c r="W2548" t="s">
        <v>1767</v>
      </c>
      <c r="X2548" t="s">
        <v>1269</v>
      </c>
      <c r="Y2548" t="s">
        <v>3275</v>
      </c>
      <c r="Z2548" t="s">
        <v>1909</v>
      </c>
      <c r="AA2548" t="s">
        <v>2384</v>
      </c>
      <c r="AB2548" s="198">
        <v>37073.875</v>
      </c>
      <c r="AC2548" s="198">
        <v>37103.875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1310450</v>
      </c>
      <c r="H2549" s="198">
        <v>37041.376377314817</v>
      </c>
      <c r="I2549" t="s">
        <v>1551</v>
      </c>
      <c r="M2549" t="s">
        <v>2946</v>
      </c>
      <c r="N2549" t="s">
        <v>1524</v>
      </c>
      <c r="O2549" t="s">
        <v>4845</v>
      </c>
      <c r="Q2549" s="199">
        <v>10000</v>
      </c>
      <c r="S2549" t="s">
        <v>2947</v>
      </c>
      <c r="T2549" t="s">
        <v>3255</v>
      </c>
      <c r="U2549" s="201">
        <v>3.7338</v>
      </c>
      <c r="V2549" t="s">
        <v>3161</v>
      </c>
      <c r="W2549" t="s">
        <v>1526</v>
      </c>
      <c r="X2549" t="s">
        <v>1527</v>
      </c>
      <c r="Y2549" t="s">
        <v>1528</v>
      </c>
      <c r="Z2549" t="s">
        <v>1909</v>
      </c>
      <c r="AA2549">
        <v>817786</v>
      </c>
      <c r="AB2549" s="198">
        <v>37042.875</v>
      </c>
      <c r="AC2549" s="198">
        <v>37042.875</v>
      </c>
    </row>
    <row r="2550" spans="1:29" x14ac:dyDescent="0.25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151</v>
      </c>
      <c r="F2550" s="213">
        <f t="shared" si="200"/>
        <v>755000</v>
      </c>
      <c r="G2550" s="202">
        <v>1310452</v>
      </c>
      <c r="H2550" s="198">
        <v>37041.376400462963</v>
      </c>
      <c r="I2550" t="s">
        <v>1200</v>
      </c>
      <c r="M2550" t="s">
        <v>2946</v>
      </c>
      <c r="N2550" t="s">
        <v>1268</v>
      </c>
      <c r="O2550" t="s">
        <v>1555</v>
      </c>
      <c r="Q2550" s="199">
        <v>5000</v>
      </c>
      <c r="S2550" t="s">
        <v>2947</v>
      </c>
      <c r="T2550" t="s">
        <v>3255</v>
      </c>
      <c r="U2550" s="201">
        <v>4.17</v>
      </c>
      <c r="V2550" t="s">
        <v>2385</v>
      </c>
      <c r="W2550" t="s">
        <v>1767</v>
      </c>
      <c r="X2550" t="s">
        <v>1269</v>
      </c>
      <c r="Y2550" t="s">
        <v>3275</v>
      </c>
      <c r="Z2550" t="s">
        <v>1909</v>
      </c>
      <c r="AA2550" t="s">
        <v>2386</v>
      </c>
      <c r="AB2550" s="198">
        <v>37196</v>
      </c>
      <c r="AC2550" s="198">
        <v>37346</v>
      </c>
    </row>
    <row r="2551" spans="1:29" x14ac:dyDescent="0.25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1310453</v>
      </c>
      <c r="H2551" s="198">
        <v>37041.376446759263</v>
      </c>
      <c r="I2551" t="s">
        <v>1463</v>
      </c>
      <c r="M2551" t="s">
        <v>2946</v>
      </c>
      <c r="N2551" t="s">
        <v>96</v>
      </c>
      <c r="O2551" t="s">
        <v>1016</v>
      </c>
      <c r="P2551" s="199">
        <v>5000</v>
      </c>
      <c r="S2551" t="s">
        <v>3329</v>
      </c>
      <c r="T2551" t="s">
        <v>97</v>
      </c>
      <c r="U2551" s="201">
        <v>4.75</v>
      </c>
      <c r="V2551" t="s">
        <v>3338</v>
      </c>
      <c r="W2551" t="s">
        <v>98</v>
      </c>
      <c r="X2551" t="s">
        <v>99</v>
      </c>
      <c r="Y2551" t="s">
        <v>1528</v>
      </c>
      <c r="Z2551" t="s">
        <v>1910</v>
      </c>
      <c r="AA2551">
        <v>817787</v>
      </c>
      <c r="AB2551" s="198">
        <v>37041.875</v>
      </c>
      <c r="AC2551" s="198">
        <v>37041.875</v>
      </c>
    </row>
    <row r="2552" spans="1:29" x14ac:dyDescent="0.25">
      <c r="A2552" s="44" t="str">
        <f t="shared" si="196"/>
        <v>US Natural Gas Financial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150000</v>
      </c>
      <c r="G2552" s="202">
        <v>1310454</v>
      </c>
      <c r="H2552" s="198">
        <v>37041.376469907409</v>
      </c>
      <c r="I2552" t="s">
        <v>1109</v>
      </c>
      <c r="M2552" t="s">
        <v>2946</v>
      </c>
      <c r="N2552" t="s">
        <v>1268</v>
      </c>
      <c r="O2552" t="s">
        <v>74</v>
      </c>
      <c r="P2552" s="199">
        <v>5000</v>
      </c>
      <c r="S2552" t="s">
        <v>2947</v>
      </c>
      <c r="T2552" t="s">
        <v>3255</v>
      </c>
      <c r="U2552" s="201">
        <v>3.625</v>
      </c>
      <c r="V2552" t="s">
        <v>1176</v>
      </c>
      <c r="W2552" t="s">
        <v>1580</v>
      </c>
      <c r="X2552" t="s">
        <v>1093</v>
      </c>
      <c r="Y2552" t="s">
        <v>3275</v>
      </c>
      <c r="Z2552" t="s">
        <v>1909</v>
      </c>
      <c r="AA2552" t="s">
        <v>2387</v>
      </c>
      <c r="AB2552" s="198">
        <v>37043.875</v>
      </c>
      <c r="AC2552" s="198">
        <v>37072.875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1310455</v>
      </c>
      <c r="H2553" s="198">
        <v>37041.376516203702</v>
      </c>
      <c r="I2553" t="s">
        <v>1554</v>
      </c>
      <c r="M2553" t="s">
        <v>2946</v>
      </c>
      <c r="N2553" t="s">
        <v>1524</v>
      </c>
      <c r="O2553" t="s">
        <v>4845</v>
      </c>
      <c r="Q2553" s="199">
        <v>10000</v>
      </c>
      <c r="S2553" t="s">
        <v>2947</v>
      </c>
      <c r="T2553" t="s">
        <v>3255</v>
      </c>
      <c r="U2553" s="201">
        <v>3.7349999999999999</v>
      </c>
      <c r="V2553" t="s">
        <v>1423</v>
      </c>
      <c r="W2553" t="s">
        <v>1526</v>
      </c>
      <c r="X2553" t="s">
        <v>1527</v>
      </c>
      <c r="Y2553" t="s">
        <v>1528</v>
      </c>
      <c r="Z2553" t="s">
        <v>1909</v>
      </c>
      <c r="AA2553">
        <v>817788</v>
      </c>
      <c r="AB2553" s="198">
        <v>37042.875</v>
      </c>
      <c r="AC2553" s="198">
        <v>37042.875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10000</v>
      </c>
      <c r="G2554" s="202">
        <v>1310456</v>
      </c>
      <c r="H2554" s="198">
        <v>37041.376562500001</v>
      </c>
      <c r="I2554" t="s">
        <v>1529</v>
      </c>
      <c r="M2554" t="s">
        <v>2946</v>
      </c>
      <c r="N2554" t="s">
        <v>1524</v>
      </c>
      <c r="O2554" t="s">
        <v>4845</v>
      </c>
      <c r="Q2554" s="199">
        <v>10000</v>
      </c>
      <c r="S2554" t="s">
        <v>2947</v>
      </c>
      <c r="T2554" t="s">
        <v>3255</v>
      </c>
      <c r="U2554" s="201">
        <v>3.7362000000000002</v>
      </c>
      <c r="V2554" t="s">
        <v>1530</v>
      </c>
      <c r="W2554" t="s">
        <v>1526</v>
      </c>
      <c r="X2554" t="s">
        <v>1527</v>
      </c>
      <c r="Y2554" t="s">
        <v>1528</v>
      </c>
      <c r="Z2554" t="s">
        <v>1909</v>
      </c>
      <c r="AA2554">
        <v>817789</v>
      </c>
      <c r="AB2554" s="198">
        <v>37042.875</v>
      </c>
      <c r="AC2554" s="198">
        <v>37042.875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3372</v>
      </c>
      <c r="G2555" s="202">
        <v>1310457</v>
      </c>
      <c r="H2555" s="198">
        <v>37041.376574074071</v>
      </c>
      <c r="I2555" t="s">
        <v>1238</v>
      </c>
      <c r="M2555" t="s">
        <v>2946</v>
      </c>
      <c r="N2555" t="s">
        <v>1524</v>
      </c>
      <c r="O2555" t="s">
        <v>4921</v>
      </c>
      <c r="P2555" s="199">
        <v>3372</v>
      </c>
      <c r="S2555" t="s">
        <v>2947</v>
      </c>
      <c r="T2555" t="s">
        <v>3255</v>
      </c>
      <c r="U2555" s="201">
        <v>3.5575000000000001</v>
      </c>
      <c r="V2555" t="s">
        <v>1119</v>
      </c>
      <c r="W2555" t="s">
        <v>1363</v>
      </c>
      <c r="X2555" t="s">
        <v>1548</v>
      </c>
      <c r="Y2555" t="s">
        <v>1528</v>
      </c>
      <c r="Z2555" t="s">
        <v>1909</v>
      </c>
      <c r="AA2555">
        <v>817790</v>
      </c>
      <c r="AB2555" s="198">
        <v>37042.875</v>
      </c>
      <c r="AC2555" s="198">
        <v>37042.875</v>
      </c>
    </row>
    <row r="2556" spans="1:29" x14ac:dyDescent="0.25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1310458</v>
      </c>
      <c r="H2556" s="198">
        <v>37041.376608796294</v>
      </c>
      <c r="I2556" t="s">
        <v>1600</v>
      </c>
      <c r="M2556" t="s">
        <v>2946</v>
      </c>
      <c r="N2556" t="s">
        <v>1268</v>
      </c>
      <c r="O2556" t="s">
        <v>1537</v>
      </c>
      <c r="P2556" s="199">
        <v>5000</v>
      </c>
      <c r="S2556" t="s">
        <v>2947</v>
      </c>
      <c r="T2556" t="s">
        <v>3255</v>
      </c>
      <c r="U2556" s="201">
        <v>3.71</v>
      </c>
      <c r="V2556" t="s">
        <v>11</v>
      </c>
      <c r="W2556" t="s">
        <v>1767</v>
      </c>
      <c r="X2556" t="s">
        <v>1269</v>
      </c>
      <c r="Y2556" t="s">
        <v>3275</v>
      </c>
      <c r="Z2556" t="s">
        <v>1909</v>
      </c>
      <c r="AA2556" t="s">
        <v>2388</v>
      </c>
      <c r="AB2556" s="198">
        <v>37073.875</v>
      </c>
      <c r="AC2556" s="198">
        <v>37103.875</v>
      </c>
    </row>
    <row r="2557" spans="1:29" x14ac:dyDescent="0.25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1310459</v>
      </c>
      <c r="H2557" s="198">
        <v>37041.376608796294</v>
      </c>
      <c r="I2557" t="s">
        <v>1427</v>
      </c>
      <c r="M2557" t="s">
        <v>2946</v>
      </c>
      <c r="N2557" t="s">
        <v>1556</v>
      </c>
      <c r="O2557" t="s">
        <v>2389</v>
      </c>
      <c r="Q2557" s="199">
        <v>5000</v>
      </c>
      <c r="S2557" t="s">
        <v>2947</v>
      </c>
      <c r="T2557" t="s">
        <v>3255</v>
      </c>
      <c r="U2557" s="201">
        <v>3.87</v>
      </c>
      <c r="V2557" t="s">
        <v>1700</v>
      </c>
      <c r="W2557" t="s">
        <v>1557</v>
      </c>
      <c r="X2557" t="s">
        <v>1558</v>
      </c>
      <c r="Y2557" t="s">
        <v>1528</v>
      </c>
      <c r="Z2557" t="s">
        <v>1909</v>
      </c>
      <c r="AA2557">
        <v>817791</v>
      </c>
      <c r="AB2557" s="198">
        <v>37042.875</v>
      </c>
      <c r="AC2557" s="198">
        <v>37042.875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1310460</v>
      </c>
      <c r="H2558" s="198">
        <v>37041.376620370371</v>
      </c>
      <c r="I2558" t="s">
        <v>1529</v>
      </c>
      <c r="M2558" t="s">
        <v>2946</v>
      </c>
      <c r="N2558" t="s">
        <v>1524</v>
      </c>
      <c r="O2558" t="s">
        <v>4960</v>
      </c>
      <c r="Q2558" s="199">
        <v>5000</v>
      </c>
      <c r="S2558" t="s">
        <v>2947</v>
      </c>
      <c r="T2558" t="s">
        <v>3255</v>
      </c>
      <c r="U2558" s="201">
        <v>3.66</v>
      </c>
      <c r="V2558" t="s">
        <v>1530</v>
      </c>
      <c r="W2558" t="s">
        <v>1562</v>
      </c>
      <c r="X2558" t="s">
        <v>1563</v>
      </c>
      <c r="Y2558" t="s">
        <v>1528</v>
      </c>
      <c r="Z2558" t="s">
        <v>1909</v>
      </c>
      <c r="AA2558">
        <v>817792</v>
      </c>
      <c r="AB2558" s="198">
        <v>37042.875</v>
      </c>
      <c r="AC2558" s="198">
        <v>37042.875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1431</v>
      </c>
      <c r="G2559" s="202">
        <v>1310461</v>
      </c>
      <c r="H2559" s="198">
        <v>37041.376620370371</v>
      </c>
      <c r="I2559" t="s">
        <v>1600</v>
      </c>
      <c r="M2559" t="s">
        <v>2946</v>
      </c>
      <c r="N2559" t="s">
        <v>1524</v>
      </c>
      <c r="O2559" t="s">
        <v>357</v>
      </c>
      <c r="Q2559" s="199">
        <v>1431</v>
      </c>
      <c r="S2559" t="s">
        <v>2947</v>
      </c>
      <c r="T2559" t="s">
        <v>3255</v>
      </c>
      <c r="U2559" s="201">
        <v>3.7</v>
      </c>
      <c r="V2559" t="s">
        <v>3119</v>
      </c>
      <c r="W2559" t="s">
        <v>1388</v>
      </c>
      <c r="X2559" t="s">
        <v>1461</v>
      </c>
      <c r="Y2559" t="s">
        <v>1528</v>
      </c>
      <c r="Z2559" t="s">
        <v>1909</v>
      </c>
      <c r="AA2559">
        <v>817793</v>
      </c>
      <c r="AB2559" s="198">
        <v>37042.875</v>
      </c>
      <c r="AC2559" s="198">
        <v>37042.875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30</v>
      </c>
      <c r="F2560" s="213">
        <f t="shared" si="200"/>
        <v>34560</v>
      </c>
      <c r="G2560" s="202">
        <v>1310462</v>
      </c>
      <c r="H2560" s="198">
        <v>37041.376631944448</v>
      </c>
      <c r="I2560" t="s">
        <v>1113</v>
      </c>
      <c r="M2560" t="s">
        <v>2946</v>
      </c>
      <c r="N2560" t="s">
        <v>1524</v>
      </c>
      <c r="O2560" t="s">
        <v>1145</v>
      </c>
      <c r="Q2560" s="199">
        <v>1152</v>
      </c>
      <c r="S2560" t="s">
        <v>2947</v>
      </c>
      <c r="T2560" t="s">
        <v>3255</v>
      </c>
      <c r="U2560" s="201">
        <v>4</v>
      </c>
      <c r="V2560" t="s">
        <v>1114</v>
      </c>
      <c r="W2560" t="s">
        <v>250</v>
      </c>
      <c r="X2560" t="s">
        <v>70</v>
      </c>
      <c r="Y2560" t="s">
        <v>1528</v>
      </c>
      <c r="Z2560" t="s">
        <v>1909</v>
      </c>
      <c r="AA2560">
        <v>817800</v>
      </c>
      <c r="AB2560" s="198">
        <v>37043.875</v>
      </c>
      <c r="AC2560" s="198">
        <v>37072.875</v>
      </c>
    </row>
    <row r="2561" spans="1:29" x14ac:dyDescent="0.25">
      <c r="A2561" s="44" t="str">
        <f t="shared" si="196"/>
        <v>US Crude Financial</v>
      </c>
      <c r="B2561" s="44" t="str">
        <f t="shared" si="197"/>
        <v>US</v>
      </c>
      <c r="C2561" s="44" t="str">
        <f t="shared" si="198"/>
        <v>Crude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50000</v>
      </c>
      <c r="G2561" s="202">
        <v>1310464</v>
      </c>
      <c r="H2561" s="198">
        <v>37041.376643518517</v>
      </c>
      <c r="I2561" t="s">
        <v>1062</v>
      </c>
      <c r="M2561" t="s">
        <v>3086</v>
      </c>
      <c r="N2561" t="s">
        <v>1063</v>
      </c>
      <c r="O2561" t="s">
        <v>2972</v>
      </c>
      <c r="P2561" s="199">
        <v>50000</v>
      </c>
      <c r="S2561" t="s">
        <v>2953</v>
      </c>
      <c r="T2561" t="s">
        <v>3255</v>
      </c>
      <c r="U2561" s="201">
        <v>28.49</v>
      </c>
      <c r="V2561" t="s">
        <v>1064</v>
      </c>
      <c r="W2561" t="s">
        <v>1065</v>
      </c>
      <c r="X2561" t="s">
        <v>1066</v>
      </c>
      <c r="Y2561" t="s">
        <v>1670</v>
      </c>
      <c r="Z2561" t="s">
        <v>1909</v>
      </c>
      <c r="AA2561">
        <v>109509</v>
      </c>
      <c r="AB2561" s="198">
        <v>37073</v>
      </c>
      <c r="AC2561" s="198">
        <v>37103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10000</v>
      </c>
      <c r="G2562" s="202">
        <v>1310465</v>
      </c>
      <c r="H2562" s="198">
        <v>37041.376655092594</v>
      </c>
      <c r="I2562" t="s">
        <v>1277</v>
      </c>
      <c r="M2562" t="s">
        <v>2946</v>
      </c>
      <c r="N2562" t="s">
        <v>1524</v>
      </c>
      <c r="O2562" t="s">
        <v>110</v>
      </c>
      <c r="Q2562" s="199">
        <v>10000</v>
      </c>
      <c r="S2562" t="s">
        <v>2947</v>
      </c>
      <c r="T2562" t="s">
        <v>3255</v>
      </c>
      <c r="U2562" s="201">
        <v>3.68</v>
      </c>
      <c r="V2562" t="s">
        <v>3162</v>
      </c>
      <c r="W2562" t="s">
        <v>1101</v>
      </c>
      <c r="X2562" t="s">
        <v>1102</v>
      </c>
      <c r="Y2562" t="s">
        <v>1528</v>
      </c>
      <c r="Z2562" t="s">
        <v>1909</v>
      </c>
      <c r="AA2562">
        <v>817795</v>
      </c>
      <c r="AB2562" s="198">
        <v>37042.875</v>
      </c>
      <c r="AC2562" s="198">
        <v>37042.875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720</v>
      </c>
      <c r="G2563" s="202">
        <v>1310467</v>
      </c>
      <c r="H2563" s="198">
        <v>37041.376666666663</v>
      </c>
      <c r="I2563" t="s">
        <v>1406</v>
      </c>
      <c r="M2563" t="s">
        <v>2946</v>
      </c>
      <c r="N2563" t="s">
        <v>1524</v>
      </c>
      <c r="O2563" t="s">
        <v>4912</v>
      </c>
      <c r="Q2563" s="199">
        <v>720</v>
      </c>
      <c r="S2563" t="s">
        <v>2947</v>
      </c>
      <c r="T2563" t="s">
        <v>3255</v>
      </c>
      <c r="U2563" s="201">
        <v>3.56</v>
      </c>
      <c r="V2563" t="s">
        <v>1142</v>
      </c>
      <c r="W2563" t="s">
        <v>1363</v>
      </c>
      <c r="X2563" t="s">
        <v>1548</v>
      </c>
      <c r="Y2563" t="s">
        <v>1528</v>
      </c>
      <c r="Z2563" t="s">
        <v>1909</v>
      </c>
      <c r="AA2563">
        <v>817794</v>
      </c>
      <c r="AB2563" s="198">
        <v>37042.875</v>
      </c>
      <c r="AC2563" s="198">
        <v>37042.875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1310466</v>
      </c>
      <c r="H2564" s="198">
        <v>37041.376666666663</v>
      </c>
      <c r="I2564" t="s">
        <v>1551</v>
      </c>
      <c r="M2564" t="s">
        <v>2946</v>
      </c>
      <c r="N2564" t="s">
        <v>1524</v>
      </c>
      <c r="O2564" t="s">
        <v>4960</v>
      </c>
      <c r="Q2564" s="199">
        <v>10000</v>
      </c>
      <c r="S2564" t="s">
        <v>2947</v>
      </c>
      <c r="T2564" t="s">
        <v>3255</v>
      </c>
      <c r="U2564" s="201">
        <v>3.6625000000000001</v>
      </c>
      <c r="V2564" t="s">
        <v>1364</v>
      </c>
      <c r="W2564" t="s">
        <v>1562</v>
      </c>
      <c r="X2564" t="s">
        <v>1563</v>
      </c>
      <c r="Y2564" t="s">
        <v>1528</v>
      </c>
      <c r="Z2564" t="s">
        <v>1909</v>
      </c>
      <c r="AA2564">
        <v>817796</v>
      </c>
      <c r="AB2564" s="198">
        <v>37042.875</v>
      </c>
      <c r="AC2564" s="198">
        <v>37042.875</v>
      </c>
    </row>
    <row r="2565" spans="1:29" x14ac:dyDescent="0.25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5000</v>
      </c>
      <c r="G2565" s="202">
        <v>1310468</v>
      </c>
      <c r="H2565" s="198">
        <v>37041.37667824074</v>
      </c>
      <c r="I2565" t="s">
        <v>2939</v>
      </c>
      <c r="M2565" t="s">
        <v>2946</v>
      </c>
      <c r="N2565" t="s">
        <v>96</v>
      </c>
      <c r="O2565" t="s">
        <v>2203</v>
      </c>
      <c r="P2565" s="199">
        <v>5000</v>
      </c>
      <c r="S2565" t="s">
        <v>2947</v>
      </c>
      <c r="T2565" t="s">
        <v>3255</v>
      </c>
      <c r="U2565" s="201">
        <v>3.5750000000000002</v>
      </c>
      <c r="V2565" t="s">
        <v>3340</v>
      </c>
      <c r="W2565" t="s">
        <v>1487</v>
      </c>
      <c r="X2565" t="s">
        <v>3337</v>
      </c>
      <c r="Y2565" t="s">
        <v>1528</v>
      </c>
      <c r="Z2565" t="s">
        <v>1910</v>
      </c>
      <c r="AA2565">
        <v>817797</v>
      </c>
      <c r="AB2565" s="198">
        <v>37042.875</v>
      </c>
      <c r="AC2565" s="198">
        <v>37042.875</v>
      </c>
    </row>
    <row r="2566" spans="1:29" x14ac:dyDescent="0.25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1310470</v>
      </c>
      <c r="H2566" s="198">
        <v>37041.37667824074</v>
      </c>
      <c r="I2566" t="s">
        <v>1541</v>
      </c>
      <c r="M2566" t="s">
        <v>2946</v>
      </c>
      <c r="N2566" t="s">
        <v>1556</v>
      </c>
      <c r="O2566" t="s">
        <v>4868</v>
      </c>
      <c r="Q2566" s="199">
        <v>10000</v>
      </c>
      <c r="S2566" t="s">
        <v>2947</v>
      </c>
      <c r="T2566" t="s">
        <v>3255</v>
      </c>
      <c r="U2566" s="201">
        <v>3.85</v>
      </c>
      <c r="V2566" t="s">
        <v>1687</v>
      </c>
      <c r="W2566" t="s">
        <v>1557</v>
      </c>
      <c r="X2566" t="s">
        <v>1558</v>
      </c>
      <c r="Y2566" t="s">
        <v>1528</v>
      </c>
      <c r="Z2566" t="s">
        <v>1909</v>
      </c>
      <c r="AA2566">
        <v>817799</v>
      </c>
      <c r="AB2566" s="198">
        <v>37042.875</v>
      </c>
      <c r="AC2566" s="198">
        <v>37042.875</v>
      </c>
    </row>
    <row r="2567" spans="1:29" x14ac:dyDescent="0.25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1310469</v>
      </c>
      <c r="H2567" s="198">
        <v>37041.37667824074</v>
      </c>
      <c r="I2567" t="s">
        <v>1541</v>
      </c>
      <c r="M2567" t="s">
        <v>2946</v>
      </c>
      <c r="N2567" t="s">
        <v>96</v>
      </c>
      <c r="O2567" t="s">
        <v>2390</v>
      </c>
      <c r="P2567" s="199">
        <v>5000</v>
      </c>
      <c r="S2567" t="s">
        <v>3329</v>
      </c>
      <c r="T2567" t="s">
        <v>97</v>
      </c>
      <c r="U2567" s="201">
        <v>5.07</v>
      </c>
      <c r="V2567" t="s">
        <v>2391</v>
      </c>
      <c r="W2567" t="s">
        <v>1487</v>
      </c>
      <c r="X2567" t="s">
        <v>3337</v>
      </c>
      <c r="Y2567" t="s">
        <v>1528</v>
      </c>
      <c r="Z2567" t="s">
        <v>1910</v>
      </c>
      <c r="AA2567">
        <v>817798</v>
      </c>
      <c r="AB2567" s="198">
        <v>37042.875</v>
      </c>
      <c r="AC2567" s="198">
        <v>37042.875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4251</v>
      </c>
      <c r="G2568" s="202">
        <v>1310471</v>
      </c>
      <c r="H2568" s="198">
        <v>37041.37672453704</v>
      </c>
      <c r="I2568" t="s">
        <v>1569</v>
      </c>
      <c r="M2568" t="s">
        <v>2946</v>
      </c>
      <c r="N2568" t="s">
        <v>1524</v>
      </c>
      <c r="O2568" t="s">
        <v>4912</v>
      </c>
      <c r="P2568" s="199">
        <v>4251</v>
      </c>
      <c r="S2568" t="s">
        <v>2947</v>
      </c>
      <c r="T2568" t="s">
        <v>3255</v>
      </c>
      <c r="U2568" s="201">
        <v>3.5550000000000002</v>
      </c>
      <c r="V2568" t="s">
        <v>2392</v>
      </c>
      <c r="W2568" t="s">
        <v>1363</v>
      </c>
      <c r="X2568" t="s">
        <v>1548</v>
      </c>
      <c r="Y2568" t="s">
        <v>1528</v>
      </c>
      <c r="Z2568" t="s">
        <v>1909</v>
      </c>
      <c r="AA2568">
        <v>817801</v>
      </c>
      <c r="AB2568" s="198">
        <v>37042.875</v>
      </c>
      <c r="AC2568" s="198">
        <v>37042.875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1180</v>
      </c>
      <c r="G2569" s="202">
        <v>1310473</v>
      </c>
      <c r="H2569" s="198">
        <v>37041.376736111109</v>
      </c>
      <c r="I2569" t="s">
        <v>2976</v>
      </c>
      <c r="M2569" t="s">
        <v>2946</v>
      </c>
      <c r="N2569" t="s">
        <v>1524</v>
      </c>
      <c r="O2569" t="s">
        <v>2015</v>
      </c>
      <c r="Q2569" s="199">
        <v>1180</v>
      </c>
      <c r="S2569" t="s">
        <v>2947</v>
      </c>
      <c r="T2569" t="s">
        <v>3255</v>
      </c>
      <c r="U2569" s="201">
        <v>2.7149999999999999</v>
      </c>
      <c r="V2569" t="s">
        <v>1455</v>
      </c>
      <c r="W2569" t="s">
        <v>272</v>
      </c>
      <c r="X2569" t="s">
        <v>83</v>
      </c>
      <c r="Y2569" t="s">
        <v>1528</v>
      </c>
      <c r="Z2569" t="s">
        <v>1909</v>
      </c>
      <c r="AA2569">
        <v>817803</v>
      </c>
      <c r="AB2569" s="198">
        <v>37042.875</v>
      </c>
      <c r="AC2569" s="198">
        <v>37042.875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15000</v>
      </c>
      <c r="G2570" s="202">
        <v>1310474</v>
      </c>
      <c r="H2570" s="198">
        <v>37041.376736111109</v>
      </c>
      <c r="I2570" t="s">
        <v>2941</v>
      </c>
      <c r="M2570" t="s">
        <v>2946</v>
      </c>
      <c r="N2570" t="s">
        <v>1524</v>
      </c>
      <c r="O2570" t="s">
        <v>110</v>
      </c>
      <c r="Q2570" s="199">
        <v>15000</v>
      </c>
      <c r="S2570" t="s">
        <v>2947</v>
      </c>
      <c r="T2570" t="s">
        <v>3255</v>
      </c>
      <c r="U2570" s="201">
        <v>3.68</v>
      </c>
      <c r="V2570" t="s">
        <v>1057</v>
      </c>
      <c r="W2570" t="s">
        <v>1101</v>
      </c>
      <c r="X2570" t="s">
        <v>1102</v>
      </c>
      <c r="Y2570" t="s">
        <v>1528</v>
      </c>
      <c r="Z2570" t="s">
        <v>1909</v>
      </c>
      <c r="AA2570">
        <v>817804</v>
      </c>
      <c r="AB2570" s="198">
        <v>37042.875</v>
      </c>
      <c r="AC2570" s="198">
        <v>37042.875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1310472</v>
      </c>
      <c r="H2571" s="198">
        <v>37041.376736111109</v>
      </c>
      <c r="I2571" t="s">
        <v>1496</v>
      </c>
      <c r="M2571" t="s">
        <v>2946</v>
      </c>
      <c r="N2571" t="s">
        <v>1524</v>
      </c>
      <c r="O2571" t="s">
        <v>4940</v>
      </c>
      <c r="Q2571" s="199">
        <v>5000</v>
      </c>
      <c r="S2571" t="s">
        <v>2947</v>
      </c>
      <c r="T2571" t="s">
        <v>3255</v>
      </c>
      <c r="U2571" s="201">
        <v>4.95</v>
      </c>
      <c r="V2571" t="s">
        <v>1497</v>
      </c>
      <c r="W2571" t="s">
        <v>82</v>
      </c>
      <c r="X2571" t="s">
        <v>83</v>
      </c>
      <c r="Y2571" t="s">
        <v>1528</v>
      </c>
      <c r="Z2571" t="s">
        <v>1909</v>
      </c>
      <c r="AA2571">
        <v>817802</v>
      </c>
      <c r="AB2571" s="198">
        <v>37042.875</v>
      </c>
      <c r="AC2571" s="198">
        <v>37042.875</v>
      </c>
    </row>
    <row r="2572" spans="1:29" x14ac:dyDescent="0.25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1310475</v>
      </c>
      <c r="H2572" s="198">
        <v>37041.376782407409</v>
      </c>
      <c r="I2572" t="s">
        <v>2939</v>
      </c>
      <c r="M2572" t="s">
        <v>2946</v>
      </c>
      <c r="N2572" t="s">
        <v>96</v>
      </c>
      <c r="O2572" t="s">
        <v>2345</v>
      </c>
      <c r="Q2572" s="199">
        <v>5000</v>
      </c>
      <c r="S2572" t="s">
        <v>3329</v>
      </c>
      <c r="T2572" t="s">
        <v>97</v>
      </c>
      <c r="U2572" s="201">
        <v>4.7949999999999999</v>
      </c>
      <c r="V2572" t="s">
        <v>3340</v>
      </c>
      <c r="W2572" t="s">
        <v>98</v>
      </c>
      <c r="X2572" t="s">
        <v>99</v>
      </c>
      <c r="Y2572" t="s">
        <v>1528</v>
      </c>
      <c r="Z2572" t="s">
        <v>1910</v>
      </c>
      <c r="AA2572">
        <v>817805</v>
      </c>
      <c r="AB2572" s="198">
        <v>37042.875</v>
      </c>
      <c r="AC2572" s="198">
        <v>37042.875</v>
      </c>
    </row>
    <row r="2573" spans="1:29" x14ac:dyDescent="0.25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30</v>
      </c>
      <c r="F2573" s="213">
        <f t="shared" si="205"/>
        <v>150000</v>
      </c>
      <c r="G2573" s="202">
        <v>1310476</v>
      </c>
      <c r="H2573" s="198">
        <v>37041.376828703702</v>
      </c>
      <c r="I2573" t="s">
        <v>1331</v>
      </c>
      <c r="M2573" t="s">
        <v>2946</v>
      </c>
      <c r="N2573" t="s">
        <v>96</v>
      </c>
      <c r="O2573" t="s">
        <v>3128</v>
      </c>
      <c r="Q2573" s="199">
        <v>5000</v>
      </c>
      <c r="S2573" t="s">
        <v>3329</v>
      </c>
      <c r="T2573" t="s">
        <v>97</v>
      </c>
      <c r="U2573" s="201">
        <v>4.83</v>
      </c>
      <c r="V2573" t="s">
        <v>1332</v>
      </c>
      <c r="W2573" t="s">
        <v>1502</v>
      </c>
      <c r="X2573" t="s">
        <v>99</v>
      </c>
      <c r="Y2573" t="s">
        <v>1528</v>
      </c>
      <c r="Z2573" t="s">
        <v>1910</v>
      </c>
      <c r="AA2573">
        <v>817806</v>
      </c>
      <c r="AB2573" s="198">
        <v>37043.875</v>
      </c>
      <c r="AC2573" s="198">
        <v>37072.875</v>
      </c>
    </row>
    <row r="2574" spans="1:29" x14ac:dyDescent="0.25">
      <c r="A2574" s="44" t="str">
        <f t="shared" si="201"/>
        <v xml:space="preserve"> Metals Financial</v>
      </c>
      <c r="B2574" s="44" t="str">
        <f t="shared" si="202"/>
        <v/>
      </c>
      <c r="C2574" s="44" t="str">
        <f t="shared" si="203"/>
        <v>Metals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20</v>
      </c>
      <c r="G2574" s="202">
        <v>1310477</v>
      </c>
      <c r="H2574" s="198">
        <v>37041.376898148148</v>
      </c>
      <c r="I2574" t="s">
        <v>3321</v>
      </c>
      <c r="M2574" t="s">
        <v>2952</v>
      </c>
      <c r="N2574" t="s">
        <v>3265</v>
      </c>
      <c r="O2574" t="s">
        <v>3266</v>
      </c>
      <c r="P2574" s="199">
        <v>20</v>
      </c>
      <c r="S2574" t="s">
        <v>3254</v>
      </c>
      <c r="T2574" t="s">
        <v>3255</v>
      </c>
      <c r="U2574" s="201">
        <v>1523</v>
      </c>
      <c r="V2574" t="s">
        <v>1283</v>
      </c>
      <c r="W2574" t="s">
        <v>3261</v>
      </c>
      <c r="X2574" t="s">
        <v>3257</v>
      </c>
      <c r="Y2574" t="s">
        <v>3258</v>
      </c>
      <c r="Z2574" t="s">
        <v>3259</v>
      </c>
      <c r="AA2574">
        <v>2157917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672</v>
      </c>
      <c r="G2575" s="202">
        <v>1310478</v>
      </c>
      <c r="H2575" s="198">
        <v>37041.376898148148</v>
      </c>
      <c r="I2575" t="s">
        <v>1238</v>
      </c>
      <c r="M2575" t="s">
        <v>2946</v>
      </c>
      <c r="N2575" t="s">
        <v>1524</v>
      </c>
      <c r="O2575" t="s">
        <v>2016</v>
      </c>
      <c r="Q2575" s="199">
        <v>672</v>
      </c>
      <c r="S2575" t="s">
        <v>2947</v>
      </c>
      <c r="T2575" t="s">
        <v>3255</v>
      </c>
      <c r="U2575" s="201">
        <v>3.65</v>
      </c>
      <c r="V2575" t="s">
        <v>1522</v>
      </c>
      <c r="W2575" t="s">
        <v>1107</v>
      </c>
      <c r="X2575" t="s">
        <v>1108</v>
      </c>
      <c r="Y2575" t="s">
        <v>1528</v>
      </c>
      <c r="Z2575" t="s">
        <v>1909</v>
      </c>
      <c r="AA2575">
        <v>817807</v>
      </c>
      <c r="AB2575" s="198">
        <v>37042.875</v>
      </c>
      <c r="AC2575" s="198">
        <v>37042.875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45000</v>
      </c>
      <c r="G2576" s="202">
        <v>1310479</v>
      </c>
      <c r="H2576" s="198">
        <v>37041.376944444448</v>
      </c>
      <c r="I2576" t="s">
        <v>1472</v>
      </c>
      <c r="M2576" t="s">
        <v>2946</v>
      </c>
      <c r="N2576" t="s">
        <v>1524</v>
      </c>
      <c r="O2576" t="s">
        <v>3042</v>
      </c>
      <c r="Q2576" s="199">
        <v>1500</v>
      </c>
      <c r="S2576" t="s">
        <v>2947</v>
      </c>
      <c r="T2576" t="s">
        <v>3255</v>
      </c>
      <c r="U2576" s="201">
        <v>3.62</v>
      </c>
      <c r="V2576" t="s">
        <v>2964</v>
      </c>
      <c r="W2576" t="s">
        <v>1107</v>
      </c>
      <c r="X2576" t="s">
        <v>1108</v>
      </c>
      <c r="Y2576" t="s">
        <v>1528</v>
      </c>
      <c r="Z2576" t="s">
        <v>1909</v>
      </c>
      <c r="AA2576">
        <v>817808</v>
      </c>
      <c r="AB2576" s="198">
        <v>37043.875</v>
      </c>
      <c r="AC2576" s="198">
        <v>37072.875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30000</v>
      </c>
      <c r="G2577" s="202">
        <v>1310480</v>
      </c>
      <c r="H2577" s="198">
        <v>37041.37699074074</v>
      </c>
      <c r="I2577" t="s">
        <v>1262</v>
      </c>
      <c r="M2577" t="s">
        <v>2946</v>
      </c>
      <c r="N2577" t="s">
        <v>1524</v>
      </c>
      <c r="O2577" t="s">
        <v>3383</v>
      </c>
      <c r="Q2577" s="199">
        <v>1000</v>
      </c>
      <c r="S2577" t="s">
        <v>2947</v>
      </c>
      <c r="T2577" t="s">
        <v>3255</v>
      </c>
      <c r="U2577" s="201">
        <v>3.855</v>
      </c>
      <c r="V2577" t="s">
        <v>1369</v>
      </c>
      <c r="W2577" t="s">
        <v>1117</v>
      </c>
      <c r="X2577" t="s">
        <v>1118</v>
      </c>
      <c r="Y2577" t="s">
        <v>1528</v>
      </c>
      <c r="Z2577" t="s">
        <v>1909</v>
      </c>
      <c r="AA2577">
        <v>817810</v>
      </c>
      <c r="AB2577" s="198">
        <v>37043.875</v>
      </c>
      <c r="AC2577" s="198">
        <v>37072.875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10000</v>
      </c>
      <c r="G2578" s="202">
        <v>1310482</v>
      </c>
      <c r="H2578" s="198">
        <v>37041.377002314817</v>
      </c>
      <c r="I2578" t="s">
        <v>1457</v>
      </c>
      <c r="M2578" t="s">
        <v>2946</v>
      </c>
      <c r="N2578" t="s">
        <v>1524</v>
      </c>
      <c r="O2578" t="s">
        <v>110</v>
      </c>
      <c r="Q2578" s="199">
        <v>10000</v>
      </c>
      <c r="S2578" t="s">
        <v>2947</v>
      </c>
      <c r="T2578" t="s">
        <v>3255</v>
      </c>
      <c r="U2578" s="201">
        <v>3.6850000000000001</v>
      </c>
      <c r="V2578" t="s">
        <v>3351</v>
      </c>
      <c r="W2578" t="s">
        <v>1101</v>
      </c>
      <c r="X2578" t="s">
        <v>1102</v>
      </c>
      <c r="Y2578" t="s">
        <v>1528</v>
      </c>
      <c r="Z2578" t="s">
        <v>1909</v>
      </c>
      <c r="AA2578">
        <v>817809</v>
      </c>
      <c r="AB2578" s="198">
        <v>37042.875</v>
      </c>
      <c r="AC2578" s="198">
        <v>37042.875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3282</v>
      </c>
      <c r="G2579" s="202">
        <v>1310484</v>
      </c>
      <c r="H2579" s="198">
        <v>37041.377060185187</v>
      </c>
      <c r="I2579" t="s">
        <v>1488</v>
      </c>
      <c r="M2579" t="s">
        <v>2946</v>
      </c>
      <c r="N2579" t="s">
        <v>1524</v>
      </c>
      <c r="O2579" t="s">
        <v>4976</v>
      </c>
      <c r="P2579" s="199">
        <v>3282</v>
      </c>
      <c r="S2579" t="s">
        <v>2947</v>
      </c>
      <c r="T2579" t="s">
        <v>3255</v>
      </c>
      <c r="U2579" s="201">
        <v>3.75</v>
      </c>
      <c r="V2579" t="s">
        <v>1092</v>
      </c>
      <c r="W2579" t="s">
        <v>82</v>
      </c>
      <c r="X2579" t="s">
        <v>83</v>
      </c>
      <c r="Y2579" t="s">
        <v>1528</v>
      </c>
      <c r="Z2579" t="s">
        <v>1909</v>
      </c>
      <c r="AA2579">
        <v>817811</v>
      </c>
      <c r="AB2579" s="198">
        <v>37042.875</v>
      </c>
      <c r="AC2579" s="198">
        <v>37042.875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1310485</v>
      </c>
      <c r="H2580" s="198">
        <v>37041.377071759256</v>
      </c>
      <c r="I2580" t="s">
        <v>1529</v>
      </c>
      <c r="M2580" t="s">
        <v>2946</v>
      </c>
      <c r="N2580" t="s">
        <v>1524</v>
      </c>
      <c r="O2580" t="s">
        <v>4845</v>
      </c>
      <c r="Q2580" s="199">
        <v>10000</v>
      </c>
      <c r="S2580" t="s">
        <v>2947</v>
      </c>
      <c r="T2580" t="s">
        <v>3255</v>
      </c>
      <c r="U2580" s="201">
        <v>3.7374999999999998</v>
      </c>
      <c r="V2580" t="s">
        <v>1561</v>
      </c>
      <c r="W2580" t="s">
        <v>1526</v>
      </c>
      <c r="X2580" t="s">
        <v>1527</v>
      </c>
      <c r="Y2580" t="s">
        <v>1528</v>
      </c>
      <c r="Z2580" t="s">
        <v>1909</v>
      </c>
      <c r="AA2580">
        <v>817812</v>
      </c>
      <c r="AB2580" s="198">
        <v>37042.875</v>
      </c>
      <c r="AC2580" s="198">
        <v>37042.875</v>
      </c>
    </row>
    <row r="2581" spans="1:29" x14ac:dyDescent="0.25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151</v>
      </c>
      <c r="F2581" s="213">
        <f t="shared" si="205"/>
        <v>755000</v>
      </c>
      <c r="G2581" s="202">
        <v>1310486</v>
      </c>
      <c r="H2581" s="198">
        <v>37041.377083333333</v>
      </c>
      <c r="I2581" t="s">
        <v>1267</v>
      </c>
      <c r="M2581" t="s">
        <v>2946</v>
      </c>
      <c r="N2581" t="s">
        <v>1268</v>
      </c>
      <c r="O2581" t="s">
        <v>1555</v>
      </c>
      <c r="Q2581" s="199">
        <v>5000</v>
      </c>
      <c r="S2581" t="s">
        <v>2947</v>
      </c>
      <c r="T2581" t="s">
        <v>3255</v>
      </c>
      <c r="U2581" s="201">
        <v>4.1749999999999998</v>
      </c>
      <c r="V2581" t="s">
        <v>1490</v>
      </c>
      <c r="W2581" t="s">
        <v>1767</v>
      </c>
      <c r="X2581" t="s">
        <v>1269</v>
      </c>
      <c r="Y2581" t="s">
        <v>3275</v>
      </c>
      <c r="Z2581" t="s">
        <v>1909</v>
      </c>
      <c r="AA2581" t="s">
        <v>2393</v>
      </c>
      <c r="AB2581" s="198">
        <v>37196</v>
      </c>
      <c r="AC2581" s="198">
        <v>37346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1310487</v>
      </c>
      <c r="H2582" s="198">
        <v>37041.37709490741</v>
      </c>
      <c r="I2582" t="s">
        <v>88</v>
      </c>
      <c r="M2582" t="s">
        <v>2946</v>
      </c>
      <c r="N2582" t="s">
        <v>1524</v>
      </c>
      <c r="O2582" t="s">
        <v>4953</v>
      </c>
      <c r="Q2582" s="199">
        <v>10000</v>
      </c>
      <c r="S2582" t="s">
        <v>2947</v>
      </c>
      <c r="T2582" t="s">
        <v>3255</v>
      </c>
      <c r="U2582" s="201">
        <v>3.87</v>
      </c>
      <c r="V2582" t="s">
        <v>1494</v>
      </c>
      <c r="W2582" t="s">
        <v>1117</v>
      </c>
      <c r="X2582" t="s">
        <v>1118</v>
      </c>
      <c r="Y2582" t="s">
        <v>1528</v>
      </c>
      <c r="Z2582" t="s">
        <v>1909</v>
      </c>
      <c r="AA2582">
        <v>817813</v>
      </c>
      <c r="AB2582" s="198">
        <v>37042.875</v>
      </c>
      <c r="AC2582" s="198">
        <v>37042.875</v>
      </c>
    </row>
    <row r="2583" spans="1:29" x14ac:dyDescent="0.25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620000</v>
      </c>
      <c r="G2583" s="202">
        <v>1310488</v>
      </c>
      <c r="H2583" s="198">
        <v>37041.377106481479</v>
      </c>
      <c r="I2583" t="s">
        <v>1267</v>
      </c>
      <c r="M2583" t="s">
        <v>2946</v>
      </c>
      <c r="N2583" t="s">
        <v>1268</v>
      </c>
      <c r="O2583" t="s">
        <v>1537</v>
      </c>
      <c r="Q2583" s="199">
        <v>20000</v>
      </c>
      <c r="S2583" t="s">
        <v>2947</v>
      </c>
      <c r="T2583" t="s">
        <v>3255</v>
      </c>
      <c r="U2583" s="201">
        <v>3.72</v>
      </c>
      <c r="V2583" t="s">
        <v>1202</v>
      </c>
      <c r="W2583" t="s">
        <v>1767</v>
      </c>
      <c r="X2583" t="s">
        <v>1269</v>
      </c>
      <c r="Y2583" t="s">
        <v>3275</v>
      </c>
      <c r="Z2583" t="s">
        <v>1909</v>
      </c>
      <c r="AA2583" t="s">
        <v>2394</v>
      </c>
      <c r="AB2583" s="198">
        <v>37073.875</v>
      </c>
      <c r="AC2583" s="198">
        <v>37103.875</v>
      </c>
    </row>
    <row r="2584" spans="1:29" x14ac:dyDescent="0.25">
      <c r="A2584" s="44" t="str">
        <f t="shared" si="201"/>
        <v>US Power Physical</v>
      </c>
      <c r="B2584" s="44" t="str">
        <f t="shared" si="202"/>
        <v>US</v>
      </c>
      <c r="C2584" s="44" t="str">
        <f t="shared" si="203"/>
        <v>Power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5</v>
      </c>
      <c r="F2584" s="213">
        <f t="shared" si="205"/>
        <v>250</v>
      </c>
      <c r="G2584" s="202">
        <v>1310489</v>
      </c>
      <c r="H2584" s="198">
        <v>37041.377106481479</v>
      </c>
      <c r="I2584" t="s">
        <v>2979</v>
      </c>
      <c r="M2584" t="s">
        <v>1657</v>
      </c>
      <c r="N2584" t="s">
        <v>2977</v>
      </c>
      <c r="O2584" t="s">
        <v>1158</v>
      </c>
      <c r="Q2584" s="199">
        <v>50</v>
      </c>
      <c r="S2584" t="s">
        <v>2945</v>
      </c>
      <c r="T2584" t="s">
        <v>3255</v>
      </c>
      <c r="U2584" s="201">
        <v>41.25</v>
      </c>
      <c r="V2584" t="s">
        <v>1081</v>
      </c>
      <c r="W2584" t="s">
        <v>2993</v>
      </c>
      <c r="X2584" t="s">
        <v>2994</v>
      </c>
      <c r="Y2584" t="s">
        <v>1072</v>
      </c>
      <c r="Z2584" t="s">
        <v>1904</v>
      </c>
      <c r="AA2584">
        <v>626044.1</v>
      </c>
      <c r="AB2584" s="198">
        <v>37046.875</v>
      </c>
      <c r="AC2584" s="198">
        <v>37050.875</v>
      </c>
    </row>
    <row r="2585" spans="1:29" x14ac:dyDescent="0.25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62</v>
      </c>
      <c r="F2585" s="213">
        <f t="shared" si="205"/>
        <v>3100</v>
      </c>
      <c r="G2585" s="202">
        <v>1310490</v>
      </c>
      <c r="H2585" s="198">
        <v>37041.377175925925</v>
      </c>
      <c r="I2585" t="s">
        <v>4842</v>
      </c>
      <c r="M2585" t="s">
        <v>1657</v>
      </c>
      <c r="N2585" t="s">
        <v>2977</v>
      </c>
      <c r="O2585" t="s">
        <v>2395</v>
      </c>
      <c r="P2585" s="199">
        <v>50</v>
      </c>
      <c r="S2585" t="s">
        <v>2945</v>
      </c>
      <c r="T2585" t="s">
        <v>3255</v>
      </c>
      <c r="U2585" s="201">
        <v>87.75</v>
      </c>
      <c r="V2585" t="s">
        <v>4843</v>
      </c>
      <c r="W2585" t="s">
        <v>2985</v>
      </c>
      <c r="X2585" t="s">
        <v>1266</v>
      </c>
      <c r="Y2585" t="s">
        <v>1072</v>
      </c>
      <c r="Z2585" t="s">
        <v>1904</v>
      </c>
      <c r="AA2585">
        <v>626045.1</v>
      </c>
      <c r="AB2585" s="198">
        <v>37073.594444444447</v>
      </c>
      <c r="AC2585" s="198">
        <v>37134.594444444447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1310491</v>
      </c>
      <c r="H2586" s="198">
        <v>37041.377187500002</v>
      </c>
      <c r="I2586" t="s">
        <v>1499</v>
      </c>
      <c r="M2586" t="s">
        <v>2946</v>
      </c>
      <c r="N2586" t="s">
        <v>1524</v>
      </c>
      <c r="O2586" t="s">
        <v>360</v>
      </c>
      <c r="Q2586" s="199">
        <v>5000</v>
      </c>
      <c r="S2586" t="s">
        <v>2947</v>
      </c>
      <c r="T2586" t="s">
        <v>3255</v>
      </c>
      <c r="U2586" s="201">
        <v>3.6349999999999998</v>
      </c>
      <c r="V2586" t="s">
        <v>1500</v>
      </c>
      <c r="W2586" t="s">
        <v>1107</v>
      </c>
      <c r="X2586" t="s">
        <v>85</v>
      </c>
      <c r="Y2586" t="s">
        <v>1528</v>
      </c>
      <c r="Z2586" t="s">
        <v>1909</v>
      </c>
      <c r="AA2586">
        <v>817815</v>
      </c>
      <c r="AB2586" s="198">
        <v>37042.875</v>
      </c>
      <c r="AC2586" s="198">
        <v>37042.875</v>
      </c>
    </row>
    <row r="2587" spans="1:29" x14ac:dyDescent="0.25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1310493</v>
      </c>
      <c r="H2587" s="198">
        <v>37041.377222222225</v>
      </c>
      <c r="I2587" t="s">
        <v>1427</v>
      </c>
      <c r="M2587" t="s">
        <v>2946</v>
      </c>
      <c r="N2587" t="s">
        <v>1556</v>
      </c>
      <c r="O2587" t="s">
        <v>4868</v>
      </c>
      <c r="Q2587" s="199">
        <v>10000</v>
      </c>
      <c r="S2587" t="s">
        <v>2947</v>
      </c>
      <c r="T2587" t="s">
        <v>3255</v>
      </c>
      <c r="U2587" s="201">
        <v>3.855</v>
      </c>
      <c r="V2587" t="s">
        <v>1700</v>
      </c>
      <c r="W2587" t="s">
        <v>1557</v>
      </c>
      <c r="X2587" t="s">
        <v>1558</v>
      </c>
      <c r="Y2587" t="s">
        <v>1528</v>
      </c>
      <c r="Z2587" t="s">
        <v>1909</v>
      </c>
      <c r="AA2587">
        <v>817816</v>
      </c>
      <c r="AB2587" s="198">
        <v>37042.875</v>
      </c>
      <c r="AC2587" s="198">
        <v>37042.875</v>
      </c>
    </row>
    <row r="2588" spans="1:29" x14ac:dyDescent="0.25">
      <c r="A2588" s="44" t="str">
        <f t="shared" si="201"/>
        <v>US Crude Financial</v>
      </c>
      <c r="B2588" s="44" t="str">
        <f t="shared" si="202"/>
        <v>US</v>
      </c>
      <c r="C2588" s="44" t="str">
        <f t="shared" si="203"/>
        <v>Crude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50000</v>
      </c>
      <c r="G2588" s="202">
        <v>1310492</v>
      </c>
      <c r="H2588" s="198">
        <v>37041.377222222225</v>
      </c>
      <c r="I2588" t="s">
        <v>1062</v>
      </c>
      <c r="M2588" t="s">
        <v>3086</v>
      </c>
      <c r="N2588" t="s">
        <v>1063</v>
      </c>
      <c r="O2588" t="s">
        <v>2972</v>
      </c>
      <c r="P2588" s="199">
        <v>50000</v>
      </c>
      <c r="S2588" t="s">
        <v>2953</v>
      </c>
      <c r="T2588" t="s">
        <v>3255</v>
      </c>
      <c r="U2588" s="201">
        <v>28.47</v>
      </c>
      <c r="V2588" t="s">
        <v>1064</v>
      </c>
      <c r="W2588" t="s">
        <v>1065</v>
      </c>
      <c r="X2588" t="s">
        <v>1066</v>
      </c>
      <c r="Y2588" t="s">
        <v>1670</v>
      </c>
      <c r="Z2588" t="s">
        <v>1909</v>
      </c>
      <c r="AA2588">
        <v>109510</v>
      </c>
      <c r="AB2588" s="198">
        <v>37073</v>
      </c>
      <c r="AC2588" s="198">
        <v>37103</v>
      </c>
    </row>
    <row r="2589" spans="1:29" x14ac:dyDescent="0.25">
      <c r="A2589" s="44" t="str">
        <f t="shared" si="201"/>
        <v>US Power Financial</v>
      </c>
      <c r="B2589" s="44" t="str">
        <f t="shared" si="202"/>
        <v>US</v>
      </c>
      <c r="C2589" s="44" t="str">
        <f t="shared" si="203"/>
        <v>Power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</v>
      </c>
      <c r="G2589" s="202">
        <v>1310494</v>
      </c>
      <c r="H2589" s="198">
        <v>37041.377233796295</v>
      </c>
      <c r="I2589" t="s">
        <v>43</v>
      </c>
      <c r="M2589" t="s">
        <v>1657</v>
      </c>
      <c r="N2589" t="s">
        <v>1069</v>
      </c>
      <c r="O2589" t="s">
        <v>4830</v>
      </c>
      <c r="P2589" s="199">
        <v>50</v>
      </c>
      <c r="S2589" t="s">
        <v>2945</v>
      </c>
      <c r="T2589" t="s">
        <v>3255</v>
      </c>
      <c r="U2589" s="201">
        <v>35.25</v>
      </c>
      <c r="V2589" t="s">
        <v>4776</v>
      </c>
      <c r="W2589" t="s">
        <v>1242</v>
      </c>
      <c r="X2589" t="s">
        <v>2984</v>
      </c>
      <c r="Y2589" t="s">
        <v>1072</v>
      </c>
      <c r="Z2589" t="s">
        <v>1909</v>
      </c>
      <c r="AA2589">
        <v>626046.1</v>
      </c>
      <c r="AB2589" s="198">
        <v>37042.875</v>
      </c>
      <c r="AC2589" s="198">
        <v>37042.875</v>
      </c>
    </row>
    <row r="2590" spans="1:29" x14ac:dyDescent="0.25">
      <c r="A2590" s="44" t="str">
        <f t="shared" si="201"/>
        <v>US Natural Gas Financial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Financial</v>
      </c>
      <c r="E2590" s="44">
        <f>IF(VLOOKUP(S2590,'DD-Lookup'!$J$6:$L$50,3,FALSE)="Monthly",(YEAR(AC2590)-YEAR(AB2590))*12+MONTH(AC2590)-MONTH(AB2590)+1,(AC2590-AB2590+1))</f>
        <v>31</v>
      </c>
      <c r="F2590" s="213">
        <f t="shared" si="205"/>
        <v>155000</v>
      </c>
      <c r="G2590" s="202">
        <v>1310495</v>
      </c>
      <c r="H2590" s="198">
        <v>37041.377245370371</v>
      </c>
      <c r="I2590" t="s">
        <v>1523</v>
      </c>
      <c r="M2590" t="s">
        <v>2946</v>
      </c>
      <c r="N2590" t="s">
        <v>1268</v>
      </c>
      <c r="O2590" t="s">
        <v>1537</v>
      </c>
      <c r="P2590" s="199">
        <v>5000</v>
      </c>
      <c r="S2590" t="s">
        <v>2947</v>
      </c>
      <c r="T2590" t="s">
        <v>3255</v>
      </c>
      <c r="U2590" s="201">
        <v>3.7149999999999999</v>
      </c>
      <c r="V2590" t="s">
        <v>1115</v>
      </c>
      <c r="W2590" t="s">
        <v>1767</v>
      </c>
      <c r="X2590" t="s">
        <v>1269</v>
      </c>
      <c r="Y2590" t="s">
        <v>3275</v>
      </c>
      <c r="Z2590" t="s">
        <v>1909</v>
      </c>
      <c r="AA2590" t="s">
        <v>2396</v>
      </c>
      <c r="AB2590" s="198">
        <v>37073.875</v>
      </c>
      <c r="AC2590" s="198">
        <v>37103.875</v>
      </c>
    </row>
    <row r="2591" spans="1:29" x14ac:dyDescent="0.25">
      <c r="A2591" s="44" t="str">
        <f t="shared" si="201"/>
        <v xml:space="preserve"> Natural Gas Physical</v>
      </c>
      <c r="B2591" s="44" t="str">
        <f t="shared" si="202"/>
        <v/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1310498</v>
      </c>
      <c r="H2591" s="198">
        <v>37041.377291666664</v>
      </c>
      <c r="I2591" t="s">
        <v>1551</v>
      </c>
      <c r="M2591" t="s">
        <v>2946</v>
      </c>
      <c r="N2591" t="s">
        <v>96</v>
      </c>
      <c r="O2591" t="s">
        <v>2345</v>
      </c>
      <c r="P2591" s="199">
        <v>5000</v>
      </c>
      <c r="S2591" t="s">
        <v>3329</v>
      </c>
      <c r="T2591" t="s">
        <v>97</v>
      </c>
      <c r="U2591" s="201">
        <v>4.78</v>
      </c>
      <c r="V2591" t="s">
        <v>1372</v>
      </c>
      <c r="W2591" t="s">
        <v>98</v>
      </c>
      <c r="X2591" t="s">
        <v>99</v>
      </c>
      <c r="Y2591" t="s">
        <v>1528</v>
      </c>
      <c r="Z2591" t="s">
        <v>1910</v>
      </c>
      <c r="AA2591">
        <v>817817</v>
      </c>
      <c r="AB2591" s="198">
        <v>37042.875</v>
      </c>
      <c r="AC2591" s="198">
        <v>37042.875</v>
      </c>
    </row>
    <row r="2592" spans="1:29" x14ac:dyDescent="0.25">
      <c r="A2592" s="44" t="str">
        <f t="shared" si="201"/>
        <v xml:space="preserve"> Natural Gas Physical</v>
      </c>
      <c r="B2592" s="44" t="str">
        <f t="shared" si="202"/>
        <v/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6788</v>
      </c>
      <c r="G2592" s="202">
        <v>1310500</v>
      </c>
      <c r="H2592" s="198">
        <v>37041.377418981479</v>
      </c>
      <c r="I2592" t="s">
        <v>1451</v>
      </c>
      <c r="M2592" t="s">
        <v>2946</v>
      </c>
      <c r="N2592" t="s">
        <v>1556</v>
      </c>
      <c r="O2592" t="s">
        <v>4868</v>
      </c>
      <c r="P2592" s="199">
        <v>6788</v>
      </c>
      <c r="S2592" t="s">
        <v>2947</v>
      </c>
      <c r="T2592" t="s">
        <v>3255</v>
      </c>
      <c r="U2592" s="201">
        <v>3.85</v>
      </c>
      <c r="V2592" t="s">
        <v>1699</v>
      </c>
      <c r="W2592" t="s">
        <v>1557</v>
      </c>
      <c r="X2592" t="s">
        <v>1558</v>
      </c>
      <c r="Y2592" t="s">
        <v>1528</v>
      </c>
      <c r="Z2592" t="s">
        <v>1909</v>
      </c>
      <c r="AA2592">
        <v>817820</v>
      </c>
      <c r="AB2592" s="198">
        <v>37042.875</v>
      </c>
      <c r="AC2592" s="198">
        <v>37042.875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1310499</v>
      </c>
      <c r="H2593" s="198">
        <v>37041.377418981479</v>
      </c>
      <c r="I2593" t="s">
        <v>1551</v>
      </c>
      <c r="M2593" t="s">
        <v>2946</v>
      </c>
      <c r="N2593" t="s">
        <v>1524</v>
      </c>
      <c r="O2593" t="s">
        <v>4845</v>
      </c>
      <c r="Q2593" s="199">
        <v>5000</v>
      </c>
      <c r="S2593" t="s">
        <v>2947</v>
      </c>
      <c r="T2593" t="s">
        <v>3255</v>
      </c>
      <c r="U2593" s="201">
        <v>3.7387999999999999</v>
      </c>
      <c r="V2593" t="s">
        <v>1058</v>
      </c>
      <c r="W2593" t="s">
        <v>1526</v>
      </c>
      <c r="X2593" t="s">
        <v>1527</v>
      </c>
      <c r="Y2593" t="s">
        <v>1528</v>
      </c>
      <c r="Z2593" t="s">
        <v>1909</v>
      </c>
      <c r="AA2593">
        <v>817819</v>
      </c>
      <c r="AB2593" s="198">
        <v>37042.875</v>
      </c>
      <c r="AC2593" s="198">
        <v>37042.875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1310501</v>
      </c>
      <c r="H2594" s="198">
        <v>37041.377465277779</v>
      </c>
      <c r="I2594" t="s">
        <v>1551</v>
      </c>
      <c r="M2594" t="s">
        <v>2946</v>
      </c>
      <c r="N2594" t="s">
        <v>1524</v>
      </c>
      <c r="O2594" t="s">
        <v>4845</v>
      </c>
      <c r="Q2594" s="199">
        <v>5000</v>
      </c>
      <c r="S2594" t="s">
        <v>2947</v>
      </c>
      <c r="T2594" t="s">
        <v>3255</v>
      </c>
      <c r="U2594" s="201">
        <v>3.7387999999999999</v>
      </c>
      <c r="V2594" t="s">
        <v>1364</v>
      </c>
      <c r="W2594" t="s">
        <v>1526</v>
      </c>
      <c r="X2594" t="s">
        <v>1527</v>
      </c>
      <c r="Y2594" t="s">
        <v>1528</v>
      </c>
      <c r="Z2594" t="s">
        <v>1909</v>
      </c>
      <c r="AA2594">
        <v>817821</v>
      </c>
      <c r="AB2594" s="198">
        <v>37042.875</v>
      </c>
      <c r="AC2594" s="198">
        <v>37042.875</v>
      </c>
    </row>
    <row r="2595" spans="1:29" x14ac:dyDescent="0.25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123</v>
      </c>
      <c r="F2595" s="213">
        <f t="shared" si="205"/>
        <v>615000</v>
      </c>
      <c r="G2595" s="202">
        <v>1310503</v>
      </c>
      <c r="H2595" s="198">
        <v>37041.377534722225</v>
      </c>
      <c r="I2595" t="s">
        <v>1267</v>
      </c>
      <c r="M2595" t="s">
        <v>2946</v>
      </c>
      <c r="N2595" t="s">
        <v>1268</v>
      </c>
      <c r="O2595" t="s">
        <v>251</v>
      </c>
      <c r="P2595" s="199">
        <v>5000</v>
      </c>
      <c r="S2595" t="s">
        <v>2947</v>
      </c>
      <c r="T2595" t="s">
        <v>3255</v>
      </c>
      <c r="U2595" s="201">
        <v>3.81</v>
      </c>
      <c r="V2595" t="s">
        <v>1485</v>
      </c>
      <c r="W2595" t="s">
        <v>1767</v>
      </c>
      <c r="X2595" t="s">
        <v>1269</v>
      </c>
      <c r="Y2595" t="s">
        <v>3275</v>
      </c>
      <c r="Z2595" t="s">
        <v>1909</v>
      </c>
      <c r="AA2595" t="s">
        <v>2397</v>
      </c>
      <c r="AB2595" s="198">
        <v>37073</v>
      </c>
      <c r="AC2595" s="198">
        <v>37195</v>
      </c>
    </row>
    <row r="2596" spans="1:29" x14ac:dyDescent="0.25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151</v>
      </c>
      <c r="F2596" s="213">
        <f t="shared" si="205"/>
        <v>755000</v>
      </c>
      <c r="G2596" s="202">
        <v>1310502</v>
      </c>
      <c r="H2596" s="198">
        <v>37041.377534722225</v>
      </c>
      <c r="I2596" t="s">
        <v>1267</v>
      </c>
      <c r="M2596" t="s">
        <v>2946</v>
      </c>
      <c r="N2596" t="s">
        <v>1538</v>
      </c>
      <c r="O2596" t="s">
        <v>914</v>
      </c>
      <c r="P2596" s="199">
        <v>5000</v>
      </c>
      <c r="S2596" t="s">
        <v>2947</v>
      </c>
      <c r="T2596" t="s">
        <v>3255</v>
      </c>
      <c r="U2596" s="201">
        <v>0.9</v>
      </c>
      <c r="V2596" t="s">
        <v>1202</v>
      </c>
      <c r="W2596" t="s">
        <v>1539</v>
      </c>
      <c r="X2596" t="s">
        <v>1540</v>
      </c>
      <c r="Y2596" t="s">
        <v>3275</v>
      </c>
      <c r="Z2596" t="s">
        <v>1909</v>
      </c>
      <c r="AA2596" t="s">
        <v>2398</v>
      </c>
      <c r="AB2596" s="198">
        <v>37196</v>
      </c>
      <c r="AC2596" s="198">
        <v>37346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1310504</v>
      </c>
      <c r="H2597" s="198">
        <v>37041.377650462964</v>
      </c>
      <c r="I2597" t="s">
        <v>1098</v>
      </c>
      <c r="M2597" t="s">
        <v>2946</v>
      </c>
      <c r="N2597" t="s">
        <v>1524</v>
      </c>
      <c r="O2597" t="s">
        <v>2071</v>
      </c>
      <c r="Q2597" s="199">
        <v>5000</v>
      </c>
      <c r="S2597" t="s">
        <v>2947</v>
      </c>
      <c r="T2597" t="s">
        <v>3255</v>
      </c>
      <c r="U2597" s="201">
        <v>3.57</v>
      </c>
      <c r="V2597" t="s">
        <v>1009</v>
      </c>
      <c r="W2597" t="s">
        <v>1107</v>
      </c>
      <c r="X2597" t="s">
        <v>85</v>
      </c>
      <c r="Y2597" t="s">
        <v>1528</v>
      </c>
      <c r="Z2597" t="s">
        <v>1909</v>
      </c>
      <c r="AA2597">
        <v>817823</v>
      </c>
      <c r="AB2597" s="198">
        <v>37042.875</v>
      </c>
      <c r="AC2597" s="198">
        <v>37042.875</v>
      </c>
    </row>
    <row r="2598" spans="1:29" x14ac:dyDescent="0.25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1310505</v>
      </c>
      <c r="H2598" s="198">
        <v>37041.37767361111</v>
      </c>
      <c r="I2598" t="s">
        <v>1062</v>
      </c>
      <c r="M2598" t="s">
        <v>3086</v>
      </c>
      <c r="N2598" t="s">
        <v>1063</v>
      </c>
      <c r="O2598" t="s">
        <v>2972</v>
      </c>
      <c r="P2598" s="199">
        <v>50000</v>
      </c>
      <c r="S2598" t="s">
        <v>2953</v>
      </c>
      <c r="T2598" t="s">
        <v>3255</v>
      </c>
      <c r="U2598" s="201">
        <v>28.45</v>
      </c>
      <c r="V2598" t="s">
        <v>1064</v>
      </c>
      <c r="W2598" t="s">
        <v>1065</v>
      </c>
      <c r="X2598" t="s">
        <v>1066</v>
      </c>
      <c r="Y2598" t="s">
        <v>1670</v>
      </c>
      <c r="Z2598" t="s">
        <v>1909</v>
      </c>
      <c r="AA2598">
        <v>109511</v>
      </c>
      <c r="AB2598" s="198">
        <v>37073</v>
      </c>
      <c r="AC2598" s="198">
        <v>37103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1762</v>
      </c>
      <c r="G2599" s="202">
        <v>1310506</v>
      </c>
      <c r="H2599" s="198">
        <v>37041.377766203703</v>
      </c>
      <c r="I2599" t="s">
        <v>1600</v>
      </c>
      <c r="M2599" t="s">
        <v>2946</v>
      </c>
      <c r="N2599" t="s">
        <v>1524</v>
      </c>
      <c r="O2599" t="s">
        <v>4976</v>
      </c>
      <c r="P2599" s="199">
        <v>1762</v>
      </c>
      <c r="S2599" t="s">
        <v>2947</v>
      </c>
      <c r="T2599" t="s">
        <v>3255</v>
      </c>
      <c r="U2599" s="201">
        <v>3.75</v>
      </c>
      <c r="V2599" t="s">
        <v>1011</v>
      </c>
      <c r="W2599" t="s">
        <v>82</v>
      </c>
      <c r="X2599" t="s">
        <v>83</v>
      </c>
      <c r="Y2599" t="s">
        <v>1528</v>
      </c>
      <c r="Z2599" t="s">
        <v>1909</v>
      </c>
      <c r="AA2599">
        <v>817825</v>
      </c>
      <c r="AB2599" s="198">
        <v>37042.875</v>
      </c>
      <c r="AC2599" s="198">
        <v>37042.875</v>
      </c>
    </row>
    <row r="2600" spans="1:29" x14ac:dyDescent="0.25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1310508</v>
      </c>
      <c r="H2600" s="198">
        <v>37041.377847222226</v>
      </c>
      <c r="I2600" t="s">
        <v>1570</v>
      </c>
      <c r="M2600" t="s">
        <v>2946</v>
      </c>
      <c r="N2600" t="s">
        <v>96</v>
      </c>
      <c r="O2600" t="s">
        <v>2345</v>
      </c>
      <c r="Q2600" s="199">
        <v>5000</v>
      </c>
      <c r="S2600" t="s">
        <v>3329</v>
      </c>
      <c r="T2600" t="s">
        <v>97</v>
      </c>
      <c r="U2600" s="201">
        <v>4.7949999999999999</v>
      </c>
      <c r="V2600" t="s">
        <v>1134</v>
      </c>
      <c r="W2600" t="s">
        <v>98</v>
      </c>
      <c r="X2600" t="s">
        <v>99</v>
      </c>
      <c r="Y2600" t="s">
        <v>1528</v>
      </c>
      <c r="Z2600" t="s">
        <v>1910</v>
      </c>
      <c r="AA2600">
        <v>817826</v>
      </c>
      <c r="AB2600" s="198">
        <v>37042.875</v>
      </c>
      <c r="AC2600" s="198">
        <v>37042.875</v>
      </c>
    </row>
    <row r="2601" spans="1:29" x14ac:dyDescent="0.25">
      <c r="A2601" s="44" t="str">
        <f t="shared" si="201"/>
        <v xml:space="preserve"> Crude Financial</v>
      </c>
      <c r="B2601" s="44" t="str">
        <f t="shared" si="202"/>
        <v/>
      </c>
      <c r="C2601" s="44" t="str">
        <f t="shared" si="203"/>
        <v>Crude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31</v>
      </c>
      <c r="F2601" s="213">
        <f t="shared" si="205"/>
        <v>775000</v>
      </c>
      <c r="G2601" s="202">
        <v>1310509</v>
      </c>
      <c r="H2601" s="198">
        <v>37041.377939814818</v>
      </c>
      <c r="I2601" t="s">
        <v>1220</v>
      </c>
      <c r="M2601" t="s">
        <v>3086</v>
      </c>
      <c r="N2601" t="s">
        <v>1288</v>
      </c>
      <c r="O2601" t="s">
        <v>1289</v>
      </c>
      <c r="P2601" s="199">
        <v>25000</v>
      </c>
      <c r="S2601" t="s">
        <v>1290</v>
      </c>
      <c r="T2601" t="s">
        <v>3255</v>
      </c>
      <c r="U2601" s="201">
        <v>28.9</v>
      </c>
      <c r="V2601" t="s">
        <v>214</v>
      </c>
      <c r="W2601" t="s">
        <v>1050</v>
      </c>
      <c r="X2601" t="s">
        <v>1051</v>
      </c>
      <c r="Y2601" t="s">
        <v>1670</v>
      </c>
      <c r="Z2601" t="s">
        <v>3420</v>
      </c>
      <c r="AA2601">
        <v>109512</v>
      </c>
      <c r="AB2601" s="198">
        <v>37073</v>
      </c>
      <c r="AC2601" s="198">
        <v>37103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1310510</v>
      </c>
      <c r="H2602" s="198">
        <v>37041.377962962964</v>
      </c>
      <c r="I2602" t="s">
        <v>1276</v>
      </c>
      <c r="M2602" t="s">
        <v>2946</v>
      </c>
      <c r="N2602" t="s">
        <v>1524</v>
      </c>
      <c r="O2602" t="s">
        <v>2046</v>
      </c>
      <c r="Q2602" s="199">
        <v>5000</v>
      </c>
      <c r="S2602" t="s">
        <v>2947</v>
      </c>
      <c r="T2602" t="s">
        <v>3255</v>
      </c>
      <c r="U2602" s="201">
        <v>3.63</v>
      </c>
      <c r="V2602" t="s">
        <v>4942</v>
      </c>
      <c r="W2602" t="s">
        <v>1107</v>
      </c>
      <c r="X2602" t="s">
        <v>85</v>
      </c>
      <c r="Y2602" t="s">
        <v>1528</v>
      </c>
      <c r="Z2602" t="s">
        <v>1909</v>
      </c>
      <c r="AA2602">
        <v>817828</v>
      </c>
      <c r="AB2602" s="198">
        <v>37042.875</v>
      </c>
      <c r="AC2602" s="198">
        <v>37042.875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1039</v>
      </c>
      <c r="G2603" s="202">
        <v>1310511</v>
      </c>
      <c r="H2603" s="198">
        <v>37041.378009259257</v>
      </c>
      <c r="I2603" t="s">
        <v>1267</v>
      </c>
      <c r="M2603" t="s">
        <v>2946</v>
      </c>
      <c r="N2603" t="s">
        <v>1524</v>
      </c>
      <c r="O2603" t="s">
        <v>1984</v>
      </c>
      <c r="P2603" s="199">
        <v>1039</v>
      </c>
      <c r="S2603" t="s">
        <v>2947</v>
      </c>
      <c r="T2603" t="s">
        <v>3255</v>
      </c>
      <c r="U2603" s="201">
        <v>4.0449999999999999</v>
      </c>
      <c r="V2603" t="s">
        <v>1359</v>
      </c>
      <c r="W2603" t="s">
        <v>250</v>
      </c>
      <c r="X2603" t="s">
        <v>70</v>
      </c>
      <c r="Y2603" t="s">
        <v>1528</v>
      </c>
      <c r="Z2603" t="s">
        <v>1909</v>
      </c>
      <c r="AA2603">
        <v>817829</v>
      </c>
      <c r="AB2603" s="198">
        <v>37042.875</v>
      </c>
      <c r="AC2603" s="198">
        <v>37042.875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1310512</v>
      </c>
      <c r="H2604" s="198">
        <v>37041.378020833334</v>
      </c>
      <c r="I2604" t="s">
        <v>1406</v>
      </c>
      <c r="M2604" t="s">
        <v>2946</v>
      </c>
      <c r="N2604" t="s">
        <v>1524</v>
      </c>
      <c r="O2604" t="s">
        <v>4882</v>
      </c>
      <c r="P2604" s="199">
        <v>5000</v>
      </c>
      <c r="S2604" t="s">
        <v>2947</v>
      </c>
      <c r="T2604" t="s">
        <v>3255</v>
      </c>
      <c r="U2604" s="201">
        <v>3.835</v>
      </c>
      <c r="V2604" t="s">
        <v>402</v>
      </c>
      <c r="W2604" t="s">
        <v>1575</v>
      </c>
      <c r="X2604" t="s">
        <v>1576</v>
      </c>
      <c r="Y2604" t="s">
        <v>1528</v>
      </c>
      <c r="Z2604" t="s">
        <v>1909</v>
      </c>
      <c r="AA2604">
        <v>817830</v>
      </c>
      <c r="AB2604" s="198">
        <v>37042.875</v>
      </c>
      <c r="AC2604" s="198">
        <v>37042.875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1310513</v>
      </c>
      <c r="H2605" s="198">
        <v>37041.378136574072</v>
      </c>
      <c r="I2605" t="s">
        <v>92</v>
      </c>
      <c r="M2605" t="s">
        <v>2946</v>
      </c>
      <c r="N2605" t="s">
        <v>1524</v>
      </c>
      <c r="O2605" t="s">
        <v>4934</v>
      </c>
      <c r="Q2605" s="199">
        <v>5000</v>
      </c>
      <c r="S2605" t="s">
        <v>2947</v>
      </c>
      <c r="T2605" t="s">
        <v>3255</v>
      </c>
      <c r="U2605" s="201">
        <v>3.5</v>
      </c>
      <c r="V2605" t="s">
        <v>2318</v>
      </c>
      <c r="W2605" t="s">
        <v>91</v>
      </c>
      <c r="X2605" t="s">
        <v>83</v>
      </c>
      <c r="Y2605" t="s">
        <v>1528</v>
      </c>
      <c r="Z2605" t="s">
        <v>1909</v>
      </c>
      <c r="AA2605">
        <v>817832</v>
      </c>
      <c r="AB2605" s="198">
        <v>37042.875</v>
      </c>
      <c r="AC2605" s="198">
        <v>37042.875</v>
      </c>
    </row>
    <row r="2606" spans="1:29" x14ac:dyDescent="0.25">
      <c r="A2606" s="44" t="str">
        <f t="shared" si="201"/>
        <v>US Paper Physical</v>
      </c>
      <c r="B2606" s="44" t="str">
        <f t="shared" si="202"/>
        <v>US</v>
      </c>
      <c r="C2606" s="44" t="str">
        <f t="shared" si="203"/>
        <v>Paper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</v>
      </c>
      <c r="G2606" s="202">
        <v>1310514</v>
      </c>
      <c r="H2606" s="198">
        <v>37041.378148148149</v>
      </c>
      <c r="I2606" t="s">
        <v>2399</v>
      </c>
      <c r="J2606" t="s">
        <v>2400</v>
      </c>
      <c r="K2606" t="s">
        <v>2401</v>
      </c>
      <c r="L2606">
        <v>183</v>
      </c>
      <c r="M2606" t="s">
        <v>2402</v>
      </c>
      <c r="N2606" t="s">
        <v>2403</v>
      </c>
      <c r="O2606" t="s">
        <v>2404</v>
      </c>
      <c r="P2606" s="199">
        <v>500</v>
      </c>
      <c r="S2606" t="s">
        <v>2405</v>
      </c>
      <c r="T2606" t="s">
        <v>3255</v>
      </c>
      <c r="U2606" s="201">
        <v>59</v>
      </c>
      <c r="V2606" t="s">
        <v>2406</v>
      </c>
      <c r="W2606" t="s">
        <v>2407</v>
      </c>
      <c r="X2606" t="s">
        <v>2408</v>
      </c>
      <c r="Y2606" t="s">
        <v>3275</v>
      </c>
      <c r="Z2606" t="s">
        <v>1909</v>
      </c>
      <c r="AA2606" t="s">
        <v>2409</v>
      </c>
      <c r="AB2606" s="198">
        <v>37041.875</v>
      </c>
      <c r="AC2606" s="198">
        <v>37041.875</v>
      </c>
    </row>
    <row r="2607" spans="1:29" x14ac:dyDescent="0.25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1310515</v>
      </c>
      <c r="H2607" s="198">
        <v>37041.378159722219</v>
      </c>
      <c r="I2607" t="s">
        <v>1128</v>
      </c>
      <c r="M2607" t="s">
        <v>2946</v>
      </c>
      <c r="N2607" t="s">
        <v>1268</v>
      </c>
      <c r="O2607" t="s">
        <v>54</v>
      </c>
      <c r="P2607" s="199">
        <v>5000</v>
      </c>
      <c r="S2607" t="s">
        <v>2947</v>
      </c>
      <c r="T2607" t="s">
        <v>3255</v>
      </c>
      <c r="U2607" s="201">
        <v>4.0650000000000004</v>
      </c>
      <c r="V2607" t="s">
        <v>1129</v>
      </c>
      <c r="W2607" t="s">
        <v>250</v>
      </c>
      <c r="X2607" t="s">
        <v>1167</v>
      </c>
      <c r="Y2607" t="s">
        <v>3275</v>
      </c>
      <c r="Z2607" t="s">
        <v>1909</v>
      </c>
      <c r="AA2607" t="s">
        <v>2410</v>
      </c>
      <c r="AB2607" s="198">
        <v>37043.875</v>
      </c>
      <c r="AC2607" s="198">
        <v>37072.875</v>
      </c>
    </row>
    <row r="2608" spans="1:29" x14ac:dyDescent="0.25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1310517</v>
      </c>
      <c r="H2608" s="198">
        <v>37041.378217592595</v>
      </c>
      <c r="I2608" t="s">
        <v>1262</v>
      </c>
      <c r="M2608" t="s">
        <v>2946</v>
      </c>
      <c r="N2608" t="s">
        <v>1268</v>
      </c>
      <c r="O2608" t="s">
        <v>436</v>
      </c>
      <c r="Q2608" s="199">
        <v>10000</v>
      </c>
      <c r="S2608" t="s">
        <v>2947</v>
      </c>
      <c r="T2608" t="s">
        <v>3255</v>
      </c>
      <c r="U2608" s="201">
        <v>3.5649999999999999</v>
      </c>
      <c r="V2608" t="s">
        <v>1560</v>
      </c>
      <c r="W2608" t="s">
        <v>2914</v>
      </c>
      <c r="X2608" t="s">
        <v>2915</v>
      </c>
      <c r="Y2608" t="s">
        <v>3275</v>
      </c>
      <c r="Z2608" t="s">
        <v>1909</v>
      </c>
      <c r="AA2608" t="s">
        <v>2411</v>
      </c>
      <c r="AB2608" s="198">
        <v>37043.875</v>
      </c>
      <c r="AC2608" s="198">
        <v>37072.875</v>
      </c>
    </row>
    <row r="2609" spans="1:29" x14ac:dyDescent="0.25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365</v>
      </c>
      <c r="F2609" s="213">
        <f t="shared" si="205"/>
        <v>3650000</v>
      </c>
      <c r="G2609" s="202">
        <v>1310521</v>
      </c>
      <c r="H2609" s="198">
        <v>37041.378275462965</v>
      </c>
      <c r="I2609" t="s">
        <v>3095</v>
      </c>
      <c r="M2609" t="s">
        <v>2946</v>
      </c>
      <c r="N2609" t="s">
        <v>1538</v>
      </c>
      <c r="O2609" t="s">
        <v>2412</v>
      </c>
      <c r="P2609" s="199">
        <v>10000</v>
      </c>
      <c r="S2609" t="s">
        <v>2947</v>
      </c>
      <c r="T2609" t="s">
        <v>3255</v>
      </c>
      <c r="U2609" s="201">
        <v>-5.0000000000000001E-3</v>
      </c>
      <c r="V2609" t="s">
        <v>3389</v>
      </c>
      <c r="W2609" t="s">
        <v>1402</v>
      </c>
      <c r="X2609" t="s">
        <v>1403</v>
      </c>
      <c r="Y2609" t="s">
        <v>3275</v>
      </c>
      <c r="Z2609" t="s">
        <v>1909</v>
      </c>
      <c r="AA2609" t="s">
        <v>2413</v>
      </c>
      <c r="AB2609" s="198">
        <v>37257.875</v>
      </c>
      <c r="AC2609" s="198">
        <v>37621.875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1300</v>
      </c>
      <c r="G2610" s="202">
        <v>1310518</v>
      </c>
      <c r="H2610" s="198">
        <v>37041.378275462965</v>
      </c>
      <c r="I2610" t="s">
        <v>1267</v>
      </c>
      <c r="M2610" t="s">
        <v>2946</v>
      </c>
      <c r="N2610" t="s">
        <v>1524</v>
      </c>
      <c r="O2610" t="s">
        <v>4845</v>
      </c>
      <c r="Q2610" s="199">
        <v>1300</v>
      </c>
      <c r="S2610" t="s">
        <v>2947</v>
      </c>
      <c r="T2610" t="s">
        <v>3255</v>
      </c>
      <c r="U2610" s="201">
        <v>3.7425000000000002</v>
      </c>
      <c r="V2610" t="s">
        <v>2414</v>
      </c>
      <c r="W2610" t="s">
        <v>1526</v>
      </c>
      <c r="X2610" t="s">
        <v>1527</v>
      </c>
      <c r="Y2610" t="s">
        <v>1528</v>
      </c>
      <c r="Z2610" t="s">
        <v>1909</v>
      </c>
      <c r="AA2610">
        <v>817834</v>
      </c>
      <c r="AB2610" s="198">
        <v>37042.875</v>
      </c>
      <c r="AC2610" s="198">
        <v>37042.875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2500</v>
      </c>
      <c r="G2611" s="202">
        <v>1310519</v>
      </c>
      <c r="H2611" s="198">
        <v>37041.378275462965</v>
      </c>
      <c r="I2611" t="s">
        <v>3095</v>
      </c>
      <c r="M2611" t="s">
        <v>2946</v>
      </c>
      <c r="N2611" t="s">
        <v>1524</v>
      </c>
      <c r="O2611" t="s">
        <v>4934</v>
      </c>
      <c r="P2611" s="199">
        <v>2500</v>
      </c>
      <c r="S2611" t="s">
        <v>2947</v>
      </c>
      <c r="T2611" t="s">
        <v>3255</v>
      </c>
      <c r="U2611" s="201">
        <v>3.4750000000000001</v>
      </c>
      <c r="V2611" t="s">
        <v>2931</v>
      </c>
      <c r="W2611" t="s">
        <v>91</v>
      </c>
      <c r="X2611" t="s">
        <v>83</v>
      </c>
      <c r="Y2611" t="s">
        <v>1528</v>
      </c>
      <c r="Z2611" t="s">
        <v>1909</v>
      </c>
      <c r="AA2611">
        <v>817833</v>
      </c>
      <c r="AB2611" s="198">
        <v>37042.875</v>
      </c>
      <c r="AC2611" s="198">
        <v>37042.875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12420</v>
      </c>
      <c r="G2612" s="202">
        <v>1310520</v>
      </c>
      <c r="H2612" s="198">
        <v>37041.378275462965</v>
      </c>
      <c r="I2612" t="s">
        <v>1472</v>
      </c>
      <c r="M2612" t="s">
        <v>2946</v>
      </c>
      <c r="N2612" t="s">
        <v>1524</v>
      </c>
      <c r="O2612" t="s">
        <v>431</v>
      </c>
      <c r="Q2612" s="199">
        <v>414</v>
      </c>
      <c r="S2612" t="s">
        <v>2947</v>
      </c>
      <c r="T2612" t="s">
        <v>3255</v>
      </c>
      <c r="U2612" s="201">
        <v>3.5649999999999999</v>
      </c>
      <c r="V2612" t="s">
        <v>2964</v>
      </c>
      <c r="W2612" t="s">
        <v>1388</v>
      </c>
      <c r="X2612" t="s">
        <v>85</v>
      </c>
      <c r="Y2612" t="s">
        <v>1528</v>
      </c>
      <c r="Z2612" t="s">
        <v>1909</v>
      </c>
      <c r="AA2612">
        <v>817835</v>
      </c>
      <c r="AB2612" s="198">
        <v>37043.875</v>
      </c>
      <c r="AC2612" s="198">
        <v>37072.875</v>
      </c>
    </row>
    <row r="2613" spans="1:29" x14ac:dyDescent="0.25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123</v>
      </c>
      <c r="F2613" s="213">
        <f t="shared" si="205"/>
        <v>615000</v>
      </c>
      <c r="G2613" s="202">
        <v>1310523</v>
      </c>
      <c r="H2613" s="198">
        <v>37041.378333333334</v>
      </c>
      <c r="I2613" t="s">
        <v>1600</v>
      </c>
      <c r="M2613" t="s">
        <v>2946</v>
      </c>
      <c r="N2613" t="s">
        <v>1268</v>
      </c>
      <c r="O2613" t="s">
        <v>251</v>
      </c>
      <c r="Q2613" s="199">
        <v>5000</v>
      </c>
      <c r="S2613" t="s">
        <v>2947</v>
      </c>
      <c r="T2613" t="s">
        <v>3255</v>
      </c>
      <c r="U2613" s="201">
        <v>3.8149999999999999</v>
      </c>
      <c r="V2613" t="s">
        <v>3116</v>
      </c>
      <c r="W2613" t="s">
        <v>1767</v>
      </c>
      <c r="X2613" t="s">
        <v>1269</v>
      </c>
      <c r="Y2613" t="s">
        <v>3275</v>
      </c>
      <c r="Z2613" t="s">
        <v>1909</v>
      </c>
      <c r="AA2613" t="s">
        <v>2415</v>
      </c>
      <c r="AB2613" s="198">
        <v>37073</v>
      </c>
      <c r="AC2613" s="198">
        <v>37195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56</v>
      </c>
      <c r="G2614" s="202">
        <v>1310524</v>
      </c>
      <c r="H2614" s="198">
        <v>37041.378344907411</v>
      </c>
      <c r="I2614" t="s">
        <v>1267</v>
      </c>
      <c r="M2614" t="s">
        <v>2946</v>
      </c>
      <c r="N2614" t="s">
        <v>1524</v>
      </c>
      <c r="O2614" t="s">
        <v>360</v>
      </c>
      <c r="Q2614" s="199">
        <v>56</v>
      </c>
      <c r="S2614" t="s">
        <v>2947</v>
      </c>
      <c r="T2614" t="s">
        <v>3255</v>
      </c>
      <c r="U2614" s="201">
        <v>3.65</v>
      </c>
      <c r="V2614" t="s">
        <v>1359</v>
      </c>
      <c r="W2614" t="s">
        <v>1107</v>
      </c>
      <c r="X2614" t="s">
        <v>85</v>
      </c>
      <c r="Y2614" t="s">
        <v>1528</v>
      </c>
      <c r="Z2614" t="s">
        <v>1909</v>
      </c>
      <c r="AA2614">
        <v>817836</v>
      </c>
      <c r="AB2614" s="198">
        <v>37042.875</v>
      </c>
      <c r="AC2614" s="198">
        <v>37042.875</v>
      </c>
    </row>
    <row r="2615" spans="1:29" x14ac:dyDescent="0.25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1310525</v>
      </c>
      <c r="H2615" s="198">
        <v>37041.378379629627</v>
      </c>
      <c r="I2615" t="s">
        <v>3343</v>
      </c>
      <c r="M2615" t="s">
        <v>2946</v>
      </c>
      <c r="N2615" t="s">
        <v>96</v>
      </c>
      <c r="O2615" t="s">
        <v>1016</v>
      </c>
      <c r="Q2615" s="199">
        <v>10000</v>
      </c>
      <c r="S2615" t="s">
        <v>3329</v>
      </c>
      <c r="T2615" t="s">
        <v>97</v>
      </c>
      <c r="U2615" s="201">
        <v>4.7699999999999996</v>
      </c>
      <c r="V2615" t="s">
        <v>3388</v>
      </c>
      <c r="W2615" t="s">
        <v>98</v>
      </c>
      <c r="X2615" t="s">
        <v>99</v>
      </c>
      <c r="Y2615" t="s">
        <v>1528</v>
      </c>
      <c r="Z2615" t="s">
        <v>1910</v>
      </c>
      <c r="AA2615">
        <v>817837</v>
      </c>
      <c r="AB2615" s="198">
        <v>37041.875</v>
      </c>
      <c r="AC2615" s="198">
        <v>37041.875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8700</v>
      </c>
      <c r="G2616" s="202">
        <v>1310526</v>
      </c>
      <c r="H2616" s="198">
        <v>37041.37840277778</v>
      </c>
      <c r="I2616" t="s">
        <v>1238</v>
      </c>
      <c r="M2616" t="s">
        <v>2946</v>
      </c>
      <c r="N2616" t="s">
        <v>1524</v>
      </c>
      <c r="O2616" t="s">
        <v>4845</v>
      </c>
      <c r="Q2616" s="199">
        <v>8700</v>
      </c>
      <c r="S2616" t="s">
        <v>2947</v>
      </c>
      <c r="T2616" t="s">
        <v>3255</v>
      </c>
      <c r="U2616" s="201">
        <v>3.7425000000000002</v>
      </c>
      <c r="V2616" t="s">
        <v>1553</v>
      </c>
      <c r="W2616" t="s">
        <v>1526</v>
      </c>
      <c r="X2616" t="s">
        <v>1527</v>
      </c>
      <c r="Y2616" t="s">
        <v>1528</v>
      </c>
      <c r="Z2616" t="s">
        <v>1909</v>
      </c>
      <c r="AA2616">
        <v>817838</v>
      </c>
      <c r="AB2616" s="198">
        <v>37042.875</v>
      </c>
      <c r="AC2616" s="198">
        <v>37042.875</v>
      </c>
    </row>
    <row r="2617" spans="1:29" x14ac:dyDescent="0.25">
      <c r="A2617" s="44" t="str">
        <f t="shared" si="201"/>
        <v xml:space="preserve"> Metals Financial</v>
      </c>
      <c r="B2617" s="44" t="str">
        <f t="shared" si="202"/>
        <v/>
      </c>
      <c r="C2617" s="44" t="str">
        <f t="shared" si="203"/>
        <v>Metals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</v>
      </c>
      <c r="G2617" s="202">
        <v>1310527</v>
      </c>
      <c r="H2617" s="198">
        <v>37041.37841435185</v>
      </c>
      <c r="I2617" t="s">
        <v>1068</v>
      </c>
      <c r="M2617" t="s">
        <v>2952</v>
      </c>
      <c r="N2617" t="s">
        <v>3252</v>
      </c>
      <c r="O2617" t="s">
        <v>3253</v>
      </c>
      <c r="Q2617" s="199">
        <v>10</v>
      </c>
      <c r="S2617" t="s">
        <v>3254</v>
      </c>
      <c r="T2617" t="s">
        <v>3255</v>
      </c>
      <c r="U2617" s="201">
        <v>1703</v>
      </c>
      <c r="V2617" t="s">
        <v>4711</v>
      </c>
      <c r="W2617" t="s">
        <v>3261</v>
      </c>
      <c r="X2617" t="s">
        <v>3257</v>
      </c>
      <c r="Y2617" t="s">
        <v>3258</v>
      </c>
      <c r="Z2617" t="s">
        <v>3259</v>
      </c>
      <c r="AA2617">
        <v>2157919</v>
      </c>
    </row>
    <row r="2618" spans="1:29" x14ac:dyDescent="0.25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</v>
      </c>
      <c r="G2618" s="202">
        <v>1310528</v>
      </c>
      <c r="H2618" s="198">
        <v>37041.378425925926</v>
      </c>
      <c r="I2618" t="s">
        <v>1451</v>
      </c>
      <c r="M2618" t="s">
        <v>2946</v>
      </c>
      <c r="N2618" t="s">
        <v>96</v>
      </c>
      <c r="O2618" t="s">
        <v>2203</v>
      </c>
      <c r="Q2618" s="199">
        <v>5000</v>
      </c>
      <c r="S2618" t="s">
        <v>2947</v>
      </c>
      <c r="T2618" t="s">
        <v>3255</v>
      </c>
      <c r="U2618" s="201">
        <v>3.59</v>
      </c>
      <c r="V2618" t="s">
        <v>3180</v>
      </c>
      <c r="W2618" t="s">
        <v>1487</v>
      </c>
      <c r="X2618" t="s">
        <v>3337</v>
      </c>
      <c r="Y2618" t="s">
        <v>1528</v>
      </c>
      <c r="Z2618" t="s">
        <v>1910</v>
      </c>
      <c r="AA2618">
        <v>817839</v>
      </c>
      <c r="AB2618" s="198">
        <v>37042.875</v>
      </c>
      <c r="AC2618" s="198">
        <v>37042.875</v>
      </c>
    </row>
    <row r="2619" spans="1:29" x14ac:dyDescent="0.25">
      <c r="A2619" s="44" t="str">
        <f t="shared" si="201"/>
        <v xml:space="preserve"> LPG Financial</v>
      </c>
      <c r="B2619" s="44" t="str">
        <f t="shared" si="202"/>
        <v/>
      </c>
      <c r="C2619" s="44" t="str">
        <f t="shared" si="203"/>
        <v>LPG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31</v>
      </c>
      <c r="F2619" s="213">
        <f t="shared" si="205"/>
        <v>93000</v>
      </c>
      <c r="G2619" s="202">
        <v>1310529</v>
      </c>
      <c r="H2619" s="198">
        <v>37041.378437500003</v>
      </c>
      <c r="I2619" t="s">
        <v>2416</v>
      </c>
      <c r="M2619" t="s">
        <v>2951</v>
      </c>
      <c r="N2619" t="s">
        <v>2417</v>
      </c>
      <c r="O2619" t="s">
        <v>2418</v>
      </c>
      <c r="P2619" s="199">
        <v>3000</v>
      </c>
      <c r="S2619" t="s">
        <v>3101</v>
      </c>
      <c r="T2619" t="s">
        <v>3255</v>
      </c>
      <c r="U2619" s="201">
        <v>286</v>
      </c>
      <c r="V2619" t="s">
        <v>2419</v>
      </c>
      <c r="W2619" t="s">
        <v>209</v>
      </c>
      <c r="X2619" t="s">
        <v>2420</v>
      </c>
      <c r="Y2619" t="s">
        <v>1670</v>
      </c>
      <c r="Z2619" t="s">
        <v>3420</v>
      </c>
      <c r="AA2619">
        <v>109513</v>
      </c>
      <c r="AB2619" s="198">
        <v>37073.875</v>
      </c>
      <c r="AC2619" s="198">
        <v>37103.875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</v>
      </c>
      <c r="G2620" s="202">
        <v>1310530</v>
      </c>
      <c r="H2620" s="198">
        <v>37041.378472222219</v>
      </c>
      <c r="I2620" t="s">
        <v>1267</v>
      </c>
      <c r="M2620" t="s">
        <v>2946</v>
      </c>
      <c r="N2620" t="s">
        <v>1524</v>
      </c>
      <c r="O2620" t="s">
        <v>2046</v>
      </c>
      <c r="Q2620" s="199">
        <v>4</v>
      </c>
      <c r="S2620" t="s">
        <v>2947</v>
      </c>
      <c r="T2620" t="s">
        <v>3255</v>
      </c>
      <c r="U2620" s="201">
        <v>3.64</v>
      </c>
      <c r="V2620" t="s">
        <v>1359</v>
      </c>
      <c r="W2620" t="s">
        <v>1107</v>
      </c>
      <c r="X2620" t="s">
        <v>85</v>
      </c>
      <c r="Y2620" t="s">
        <v>1528</v>
      </c>
      <c r="Z2620" t="s">
        <v>1909</v>
      </c>
      <c r="AA2620">
        <v>817840</v>
      </c>
      <c r="AB2620" s="198">
        <v>37042.875</v>
      </c>
      <c r="AC2620" s="198">
        <v>37042.875</v>
      </c>
    </row>
    <row r="2621" spans="1:29" x14ac:dyDescent="0.25">
      <c r="A2621" s="44" t="str">
        <f t="shared" si="201"/>
        <v>US Natural Gas Financial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151</v>
      </c>
      <c r="F2621" s="213">
        <f t="shared" si="205"/>
        <v>755000</v>
      </c>
      <c r="G2621" s="202">
        <v>1310531</v>
      </c>
      <c r="H2621" s="198">
        <v>37041.378495370373</v>
      </c>
      <c r="I2621" t="s">
        <v>1523</v>
      </c>
      <c r="M2621" t="s">
        <v>2946</v>
      </c>
      <c r="N2621" t="s">
        <v>1268</v>
      </c>
      <c r="O2621" t="s">
        <v>1555</v>
      </c>
      <c r="P2621" s="199">
        <v>5000</v>
      </c>
      <c r="S2621" t="s">
        <v>2947</v>
      </c>
      <c r="T2621" t="s">
        <v>3255</v>
      </c>
      <c r="U2621" s="201">
        <v>4.17</v>
      </c>
      <c r="V2621" t="s">
        <v>2336</v>
      </c>
      <c r="W2621" t="s">
        <v>1767</v>
      </c>
      <c r="X2621" t="s">
        <v>1269</v>
      </c>
      <c r="Y2621" t="s">
        <v>3275</v>
      </c>
      <c r="Z2621" t="s">
        <v>1909</v>
      </c>
      <c r="AA2621" t="s">
        <v>2421</v>
      </c>
      <c r="AB2621" s="198">
        <v>37196</v>
      </c>
      <c r="AC2621" s="198">
        <v>37346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1310532</v>
      </c>
      <c r="H2622" s="198">
        <v>37041.378530092596</v>
      </c>
      <c r="I2622" t="s">
        <v>1276</v>
      </c>
      <c r="M2622" t="s">
        <v>2946</v>
      </c>
      <c r="N2622" t="s">
        <v>1524</v>
      </c>
      <c r="O2622" t="s">
        <v>4934</v>
      </c>
      <c r="P2622" s="199">
        <v>5000</v>
      </c>
      <c r="S2622" t="s">
        <v>2947</v>
      </c>
      <c r="T2622" t="s">
        <v>3255</v>
      </c>
      <c r="U2622" s="201">
        <v>3.4750000000000001</v>
      </c>
      <c r="V2622" t="s">
        <v>314</v>
      </c>
      <c r="W2622" t="s">
        <v>91</v>
      </c>
      <c r="X2622" t="s">
        <v>83</v>
      </c>
      <c r="Y2622" t="s">
        <v>1528</v>
      </c>
      <c r="Z2622" t="s">
        <v>1909</v>
      </c>
      <c r="AA2622">
        <v>817841</v>
      </c>
      <c r="AB2622" s="198">
        <v>37042.875</v>
      </c>
      <c r="AC2622" s="198">
        <v>37042.875</v>
      </c>
    </row>
    <row r="2623" spans="1:29" x14ac:dyDescent="0.25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1310534</v>
      </c>
      <c r="H2623" s="198">
        <v>37041.378564814811</v>
      </c>
      <c r="I2623" t="s">
        <v>1238</v>
      </c>
      <c r="M2623" t="s">
        <v>1657</v>
      </c>
      <c r="N2623" t="s">
        <v>2977</v>
      </c>
      <c r="O2623" t="s">
        <v>2041</v>
      </c>
      <c r="P2623" s="199">
        <v>50</v>
      </c>
      <c r="S2623" t="s">
        <v>2945</v>
      </c>
      <c r="T2623" t="s">
        <v>3255</v>
      </c>
      <c r="U2623" s="201">
        <v>52</v>
      </c>
      <c r="V2623" t="s">
        <v>1076</v>
      </c>
      <c r="W2623" t="s">
        <v>2985</v>
      </c>
      <c r="X2623" t="s">
        <v>445</v>
      </c>
      <c r="Y2623" t="s">
        <v>1072</v>
      </c>
      <c r="Z2623" t="s">
        <v>1904</v>
      </c>
      <c r="AA2623">
        <v>626048.1</v>
      </c>
      <c r="AB2623" s="198">
        <v>37408.875</v>
      </c>
      <c r="AC2623" s="198">
        <v>37437.875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68</v>
      </c>
      <c r="G2624" s="202">
        <v>1310535</v>
      </c>
      <c r="H2624" s="198">
        <v>37041.378611111111</v>
      </c>
      <c r="I2624" t="s">
        <v>1238</v>
      </c>
      <c r="M2624" t="s">
        <v>2946</v>
      </c>
      <c r="N2624" t="s">
        <v>1524</v>
      </c>
      <c r="O2624" t="s">
        <v>4960</v>
      </c>
      <c r="P2624" s="199">
        <v>68</v>
      </c>
      <c r="S2624" t="s">
        <v>2947</v>
      </c>
      <c r="T2624" t="s">
        <v>3255</v>
      </c>
      <c r="U2624" s="201">
        <v>3.67</v>
      </c>
      <c r="V2624" t="s">
        <v>1416</v>
      </c>
      <c r="W2624" t="s">
        <v>1562</v>
      </c>
      <c r="X2624" t="s">
        <v>1563</v>
      </c>
      <c r="Y2624" t="s">
        <v>1528</v>
      </c>
      <c r="Z2624" t="s">
        <v>1909</v>
      </c>
      <c r="AA2624">
        <v>817842</v>
      </c>
      <c r="AB2624" s="198">
        <v>37042.875</v>
      </c>
      <c r="AC2624" s="198">
        <v>37042.875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2500</v>
      </c>
      <c r="G2625" s="202">
        <v>1310536</v>
      </c>
      <c r="H2625" s="198">
        <v>37041.378634259258</v>
      </c>
      <c r="I2625" t="s">
        <v>1552</v>
      </c>
      <c r="M2625" t="s">
        <v>2946</v>
      </c>
      <c r="N2625" t="s">
        <v>1524</v>
      </c>
      <c r="O2625" t="s">
        <v>4912</v>
      </c>
      <c r="Q2625" s="199">
        <v>2500</v>
      </c>
      <c r="S2625" t="s">
        <v>2947</v>
      </c>
      <c r="T2625" t="s">
        <v>3255</v>
      </c>
      <c r="U2625" s="201">
        <v>3.56</v>
      </c>
      <c r="V2625" t="s">
        <v>1082</v>
      </c>
      <c r="W2625" t="s">
        <v>1363</v>
      </c>
      <c r="X2625" t="s">
        <v>1548</v>
      </c>
      <c r="Y2625" t="s">
        <v>1528</v>
      </c>
      <c r="Z2625" t="s">
        <v>1909</v>
      </c>
      <c r="AA2625">
        <v>817843</v>
      </c>
      <c r="AB2625" s="198">
        <v>37042.875</v>
      </c>
      <c r="AC2625" s="198">
        <v>37042.875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151</v>
      </c>
      <c r="F2626" s="213">
        <f t="shared" si="205"/>
        <v>755000</v>
      </c>
      <c r="G2626" s="202">
        <v>1310537</v>
      </c>
      <c r="H2626" s="198">
        <v>37041.378657407404</v>
      </c>
      <c r="I2626" t="s">
        <v>1523</v>
      </c>
      <c r="M2626" t="s">
        <v>2946</v>
      </c>
      <c r="N2626" t="s">
        <v>1268</v>
      </c>
      <c r="O2626" t="s">
        <v>1555</v>
      </c>
      <c r="P2626" s="199">
        <v>5000</v>
      </c>
      <c r="S2626" t="s">
        <v>2947</v>
      </c>
      <c r="T2626" t="s">
        <v>3255</v>
      </c>
      <c r="U2626" s="201">
        <v>4.165</v>
      </c>
      <c r="V2626" t="s">
        <v>1115</v>
      </c>
      <c r="W2626" t="s">
        <v>1767</v>
      </c>
      <c r="X2626" t="s">
        <v>1269</v>
      </c>
      <c r="Y2626" t="s">
        <v>3275</v>
      </c>
      <c r="Z2626" t="s">
        <v>1909</v>
      </c>
      <c r="AA2626" t="s">
        <v>2422</v>
      </c>
      <c r="AB2626" s="198">
        <v>37196</v>
      </c>
      <c r="AC2626" s="198">
        <v>37346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3607</v>
      </c>
      <c r="G2627" s="202">
        <v>1310538</v>
      </c>
      <c r="H2627" s="198">
        <v>37041.378668981481</v>
      </c>
      <c r="I2627" t="s">
        <v>1267</v>
      </c>
      <c r="M2627" t="s">
        <v>2946</v>
      </c>
      <c r="N2627" t="s">
        <v>1524</v>
      </c>
      <c r="O2627" t="s">
        <v>2071</v>
      </c>
      <c r="P2627" s="199">
        <v>3607</v>
      </c>
      <c r="S2627" t="s">
        <v>2947</v>
      </c>
      <c r="T2627" t="s">
        <v>3255</v>
      </c>
      <c r="U2627" s="201">
        <v>3.55</v>
      </c>
      <c r="V2627" t="s">
        <v>1359</v>
      </c>
      <c r="W2627" t="s">
        <v>1107</v>
      </c>
      <c r="X2627" t="s">
        <v>85</v>
      </c>
      <c r="Y2627" t="s">
        <v>1528</v>
      </c>
      <c r="Z2627" t="s">
        <v>1909</v>
      </c>
      <c r="AA2627">
        <v>817844</v>
      </c>
      <c r="AB2627" s="198">
        <v>37042.875</v>
      </c>
      <c r="AC2627" s="198">
        <v>37042.875</v>
      </c>
    </row>
    <row r="2628" spans="1:29" x14ac:dyDescent="0.25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3124</v>
      </c>
      <c r="G2628" s="202">
        <v>1310539</v>
      </c>
      <c r="H2628" s="198">
        <v>37041.378680555557</v>
      </c>
      <c r="I2628" t="s">
        <v>3347</v>
      </c>
      <c r="M2628" t="s">
        <v>2946</v>
      </c>
      <c r="N2628" t="s">
        <v>1556</v>
      </c>
      <c r="O2628" t="s">
        <v>4868</v>
      </c>
      <c r="P2628" s="199">
        <v>3124</v>
      </c>
      <c r="S2628" t="s">
        <v>2947</v>
      </c>
      <c r="T2628" t="s">
        <v>3255</v>
      </c>
      <c r="U2628" s="201">
        <v>3.85</v>
      </c>
      <c r="V2628" t="s">
        <v>3348</v>
      </c>
      <c r="W2628" t="s">
        <v>1557</v>
      </c>
      <c r="X2628" t="s">
        <v>1558</v>
      </c>
      <c r="Y2628" t="s">
        <v>1528</v>
      </c>
      <c r="Z2628" t="s">
        <v>1909</v>
      </c>
      <c r="AA2628">
        <v>817845</v>
      </c>
      <c r="AB2628" s="198">
        <v>37042.875</v>
      </c>
      <c r="AC2628" s="198">
        <v>37042.875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1310542</v>
      </c>
      <c r="H2629" s="198">
        <v>37041.378692129627</v>
      </c>
      <c r="I2629" t="s">
        <v>1238</v>
      </c>
      <c r="M2629" t="s">
        <v>2946</v>
      </c>
      <c r="N2629" t="s">
        <v>1524</v>
      </c>
      <c r="O2629" t="s">
        <v>4845</v>
      </c>
      <c r="Q2629" s="199">
        <v>10000</v>
      </c>
      <c r="S2629" t="s">
        <v>2947</v>
      </c>
      <c r="T2629" t="s">
        <v>3255</v>
      </c>
      <c r="U2629" s="201">
        <v>3.7437999999999998</v>
      </c>
      <c r="V2629" t="s">
        <v>1553</v>
      </c>
      <c r="W2629" t="s">
        <v>1526</v>
      </c>
      <c r="X2629" t="s">
        <v>1527</v>
      </c>
      <c r="Y2629" t="s">
        <v>1528</v>
      </c>
      <c r="Z2629" t="s">
        <v>1909</v>
      </c>
      <c r="AA2629">
        <v>817847</v>
      </c>
      <c r="AB2629" s="198">
        <v>37042.875</v>
      </c>
      <c r="AC2629" s="198">
        <v>37042.875</v>
      </c>
    </row>
    <row r="2630" spans="1:29" x14ac:dyDescent="0.25">
      <c r="A2630" s="44" t="str">
        <f t="shared" si="201"/>
        <v>US Crude Financial</v>
      </c>
      <c r="B2630" s="44" t="str">
        <f t="shared" si="202"/>
        <v>US</v>
      </c>
      <c r="C2630" s="44" t="str">
        <f t="shared" si="203"/>
        <v>Crude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50000</v>
      </c>
      <c r="G2630" s="202">
        <v>1310541</v>
      </c>
      <c r="H2630" s="198">
        <v>37041.378692129627</v>
      </c>
      <c r="I2630" t="s">
        <v>1267</v>
      </c>
      <c r="M2630" t="s">
        <v>3086</v>
      </c>
      <c r="N2630" t="s">
        <v>1063</v>
      </c>
      <c r="O2630" t="s">
        <v>2972</v>
      </c>
      <c r="P2630" s="199">
        <v>50000</v>
      </c>
      <c r="S2630" t="s">
        <v>2953</v>
      </c>
      <c r="T2630" t="s">
        <v>3255</v>
      </c>
      <c r="U2630" s="201">
        <v>28.43</v>
      </c>
      <c r="V2630" t="s">
        <v>1511</v>
      </c>
      <c r="W2630" t="s">
        <v>1065</v>
      </c>
      <c r="X2630" t="s">
        <v>1066</v>
      </c>
      <c r="Y2630" t="s">
        <v>1670</v>
      </c>
      <c r="Z2630" t="s">
        <v>1909</v>
      </c>
      <c r="AA2630">
        <v>109514</v>
      </c>
      <c r="AB2630" s="198">
        <v>37073</v>
      </c>
      <c r="AC2630" s="198">
        <v>37103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2690</v>
      </c>
      <c r="G2631" s="202">
        <v>1310540</v>
      </c>
      <c r="H2631" s="198">
        <v>37041.378692129627</v>
      </c>
      <c r="I2631" t="s">
        <v>3133</v>
      </c>
      <c r="M2631" t="s">
        <v>2946</v>
      </c>
      <c r="N2631" t="s">
        <v>1524</v>
      </c>
      <c r="O2631" t="s">
        <v>4953</v>
      </c>
      <c r="P2631" s="199">
        <v>2690</v>
      </c>
      <c r="S2631" t="s">
        <v>2947</v>
      </c>
      <c r="T2631" t="s">
        <v>3255</v>
      </c>
      <c r="U2631" s="201">
        <v>3.86</v>
      </c>
      <c r="V2631" t="s">
        <v>3134</v>
      </c>
      <c r="W2631" t="s">
        <v>1117</v>
      </c>
      <c r="X2631" t="s">
        <v>1118</v>
      </c>
      <c r="Y2631" t="s">
        <v>1528</v>
      </c>
      <c r="Z2631" t="s">
        <v>1909</v>
      </c>
      <c r="AA2631">
        <v>817846</v>
      </c>
      <c r="AB2631" s="198">
        <v>37042.875</v>
      </c>
      <c r="AC2631" s="198">
        <v>37042.875</v>
      </c>
    </row>
    <row r="2632" spans="1:29" x14ac:dyDescent="0.25">
      <c r="A2632" s="44" t="str">
        <f t="shared" si="201"/>
        <v xml:space="preserve"> Natural Gas Physical</v>
      </c>
      <c r="B2632" s="44" t="str">
        <f t="shared" si="202"/>
        <v/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1310543</v>
      </c>
      <c r="H2632" s="198">
        <v>37041.378703703704</v>
      </c>
      <c r="I2632" t="s">
        <v>3343</v>
      </c>
      <c r="M2632" t="s">
        <v>2946</v>
      </c>
      <c r="N2632" t="s">
        <v>96</v>
      </c>
      <c r="O2632" t="s">
        <v>1016</v>
      </c>
      <c r="Q2632" s="199">
        <v>10000</v>
      </c>
      <c r="S2632" t="s">
        <v>3329</v>
      </c>
      <c r="T2632" t="s">
        <v>97</v>
      </c>
      <c r="U2632" s="201">
        <v>4.78</v>
      </c>
      <c r="V2632" t="s">
        <v>3388</v>
      </c>
      <c r="W2632" t="s">
        <v>98</v>
      </c>
      <c r="X2632" t="s">
        <v>99</v>
      </c>
      <c r="Y2632" t="s">
        <v>1528</v>
      </c>
      <c r="Z2632" t="s">
        <v>1910</v>
      </c>
      <c r="AA2632">
        <v>817848</v>
      </c>
      <c r="AB2632" s="198">
        <v>37041.875</v>
      </c>
      <c r="AC2632" s="198">
        <v>37041.875</v>
      </c>
    </row>
    <row r="2633" spans="1:29" x14ac:dyDescent="0.25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1310544</v>
      </c>
      <c r="H2633" s="198">
        <v>37041.378796296296</v>
      </c>
      <c r="I2633" t="s">
        <v>3227</v>
      </c>
      <c r="M2633" t="s">
        <v>2946</v>
      </c>
      <c r="N2633" t="s">
        <v>1268</v>
      </c>
      <c r="O2633" t="s">
        <v>1537</v>
      </c>
      <c r="Q2633" s="199">
        <v>20000</v>
      </c>
      <c r="S2633" t="s">
        <v>2947</v>
      </c>
      <c r="T2633" t="s">
        <v>3255</v>
      </c>
      <c r="U2633" s="201">
        <v>3.7250000000000001</v>
      </c>
      <c r="V2633" t="s">
        <v>1271</v>
      </c>
      <c r="W2633" t="s">
        <v>1767</v>
      </c>
      <c r="X2633" t="s">
        <v>1269</v>
      </c>
      <c r="Y2633" t="s">
        <v>3275</v>
      </c>
      <c r="Z2633" t="s">
        <v>1909</v>
      </c>
      <c r="AA2633" t="s">
        <v>2423</v>
      </c>
      <c r="AB2633" s="198">
        <v>37073.875</v>
      </c>
      <c r="AC2633" s="198">
        <v>37103.875</v>
      </c>
    </row>
    <row r="2634" spans="1:29" x14ac:dyDescent="0.25">
      <c r="A2634" s="44" t="str">
        <f t="shared" si="201"/>
        <v xml:space="preserve"> Power Physical</v>
      </c>
      <c r="B2634" s="44" t="str">
        <f t="shared" si="202"/>
        <v/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7</v>
      </c>
      <c r="F2634" s="213">
        <f t="shared" si="205"/>
        <v>140</v>
      </c>
      <c r="G2634" s="202">
        <v>1310546</v>
      </c>
      <c r="H2634" s="198">
        <v>37041.378819444442</v>
      </c>
      <c r="I2634" t="s">
        <v>2424</v>
      </c>
      <c r="M2634" t="s">
        <v>1657</v>
      </c>
      <c r="N2634" t="s">
        <v>957</v>
      </c>
      <c r="O2634" t="s">
        <v>2425</v>
      </c>
      <c r="P2634" s="199">
        <v>20</v>
      </c>
      <c r="S2634" t="s">
        <v>2945</v>
      </c>
      <c r="T2634" t="s">
        <v>938</v>
      </c>
      <c r="U2634" s="201">
        <v>18.899999999999999</v>
      </c>
      <c r="V2634" t="s">
        <v>2426</v>
      </c>
      <c r="W2634" t="s">
        <v>958</v>
      </c>
      <c r="X2634" t="s">
        <v>941</v>
      </c>
      <c r="Y2634" t="s">
        <v>942</v>
      </c>
      <c r="Z2634" t="s">
        <v>3260</v>
      </c>
      <c r="AA2634">
        <v>108385.1</v>
      </c>
      <c r="AB2634" s="198">
        <v>37046.875</v>
      </c>
      <c r="AC2634" s="198">
        <v>37052.875</v>
      </c>
    </row>
    <row r="2635" spans="1:29" x14ac:dyDescent="0.25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151</v>
      </c>
      <c r="F2635" s="213">
        <f t="shared" ref="F2635:F2698" si="210">E2635*SUM(P2635:Q2635)</f>
        <v>755000</v>
      </c>
      <c r="G2635" s="202">
        <v>1310548</v>
      </c>
      <c r="H2635" s="198">
        <v>37041.378831018519</v>
      </c>
      <c r="I2635" t="s">
        <v>1523</v>
      </c>
      <c r="M2635" t="s">
        <v>2946</v>
      </c>
      <c r="N2635" t="s">
        <v>1268</v>
      </c>
      <c r="O2635" t="s">
        <v>1555</v>
      </c>
      <c r="P2635" s="199">
        <v>5000</v>
      </c>
      <c r="S2635" t="s">
        <v>2947</v>
      </c>
      <c r="T2635" t="s">
        <v>3255</v>
      </c>
      <c r="U2635" s="201">
        <v>4.165</v>
      </c>
      <c r="V2635" t="s">
        <v>1115</v>
      </c>
      <c r="W2635" t="s">
        <v>1767</v>
      </c>
      <c r="X2635" t="s">
        <v>1269</v>
      </c>
      <c r="Y2635" t="s">
        <v>3275</v>
      </c>
      <c r="Z2635" t="s">
        <v>1909</v>
      </c>
      <c r="AA2635" t="s">
        <v>2427</v>
      </c>
      <c r="AB2635" s="198">
        <v>37196</v>
      </c>
      <c r="AC2635" s="198">
        <v>37346</v>
      </c>
    </row>
    <row r="2636" spans="1:29" x14ac:dyDescent="0.25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50000</v>
      </c>
      <c r="G2636" s="202">
        <v>1310549</v>
      </c>
      <c r="H2636" s="198">
        <v>37041.378842592596</v>
      </c>
      <c r="I2636" t="s">
        <v>1062</v>
      </c>
      <c r="M2636" t="s">
        <v>3086</v>
      </c>
      <c r="N2636" t="s">
        <v>1063</v>
      </c>
      <c r="O2636" t="s">
        <v>2972</v>
      </c>
      <c r="P2636" s="199">
        <v>50000</v>
      </c>
      <c r="S2636" t="s">
        <v>2953</v>
      </c>
      <c r="T2636" t="s">
        <v>3255</v>
      </c>
      <c r="U2636" s="201">
        <v>28.41</v>
      </c>
      <c r="V2636" t="s">
        <v>2428</v>
      </c>
      <c r="W2636" t="s">
        <v>1065</v>
      </c>
      <c r="X2636" t="s">
        <v>1066</v>
      </c>
      <c r="Y2636" t="s">
        <v>1670</v>
      </c>
      <c r="Z2636" t="s">
        <v>1909</v>
      </c>
      <c r="AA2636">
        <v>109515</v>
      </c>
      <c r="AB2636" s="198">
        <v>37073</v>
      </c>
      <c r="AC2636" s="198">
        <v>37103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15</v>
      </c>
      <c r="G2637" s="202">
        <v>1310550</v>
      </c>
      <c r="H2637" s="198">
        <v>37041.378888888888</v>
      </c>
      <c r="I2637" t="s">
        <v>1324</v>
      </c>
      <c r="M2637" t="s">
        <v>2946</v>
      </c>
      <c r="N2637" t="s">
        <v>1524</v>
      </c>
      <c r="O2637" t="s">
        <v>4893</v>
      </c>
      <c r="P2637" s="199">
        <v>15</v>
      </c>
      <c r="S2637" t="s">
        <v>2947</v>
      </c>
      <c r="T2637" t="s">
        <v>3255</v>
      </c>
      <c r="U2637" s="201">
        <v>3.56</v>
      </c>
      <c r="V2637" t="s">
        <v>3183</v>
      </c>
      <c r="W2637" t="s">
        <v>1363</v>
      </c>
      <c r="X2637" t="s">
        <v>1548</v>
      </c>
      <c r="Y2637" t="s">
        <v>1528</v>
      </c>
      <c r="Z2637" t="s">
        <v>1909</v>
      </c>
      <c r="AA2637">
        <v>817849</v>
      </c>
      <c r="AB2637" s="198">
        <v>37042.875</v>
      </c>
      <c r="AC2637" s="198">
        <v>37042.875</v>
      </c>
    </row>
    <row r="2638" spans="1:29" x14ac:dyDescent="0.25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1310551</v>
      </c>
      <c r="H2638" s="198">
        <v>37041.378912037035</v>
      </c>
      <c r="I2638" t="s">
        <v>1062</v>
      </c>
      <c r="M2638" t="s">
        <v>3086</v>
      </c>
      <c r="N2638" t="s">
        <v>1063</v>
      </c>
      <c r="O2638" t="s">
        <v>2972</v>
      </c>
      <c r="Q2638" s="199">
        <v>50000</v>
      </c>
      <c r="S2638" t="s">
        <v>2953</v>
      </c>
      <c r="T2638" t="s">
        <v>3255</v>
      </c>
      <c r="U2638" s="201">
        <v>28.43</v>
      </c>
      <c r="V2638" t="s">
        <v>1064</v>
      </c>
      <c r="W2638" t="s">
        <v>1065</v>
      </c>
      <c r="X2638" t="s">
        <v>1066</v>
      </c>
      <c r="Y2638" t="s">
        <v>1670</v>
      </c>
      <c r="Z2638" t="s">
        <v>1909</v>
      </c>
      <c r="AA2638">
        <v>109516</v>
      </c>
      <c r="AB2638" s="198">
        <v>37073</v>
      </c>
      <c r="AC2638" s="198">
        <v>37103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1310552</v>
      </c>
      <c r="H2639" s="198">
        <v>37041.378969907404</v>
      </c>
      <c r="I2639" t="s">
        <v>1241</v>
      </c>
      <c r="M2639" t="s">
        <v>2946</v>
      </c>
      <c r="N2639" t="s">
        <v>1268</v>
      </c>
      <c r="O2639" t="s">
        <v>74</v>
      </c>
      <c r="P2639" s="199">
        <v>5000</v>
      </c>
      <c r="S2639" t="s">
        <v>2947</v>
      </c>
      <c r="T2639" t="s">
        <v>3255</v>
      </c>
      <c r="U2639" s="201">
        <v>3.645</v>
      </c>
      <c r="V2639" t="s">
        <v>14</v>
      </c>
      <c r="W2639" t="s">
        <v>1580</v>
      </c>
      <c r="X2639" t="s">
        <v>1093</v>
      </c>
      <c r="Y2639" t="s">
        <v>3275</v>
      </c>
      <c r="Z2639" t="s">
        <v>1909</v>
      </c>
      <c r="AA2639" t="s">
        <v>2429</v>
      </c>
      <c r="AB2639" s="198">
        <v>37043.875</v>
      </c>
      <c r="AC2639" s="198">
        <v>37072.875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1310553</v>
      </c>
      <c r="H2640" s="198">
        <v>37041.378981481481</v>
      </c>
      <c r="I2640" t="s">
        <v>101</v>
      </c>
      <c r="M2640" t="s">
        <v>2946</v>
      </c>
      <c r="N2640" t="s">
        <v>1524</v>
      </c>
      <c r="O2640" t="s">
        <v>4921</v>
      </c>
      <c r="Q2640" s="199">
        <v>5000</v>
      </c>
      <c r="S2640" t="s">
        <v>2947</v>
      </c>
      <c r="T2640" t="s">
        <v>3255</v>
      </c>
      <c r="U2640" s="201">
        <v>3.5625</v>
      </c>
      <c r="V2640" t="s">
        <v>102</v>
      </c>
      <c r="W2640" t="s">
        <v>1363</v>
      </c>
      <c r="X2640" t="s">
        <v>1548</v>
      </c>
      <c r="Y2640" t="s">
        <v>1528</v>
      </c>
      <c r="Z2640" t="s">
        <v>1909</v>
      </c>
      <c r="AA2640">
        <v>817850</v>
      </c>
      <c r="AB2640" s="198">
        <v>37042.875</v>
      </c>
      <c r="AC2640" s="198">
        <v>37042.875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5000</v>
      </c>
      <c r="G2641" s="202">
        <v>1310555</v>
      </c>
      <c r="H2641" s="198">
        <v>37041.37903935185</v>
      </c>
      <c r="I2641" t="s">
        <v>101</v>
      </c>
      <c r="M2641" t="s">
        <v>2946</v>
      </c>
      <c r="N2641" t="s">
        <v>1524</v>
      </c>
      <c r="O2641" t="s">
        <v>4921</v>
      </c>
      <c r="Q2641" s="199">
        <v>5000</v>
      </c>
      <c r="S2641" t="s">
        <v>2947</v>
      </c>
      <c r="T2641" t="s">
        <v>3255</v>
      </c>
      <c r="U2641" s="201">
        <v>3.5649999999999999</v>
      </c>
      <c r="V2641" t="s">
        <v>102</v>
      </c>
      <c r="W2641" t="s">
        <v>1363</v>
      </c>
      <c r="X2641" t="s">
        <v>1548</v>
      </c>
      <c r="Y2641" t="s">
        <v>1528</v>
      </c>
      <c r="Z2641" t="s">
        <v>1909</v>
      </c>
      <c r="AA2641">
        <v>817851</v>
      </c>
      <c r="AB2641" s="198">
        <v>37042.875</v>
      </c>
      <c r="AC2641" s="198">
        <v>37042.875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4000</v>
      </c>
      <c r="G2642" s="202">
        <v>1310556</v>
      </c>
      <c r="H2642" s="198">
        <v>37041.379050925927</v>
      </c>
      <c r="I2642" t="s">
        <v>1143</v>
      </c>
      <c r="M2642" t="s">
        <v>2946</v>
      </c>
      <c r="N2642" t="s">
        <v>1524</v>
      </c>
      <c r="O2642" t="s">
        <v>112</v>
      </c>
      <c r="Q2642" s="199">
        <v>4000</v>
      </c>
      <c r="S2642" t="s">
        <v>2947</v>
      </c>
      <c r="T2642" t="s">
        <v>3255</v>
      </c>
      <c r="U2642" s="201">
        <v>3.61</v>
      </c>
      <c r="V2642" t="s">
        <v>1144</v>
      </c>
      <c r="W2642" t="s">
        <v>1388</v>
      </c>
      <c r="X2642" t="s">
        <v>85</v>
      </c>
      <c r="Y2642" t="s">
        <v>1528</v>
      </c>
      <c r="Z2642" t="s">
        <v>1909</v>
      </c>
      <c r="AA2642">
        <v>817852</v>
      </c>
      <c r="AB2642" s="198">
        <v>37042.875</v>
      </c>
      <c r="AC2642" s="198">
        <v>37042.875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2587</v>
      </c>
      <c r="G2643" s="202">
        <v>1310557</v>
      </c>
      <c r="H2643" s="198">
        <v>37041.379074074073</v>
      </c>
      <c r="I2643" t="s">
        <v>2430</v>
      </c>
      <c r="M2643" t="s">
        <v>2946</v>
      </c>
      <c r="N2643" t="s">
        <v>1524</v>
      </c>
      <c r="O2643" t="s">
        <v>4904</v>
      </c>
      <c r="Q2643" s="199">
        <v>2587</v>
      </c>
      <c r="S2643" t="s">
        <v>2947</v>
      </c>
      <c r="T2643" t="s">
        <v>3255</v>
      </c>
      <c r="U2643" s="201">
        <v>3.9249999999999998</v>
      </c>
      <c r="V2643" t="s">
        <v>2431</v>
      </c>
      <c r="W2643" t="s">
        <v>64</v>
      </c>
      <c r="X2643" t="s">
        <v>65</v>
      </c>
      <c r="Y2643" t="s">
        <v>1528</v>
      </c>
      <c r="Z2643" t="s">
        <v>1909</v>
      </c>
      <c r="AA2643">
        <v>817853</v>
      </c>
      <c r="AB2643" s="198">
        <v>37042.875</v>
      </c>
      <c r="AC2643" s="198">
        <v>37042.875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6500</v>
      </c>
      <c r="G2644" s="202">
        <v>1310558</v>
      </c>
      <c r="H2644" s="198">
        <v>37041.379108796296</v>
      </c>
      <c r="I2644" t="s">
        <v>1569</v>
      </c>
      <c r="M2644" t="s">
        <v>2946</v>
      </c>
      <c r="N2644" t="s">
        <v>1524</v>
      </c>
      <c r="O2644" t="s">
        <v>4946</v>
      </c>
      <c r="Q2644" s="199">
        <v>6500</v>
      </c>
      <c r="S2644" t="s">
        <v>2947</v>
      </c>
      <c r="T2644" t="s">
        <v>3255</v>
      </c>
      <c r="U2644" s="201">
        <v>3.7475000000000001</v>
      </c>
      <c r="V2644" t="s">
        <v>2922</v>
      </c>
      <c r="W2644" t="s">
        <v>1526</v>
      </c>
      <c r="X2644" t="s">
        <v>1527</v>
      </c>
      <c r="Y2644" t="s">
        <v>1528</v>
      </c>
      <c r="Z2644" t="s">
        <v>1909</v>
      </c>
      <c r="AA2644">
        <v>817854</v>
      </c>
      <c r="AB2644" s="198">
        <v>37042.875</v>
      </c>
      <c r="AC2644" s="198">
        <v>37042.875</v>
      </c>
    </row>
    <row r="2645" spans="1:29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1000</v>
      </c>
      <c r="G2645" s="202">
        <v>1310559</v>
      </c>
      <c r="H2645" s="198">
        <v>37041.379143518519</v>
      </c>
      <c r="I2645" t="s">
        <v>269</v>
      </c>
      <c r="M2645" t="s">
        <v>2946</v>
      </c>
      <c r="N2645" t="s">
        <v>1524</v>
      </c>
      <c r="O2645" t="s">
        <v>4893</v>
      </c>
      <c r="Q2645" s="199">
        <v>1000</v>
      </c>
      <c r="S2645" t="s">
        <v>2947</v>
      </c>
      <c r="T2645" t="s">
        <v>3255</v>
      </c>
      <c r="U2645" s="201">
        <v>3.5649999999999999</v>
      </c>
      <c r="V2645" t="s">
        <v>270</v>
      </c>
      <c r="W2645" t="s">
        <v>1363</v>
      </c>
      <c r="X2645" t="s">
        <v>1548</v>
      </c>
      <c r="Y2645" t="s">
        <v>1528</v>
      </c>
      <c r="Z2645" t="s">
        <v>1909</v>
      </c>
      <c r="AA2645">
        <v>817856</v>
      </c>
      <c r="AB2645" s="198">
        <v>37042.875</v>
      </c>
      <c r="AC2645" s="198">
        <v>37042.875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1310561</v>
      </c>
      <c r="H2646" s="198">
        <v>37041.379224537035</v>
      </c>
      <c r="I2646" t="s">
        <v>92</v>
      </c>
      <c r="M2646" t="s">
        <v>2946</v>
      </c>
      <c r="N2646" t="s">
        <v>1524</v>
      </c>
      <c r="O2646" t="s">
        <v>4934</v>
      </c>
      <c r="Q2646" s="199">
        <v>5000</v>
      </c>
      <c r="S2646" t="s">
        <v>2947</v>
      </c>
      <c r="T2646" t="s">
        <v>3255</v>
      </c>
      <c r="U2646" s="201">
        <v>3.5</v>
      </c>
      <c r="V2646" t="s">
        <v>2318</v>
      </c>
      <c r="W2646" t="s">
        <v>91</v>
      </c>
      <c r="X2646" t="s">
        <v>83</v>
      </c>
      <c r="Y2646" t="s">
        <v>1528</v>
      </c>
      <c r="Z2646" t="s">
        <v>1909</v>
      </c>
      <c r="AA2646">
        <v>817858</v>
      </c>
      <c r="AB2646" s="198">
        <v>37042.875</v>
      </c>
      <c r="AC2646" s="198">
        <v>37042.875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25000</v>
      </c>
      <c r="G2647" s="202">
        <v>1310562</v>
      </c>
      <c r="H2647" s="198">
        <v>37041.379236111112</v>
      </c>
      <c r="I2647" t="s">
        <v>2941</v>
      </c>
      <c r="M2647" t="s">
        <v>2946</v>
      </c>
      <c r="N2647" t="s">
        <v>1524</v>
      </c>
      <c r="O2647" t="s">
        <v>110</v>
      </c>
      <c r="Q2647" s="199">
        <v>25000</v>
      </c>
      <c r="S2647" t="s">
        <v>2947</v>
      </c>
      <c r="T2647" t="s">
        <v>3255</v>
      </c>
      <c r="U2647" s="201">
        <v>3.69</v>
      </c>
      <c r="V2647" t="s">
        <v>1057</v>
      </c>
      <c r="W2647" t="s">
        <v>1101</v>
      </c>
      <c r="X2647" t="s">
        <v>1102</v>
      </c>
      <c r="Y2647" t="s">
        <v>1528</v>
      </c>
      <c r="Z2647" t="s">
        <v>1909</v>
      </c>
      <c r="AA2647">
        <v>817859</v>
      </c>
      <c r="AB2647" s="198">
        <v>37042.875</v>
      </c>
      <c r="AC2647" s="198">
        <v>37042.875</v>
      </c>
    </row>
    <row r="2648" spans="1:29" x14ac:dyDescent="0.25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123</v>
      </c>
      <c r="F2648" s="213">
        <f t="shared" si="210"/>
        <v>615000</v>
      </c>
      <c r="G2648" s="202">
        <v>1310564</v>
      </c>
      <c r="H2648" s="198">
        <v>37041.379247685189</v>
      </c>
      <c r="I2648" t="s">
        <v>1523</v>
      </c>
      <c r="M2648" t="s">
        <v>2946</v>
      </c>
      <c r="N2648" t="s">
        <v>1268</v>
      </c>
      <c r="O2648" t="s">
        <v>251</v>
      </c>
      <c r="P2648" s="199">
        <v>5000</v>
      </c>
      <c r="S2648" t="s">
        <v>2947</v>
      </c>
      <c r="T2648" t="s">
        <v>3255</v>
      </c>
      <c r="U2648" s="201">
        <v>3.81</v>
      </c>
      <c r="V2648" t="s">
        <v>2336</v>
      </c>
      <c r="W2648" t="s">
        <v>1767</v>
      </c>
      <c r="X2648" t="s">
        <v>1269</v>
      </c>
      <c r="Y2648" t="s">
        <v>3275</v>
      </c>
      <c r="Z2648" t="s">
        <v>1909</v>
      </c>
      <c r="AA2648" t="s">
        <v>2432</v>
      </c>
      <c r="AB2648" s="198">
        <v>37073</v>
      </c>
      <c r="AC2648" s="198">
        <v>37195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3500</v>
      </c>
      <c r="G2649" s="202">
        <v>1310563</v>
      </c>
      <c r="H2649" s="198">
        <v>37041.379247685189</v>
      </c>
      <c r="I2649" t="s">
        <v>1552</v>
      </c>
      <c r="M2649" t="s">
        <v>2946</v>
      </c>
      <c r="N2649" t="s">
        <v>1524</v>
      </c>
      <c r="O2649" t="s">
        <v>4946</v>
      </c>
      <c r="Q2649" s="199">
        <v>3500</v>
      </c>
      <c r="S2649" t="s">
        <v>2947</v>
      </c>
      <c r="T2649" t="s">
        <v>3255</v>
      </c>
      <c r="U2649" s="201">
        <v>3.7475000000000001</v>
      </c>
      <c r="V2649" t="s">
        <v>1368</v>
      </c>
      <c r="W2649" t="s">
        <v>1526</v>
      </c>
      <c r="X2649" t="s">
        <v>1527</v>
      </c>
      <c r="Y2649" t="s">
        <v>1528</v>
      </c>
      <c r="Z2649" t="s">
        <v>1909</v>
      </c>
      <c r="AA2649">
        <v>817860</v>
      </c>
      <c r="AB2649" s="198">
        <v>37042.875</v>
      </c>
      <c r="AC2649" s="198">
        <v>37042.875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1310565</v>
      </c>
      <c r="H2650" s="198">
        <v>37041.379270833335</v>
      </c>
      <c r="I2650" t="s">
        <v>92</v>
      </c>
      <c r="M2650" t="s">
        <v>2946</v>
      </c>
      <c r="N2650" t="s">
        <v>1524</v>
      </c>
      <c r="O2650" t="s">
        <v>4940</v>
      </c>
      <c r="P2650" s="199">
        <v>5000</v>
      </c>
      <c r="S2650" t="s">
        <v>2947</v>
      </c>
      <c r="T2650" t="s">
        <v>3255</v>
      </c>
      <c r="U2650" s="201">
        <v>4.7</v>
      </c>
      <c r="V2650" t="s">
        <v>2959</v>
      </c>
      <c r="W2650" t="s">
        <v>82</v>
      </c>
      <c r="X2650" t="s">
        <v>83</v>
      </c>
      <c r="Y2650" t="s">
        <v>1528</v>
      </c>
      <c r="Z2650" t="s">
        <v>1909</v>
      </c>
      <c r="AA2650">
        <v>817861</v>
      </c>
      <c r="AB2650" s="198">
        <v>37042.875</v>
      </c>
      <c r="AC2650" s="198">
        <v>37042.875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407</v>
      </c>
      <c r="G2651" s="202">
        <v>1310566</v>
      </c>
      <c r="H2651" s="198">
        <v>37041.379351851851</v>
      </c>
      <c r="I2651" t="s">
        <v>1600</v>
      </c>
      <c r="M2651" t="s">
        <v>2946</v>
      </c>
      <c r="N2651" t="s">
        <v>1524</v>
      </c>
      <c r="O2651" t="s">
        <v>4891</v>
      </c>
      <c r="P2651" s="199">
        <v>407</v>
      </c>
      <c r="S2651" t="s">
        <v>2947</v>
      </c>
      <c r="T2651" t="s">
        <v>3255</v>
      </c>
      <c r="U2651" s="201">
        <v>3.54</v>
      </c>
      <c r="V2651" t="s">
        <v>1365</v>
      </c>
      <c r="W2651" t="s">
        <v>1363</v>
      </c>
      <c r="X2651" t="s">
        <v>1548</v>
      </c>
      <c r="Y2651" t="s">
        <v>1528</v>
      </c>
      <c r="Z2651" t="s">
        <v>1909</v>
      </c>
      <c r="AA2651">
        <v>817862</v>
      </c>
      <c r="AB2651" s="198">
        <v>37042.875</v>
      </c>
      <c r="AC2651" s="198">
        <v>37042.875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1310567</v>
      </c>
      <c r="H2652" s="198">
        <v>37041.379374999997</v>
      </c>
      <c r="I2652" t="s">
        <v>1111</v>
      </c>
      <c r="M2652" t="s">
        <v>2946</v>
      </c>
      <c r="N2652" t="s">
        <v>1524</v>
      </c>
      <c r="O2652" t="s">
        <v>2015</v>
      </c>
      <c r="Q2652" s="199">
        <v>10000</v>
      </c>
      <c r="S2652" t="s">
        <v>2947</v>
      </c>
      <c r="T2652" t="s">
        <v>3255</v>
      </c>
      <c r="U2652" s="201">
        <v>2.7149999999999999</v>
      </c>
      <c r="V2652" t="s">
        <v>81</v>
      </c>
      <c r="W2652" t="s">
        <v>272</v>
      </c>
      <c r="X2652" t="s">
        <v>83</v>
      </c>
      <c r="Y2652" t="s">
        <v>1528</v>
      </c>
      <c r="Z2652" t="s">
        <v>1909</v>
      </c>
      <c r="AA2652">
        <v>817863</v>
      </c>
      <c r="AB2652" s="198">
        <v>37042.875</v>
      </c>
      <c r="AC2652" s="198">
        <v>37042.875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5000</v>
      </c>
      <c r="G2653" s="202">
        <v>1310568</v>
      </c>
      <c r="H2653" s="198">
        <v>37041.37945601852</v>
      </c>
      <c r="I2653" t="s">
        <v>1111</v>
      </c>
      <c r="M2653" t="s">
        <v>2946</v>
      </c>
      <c r="N2653" t="s">
        <v>1524</v>
      </c>
      <c r="O2653" t="s">
        <v>4926</v>
      </c>
      <c r="P2653" s="199">
        <v>5000</v>
      </c>
      <c r="S2653" t="s">
        <v>2947</v>
      </c>
      <c r="T2653" t="s">
        <v>3255</v>
      </c>
      <c r="U2653" s="201">
        <v>2.605</v>
      </c>
      <c r="V2653" t="s">
        <v>1112</v>
      </c>
      <c r="W2653" t="s">
        <v>104</v>
      </c>
      <c r="X2653" t="s">
        <v>83</v>
      </c>
      <c r="Y2653" t="s">
        <v>1528</v>
      </c>
      <c r="Z2653" t="s">
        <v>1909</v>
      </c>
      <c r="AA2653">
        <v>817864</v>
      </c>
      <c r="AB2653" s="198">
        <v>37042.875</v>
      </c>
      <c r="AC2653" s="198">
        <v>37042.875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1032</v>
      </c>
      <c r="G2654" s="202">
        <v>1310569</v>
      </c>
      <c r="H2654" s="198">
        <v>37041.379467592589</v>
      </c>
      <c r="I2654" t="s">
        <v>1471</v>
      </c>
      <c r="M2654" t="s">
        <v>2946</v>
      </c>
      <c r="N2654" t="s">
        <v>1524</v>
      </c>
      <c r="O2654" t="s">
        <v>4953</v>
      </c>
      <c r="Q2654" s="199">
        <v>1032</v>
      </c>
      <c r="S2654" t="s">
        <v>2947</v>
      </c>
      <c r="T2654" t="s">
        <v>3255</v>
      </c>
      <c r="U2654" s="201">
        <v>3.875</v>
      </c>
      <c r="V2654" t="s">
        <v>405</v>
      </c>
      <c r="W2654" t="s">
        <v>1117</v>
      </c>
      <c r="X2654" t="s">
        <v>1118</v>
      </c>
      <c r="Y2654" t="s">
        <v>1528</v>
      </c>
      <c r="Z2654" t="s">
        <v>1909</v>
      </c>
      <c r="AA2654">
        <v>817865</v>
      </c>
      <c r="AB2654" s="198">
        <v>37042.875</v>
      </c>
      <c r="AC2654" s="198">
        <v>37042.875</v>
      </c>
    </row>
    <row r="2655" spans="1:29" x14ac:dyDescent="0.25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365</v>
      </c>
      <c r="F2655" s="213">
        <f t="shared" si="210"/>
        <v>1825000</v>
      </c>
      <c r="G2655" s="202">
        <v>1310570</v>
      </c>
      <c r="H2655" s="198">
        <v>37041.379502314812</v>
      </c>
      <c r="I2655" t="s">
        <v>1523</v>
      </c>
      <c r="M2655" t="s">
        <v>2946</v>
      </c>
      <c r="N2655" t="s">
        <v>1268</v>
      </c>
      <c r="O2655" t="s">
        <v>1578</v>
      </c>
      <c r="P2655" s="199">
        <v>5000</v>
      </c>
      <c r="S2655" t="s">
        <v>2947</v>
      </c>
      <c r="T2655" t="s">
        <v>3255</v>
      </c>
      <c r="U2655" s="201">
        <v>3.915</v>
      </c>
      <c r="V2655" t="s">
        <v>1115</v>
      </c>
      <c r="W2655" t="s">
        <v>1767</v>
      </c>
      <c r="X2655" t="s">
        <v>1269</v>
      </c>
      <c r="Y2655" t="s">
        <v>3275</v>
      </c>
      <c r="Z2655" t="s">
        <v>1909</v>
      </c>
      <c r="AA2655" t="s">
        <v>2433</v>
      </c>
      <c r="AB2655" s="198">
        <v>37257.875</v>
      </c>
      <c r="AC2655" s="198">
        <v>37621.875</v>
      </c>
    </row>
    <row r="2656" spans="1:29" x14ac:dyDescent="0.25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13">
        <f t="shared" si="210"/>
        <v>155000</v>
      </c>
      <c r="G2656" s="202">
        <v>1310571</v>
      </c>
      <c r="H2656" s="198">
        <v>37041.379537037035</v>
      </c>
      <c r="I2656" t="s">
        <v>1267</v>
      </c>
      <c r="M2656" t="s">
        <v>2946</v>
      </c>
      <c r="N2656" t="s">
        <v>1268</v>
      </c>
      <c r="O2656" t="s">
        <v>1537</v>
      </c>
      <c r="Q2656" s="199">
        <v>5000</v>
      </c>
      <c r="S2656" t="s">
        <v>2947</v>
      </c>
      <c r="T2656" t="s">
        <v>3255</v>
      </c>
      <c r="U2656" s="201">
        <v>3.73</v>
      </c>
      <c r="V2656" t="s">
        <v>3155</v>
      </c>
      <c r="W2656" t="s">
        <v>1767</v>
      </c>
      <c r="X2656" t="s">
        <v>1269</v>
      </c>
      <c r="Y2656" t="s">
        <v>3275</v>
      </c>
      <c r="Z2656" t="s">
        <v>1909</v>
      </c>
      <c r="AA2656" t="s">
        <v>2434</v>
      </c>
      <c r="AB2656" s="198">
        <v>37073.875</v>
      </c>
      <c r="AC2656" s="198">
        <v>37103.875</v>
      </c>
    </row>
    <row r="2657" spans="1:29" x14ac:dyDescent="0.25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377500</v>
      </c>
      <c r="G2657" s="202">
        <v>1310572</v>
      </c>
      <c r="H2657" s="198">
        <v>37041.379548611112</v>
      </c>
      <c r="I2657" t="s">
        <v>3427</v>
      </c>
      <c r="M2657" t="s">
        <v>2946</v>
      </c>
      <c r="N2657" t="s">
        <v>1268</v>
      </c>
      <c r="O2657" t="s">
        <v>1555</v>
      </c>
      <c r="Q2657" s="199">
        <v>2500</v>
      </c>
      <c r="S2657" t="s">
        <v>2947</v>
      </c>
      <c r="T2657" t="s">
        <v>3255</v>
      </c>
      <c r="U2657" s="201">
        <v>4.1749999999999998</v>
      </c>
      <c r="V2657" t="s">
        <v>1148</v>
      </c>
      <c r="W2657" t="s">
        <v>1767</v>
      </c>
      <c r="X2657" t="s">
        <v>1269</v>
      </c>
      <c r="Y2657" t="s">
        <v>3275</v>
      </c>
      <c r="Z2657" t="s">
        <v>1909</v>
      </c>
      <c r="AA2657" t="s">
        <v>2435</v>
      </c>
      <c r="AB2657" s="198">
        <v>37196</v>
      </c>
      <c r="AC2657" s="198">
        <v>37346</v>
      </c>
    </row>
    <row r="2658" spans="1:29" x14ac:dyDescent="0.25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3000</v>
      </c>
      <c r="G2658" s="202">
        <v>1310573</v>
      </c>
      <c r="H2658" s="198">
        <v>37041.379629629628</v>
      </c>
      <c r="I2658" t="s">
        <v>3358</v>
      </c>
      <c r="M2658" t="s">
        <v>2946</v>
      </c>
      <c r="N2658" t="s">
        <v>96</v>
      </c>
      <c r="O2658" t="s">
        <v>1016</v>
      </c>
      <c r="P2658" s="199">
        <v>3000</v>
      </c>
      <c r="S2658" t="s">
        <v>3329</v>
      </c>
      <c r="T2658" t="s">
        <v>97</v>
      </c>
      <c r="U2658" s="201">
        <v>4.7750000000000004</v>
      </c>
      <c r="V2658" t="s">
        <v>3359</v>
      </c>
      <c r="W2658" t="s">
        <v>98</v>
      </c>
      <c r="X2658" t="s">
        <v>99</v>
      </c>
      <c r="Y2658" t="s">
        <v>1528</v>
      </c>
      <c r="Z2658" t="s">
        <v>1910</v>
      </c>
      <c r="AA2658">
        <v>817866</v>
      </c>
      <c r="AB2658" s="198">
        <v>37041.875</v>
      </c>
      <c r="AC2658" s="198">
        <v>37041.875</v>
      </c>
    </row>
    <row r="2659" spans="1:29" x14ac:dyDescent="0.25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7000</v>
      </c>
      <c r="G2659" s="202">
        <v>1310574</v>
      </c>
      <c r="H2659" s="198">
        <v>37041.379687499997</v>
      </c>
      <c r="I2659" t="s">
        <v>3381</v>
      </c>
      <c r="M2659" t="s">
        <v>2946</v>
      </c>
      <c r="N2659" t="s">
        <v>96</v>
      </c>
      <c r="O2659" t="s">
        <v>1016</v>
      </c>
      <c r="P2659" s="199">
        <v>7000</v>
      </c>
      <c r="S2659" t="s">
        <v>3329</v>
      </c>
      <c r="T2659" t="s">
        <v>97</v>
      </c>
      <c r="U2659" s="201">
        <v>4.78</v>
      </c>
      <c r="V2659" t="s">
        <v>3382</v>
      </c>
      <c r="W2659" t="s">
        <v>98</v>
      </c>
      <c r="X2659" t="s">
        <v>99</v>
      </c>
      <c r="Y2659" t="s">
        <v>1528</v>
      </c>
      <c r="Z2659" t="s">
        <v>1910</v>
      </c>
      <c r="AA2659">
        <v>817867</v>
      </c>
      <c r="AB2659" s="198">
        <v>37041.875</v>
      </c>
      <c r="AC2659" s="198">
        <v>37041.875</v>
      </c>
    </row>
    <row r="2660" spans="1:29" x14ac:dyDescent="0.25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300000</v>
      </c>
      <c r="G2660" s="202">
        <v>1310576</v>
      </c>
      <c r="H2660" s="198">
        <v>37041.379745370374</v>
      </c>
      <c r="I2660" t="s">
        <v>1435</v>
      </c>
      <c r="M2660" t="s">
        <v>2946</v>
      </c>
      <c r="N2660" t="s">
        <v>1268</v>
      </c>
      <c r="O2660" t="s">
        <v>74</v>
      </c>
      <c r="Q2660" s="199">
        <v>10000</v>
      </c>
      <c r="S2660" t="s">
        <v>2947</v>
      </c>
      <c r="T2660" t="s">
        <v>3255</v>
      </c>
      <c r="U2660" s="201">
        <v>3.65</v>
      </c>
      <c r="V2660" t="s">
        <v>444</v>
      </c>
      <c r="W2660" t="s">
        <v>1580</v>
      </c>
      <c r="X2660" t="s">
        <v>1093</v>
      </c>
      <c r="Y2660" t="s">
        <v>3275</v>
      </c>
      <c r="Z2660" t="s">
        <v>1909</v>
      </c>
      <c r="AA2660" t="s">
        <v>2436</v>
      </c>
      <c r="AB2660" s="198">
        <v>37043.875</v>
      </c>
      <c r="AC2660" s="198">
        <v>37072.875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1310577</v>
      </c>
      <c r="H2661" s="198">
        <v>37041.379756944443</v>
      </c>
      <c r="I2661" t="s">
        <v>3095</v>
      </c>
      <c r="M2661" t="s">
        <v>2946</v>
      </c>
      <c r="N2661" t="s">
        <v>1524</v>
      </c>
      <c r="O2661" t="s">
        <v>4934</v>
      </c>
      <c r="P2661" s="199">
        <v>5000</v>
      </c>
      <c r="S2661" t="s">
        <v>2947</v>
      </c>
      <c r="T2661" t="s">
        <v>3255</v>
      </c>
      <c r="U2661" s="201">
        <v>3.4750000000000001</v>
      </c>
      <c r="V2661" t="s">
        <v>2931</v>
      </c>
      <c r="W2661" t="s">
        <v>91</v>
      </c>
      <c r="X2661" t="s">
        <v>83</v>
      </c>
      <c r="Y2661" t="s">
        <v>1528</v>
      </c>
      <c r="Z2661" t="s">
        <v>1909</v>
      </c>
      <c r="AA2661">
        <v>817868</v>
      </c>
      <c r="AB2661" s="198">
        <v>37042.875</v>
      </c>
      <c r="AC2661" s="198">
        <v>37042.875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1310578</v>
      </c>
      <c r="H2662" s="198">
        <v>37041.379756944443</v>
      </c>
      <c r="I2662" t="s">
        <v>1238</v>
      </c>
      <c r="M2662" t="s">
        <v>2946</v>
      </c>
      <c r="N2662" t="s">
        <v>1524</v>
      </c>
      <c r="O2662" t="s">
        <v>4845</v>
      </c>
      <c r="Q2662" s="199">
        <v>10000</v>
      </c>
      <c r="S2662" t="s">
        <v>2947</v>
      </c>
      <c r="T2662" t="s">
        <v>3255</v>
      </c>
      <c r="U2662" s="201">
        <v>3.7475000000000001</v>
      </c>
      <c r="V2662" t="s">
        <v>1553</v>
      </c>
      <c r="W2662" t="s">
        <v>1526</v>
      </c>
      <c r="X2662" t="s">
        <v>1527</v>
      </c>
      <c r="Y2662" t="s">
        <v>1528</v>
      </c>
      <c r="Z2662" t="s">
        <v>1909</v>
      </c>
      <c r="AA2662">
        <v>817869</v>
      </c>
      <c r="AB2662" s="198">
        <v>37042.875</v>
      </c>
      <c r="AC2662" s="198">
        <v>37042.875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180</v>
      </c>
      <c r="G2663" s="202">
        <v>1310579</v>
      </c>
      <c r="H2663" s="198">
        <v>37041.379814814813</v>
      </c>
      <c r="I2663" t="s">
        <v>2141</v>
      </c>
      <c r="M2663" t="s">
        <v>2946</v>
      </c>
      <c r="N2663" t="s">
        <v>1524</v>
      </c>
      <c r="O2663" t="s">
        <v>2016</v>
      </c>
      <c r="Q2663" s="199">
        <v>180</v>
      </c>
      <c r="S2663" t="s">
        <v>2947</v>
      </c>
      <c r="T2663" t="s">
        <v>3255</v>
      </c>
      <c r="U2663" s="201">
        <v>3.665</v>
      </c>
      <c r="V2663" t="s">
        <v>2142</v>
      </c>
      <c r="W2663" t="s">
        <v>1107</v>
      </c>
      <c r="X2663" t="s">
        <v>1108</v>
      </c>
      <c r="Y2663" t="s">
        <v>1528</v>
      </c>
      <c r="Z2663" t="s">
        <v>1909</v>
      </c>
      <c r="AA2663">
        <v>817870</v>
      </c>
      <c r="AB2663" s="198">
        <v>37042.875</v>
      </c>
      <c r="AC2663" s="198">
        <v>37042.875</v>
      </c>
    </row>
    <row r="2664" spans="1:29" x14ac:dyDescent="0.25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1310580</v>
      </c>
      <c r="H2664" s="198">
        <v>37041.379849537036</v>
      </c>
      <c r="I2664" t="s">
        <v>1523</v>
      </c>
      <c r="M2664" t="s">
        <v>2946</v>
      </c>
      <c r="N2664" t="s">
        <v>1268</v>
      </c>
      <c r="O2664" t="s">
        <v>251</v>
      </c>
      <c r="P2664" s="199">
        <v>5000</v>
      </c>
      <c r="S2664" t="s">
        <v>2947</v>
      </c>
      <c r="T2664" t="s">
        <v>3255</v>
      </c>
      <c r="U2664" s="201">
        <v>3.81</v>
      </c>
      <c r="V2664" t="s">
        <v>2336</v>
      </c>
      <c r="W2664" t="s">
        <v>1767</v>
      </c>
      <c r="X2664" t="s">
        <v>1269</v>
      </c>
      <c r="Y2664" t="s">
        <v>3275</v>
      </c>
      <c r="Z2664" t="s">
        <v>1909</v>
      </c>
      <c r="AA2664" t="s">
        <v>2437</v>
      </c>
      <c r="AB2664" s="198">
        <v>37073</v>
      </c>
      <c r="AC2664" s="198">
        <v>37195</v>
      </c>
    </row>
    <row r="2665" spans="1:29" x14ac:dyDescent="0.25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1310583</v>
      </c>
      <c r="H2665" s="198">
        <v>37041.379861111112</v>
      </c>
      <c r="I2665" t="s">
        <v>2992</v>
      </c>
      <c r="M2665" t="s">
        <v>2946</v>
      </c>
      <c r="N2665" t="s">
        <v>1268</v>
      </c>
      <c r="O2665" t="s">
        <v>1578</v>
      </c>
      <c r="P2665" s="199">
        <v>5000</v>
      </c>
      <c r="S2665" t="s">
        <v>2947</v>
      </c>
      <c r="T2665" t="s">
        <v>3255</v>
      </c>
      <c r="U2665" s="201">
        <v>3.91</v>
      </c>
      <c r="V2665" t="s">
        <v>1685</v>
      </c>
      <c r="W2665" t="s">
        <v>1767</v>
      </c>
      <c r="X2665" t="s">
        <v>1269</v>
      </c>
      <c r="Y2665" t="s">
        <v>3275</v>
      </c>
      <c r="Z2665" t="s">
        <v>1909</v>
      </c>
      <c r="AA2665" t="s">
        <v>2438</v>
      </c>
      <c r="AB2665" s="198">
        <v>37257.875</v>
      </c>
      <c r="AC2665" s="198">
        <v>37621.875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1310581</v>
      </c>
      <c r="H2666" s="198">
        <v>37041.379861111112</v>
      </c>
      <c r="I2666" t="s">
        <v>1457</v>
      </c>
      <c r="M2666" t="s">
        <v>2946</v>
      </c>
      <c r="N2666" t="s">
        <v>1524</v>
      </c>
      <c r="O2666" t="s">
        <v>110</v>
      </c>
      <c r="P2666" s="199">
        <v>10000</v>
      </c>
      <c r="S2666" t="s">
        <v>2947</v>
      </c>
      <c r="T2666" t="s">
        <v>3255</v>
      </c>
      <c r="U2666" s="201">
        <v>3.6949999999999998</v>
      </c>
      <c r="V2666" t="s">
        <v>3351</v>
      </c>
      <c r="W2666" t="s">
        <v>1101</v>
      </c>
      <c r="X2666" t="s">
        <v>1102</v>
      </c>
      <c r="Y2666" t="s">
        <v>1528</v>
      </c>
      <c r="Z2666" t="s">
        <v>1909</v>
      </c>
      <c r="AA2666">
        <v>817871</v>
      </c>
      <c r="AB2666" s="198">
        <v>37042.875</v>
      </c>
      <c r="AC2666" s="198">
        <v>37042.875</v>
      </c>
    </row>
    <row r="2667" spans="1:29" x14ac:dyDescent="0.25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1310582</v>
      </c>
      <c r="H2667" s="198">
        <v>37041.379861111112</v>
      </c>
      <c r="I2667" t="s">
        <v>1062</v>
      </c>
      <c r="M2667" t="s">
        <v>3086</v>
      </c>
      <c r="N2667" t="s">
        <v>1063</v>
      </c>
      <c r="O2667" t="s">
        <v>2972</v>
      </c>
      <c r="Q2667" s="199">
        <v>50000</v>
      </c>
      <c r="S2667" t="s">
        <v>2953</v>
      </c>
      <c r="T2667" t="s">
        <v>3255</v>
      </c>
      <c r="U2667" s="201">
        <v>28.47</v>
      </c>
      <c r="V2667" t="s">
        <v>1568</v>
      </c>
      <c r="W2667" t="s">
        <v>1065</v>
      </c>
      <c r="X2667" t="s">
        <v>1066</v>
      </c>
      <c r="Y2667" t="s">
        <v>1670</v>
      </c>
      <c r="Z2667" t="s">
        <v>1909</v>
      </c>
      <c r="AA2667">
        <v>109518</v>
      </c>
      <c r="AB2667" s="198">
        <v>37073</v>
      </c>
      <c r="AC2667" s="198">
        <v>37103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15000</v>
      </c>
      <c r="G2668" s="202">
        <v>1310584</v>
      </c>
      <c r="H2668" s="198">
        <v>37041.379895833335</v>
      </c>
      <c r="I2668" t="s">
        <v>1464</v>
      </c>
      <c r="M2668" t="s">
        <v>2946</v>
      </c>
      <c r="N2668" t="s">
        <v>1524</v>
      </c>
      <c r="O2668" t="s">
        <v>110</v>
      </c>
      <c r="P2668" s="199">
        <v>15000</v>
      </c>
      <c r="S2668" t="s">
        <v>2947</v>
      </c>
      <c r="T2668" t="s">
        <v>3255</v>
      </c>
      <c r="U2668" s="201">
        <v>3.6949999999999998</v>
      </c>
      <c r="V2668" t="s">
        <v>1465</v>
      </c>
      <c r="W2668" t="s">
        <v>1101</v>
      </c>
      <c r="X2668" t="s">
        <v>1102</v>
      </c>
      <c r="Y2668" t="s">
        <v>1528</v>
      </c>
      <c r="Z2668" t="s">
        <v>1909</v>
      </c>
      <c r="AA2668">
        <v>817873</v>
      </c>
      <c r="AB2668" s="198">
        <v>37042.875</v>
      </c>
      <c r="AC2668" s="198">
        <v>37042.875</v>
      </c>
    </row>
    <row r="2669" spans="1:29" x14ac:dyDescent="0.25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1310585</v>
      </c>
      <c r="H2669" s="198">
        <v>37041.379907407405</v>
      </c>
      <c r="I2669" t="s">
        <v>3343</v>
      </c>
      <c r="M2669" t="s">
        <v>2946</v>
      </c>
      <c r="N2669" t="s">
        <v>96</v>
      </c>
      <c r="O2669" t="s">
        <v>1016</v>
      </c>
      <c r="Q2669" s="199">
        <v>10000</v>
      </c>
      <c r="S2669" t="s">
        <v>3329</v>
      </c>
      <c r="T2669" t="s">
        <v>97</v>
      </c>
      <c r="U2669" s="201">
        <v>4.7850000000000001</v>
      </c>
      <c r="V2669" t="s">
        <v>3388</v>
      </c>
      <c r="W2669" t="s">
        <v>98</v>
      </c>
      <c r="X2669" t="s">
        <v>99</v>
      </c>
      <c r="Y2669" t="s">
        <v>1528</v>
      </c>
      <c r="Z2669" t="s">
        <v>1910</v>
      </c>
      <c r="AA2669">
        <v>817872</v>
      </c>
      <c r="AB2669" s="198">
        <v>37041.875</v>
      </c>
      <c r="AC2669" s="198">
        <v>37041.875</v>
      </c>
    </row>
    <row r="2670" spans="1:29" x14ac:dyDescent="0.25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365</v>
      </c>
      <c r="F2670" s="213">
        <f t="shared" si="210"/>
        <v>1825000</v>
      </c>
      <c r="G2670" s="202">
        <v>1310586</v>
      </c>
      <c r="H2670" s="198">
        <v>37041.379918981482</v>
      </c>
      <c r="I2670" t="s">
        <v>2992</v>
      </c>
      <c r="M2670" t="s">
        <v>2946</v>
      </c>
      <c r="N2670" t="s">
        <v>1268</v>
      </c>
      <c r="O2670" t="s">
        <v>1578</v>
      </c>
      <c r="P2670" s="199">
        <v>5000</v>
      </c>
      <c r="S2670" t="s">
        <v>2947</v>
      </c>
      <c r="T2670" t="s">
        <v>3255</v>
      </c>
      <c r="U2670" s="201">
        <v>3.89</v>
      </c>
      <c r="V2670" t="s">
        <v>62</v>
      </c>
      <c r="W2670" t="s">
        <v>1767</v>
      </c>
      <c r="X2670" t="s">
        <v>1269</v>
      </c>
      <c r="Y2670" t="s">
        <v>3275</v>
      </c>
      <c r="Z2670" t="s">
        <v>1909</v>
      </c>
      <c r="AA2670" t="s">
        <v>2439</v>
      </c>
      <c r="AB2670" s="198">
        <v>37257.875</v>
      </c>
      <c r="AC2670" s="198">
        <v>37621.875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1310587</v>
      </c>
      <c r="H2671" s="198">
        <v>37041.379930555559</v>
      </c>
      <c r="I2671" t="s">
        <v>1479</v>
      </c>
      <c r="M2671" t="s">
        <v>2946</v>
      </c>
      <c r="N2671" t="s">
        <v>1524</v>
      </c>
      <c r="O2671" t="s">
        <v>2365</v>
      </c>
      <c r="Q2671" s="199">
        <v>5000</v>
      </c>
      <c r="S2671" t="s">
        <v>2947</v>
      </c>
      <c r="T2671" t="s">
        <v>3255</v>
      </c>
      <c r="U2671" s="201">
        <v>3.7538</v>
      </c>
      <c r="V2671" t="s">
        <v>1480</v>
      </c>
      <c r="W2671" t="s">
        <v>1526</v>
      </c>
      <c r="X2671" t="s">
        <v>1527</v>
      </c>
      <c r="Y2671" t="s">
        <v>1528</v>
      </c>
      <c r="Z2671" t="s">
        <v>1909</v>
      </c>
      <c r="AA2671">
        <v>817874</v>
      </c>
      <c r="AB2671" s="198">
        <v>37042.875</v>
      </c>
      <c r="AC2671" s="198">
        <v>37042.875</v>
      </c>
    </row>
    <row r="2672" spans="1:29" x14ac:dyDescent="0.25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77500</v>
      </c>
      <c r="G2672" s="202">
        <v>1310589</v>
      </c>
      <c r="H2672" s="198">
        <v>37041.379942129628</v>
      </c>
      <c r="I2672" t="s">
        <v>3227</v>
      </c>
      <c r="M2672" t="s">
        <v>2946</v>
      </c>
      <c r="N2672" t="s">
        <v>1268</v>
      </c>
      <c r="O2672" t="s">
        <v>1278</v>
      </c>
      <c r="Q2672" s="199">
        <v>2500</v>
      </c>
      <c r="S2672" t="s">
        <v>2947</v>
      </c>
      <c r="T2672" t="s">
        <v>3255</v>
      </c>
      <c r="U2672" s="201">
        <v>3.8125</v>
      </c>
      <c r="V2672" t="s">
        <v>1173</v>
      </c>
      <c r="W2672" t="s">
        <v>1767</v>
      </c>
      <c r="X2672" t="s">
        <v>1269</v>
      </c>
      <c r="Y2672" t="s">
        <v>3275</v>
      </c>
      <c r="Z2672" t="s">
        <v>1909</v>
      </c>
      <c r="AA2672" t="s">
        <v>2440</v>
      </c>
      <c r="AB2672" s="198">
        <v>37104.875</v>
      </c>
      <c r="AC2672" s="198">
        <v>37134.875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1310588</v>
      </c>
      <c r="H2673" s="198">
        <v>37041.379942129628</v>
      </c>
      <c r="I2673" t="s">
        <v>92</v>
      </c>
      <c r="M2673" t="s">
        <v>2946</v>
      </c>
      <c r="N2673" t="s">
        <v>1524</v>
      </c>
      <c r="O2673" t="s">
        <v>4934</v>
      </c>
      <c r="Q2673" s="199">
        <v>5000</v>
      </c>
      <c r="S2673" t="s">
        <v>2947</v>
      </c>
      <c r="T2673" t="s">
        <v>3255</v>
      </c>
      <c r="U2673" s="201">
        <v>3.5</v>
      </c>
      <c r="V2673" t="s">
        <v>2318</v>
      </c>
      <c r="W2673" t="s">
        <v>91</v>
      </c>
      <c r="X2673" t="s">
        <v>83</v>
      </c>
      <c r="Y2673" t="s">
        <v>1528</v>
      </c>
      <c r="Z2673" t="s">
        <v>1909</v>
      </c>
      <c r="AA2673">
        <v>817875</v>
      </c>
      <c r="AB2673" s="198">
        <v>37042.875</v>
      </c>
      <c r="AC2673" s="198">
        <v>37042.875</v>
      </c>
    </row>
    <row r="2674" spans="1:29" x14ac:dyDescent="0.25">
      <c r="A2674" s="44" t="str">
        <f t="shared" si="206"/>
        <v xml:space="preserve"> Crude Financial</v>
      </c>
      <c r="B2674" s="44" t="str">
        <f t="shared" si="207"/>
        <v/>
      </c>
      <c r="C2674" s="44" t="str">
        <f t="shared" si="208"/>
        <v>Crude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3">
        <f t="shared" si="210"/>
        <v>775000</v>
      </c>
      <c r="G2674" s="202">
        <v>1310591</v>
      </c>
      <c r="H2674" s="198">
        <v>37041.379965277774</v>
      </c>
      <c r="I2674" t="s">
        <v>1267</v>
      </c>
      <c r="M2674" t="s">
        <v>3086</v>
      </c>
      <c r="N2674" t="s">
        <v>1288</v>
      </c>
      <c r="O2674" t="s">
        <v>1289</v>
      </c>
      <c r="Q2674" s="199">
        <v>25000</v>
      </c>
      <c r="S2674" t="s">
        <v>1290</v>
      </c>
      <c r="T2674" t="s">
        <v>3255</v>
      </c>
      <c r="U2674" s="201">
        <v>28.93</v>
      </c>
      <c r="V2674" t="s">
        <v>1511</v>
      </c>
      <c r="W2674" t="s">
        <v>1050</v>
      </c>
      <c r="X2674" t="s">
        <v>1051</v>
      </c>
      <c r="Y2674" t="s">
        <v>1670</v>
      </c>
      <c r="Z2674" t="s">
        <v>3420</v>
      </c>
      <c r="AA2674">
        <v>109519</v>
      </c>
      <c r="AB2674" s="198">
        <v>37073</v>
      </c>
      <c r="AC2674" s="198">
        <v>37103</v>
      </c>
    </row>
    <row r="2675" spans="1:29" x14ac:dyDescent="0.25">
      <c r="A2675" s="44" t="str">
        <f t="shared" si="206"/>
        <v xml:space="preserve"> Natural Gas Physical</v>
      </c>
      <c r="B2675" s="44" t="str">
        <f t="shared" si="207"/>
        <v/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1310592</v>
      </c>
      <c r="H2675" s="198">
        <v>37041.379976851851</v>
      </c>
      <c r="I2675" t="s">
        <v>3343</v>
      </c>
      <c r="M2675" t="s">
        <v>2946</v>
      </c>
      <c r="N2675" t="s">
        <v>96</v>
      </c>
      <c r="O2675" t="s">
        <v>1016</v>
      </c>
      <c r="Q2675" s="199">
        <v>10000</v>
      </c>
      <c r="S2675" t="s">
        <v>3329</v>
      </c>
      <c r="T2675" t="s">
        <v>97</v>
      </c>
      <c r="U2675" s="201">
        <v>4.79</v>
      </c>
      <c r="V2675" t="s">
        <v>3388</v>
      </c>
      <c r="W2675" t="s">
        <v>98</v>
      </c>
      <c r="X2675" t="s">
        <v>99</v>
      </c>
      <c r="Y2675" t="s">
        <v>1528</v>
      </c>
      <c r="Z2675" t="s">
        <v>1910</v>
      </c>
      <c r="AA2675">
        <v>817876</v>
      </c>
      <c r="AB2675" s="198">
        <v>37041.875</v>
      </c>
      <c r="AC2675" s="198">
        <v>37041.875</v>
      </c>
    </row>
    <row r="2676" spans="1:29" x14ac:dyDescent="0.25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1310594</v>
      </c>
      <c r="H2676" s="198">
        <v>37041.379999999997</v>
      </c>
      <c r="I2676" t="s">
        <v>1463</v>
      </c>
      <c r="M2676" t="s">
        <v>2946</v>
      </c>
      <c r="N2676" t="s">
        <v>96</v>
      </c>
      <c r="O2676" t="s">
        <v>1016</v>
      </c>
      <c r="P2676" s="199">
        <v>10000</v>
      </c>
      <c r="S2676" t="s">
        <v>3329</v>
      </c>
      <c r="T2676" t="s">
        <v>97</v>
      </c>
      <c r="U2676" s="201">
        <v>4.7850000000000001</v>
      </c>
      <c r="V2676" t="s">
        <v>3338</v>
      </c>
      <c r="W2676" t="s">
        <v>98</v>
      </c>
      <c r="X2676" t="s">
        <v>99</v>
      </c>
      <c r="Y2676" t="s">
        <v>1528</v>
      </c>
      <c r="Z2676" t="s">
        <v>1910</v>
      </c>
      <c r="AA2676">
        <v>817878</v>
      </c>
      <c r="AB2676" s="198">
        <v>37041.875</v>
      </c>
      <c r="AC2676" s="198">
        <v>37041.875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1310593</v>
      </c>
      <c r="H2677" s="198">
        <v>37041.379999999997</v>
      </c>
      <c r="I2677" t="s">
        <v>1276</v>
      </c>
      <c r="M2677" t="s">
        <v>2946</v>
      </c>
      <c r="N2677" t="s">
        <v>1524</v>
      </c>
      <c r="O2677" t="s">
        <v>4934</v>
      </c>
      <c r="P2677" s="199">
        <v>5000</v>
      </c>
      <c r="S2677" t="s">
        <v>2947</v>
      </c>
      <c r="T2677" t="s">
        <v>3255</v>
      </c>
      <c r="U2677" s="201">
        <v>3.4750000000000001</v>
      </c>
      <c r="V2677" t="s">
        <v>314</v>
      </c>
      <c r="W2677" t="s">
        <v>91</v>
      </c>
      <c r="X2677" t="s">
        <v>83</v>
      </c>
      <c r="Y2677" t="s">
        <v>1528</v>
      </c>
      <c r="Z2677" t="s">
        <v>1909</v>
      </c>
      <c r="AA2677">
        <v>817877</v>
      </c>
      <c r="AB2677" s="198">
        <v>37042.875</v>
      </c>
      <c r="AC2677" s="198">
        <v>37042.875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514</v>
      </c>
      <c r="G2678" s="202">
        <v>1310596</v>
      </c>
      <c r="H2678" s="198">
        <v>37041.38003472222</v>
      </c>
      <c r="I2678" t="s">
        <v>1262</v>
      </c>
      <c r="M2678" t="s">
        <v>2946</v>
      </c>
      <c r="N2678" t="s">
        <v>1524</v>
      </c>
      <c r="O2678" t="s">
        <v>1984</v>
      </c>
      <c r="Q2678" s="199">
        <v>514</v>
      </c>
      <c r="S2678" t="s">
        <v>2947</v>
      </c>
      <c r="T2678" t="s">
        <v>3255</v>
      </c>
      <c r="U2678" s="201">
        <v>4.0650000000000004</v>
      </c>
      <c r="V2678" t="s">
        <v>79</v>
      </c>
      <c r="W2678" t="s">
        <v>250</v>
      </c>
      <c r="X2678" t="s">
        <v>70</v>
      </c>
      <c r="Y2678" t="s">
        <v>1528</v>
      </c>
      <c r="Z2678" t="s">
        <v>1909</v>
      </c>
      <c r="AA2678">
        <v>817879</v>
      </c>
      <c r="AB2678" s="198">
        <v>37042.875</v>
      </c>
      <c r="AC2678" s="198">
        <v>37042.875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1310597</v>
      </c>
      <c r="H2679" s="198">
        <v>37041.38008101852</v>
      </c>
      <c r="I2679" t="s">
        <v>3409</v>
      </c>
      <c r="M2679" t="s">
        <v>2946</v>
      </c>
      <c r="N2679" t="s">
        <v>1524</v>
      </c>
      <c r="O2679" t="s">
        <v>4934</v>
      </c>
      <c r="Q2679" s="199">
        <v>5000</v>
      </c>
      <c r="S2679" t="s">
        <v>2947</v>
      </c>
      <c r="T2679" t="s">
        <v>3255</v>
      </c>
      <c r="U2679" s="201">
        <v>3.5</v>
      </c>
      <c r="V2679" t="s">
        <v>3410</v>
      </c>
      <c r="W2679" t="s">
        <v>91</v>
      </c>
      <c r="X2679" t="s">
        <v>83</v>
      </c>
      <c r="Y2679" t="s">
        <v>1528</v>
      </c>
      <c r="Z2679" t="s">
        <v>1909</v>
      </c>
      <c r="AA2679">
        <v>817880</v>
      </c>
      <c r="AB2679" s="198">
        <v>37042.875</v>
      </c>
      <c r="AC2679" s="198">
        <v>37042.875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1310598</v>
      </c>
      <c r="H2680" s="198">
        <v>37041.380115740743</v>
      </c>
      <c r="I2680" t="s">
        <v>92</v>
      </c>
      <c r="M2680" t="s">
        <v>2946</v>
      </c>
      <c r="N2680" t="s">
        <v>1524</v>
      </c>
      <c r="O2680" t="s">
        <v>4921</v>
      </c>
      <c r="P2680" s="199">
        <v>5000</v>
      </c>
      <c r="S2680" t="s">
        <v>2947</v>
      </c>
      <c r="T2680" t="s">
        <v>3255</v>
      </c>
      <c r="U2680" s="201">
        <v>3.5674999999999999</v>
      </c>
      <c r="V2680" t="s">
        <v>1197</v>
      </c>
      <c r="W2680" t="s">
        <v>1363</v>
      </c>
      <c r="X2680" t="s">
        <v>1548</v>
      </c>
      <c r="Y2680" t="s">
        <v>1528</v>
      </c>
      <c r="Z2680" t="s">
        <v>1909</v>
      </c>
      <c r="AA2680">
        <v>817881</v>
      </c>
      <c r="AB2680" s="198">
        <v>37042.875</v>
      </c>
      <c r="AC2680" s="198">
        <v>37042.875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1310599</v>
      </c>
      <c r="H2681" s="198">
        <v>37041.380150462966</v>
      </c>
      <c r="I2681" t="s">
        <v>3095</v>
      </c>
      <c r="M2681" t="s">
        <v>2946</v>
      </c>
      <c r="N2681" t="s">
        <v>1524</v>
      </c>
      <c r="O2681" t="s">
        <v>4934</v>
      </c>
      <c r="P2681" s="199">
        <v>5000</v>
      </c>
      <c r="S2681" t="s">
        <v>2947</v>
      </c>
      <c r="T2681" t="s">
        <v>3255</v>
      </c>
      <c r="U2681" s="201">
        <v>3.4750000000000001</v>
      </c>
      <c r="V2681" t="s">
        <v>2931</v>
      </c>
      <c r="W2681" t="s">
        <v>91</v>
      </c>
      <c r="X2681" t="s">
        <v>83</v>
      </c>
      <c r="Y2681" t="s">
        <v>1528</v>
      </c>
      <c r="Z2681" t="s">
        <v>1909</v>
      </c>
      <c r="AA2681">
        <v>817882</v>
      </c>
      <c r="AB2681" s="198">
        <v>37042.875</v>
      </c>
      <c r="AC2681" s="198">
        <v>37042.875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1310600</v>
      </c>
      <c r="H2682" s="198">
        <v>37041.380162037036</v>
      </c>
      <c r="I2682" t="s">
        <v>3409</v>
      </c>
      <c r="M2682" t="s">
        <v>2946</v>
      </c>
      <c r="N2682" t="s">
        <v>1524</v>
      </c>
      <c r="O2682" t="s">
        <v>4891</v>
      </c>
      <c r="P2682" s="199">
        <v>5000</v>
      </c>
      <c r="S2682" t="s">
        <v>2947</v>
      </c>
      <c r="T2682" t="s">
        <v>3255</v>
      </c>
      <c r="U2682" s="201">
        <v>3.5425</v>
      </c>
      <c r="V2682" t="s">
        <v>3410</v>
      </c>
      <c r="W2682" t="s">
        <v>1363</v>
      </c>
      <c r="X2682" t="s">
        <v>1548</v>
      </c>
      <c r="Y2682" t="s">
        <v>1528</v>
      </c>
      <c r="Z2682" t="s">
        <v>1909</v>
      </c>
      <c r="AA2682">
        <v>817883</v>
      </c>
      <c r="AB2682" s="198">
        <v>37042.875</v>
      </c>
      <c r="AC2682" s="198">
        <v>37042.875</v>
      </c>
    </row>
    <row r="2683" spans="1:29" x14ac:dyDescent="0.25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1310601</v>
      </c>
      <c r="H2683" s="198">
        <v>37041.380173611113</v>
      </c>
      <c r="I2683" t="s">
        <v>1094</v>
      </c>
      <c r="M2683" t="s">
        <v>2946</v>
      </c>
      <c r="N2683" t="s">
        <v>96</v>
      </c>
      <c r="O2683" t="s">
        <v>1016</v>
      </c>
      <c r="P2683" s="199">
        <v>10000</v>
      </c>
      <c r="S2683" t="s">
        <v>3329</v>
      </c>
      <c r="T2683" t="s">
        <v>97</v>
      </c>
      <c r="U2683" s="201">
        <v>4.78</v>
      </c>
      <c r="V2683" t="s">
        <v>3354</v>
      </c>
      <c r="W2683" t="s">
        <v>98</v>
      </c>
      <c r="X2683" t="s">
        <v>99</v>
      </c>
      <c r="Y2683" t="s">
        <v>1528</v>
      </c>
      <c r="Z2683" t="s">
        <v>1910</v>
      </c>
      <c r="AA2683">
        <v>817884</v>
      </c>
      <c r="AB2683" s="198">
        <v>37041.875</v>
      </c>
      <c r="AC2683" s="198">
        <v>37041.875</v>
      </c>
    </row>
    <row r="2684" spans="1:29" x14ac:dyDescent="0.25">
      <c r="A2684" s="44" t="str">
        <f t="shared" si="206"/>
        <v>US Power Physical</v>
      </c>
      <c r="B2684" s="44" t="str">
        <f t="shared" si="207"/>
        <v>US</v>
      </c>
      <c r="C2684" s="44" t="str">
        <f t="shared" si="208"/>
        <v>Power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</v>
      </c>
      <c r="G2684" s="202">
        <v>1310602</v>
      </c>
      <c r="H2684" s="198">
        <v>37041.380196759259</v>
      </c>
      <c r="I2684" t="s">
        <v>1276</v>
      </c>
      <c r="M2684" t="s">
        <v>1657</v>
      </c>
      <c r="N2684" t="s">
        <v>2977</v>
      </c>
      <c r="O2684" t="s">
        <v>1263</v>
      </c>
      <c r="Q2684" s="199">
        <v>50</v>
      </c>
      <c r="S2684" t="s">
        <v>2945</v>
      </c>
      <c r="T2684" t="s">
        <v>3255</v>
      </c>
      <c r="U2684" s="201">
        <v>47</v>
      </c>
      <c r="V2684" t="s">
        <v>1055</v>
      </c>
      <c r="W2684" t="s">
        <v>2981</v>
      </c>
      <c r="X2684" t="s">
        <v>2982</v>
      </c>
      <c r="Y2684" t="s">
        <v>1072</v>
      </c>
      <c r="Z2684" t="s">
        <v>1904</v>
      </c>
      <c r="AA2684">
        <v>626054.1</v>
      </c>
      <c r="AB2684" s="198">
        <v>37043.71597222222</v>
      </c>
      <c r="AC2684" s="198">
        <v>37072.71597222222</v>
      </c>
    </row>
    <row r="2685" spans="1:29" x14ac:dyDescent="0.25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20</v>
      </c>
      <c r="G2685" s="202">
        <v>1310603</v>
      </c>
      <c r="H2685" s="198">
        <v>37041.380243055559</v>
      </c>
      <c r="I2685" t="s">
        <v>49</v>
      </c>
      <c r="M2685" t="s">
        <v>2952</v>
      </c>
      <c r="N2685" t="s">
        <v>3252</v>
      </c>
      <c r="O2685" t="s">
        <v>3253</v>
      </c>
      <c r="P2685" s="199">
        <v>20</v>
      </c>
      <c r="S2685" t="s">
        <v>3254</v>
      </c>
      <c r="T2685" t="s">
        <v>3255</v>
      </c>
      <c r="U2685" s="201">
        <v>1702</v>
      </c>
      <c r="V2685" t="s">
        <v>50</v>
      </c>
      <c r="W2685" t="s">
        <v>3261</v>
      </c>
      <c r="X2685" t="s">
        <v>3257</v>
      </c>
      <c r="Y2685" t="s">
        <v>3258</v>
      </c>
      <c r="Z2685" t="s">
        <v>3259</v>
      </c>
      <c r="AA2685">
        <v>2157923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25000</v>
      </c>
      <c r="G2686" s="202">
        <v>1310604</v>
      </c>
      <c r="H2686" s="198">
        <v>37041.380266203705</v>
      </c>
      <c r="I2686" t="s">
        <v>1098</v>
      </c>
      <c r="M2686" t="s">
        <v>2946</v>
      </c>
      <c r="N2686" t="s">
        <v>1524</v>
      </c>
      <c r="O2686" t="s">
        <v>110</v>
      </c>
      <c r="P2686" s="199">
        <v>25000</v>
      </c>
      <c r="S2686" t="s">
        <v>2947</v>
      </c>
      <c r="T2686" t="s">
        <v>3255</v>
      </c>
      <c r="U2686" s="201">
        <v>3.69</v>
      </c>
      <c r="V2686" t="s">
        <v>1009</v>
      </c>
      <c r="W2686" t="s">
        <v>1101</v>
      </c>
      <c r="X2686" t="s">
        <v>1102</v>
      </c>
      <c r="Y2686" t="s">
        <v>1528</v>
      </c>
      <c r="Z2686" t="s">
        <v>1909</v>
      </c>
      <c r="AA2686">
        <v>817885</v>
      </c>
      <c r="AB2686" s="198">
        <v>37042.875</v>
      </c>
      <c r="AC2686" s="198">
        <v>37042.875</v>
      </c>
    </row>
    <row r="2687" spans="1:29" x14ac:dyDescent="0.25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1310605</v>
      </c>
      <c r="H2687" s="198">
        <v>37041.380277777775</v>
      </c>
      <c r="I2687" t="s">
        <v>1570</v>
      </c>
      <c r="M2687" t="s">
        <v>2946</v>
      </c>
      <c r="N2687" t="s">
        <v>96</v>
      </c>
      <c r="O2687" t="s">
        <v>1016</v>
      </c>
      <c r="Q2687" s="199">
        <v>10000</v>
      </c>
      <c r="S2687" t="s">
        <v>3329</v>
      </c>
      <c r="T2687" t="s">
        <v>97</v>
      </c>
      <c r="U2687" s="201">
        <v>4.7850000000000001</v>
      </c>
      <c r="V2687" t="s">
        <v>1134</v>
      </c>
      <c r="W2687" t="s">
        <v>98</v>
      </c>
      <c r="X2687" t="s">
        <v>99</v>
      </c>
      <c r="Y2687" t="s">
        <v>1528</v>
      </c>
      <c r="Z2687" t="s">
        <v>1910</v>
      </c>
      <c r="AA2687">
        <v>817886</v>
      </c>
      <c r="AB2687" s="198">
        <v>37041.875</v>
      </c>
      <c r="AC2687" s="198">
        <v>37041.875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1310606</v>
      </c>
      <c r="H2688" s="198">
        <v>37041.380347222221</v>
      </c>
      <c r="I2688" t="s">
        <v>3409</v>
      </c>
      <c r="M2688" t="s">
        <v>2946</v>
      </c>
      <c r="N2688" t="s">
        <v>1524</v>
      </c>
      <c r="O2688" t="s">
        <v>4934</v>
      </c>
      <c r="Q2688" s="199">
        <v>5000</v>
      </c>
      <c r="S2688" t="s">
        <v>2947</v>
      </c>
      <c r="T2688" t="s">
        <v>3255</v>
      </c>
      <c r="U2688" s="201">
        <v>3.5</v>
      </c>
      <c r="V2688" t="s">
        <v>3410</v>
      </c>
      <c r="W2688" t="s">
        <v>91</v>
      </c>
      <c r="X2688" t="s">
        <v>83</v>
      </c>
      <c r="Y2688" t="s">
        <v>1528</v>
      </c>
      <c r="Z2688" t="s">
        <v>1909</v>
      </c>
      <c r="AA2688">
        <v>817887</v>
      </c>
      <c r="AB2688" s="198">
        <v>37042.875</v>
      </c>
      <c r="AC2688" s="198">
        <v>37042.875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1310607</v>
      </c>
      <c r="H2689" s="198">
        <v>37041.38040509259</v>
      </c>
      <c r="I2689" t="s">
        <v>3409</v>
      </c>
      <c r="M2689" t="s">
        <v>2946</v>
      </c>
      <c r="N2689" t="s">
        <v>1524</v>
      </c>
      <c r="O2689" t="s">
        <v>4891</v>
      </c>
      <c r="P2689" s="199">
        <v>5000</v>
      </c>
      <c r="S2689" t="s">
        <v>2947</v>
      </c>
      <c r="T2689" t="s">
        <v>3255</v>
      </c>
      <c r="U2689" s="201">
        <v>3.54</v>
      </c>
      <c r="V2689" t="s">
        <v>3410</v>
      </c>
      <c r="W2689" t="s">
        <v>1363</v>
      </c>
      <c r="X2689" t="s">
        <v>1548</v>
      </c>
      <c r="Y2689" t="s">
        <v>1528</v>
      </c>
      <c r="Z2689" t="s">
        <v>1909</v>
      </c>
      <c r="AA2689">
        <v>817888</v>
      </c>
      <c r="AB2689" s="198">
        <v>37042.875</v>
      </c>
      <c r="AC2689" s="198">
        <v>37042.875</v>
      </c>
    </row>
    <row r="2690" spans="1:29" x14ac:dyDescent="0.25">
      <c r="A2690" s="44" t="str">
        <f t="shared" si="206"/>
        <v>US Natural Gas Financial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Financial</v>
      </c>
      <c r="E2690" s="44">
        <f>IF(VLOOKUP(S2690,'DD-Lookup'!$J$6:$L$50,3,FALSE)="Monthly",(YEAR(AC2690)-YEAR(AB2690))*12+MONTH(AC2690)-MONTH(AB2690)+1,(AC2690-AB2690+1))</f>
        <v>151</v>
      </c>
      <c r="F2690" s="213">
        <f t="shared" si="210"/>
        <v>755000</v>
      </c>
      <c r="G2690" s="202">
        <v>1310608</v>
      </c>
      <c r="H2690" s="198">
        <v>37041.380555555559</v>
      </c>
      <c r="I2690" t="s">
        <v>67</v>
      </c>
      <c r="M2690" t="s">
        <v>2946</v>
      </c>
      <c r="N2690" t="s">
        <v>1268</v>
      </c>
      <c r="O2690" t="s">
        <v>1555</v>
      </c>
      <c r="Q2690" s="199">
        <v>5000</v>
      </c>
      <c r="S2690" t="s">
        <v>2947</v>
      </c>
      <c r="T2690" t="s">
        <v>3255</v>
      </c>
      <c r="U2690" s="201">
        <v>4.17</v>
      </c>
      <c r="V2690" t="s">
        <v>2912</v>
      </c>
      <c r="W2690" t="s">
        <v>1767</v>
      </c>
      <c r="X2690" t="s">
        <v>1269</v>
      </c>
      <c r="Y2690" t="s">
        <v>3275</v>
      </c>
      <c r="Z2690" t="s">
        <v>1909</v>
      </c>
      <c r="AA2690" t="s">
        <v>2441</v>
      </c>
      <c r="AB2690" s="198">
        <v>37196</v>
      </c>
      <c r="AC2690" s="198">
        <v>37346</v>
      </c>
    </row>
    <row r="2691" spans="1:29" x14ac:dyDescent="0.25">
      <c r="A2691" s="44" t="str">
        <f t="shared" si="206"/>
        <v xml:space="preserve"> Natural Gas Physical</v>
      </c>
      <c r="B2691" s="44" t="str">
        <f t="shared" si="207"/>
        <v/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1310609</v>
      </c>
      <c r="H2691" s="198">
        <v>37041.380555555559</v>
      </c>
      <c r="I2691" t="s">
        <v>1463</v>
      </c>
      <c r="M2691" t="s">
        <v>2946</v>
      </c>
      <c r="N2691" t="s">
        <v>96</v>
      </c>
      <c r="O2691" t="s">
        <v>2345</v>
      </c>
      <c r="P2691" s="199">
        <v>5000</v>
      </c>
      <c r="S2691" t="s">
        <v>3329</v>
      </c>
      <c r="T2691" t="s">
        <v>97</v>
      </c>
      <c r="U2691" s="201">
        <v>4.7850000000000001</v>
      </c>
      <c r="V2691" t="s">
        <v>3338</v>
      </c>
      <c r="W2691" t="s">
        <v>98</v>
      </c>
      <c r="X2691" t="s">
        <v>99</v>
      </c>
      <c r="Y2691" t="s">
        <v>1528</v>
      </c>
      <c r="Z2691" t="s">
        <v>1910</v>
      </c>
      <c r="AA2691">
        <v>817889</v>
      </c>
      <c r="AB2691" s="198">
        <v>37042.875</v>
      </c>
      <c r="AC2691" s="198">
        <v>37042.875</v>
      </c>
    </row>
    <row r="2692" spans="1:29" x14ac:dyDescent="0.25">
      <c r="A2692" s="44" t="str">
        <f t="shared" si="206"/>
        <v>US Natural Gas Financial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365</v>
      </c>
      <c r="F2692" s="213">
        <f t="shared" si="210"/>
        <v>1825000</v>
      </c>
      <c r="G2692" s="202">
        <v>1310611</v>
      </c>
      <c r="H2692" s="198">
        <v>37041.380613425928</v>
      </c>
      <c r="I2692" t="s">
        <v>2992</v>
      </c>
      <c r="M2692" t="s">
        <v>2946</v>
      </c>
      <c r="N2692" t="s">
        <v>1268</v>
      </c>
      <c r="O2692" t="s">
        <v>1578</v>
      </c>
      <c r="P2692" s="199">
        <v>5000</v>
      </c>
      <c r="S2692" t="s">
        <v>2947</v>
      </c>
      <c r="T2692" t="s">
        <v>3255</v>
      </c>
      <c r="U2692" s="201">
        <v>3.89</v>
      </c>
      <c r="V2692" t="s">
        <v>1685</v>
      </c>
      <c r="W2692" t="s">
        <v>1767</v>
      </c>
      <c r="X2692" t="s">
        <v>1269</v>
      </c>
      <c r="Y2692" t="s">
        <v>3275</v>
      </c>
      <c r="Z2692" t="s">
        <v>1909</v>
      </c>
      <c r="AA2692" t="s">
        <v>2442</v>
      </c>
      <c r="AB2692" s="198">
        <v>37257.875</v>
      </c>
      <c r="AC2692" s="198">
        <v>37621.875</v>
      </c>
    </row>
    <row r="2693" spans="1:29" x14ac:dyDescent="0.25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1310612</v>
      </c>
      <c r="H2693" s="198">
        <v>37041.380659722221</v>
      </c>
      <c r="I2693" t="s">
        <v>1094</v>
      </c>
      <c r="M2693" t="s">
        <v>2946</v>
      </c>
      <c r="N2693" t="s">
        <v>96</v>
      </c>
      <c r="O2693" t="s">
        <v>1016</v>
      </c>
      <c r="P2693" s="199">
        <v>5000</v>
      </c>
      <c r="S2693" t="s">
        <v>3329</v>
      </c>
      <c r="T2693" t="s">
        <v>97</v>
      </c>
      <c r="U2693" s="201">
        <v>4.7850000000000001</v>
      </c>
      <c r="V2693" t="s">
        <v>3354</v>
      </c>
      <c r="W2693" t="s">
        <v>98</v>
      </c>
      <c r="X2693" t="s">
        <v>99</v>
      </c>
      <c r="Y2693" t="s">
        <v>1528</v>
      </c>
      <c r="Z2693" t="s">
        <v>1910</v>
      </c>
      <c r="AA2693">
        <v>817890</v>
      </c>
      <c r="AB2693" s="198">
        <v>37041.875</v>
      </c>
      <c r="AC2693" s="198">
        <v>37041.875</v>
      </c>
    </row>
    <row r="2694" spans="1:29" x14ac:dyDescent="0.25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31</v>
      </c>
      <c r="F2694" s="213">
        <f t="shared" si="210"/>
        <v>620000</v>
      </c>
      <c r="G2694" s="202">
        <v>1310613</v>
      </c>
      <c r="H2694" s="198">
        <v>37041.380694444444</v>
      </c>
      <c r="I2694" t="s">
        <v>1532</v>
      </c>
      <c r="M2694" t="s">
        <v>2946</v>
      </c>
      <c r="N2694" t="s">
        <v>1268</v>
      </c>
      <c r="O2694" t="s">
        <v>1537</v>
      </c>
      <c r="P2694" s="199">
        <v>20000</v>
      </c>
      <c r="S2694" t="s">
        <v>2947</v>
      </c>
      <c r="T2694" t="s">
        <v>3255</v>
      </c>
      <c r="U2694" s="201">
        <v>3.72</v>
      </c>
      <c r="V2694" t="s">
        <v>1543</v>
      </c>
      <c r="W2694" t="s">
        <v>1767</v>
      </c>
      <c r="X2694" t="s">
        <v>1269</v>
      </c>
      <c r="Y2694" t="s">
        <v>3275</v>
      </c>
      <c r="Z2694" t="s">
        <v>1909</v>
      </c>
      <c r="AA2694" t="s">
        <v>2443</v>
      </c>
      <c r="AB2694" s="198">
        <v>37073.875</v>
      </c>
      <c r="AC2694" s="198">
        <v>37103.875</v>
      </c>
    </row>
    <row r="2695" spans="1:29" x14ac:dyDescent="0.25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1310616</v>
      </c>
      <c r="H2695" s="198">
        <v>37041.38076388889</v>
      </c>
      <c r="I2695" t="s">
        <v>1463</v>
      </c>
      <c r="M2695" t="s">
        <v>2946</v>
      </c>
      <c r="N2695" t="s">
        <v>96</v>
      </c>
      <c r="O2695" t="s">
        <v>1016</v>
      </c>
      <c r="P2695" s="199">
        <v>5000</v>
      </c>
      <c r="S2695" t="s">
        <v>3329</v>
      </c>
      <c r="T2695" t="s">
        <v>97</v>
      </c>
      <c r="U2695" s="201">
        <v>4.7850000000000001</v>
      </c>
      <c r="V2695" t="s">
        <v>3338</v>
      </c>
      <c r="W2695" t="s">
        <v>98</v>
      </c>
      <c r="X2695" t="s">
        <v>99</v>
      </c>
      <c r="Y2695" t="s">
        <v>1528</v>
      </c>
      <c r="Z2695" t="s">
        <v>1910</v>
      </c>
      <c r="AA2695">
        <v>817891</v>
      </c>
      <c r="AB2695" s="198">
        <v>37041.875</v>
      </c>
      <c r="AC2695" s="198">
        <v>37041.875</v>
      </c>
    </row>
    <row r="2696" spans="1:29" x14ac:dyDescent="0.25">
      <c r="A2696" s="44" t="str">
        <f t="shared" si="206"/>
        <v xml:space="preserve"> Crude Financial</v>
      </c>
      <c r="B2696" s="44" t="str">
        <f t="shared" si="207"/>
        <v/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31</v>
      </c>
      <c r="F2696" s="213">
        <f t="shared" si="210"/>
        <v>775000</v>
      </c>
      <c r="G2696" s="202">
        <v>1310615</v>
      </c>
      <c r="H2696" s="198">
        <v>37041.38076388889</v>
      </c>
      <c r="I2696" t="s">
        <v>1267</v>
      </c>
      <c r="M2696" t="s">
        <v>3086</v>
      </c>
      <c r="N2696" t="s">
        <v>1288</v>
      </c>
      <c r="O2696" t="s">
        <v>1289</v>
      </c>
      <c r="Q2696" s="199">
        <v>25000</v>
      </c>
      <c r="S2696" t="s">
        <v>1290</v>
      </c>
      <c r="T2696" t="s">
        <v>3255</v>
      </c>
      <c r="U2696" s="201">
        <v>28.97</v>
      </c>
      <c r="V2696" t="s">
        <v>1511</v>
      </c>
      <c r="W2696" t="s">
        <v>1050</v>
      </c>
      <c r="X2696" t="s">
        <v>1051</v>
      </c>
      <c r="Y2696" t="s">
        <v>1670</v>
      </c>
      <c r="Z2696" t="s">
        <v>3420</v>
      </c>
      <c r="AA2696">
        <v>109522</v>
      </c>
      <c r="AB2696" s="198">
        <v>37073</v>
      </c>
      <c r="AC2696" s="198">
        <v>37103</v>
      </c>
    </row>
    <row r="2697" spans="1:29" x14ac:dyDescent="0.25">
      <c r="A2697" s="44" t="str">
        <f t="shared" si="206"/>
        <v>US Crude Financial</v>
      </c>
      <c r="B2697" s="44" t="str">
        <f t="shared" si="207"/>
        <v>US</v>
      </c>
      <c r="C2697" s="44" t="str">
        <f t="shared" si="208"/>
        <v>Crude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50000</v>
      </c>
      <c r="G2697" s="202">
        <v>1310614</v>
      </c>
      <c r="H2697" s="198">
        <v>37041.38076388889</v>
      </c>
      <c r="I2697" t="s">
        <v>1062</v>
      </c>
      <c r="M2697" t="s">
        <v>3086</v>
      </c>
      <c r="N2697" t="s">
        <v>1063</v>
      </c>
      <c r="O2697" t="s">
        <v>2972</v>
      </c>
      <c r="Q2697" s="199">
        <v>50000</v>
      </c>
      <c r="S2697" t="s">
        <v>2953</v>
      </c>
      <c r="T2697" t="s">
        <v>3255</v>
      </c>
      <c r="U2697" s="201">
        <v>28.53</v>
      </c>
      <c r="V2697" t="s">
        <v>1064</v>
      </c>
      <c r="W2697" t="s">
        <v>1065</v>
      </c>
      <c r="X2697" t="s">
        <v>1066</v>
      </c>
      <c r="Y2697" t="s">
        <v>1670</v>
      </c>
      <c r="Z2697" t="s">
        <v>1909</v>
      </c>
      <c r="AA2697">
        <v>109523</v>
      </c>
      <c r="AB2697" s="198">
        <v>37073</v>
      </c>
      <c r="AC2697" s="198">
        <v>37103</v>
      </c>
    </row>
    <row r="2698" spans="1:29" x14ac:dyDescent="0.25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310000</v>
      </c>
      <c r="G2698" s="202">
        <v>1310617</v>
      </c>
      <c r="H2698" s="198">
        <v>37041.380798611113</v>
      </c>
      <c r="I2698" t="s">
        <v>75</v>
      </c>
      <c r="M2698" t="s">
        <v>2946</v>
      </c>
      <c r="N2698" t="s">
        <v>1538</v>
      </c>
      <c r="O2698" t="s">
        <v>454</v>
      </c>
      <c r="Q2698" s="199">
        <v>10000</v>
      </c>
      <c r="S2698" t="s">
        <v>2947</v>
      </c>
      <c r="T2698" t="s">
        <v>3255</v>
      </c>
      <c r="U2698" s="201">
        <v>-1.2500000000000001E-2</v>
      </c>
      <c r="V2698" t="s">
        <v>1123</v>
      </c>
      <c r="W2698" t="s">
        <v>1431</v>
      </c>
      <c r="X2698" t="s">
        <v>1432</v>
      </c>
      <c r="Y2698" t="s">
        <v>3275</v>
      </c>
      <c r="Z2698" t="s">
        <v>1909</v>
      </c>
      <c r="AA2698" t="s">
        <v>2444</v>
      </c>
      <c r="AB2698" s="198">
        <v>37073.875</v>
      </c>
      <c r="AC2698" s="198">
        <v>37103.875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1310618</v>
      </c>
      <c r="H2699" s="198">
        <v>37041.380810185183</v>
      </c>
      <c r="I2699" t="s">
        <v>1569</v>
      </c>
      <c r="M2699" t="s">
        <v>2946</v>
      </c>
      <c r="N2699" t="s">
        <v>1524</v>
      </c>
      <c r="O2699" t="s">
        <v>4934</v>
      </c>
      <c r="P2699" s="199">
        <v>5000</v>
      </c>
      <c r="S2699" t="s">
        <v>2947</v>
      </c>
      <c r="T2699" t="s">
        <v>3255</v>
      </c>
      <c r="U2699" s="201">
        <v>3.4750000000000001</v>
      </c>
      <c r="V2699" t="s">
        <v>1438</v>
      </c>
      <c r="W2699" t="s">
        <v>91</v>
      </c>
      <c r="X2699" t="s">
        <v>83</v>
      </c>
      <c r="Y2699" t="s">
        <v>1528</v>
      </c>
      <c r="Z2699" t="s">
        <v>1909</v>
      </c>
      <c r="AA2699">
        <v>817892</v>
      </c>
      <c r="AB2699" s="198">
        <v>37042.875</v>
      </c>
      <c r="AC2699" s="198">
        <v>37042.875</v>
      </c>
    </row>
    <row r="2700" spans="1:29" x14ac:dyDescent="0.25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30</v>
      </c>
      <c r="F2700" s="213">
        <f t="shared" si="215"/>
        <v>300000</v>
      </c>
      <c r="G2700" s="202">
        <v>1310619</v>
      </c>
      <c r="H2700" s="198">
        <v>37041.38082175926</v>
      </c>
      <c r="I2700" t="s">
        <v>1435</v>
      </c>
      <c r="M2700" t="s">
        <v>2946</v>
      </c>
      <c r="N2700" t="s">
        <v>1268</v>
      </c>
      <c r="O2700" t="s">
        <v>74</v>
      </c>
      <c r="Q2700" s="199">
        <v>10000</v>
      </c>
      <c r="S2700" t="s">
        <v>2947</v>
      </c>
      <c r="T2700" t="s">
        <v>3255</v>
      </c>
      <c r="U2700" s="201">
        <v>3.6549999999999998</v>
      </c>
      <c r="V2700" t="s">
        <v>444</v>
      </c>
      <c r="W2700" t="s">
        <v>1580</v>
      </c>
      <c r="X2700" t="s">
        <v>1093</v>
      </c>
      <c r="Y2700" t="s">
        <v>3275</v>
      </c>
      <c r="Z2700" t="s">
        <v>1909</v>
      </c>
      <c r="AA2700" t="s">
        <v>2445</v>
      </c>
      <c r="AB2700" s="198">
        <v>37043.875</v>
      </c>
      <c r="AC2700" s="198">
        <v>37072.875</v>
      </c>
    </row>
    <row r="2701" spans="1:29" x14ac:dyDescent="0.25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3">
        <f t="shared" si="215"/>
        <v>600000</v>
      </c>
      <c r="G2701" s="202">
        <v>1310620</v>
      </c>
      <c r="H2701" s="198">
        <v>37041.380833333336</v>
      </c>
      <c r="I2701" t="s">
        <v>75</v>
      </c>
      <c r="M2701" t="s">
        <v>2946</v>
      </c>
      <c r="N2701" t="s">
        <v>1268</v>
      </c>
      <c r="O2701" t="s">
        <v>538</v>
      </c>
      <c r="Q2701" s="199">
        <v>20000</v>
      </c>
      <c r="S2701" t="s">
        <v>2947</v>
      </c>
      <c r="T2701" t="s">
        <v>3255</v>
      </c>
      <c r="U2701" s="201">
        <v>3.73</v>
      </c>
      <c r="V2701" t="s">
        <v>1466</v>
      </c>
      <c r="W2701" t="s">
        <v>1431</v>
      </c>
      <c r="X2701" t="s">
        <v>1432</v>
      </c>
      <c r="Y2701" t="s">
        <v>3275</v>
      </c>
      <c r="Z2701" t="s">
        <v>1909</v>
      </c>
      <c r="AA2701" t="s">
        <v>2446</v>
      </c>
      <c r="AB2701" s="198">
        <v>37043.875</v>
      </c>
      <c r="AC2701" s="198">
        <v>37072.875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1310621</v>
      </c>
      <c r="H2702" s="198">
        <v>37041.380844907406</v>
      </c>
      <c r="I2702" t="s">
        <v>1529</v>
      </c>
      <c r="M2702" t="s">
        <v>2946</v>
      </c>
      <c r="N2702" t="s">
        <v>1524</v>
      </c>
      <c r="O2702" t="s">
        <v>4845</v>
      </c>
      <c r="P2702" s="199">
        <v>10000</v>
      </c>
      <c r="S2702" t="s">
        <v>2947</v>
      </c>
      <c r="T2702" t="s">
        <v>3255</v>
      </c>
      <c r="U2702" s="201">
        <v>3.7463000000000002</v>
      </c>
      <c r="V2702" t="s">
        <v>1561</v>
      </c>
      <c r="W2702" t="s">
        <v>1526</v>
      </c>
      <c r="X2702" t="s">
        <v>1527</v>
      </c>
      <c r="Y2702" t="s">
        <v>1528</v>
      </c>
      <c r="Z2702" t="s">
        <v>1909</v>
      </c>
      <c r="AA2702">
        <v>817893</v>
      </c>
      <c r="AB2702" s="198">
        <v>37042.875</v>
      </c>
      <c r="AC2702" s="198">
        <v>37042.875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1310623</v>
      </c>
      <c r="H2703" s="198">
        <v>37041.380856481483</v>
      </c>
      <c r="I2703" t="s">
        <v>1262</v>
      </c>
      <c r="M2703" t="s">
        <v>2946</v>
      </c>
      <c r="N2703" t="s">
        <v>1524</v>
      </c>
      <c r="O2703" t="s">
        <v>2003</v>
      </c>
      <c r="P2703" s="199">
        <v>10000</v>
      </c>
      <c r="S2703" t="s">
        <v>2947</v>
      </c>
      <c r="T2703" t="s">
        <v>3255</v>
      </c>
      <c r="U2703" s="201">
        <v>3.65</v>
      </c>
      <c r="V2703" t="s">
        <v>3366</v>
      </c>
      <c r="W2703" t="s">
        <v>1575</v>
      </c>
      <c r="X2703" t="s">
        <v>1103</v>
      </c>
      <c r="Y2703" t="s">
        <v>1528</v>
      </c>
      <c r="Z2703" t="s">
        <v>1909</v>
      </c>
      <c r="AA2703">
        <v>817894</v>
      </c>
      <c r="AB2703" s="198">
        <v>37042.875</v>
      </c>
      <c r="AC2703" s="198">
        <v>37042.875</v>
      </c>
    </row>
    <row r="2704" spans="1:29" x14ac:dyDescent="0.25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1310622</v>
      </c>
      <c r="H2704" s="198">
        <v>37041.380856481483</v>
      </c>
      <c r="I2704" t="s">
        <v>1062</v>
      </c>
      <c r="M2704" t="s">
        <v>3086</v>
      </c>
      <c r="N2704" t="s">
        <v>1063</v>
      </c>
      <c r="O2704" t="s">
        <v>2972</v>
      </c>
      <c r="Q2704" s="199">
        <v>50000</v>
      </c>
      <c r="S2704" t="s">
        <v>2953</v>
      </c>
      <c r="T2704" t="s">
        <v>3255</v>
      </c>
      <c r="U2704" s="201">
        <v>28.55</v>
      </c>
      <c r="V2704" t="s">
        <v>2428</v>
      </c>
      <c r="W2704" t="s">
        <v>1065</v>
      </c>
      <c r="X2704" t="s">
        <v>1066</v>
      </c>
      <c r="Y2704" t="s">
        <v>1670</v>
      </c>
      <c r="Z2704" t="s">
        <v>1909</v>
      </c>
      <c r="AA2704">
        <v>109524</v>
      </c>
      <c r="AB2704" s="198">
        <v>37073</v>
      </c>
      <c r="AC2704" s="198">
        <v>37103</v>
      </c>
    </row>
    <row r="2705" spans="1:29" x14ac:dyDescent="0.25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365</v>
      </c>
      <c r="F2705" s="213">
        <f t="shared" si="215"/>
        <v>1825000</v>
      </c>
      <c r="G2705" s="202">
        <v>1310624</v>
      </c>
      <c r="H2705" s="198">
        <v>37041.380868055552</v>
      </c>
      <c r="I2705" t="s">
        <v>1532</v>
      </c>
      <c r="M2705" t="s">
        <v>2946</v>
      </c>
      <c r="N2705" t="s">
        <v>1268</v>
      </c>
      <c r="O2705" t="s">
        <v>1578</v>
      </c>
      <c r="Q2705" s="199">
        <v>5000</v>
      </c>
      <c r="S2705" t="s">
        <v>2947</v>
      </c>
      <c r="T2705" t="s">
        <v>3255</v>
      </c>
      <c r="U2705" s="201">
        <v>3.9</v>
      </c>
      <c r="V2705" t="s">
        <v>1205</v>
      </c>
      <c r="W2705" t="s">
        <v>1767</v>
      </c>
      <c r="X2705" t="s">
        <v>1269</v>
      </c>
      <c r="Y2705" t="s">
        <v>3275</v>
      </c>
      <c r="Z2705" t="s">
        <v>1909</v>
      </c>
      <c r="AA2705" t="s">
        <v>2447</v>
      </c>
      <c r="AB2705" s="198">
        <v>37257.875</v>
      </c>
      <c r="AC2705" s="198">
        <v>37621.875</v>
      </c>
    </row>
    <row r="2706" spans="1:29" x14ac:dyDescent="0.25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31</v>
      </c>
      <c r="F2706" s="213">
        <f t="shared" si="215"/>
        <v>155000</v>
      </c>
      <c r="G2706" s="202">
        <v>1310625</v>
      </c>
      <c r="H2706" s="198">
        <v>37041.380925925929</v>
      </c>
      <c r="I2706" t="s">
        <v>1569</v>
      </c>
      <c r="M2706" t="s">
        <v>2946</v>
      </c>
      <c r="N2706" t="s">
        <v>1268</v>
      </c>
      <c r="O2706" t="s">
        <v>1537</v>
      </c>
      <c r="Q2706" s="199">
        <v>5000</v>
      </c>
      <c r="S2706" t="s">
        <v>2947</v>
      </c>
      <c r="T2706" t="s">
        <v>3255</v>
      </c>
      <c r="U2706" s="201">
        <v>3.7250000000000001</v>
      </c>
      <c r="V2706" t="s">
        <v>1693</v>
      </c>
      <c r="W2706" t="s">
        <v>1767</v>
      </c>
      <c r="X2706" t="s">
        <v>1269</v>
      </c>
      <c r="Y2706" t="s">
        <v>3275</v>
      </c>
      <c r="Z2706" t="s">
        <v>1909</v>
      </c>
      <c r="AA2706" t="s">
        <v>2448</v>
      </c>
      <c r="AB2706" s="198">
        <v>37073.875</v>
      </c>
      <c r="AC2706" s="198">
        <v>37103.875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1310627</v>
      </c>
      <c r="H2707" s="198">
        <v>37041.380949074075</v>
      </c>
      <c r="I2707" t="s">
        <v>66</v>
      </c>
      <c r="M2707" t="s">
        <v>2946</v>
      </c>
      <c r="N2707" t="s">
        <v>1524</v>
      </c>
      <c r="O2707" t="s">
        <v>4934</v>
      </c>
      <c r="Q2707" s="199">
        <v>5000</v>
      </c>
      <c r="S2707" t="s">
        <v>2947</v>
      </c>
      <c r="T2707" t="s">
        <v>3255</v>
      </c>
      <c r="U2707" s="201">
        <v>3.5</v>
      </c>
      <c r="V2707" t="s">
        <v>3209</v>
      </c>
      <c r="W2707" t="s">
        <v>91</v>
      </c>
      <c r="X2707" t="s">
        <v>83</v>
      </c>
      <c r="Y2707" t="s">
        <v>1528</v>
      </c>
      <c r="Z2707" t="s">
        <v>1909</v>
      </c>
      <c r="AA2707">
        <v>817896</v>
      </c>
      <c r="AB2707" s="198">
        <v>37042.875</v>
      </c>
      <c r="AC2707" s="198">
        <v>37042.875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10000</v>
      </c>
      <c r="G2708" s="202">
        <v>1310626</v>
      </c>
      <c r="H2708" s="198">
        <v>37041.380949074075</v>
      </c>
      <c r="I2708" t="s">
        <v>2992</v>
      </c>
      <c r="M2708" t="s">
        <v>2946</v>
      </c>
      <c r="N2708" t="s">
        <v>1524</v>
      </c>
      <c r="O2708" t="s">
        <v>4940</v>
      </c>
      <c r="P2708" s="199">
        <v>10000</v>
      </c>
      <c r="S2708" t="s">
        <v>2947</v>
      </c>
      <c r="T2708" t="s">
        <v>3255</v>
      </c>
      <c r="U2708" s="201">
        <v>4.5999999999999996</v>
      </c>
      <c r="V2708" t="s">
        <v>1083</v>
      </c>
      <c r="W2708" t="s">
        <v>82</v>
      </c>
      <c r="X2708" t="s">
        <v>83</v>
      </c>
      <c r="Y2708" t="s">
        <v>1528</v>
      </c>
      <c r="Z2708" t="s">
        <v>1909</v>
      </c>
      <c r="AA2708">
        <v>817895</v>
      </c>
      <c r="AB2708" s="198">
        <v>37042.875</v>
      </c>
      <c r="AC2708" s="198">
        <v>37042.875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4221</v>
      </c>
      <c r="G2709" s="202">
        <v>1310628</v>
      </c>
      <c r="H2709" s="198">
        <v>37041.380983796298</v>
      </c>
      <c r="I2709" t="s">
        <v>1421</v>
      </c>
      <c r="M2709" t="s">
        <v>2946</v>
      </c>
      <c r="N2709" t="s">
        <v>1524</v>
      </c>
      <c r="O2709" t="s">
        <v>4926</v>
      </c>
      <c r="Q2709" s="199">
        <v>4221</v>
      </c>
      <c r="S2709" t="s">
        <v>2947</v>
      </c>
      <c r="T2709" t="s">
        <v>3255</v>
      </c>
      <c r="U2709" s="201">
        <v>2.64</v>
      </c>
      <c r="V2709" t="s">
        <v>1439</v>
      </c>
      <c r="W2709" t="s">
        <v>104</v>
      </c>
      <c r="X2709" t="s">
        <v>83</v>
      </c>
      <c r="Y2709" t="s">
        <v>1528</v>
      </c>
      <c r="Z2709" t="s">
        <v>1909</v>
      </c>
      <c r="AA2709">
        <v>817897</v>
      </c>
      <c r="AB2709" s="198">
        <v>37042.875</v>
      </c>
      <c r="AC2709" s="198">
        <v>37042.875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30</v>
      </c>
      <c r="F2710" s="213">
        <f t="shared" si="215"/>
        <v>150000</v>
      </c>
      <c r="G2710" s="202">
        <v>1310629</v>
      </c>
      <c r="H2710" s="198">
        <v>37041.380995370368</v>
      </c>
      <c r="I2710" t="s">
        <v>383</v>
      </c>
      <c r="M2710" t="s">
        <v>2946</v>
      </c>
      <c r="N2710" t="s">
        <v>1524</v>
      </c>
      <c r="O2710" t="s">
        <v>359</v>
      </c>
      <c r="Q2710" s="199">
        <v>5000</v>
      </c>
      <c r="S2710" t="s">
        <v>2947</v>
      </c>
      <c r="T2710" t="s">
        <v>3255</v>
      </c>
      <c r="U2710" s="201">
        <v>3.58</v>
      </c>
      <c r="V2710" t="s">
        <v>384</v>
      </c>
      <c r="W2710" t="s">
        <v>1107</v>
      </c>
      <c r="X2710" t="s">
        <v>85</v>
      </c>
      <c r="Y2710" t="s">
        <v>1528</v>
      </c>
      <c r="Z2710" t="s">
        <v>1909</v>
      </c>
      <c r="AA2710">
        <v>817899</v>
      </c>
      <c r="AB2710" s="198">
        <v>37043.875</v>
      </c>
      <c r="AC2710" s="198">
        <v>37072.875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3956</v>
      </c>
      <c r="G2711" s="202">
        <v>1310631</v>
      </c>
      <c r="H2711" s="198">
        <v>37041.381006944444</v>
      </c>
      <c r="I2711" t="s">
        <v>77</v>
      </c>
      <c r="M2711" t="s">
        <v>2946</v>
      </c>
      <c r="N2711" t="s">
        <v>1524</v>
      </c>
      <c r="O2711" t="s">
        <v>360</v>
      </c>
      <c r="P2711" s="199">
        <v>3956</v>
      </c>
      <c r="S2711" t="s">
        <v>2947</v>
      </c>
      <c r="T2711" t="s">
        <v>3255</v>
      </c>
      <c r="U2711" s="201">
        <v>3.61</v>
      </c>
      <c r="V2711" t="s">
        <v>2271</v>
      </c>
      <c r="W2711" t="s">
        <v>1107</v>
      </c>
      <c r="X2711" t="s">
        <v>85</v>
      </c>
      <c r="Y2711" t="s">
        <v>1528</v>
      </c>
      <c r="Z2711" t="s">
        <v>1909</v>
      </c>
      <c r="AA2711">
        <v>817898</v>
      </c>
      <c r="AB2711" s="198">
        <v>37042.875</v>
      </c>
      <c r="AC2711" s="198">
        <v>37042.875</v>
      </c>
    </row>
    <row r="2712" spans="1:29" x14ac:dyDescent="0.25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50000</v>
      </c>
      <c r="G2712" s="202">
        <v>1310632</v>
      </c>
      <c r="H2712" s="198">
        <v>37041.381030092591</v>
      </c>
      <c r="I2712" t="s">
        <v>1267</v>
      </c>
      <c r="M2712" t="s">
        <v>3086</v>
      </c>
      <c r="N2712" t="s">
        <v>1063</v>
      </c>
      <c r="O2712" t="s">
        <v>2972</v>
      </c>
      <c r="P2712" s="199">
        <v>50000</v>
      </c>
      <c r="S2712" t="s">
        <v>2953</v>
      </c>
      <c r="T2712" t="s">
        <v>3255</v>
      </c>
      <c r="U2712" s="201">
        <v>28.53</v>
      </c>
      <c r="V2712" t="s">
        <v>3332</v>
      </c>
      <c r="W2712" t="s">
        <v>1065</v>
      </c>
      <c r="X2712" t="s">
        <v>1066</v>
      </c>
      <c r="Y2712" t="s">
        <v>1670</v>
      </c>
      <c r="Z2712" t="s">
        <v>1909</v>
      </c>
      <c r="AA2712">
        <v>109525</v>
      </c>
      <c r="AB2712" s="198">
        <v>37073</v>
      </c>
      <c r="AC2712" s="198">
        <v>37103</v>
      </c>
    </row>
    <row r="2713" spans="1:29" x14ac:dyDescent="0.25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20</v>
      </c>
      <c r="G2713" s="202">
        <v>1310634</v>
      </c>
      <c r="H2713" s="198">
        <v>37041.381064814814</v>
      </c>
      <c r="I2713" t="s">
        <v>49</v>
      </c>
      <c r="M2713" t="s">
        <v>2952</v>
      </c>
      <c r="N2713" t="s">
        <v>3252</v>
      </c>
      <c r="O2713" t="s">
        <v>3253</v>
      </c>
      <c r="P2713" s="199">
        <v>20</v>
      </c>
      <c r="S2713" t="s">
        <v>3254</v>
      </c>
      <c r="T2713" t="s">
        <v>3255</v>
      </c>
      <c r="U2713" s="201">
        <v>1701</v>
      </c>
      <c r="V2713" t="s">
        <v>50</v>
      </c>
      <c r="W2713" t="s">
        <v>3261</v>
      </c>
      <c r="X2713" t="s">
        <v>3257</v>
      </c>
      <c r="Y2713" t="s">
        <v>3258</v>
      </c>
      <c r="Z2713" t="s">
        <v>3259</v>
      </c>
      <c r="AA2713">
        <v>2157927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25000</v>
      </c>
      <c r="G2714" s="202">
        <v>1310636</v>
      </c>
      <c r="H2714" s="198">
        <v>37041.381064814814</v>
      </c>
      <c r="I2714" t="s">
        <v>3095</v>
      </c>
      <c r="M2714" t="s">
        <v>2946</v>
      </c>
      <c r="N2714" t="s">
        <v>1524</v>
      </c>
      <c r="O2714" t="s">
        <v>110</v>
      </c>
      <c r="P2714" s="199">
        <v>25000</v>
      </c>
      <c r="S2714" t="s">
        <v>2947</v>
      </c>
      <c r="T2714" t="s">
        <v>3255</v>
      </c>
      <c r="U2714" s="201">
        <v>3.6850000000000001</v>
      </c>
      <c r="V2714" t="s">
        <v>2942</v>
      </c>
      <c r="W2714" t="s">
        <v>1101</v>
      </c>
      <c r="X2714" t="s">
        <v>1102</v>
      </c>
      <c r="Y2714" t="s">
        <v>1528</v>
      </c>
      <c r="Z2714" t="s">
        <v>1909</v>
      </c>
      <c r="AA2714">
        <v>817901</v>
      </c>
      <c r="AB2714" s="198">
        <v>37042.875</v>
      </c>
      <c r="AC2714" s="198">
        <v>37042.875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576</v>
      </c>
      <c r="G2715" s="202">
        <v>1310635</v>
      </c>
      <c r="H2715" s="198">
        <v>37041.381064814814</v>
      </c>
      <c r="I2715" t="s">
        <v>1569</v>
      </c>
      <c r="M2715" t="s">
        <v>2946</v>
      </c>
      <c r="N2715" t="s">
        <v>1524</v>
      </c>
      <c r="O2715" t="s">
        <v>4934</v>
      </c>
      <c r="P2715" s="199">
        <v>576</v>
      </c>
      <c r="S2715" t="s">
        <v>2947</v>
      </c>
      <c r="T2715" t="s">
        <v>3255</v>
      </c>
      <c r="U2715" s="201">
        <v>3.4750000000000001</v>
      </c>
      <c r="V2715" t="s">
        <v>1438</v>
      </c>
      <c r="W2715" t="s">
        <v>91</v>
      </c>
      <c r="X2715" t="s">
        <v>83</v>
      </c>
      <c r="Y2715" t="s">
        <v>1528</v>
      </c>
      <c r="Z2715" t="s">
        <v>1909</v>
      </c>
      <c r="AA2715">
        <v>817900</v>
      </c>
      <c r="AB2715" s="198">
        <v>37042.875</v>
      </c>
      <c r="AC2715" s="198">
        <v>37042.875</v>
      </c>
    </row>
    <row r="2716" spans="1:29" x14ac:dyDescent="0.25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365</v>
      </c>
      <c r="F2716" s="213">
        <f t="shared" si="215"/>
        <v>1825000</v>
      </c>
      <c r="G2716" s="202">
        <v>1310637</v>
      </c>
      <c r="H2716" s="198">
        <v>37041.381076388891</v>
      </c>
      <c r="I2716" t="s">
        <v>2992</v>
      </c>
      <c r="M2716" t="s">
        <v>2946</v>
      </c>
      <c r="N2716" t="s">
        <v>1268</v>
      </c>
      <c r="O2716" t="s">
        <v>1578</v>
      </c>
      <c r="P2716" s="199">
        <v>5000</v>
      </c>
      <c r="S2716" t="s">
        <v>2947</v>
      </c>
      <c r="T2716" t="s">
        <v>3255</v>
      </c>
      <c r="U2716" s="201">
        <v>3.89</v>
      </c>
      <c r="V2716" t="s">
        <v>1685</v>
      </c>
      <c r="W2716" t="s">
        <v>1767</v>
      </c>
      <c r="X2716" t="s">
        <v>1269</v>
      </c>
      <c r="Y2716" t="s">
        <v>3275</v>
      </c>
      <c r="Z2716" t="s">
        <v>1909</v>
      </c>
      <c r="AA2716" t="s">
        <v>2449</v>
      </c>
      <c r="AB2716" s="198">
        <v>37257.875</v>
      </c>
      <c r="AC2716" s="198">
        <v>37621.875</v>
      </c>
    </row>
    <row r="2717" spans="1:29" x14ac:dyDescent="0.25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150000</v>
      </c>
      <c r="G2717" s="202">
        <v>1310638</v>
      </c>
      <c r="H2717" s="198">
        <v>37041.381180555552</v>
      </c>
      <c r="I2717" t="s">
        <v>1331</v>
      </c>
      <c r="M2717" t="s">
        <v>2946</v>
      </c>
      <c r="N2717" t="s">
        <v>96</v>
      </c>
      <c r="O2717" t="s">
        <v>3128</v>
      </c>
      <c r="Q2717" s="199">
        <v>5000</v>
      </c>
      <c r="S2717" t="s">
        <v>3329</v>
      </c>
      <c r="T2717" t="s">
        <v>97</v>
      </c>
      <c r="U2717" s="201">
        <v>4.8600000000000003</v>
      </c>
      <c r="V2717" t="s">
        <v>1332</v>
      </c>
      <c r="W2717" t="s">
        <v>1502</v>
      </c>
      <c r="X2717" t="s">
        <v>99</v>
      </c>
      <c r="Y2717" t="s">
        <v>1528</v>
      </c>
      <c r="Z2717" t="s">
        <v>1910</v>
      </c>
      <c r="AA2717">
        <v>817902</v>
      </c>
      <c r="AB2717" s="198">
        <v>37043.875</v>
      </c>
      <c r="AC2717" s="198">
        <v>37072.875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1310639</v>
      </c>
      <c r="H2718" s="198">
        <v>37041.381192129629</v>
      </c>
      <c r="I2718" t="s">
        <v>1276</v>
      </c>
      <c r="M2718" t="s">
        <v>2946</v>
      </c>
      <c r="N2718" t="s">
        <v>1524</v>
      </c>
      <c r="O2718" t="s">
        <v>2016</v>
      </c>
      <c r="Q2718" s="199">
        <v>10000</v>
      </c>
      <c r="S2718" t="s">
        <v>2947</v>
      </c>
      <c r="T2718" t="s">
        <v>3255</v>
      </c>
      <c r="U2718" s="201">
        <v>3.6549999999999998</v>
      </c>
      <c r="V2718" t="s">
        <v>3393</v>
      </c>
      <c r="W2718" t="s">
        <v>1107</v>
      </c>
      <c r="X2718" t="s">
        <v>1108</v>
      </c>
      <c r="Y2718" t="s">
        <v>1528</v>
      </c>
      <c r="Z2718" t="s">
        <v>1909</v>
      </c>
      <c r="AA2718">
        <v>817903</v>
      </c>
      <c r="AB2718" s="198">
        <v>37042.875</v>
      </c>
      <c r="AC2718" s="198">
        <v>37042.875</v>
      </c>
    </row>
    <row r="2719" spans="1:29" x14ac:dyDescent="0.25">
      <c r="A2719" s="44" t="str">
        <f t="shared" si="211"/>
        <v>US Crude Financial</v>
      </c>
      <c r="B2719" s="44" t="str">
        <f t="shared" si="212"/>
        <v>US</v>
      </c>
      <c r="C2719" s="44" t="str">
        <f t="shared" si="213"/>
        <v>Crude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25000</v>
      </c>
      <c r="G2719" s="202">
        <v>1310640</v>
      </c>
      <c r="H2719" s="198">
        <v>37041.381215277775</v>
      </c>
      <c r="I2719" t="s">
        <v>1267</v>
      </c>
      <c r="M2719" t="s">
        <v>3086</v>
      </c>
      <c r="N2719" t="s">
        <v>488</v>
      </c>
      <c r="O2719" t="s">
        <v>489</v>
      </c>
      <c r="Q2719" s="199">
        <v>25000</v>
      </c>
      <c r="S2719" t="s">
        <v>2949</v>
      </c>
      <c r="T2719" t="s">
        <v>3255</v>
      </c>
      <c r="U2719" s="201">
        <v>-0.15</v>
      </c>
      <c r="V2719" t="s">
        <v>3197</v>
      </c>
      <c r="W2719" t="s">
        <v>377</v>
      </c>
      <c r="X2719" t="s">
        <v>490</v>
      </c>
      <c r="Y2719" t="s">
        <v>3275</v>
      </c>
      <c r="Z2719" t="s">
        <v>1909</v>
      </c>
      <c r="AA2719" t="s">
        <v>2450</v>
      </c>
      <c r="AB2719" s="198">
        <v>37073</v>
      </c>
      <c r="AC2719" s="198">
        <v>37103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</v>
      </c>
      <c r="G2720" s="202">
        <v>1310641</v>
      </c>
      <c r="H2720" s="198">
        <v>37041.381226851852</v>
      </c>
      <c r="I2720" t="s">
        <v>2976</v>
      </c>
      <c r="M2720" t="s">
        <v>2946</v>
      </c>
      <c r="N2720" t="s">
        <v>1524</v>
      </c>
      <c r="O2720" t="s">
        <v>4926</v>
      </c>
      <c r="P2720" s="199">
        <v>5000</v>
      </c>
      <c r="S2720" t="s">
        <v>2947</v>
      </c>
      <c r="T2720" t="s">
        <v>3255</v>
      </c>
      <c r="U2720" s="201">
        <v>2.61</v>
      </c>
      <c r="V2720" t="s">
        <v>3205</v>
      </c>
      <c r="W2720" t="s">
        <v>104</v>
      </c>
      <c r="X2720" t="s">
        <v>83</v>
      </c>
      <c r="Y2720" t="s">
        <v>1528</v>
      </c>
      <c r="Z2720" t="s">
        <v>1909</v>
      </c>
      <c r="AA2720">
        <v>817904</v>
      </c>
      <c r="AB2720" s="198">
        <v>37042.875</v>
      </c>
      <c r="AC2720" s="198">
        <v>37042.875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3601</v>
      </c>
      <c r="G2721" s="202">
        <v>1310642</v>
      </c>
      <c r="H2721" s="198">
        <v>37041.381249999999</v>
      </c>
      <c r="I2721" t="s">
        <v>1098</v>
      </c>
      <c r="M2721" t="s">
        <v>2946</v>
      </c>
      <c r="N2721" t="s">
        <v>1524</v>
      </c>
      <c r="O2721" t="s">
        <v>4893</v>
      </c>
      <c r="P2721" s="199">
        <v>3601</v>
      </c>
      <c r="S2721" t="s">
        <v>2947</v>
      </c>
      <c r="T2721" t="s">
        <v>3255</v>
      </c>
      <c r="U2721" s="201">
        <v>3.56</v>
      </c>
      <c r="V2721" t="s">
        <v>3449</v>
      </c>
      <c r="W2721" t="s">
        <v>1363</v>
      </c>
      <c r="X2721" t="s">
        <v>1548</v>
      </c>
      <c r="Y2721" t="s">
        <v>1528</v>
      </c>
      <c r="Z2721" t="s">
        <v>1909</v>
      </c>
      <c r="AA2721">
        <v>817905</v>
      </c>
      <c r="AB2721" s="198">
        <v>37042.875</v>
      </c>
      <c r="AC2721" s="198">
        <v>37042.875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3387</v>
      </c>
      <c r="G2722" s="202">
        <v>1310643</v>
      </c>
      <c r="H2722" s="198">
        <v>37041.381249999999</v>
      </c>
      <c r="I2722" t="s">
        <v>1276</v>
      </c>
      <c r="M2722" t="s">
        <v>2946</v>
      </c>
      <c r="N2722" t="s">
        <v>1524</v>
      </c>
      <c r="O2722" t="s">
        <v>110</v>
      </c>
      <c r="Q2722" s="199">
        <v>3387</v>
      </c>
      <c r="S2722" t="s">
        <v>2947</v>
      </c>
      <c r="T2722" t="s">
        <v>3255</v>
      </c>
      <c r="U2722" s="201">
        <v>3.69</v>
      </c>
      <c r="V2722" t="s">
        <v>4942</v>
      </c>
      <c r="W2722" t="s">
        <v>1101</v>
      </c>
      <c r="X2722" t="s">
        <v>1102</v>
      </c>
      <c r="Y2722" t="s">
        <v>1528</v>
      </c>
      <c r="Z2722" t="s">
        <v>1909</v>
      </c>
      <c r="AA2722">
        <v>817906</v>
      </c>
      <c r="AB2722" s="198">
        <v>37042.875</v>
      </c>
      <c r="AC2722" s="198">
        <v>37042.875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619</v>
      </c>
      <c r="G2723" s="202">
        <v>1310644</v>
      </c>
      <c r="H2723" s="198">
        <v>37041.381284722222</v>
      </c>
      <c r="I2723" t="s">
        <v>2917</v>
      </c>
      <c r="M2723" t="s">
        <v>2946</v>
      </c>
      <c r="N2723" t="s">
        <v>1524</v>
      </c>
      <c r="O2723" t="s">
        <v>4953</v>
      </c>
      <c r="P2723" s="199">
        <v>619</v>
      </c>
      <c r="S2723" t="s">
        <v>2947</v>
      </c>
      <c r="T2723" t="s">
        <v>3255</v>
      </c>
      <c r="U2723" s="201">
        <v>3.86</v>
      </c>
      <c r="V2723" t="s">
        <v>1449</v>
      </c>
      <c r="W2723" t="s">
        <v>1117</v>
      </c>
      <c r="X2723" t="s">
        <v>1118</v>
      </c>
      <c r="Y2723" t="s">
        <v>1528</v>
      </c>
      <c r="Z2723" t="s">
        <v>1909</v>
      </c>
      <c r="AA2723">
        <v>817907</v>
      </c>
      <c r="AB2723" s="198">
        <v>37042.875</v>
      </c>
      <c r="AC2723" s="198">
        <v>37042.875</v>
      </c>
    </row>
    <row r="2724" spans="1:29" x14ac:dyDescent="0.25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151</v>
      </c>
      <c r="F2724" s="213">
        <f t="shared" si="215"/>
        <v>755000</v>
      </c>
      <c r="G2724" s="202">
        <v>1310645</v>
      </c>
      <c r="H2724" s="198">
        <v>37041.381354166668</v>
      </c>
      <c r="I2724" t="s">
        <v>1523</v>
      </c>
      <c r="M2724" t="s">
        <v>2946</v>
      </c>
      <c r="N2724" t="s">
        <v>1268</v>
      </c>
      <c r="O2724" t="s">
        <v>1555</v>
      </c>
      <c r="P2724" s="199">
        <v>5000</v>
      </c>
      <c r="S2724" t="s">
        <v>2947</v>
      </c>
      <c r="T2724" t="s">
        <v>3255</v>
      </c>
      <c r="U2724" s="201">
        <v>4.16</v>
      </c>
      <c r="V2724" t="s">
        <v>2336</v>
      </c>
      <c r="W2724" t="s">
        <v>1767</v>
      </c>
      <c r="X2724" t="s">
        <v>1269</v>
      </c>
      <c r="Y2724" t="s">
        <v>3275</v>
      </c>
      <c r="Z2724" t="s">
        <v>1909</v>
      </c>
      <c r="AA2724" t="s">
        <v>2451</v>
      </c>
      <c r="AB2724" s="198">
        <v>37196</v>
      </c>
      <c r="AC2724" s="198">
        <v>37346</v>
      </c>
    </row>
    <row r="2725" spans="1:29" x14ac:dyDescent="0.25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90</v>
      </c>
      <c r="F2725" s="213">
        <f t="shared" si="215"/>
        <v>450000</v>
      </c>
      <c r="G2725" s="202">
        <v>1310646</v>
      </c>
      <c r="H2725" s="198">
        <v>37041.381377314814</v>
      </c>
      <c r="I2725" t="s">
        <v>3151</v>
      </c>
      <c r="M2725" t="s">
        <v>2946</v>
      </c>
      <c r="N2725" t="s">
        <v>1538</v>
      </c>
      <c r="O2725" t="s">
        <v>1456</v>
      </c>
      <c r="P2725" s="199">
        <v>5000</v>
      </c>
      <c r="S2725" t="s">
        <v>2947</v>
      </c>
      <c r="T2725" t="s">
        <v>3255</v>
      </c>
      <c r="U2725" s="201">
        <v>3.41</v>
      </c>
      <c r="V2725" t="s">
        <v>1003</v>
      </c>
      <c r="W2725" t="s">
        <v>1410</v>
      </c>
      <c r="X2725" t="s">
        <v>1411</v>
      </c>
      <c r="Y2725" t="s">
        <v>3275</v>
      </c>
      <c r="Z2725" t="s">
        <v>1909</v>
      </c>
      <c r="AA2725" t="s">
        <v>2452</v>
      </c>
      <c r="AB2725" s="198">
        <v>37257</v>
      </c>
      <c r="AC2725" s="198">
        <v>37346</v>
      </c>
    </row>
    <row r="2726" spans="1:29" x14ac:dyDescent="0.25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1310647</v>
      </c>
      <c r="H2726" s="198">
        <v>37041.381388888891</v>
      </c>
      <c r="I2726" t="s">
        <v>1463</v>
      </c>
      <c r="M2726" t="s">
        <v>2946</v>
      </c>
      <c r="N2726" t="s">
        <v>96</v>
      </c>
      <c r="O2726" t="s">
        <v>3128</v>
      </c>
      <c r="P2726" s="199">
        <v>5000</v>
      </c>
      <c r="S2726" t="s">
        <v>3329</v>
      </c>
      <c r="T2726" t="s">
        <v>97</v>
      </c>
      <c r="U2726" s="201">
        <v>4.8499999999999996</v>
      </c>
      <c r="V2726" t="s">
        <v>3338</v>
      </c>
      <c r="W2726" t="s">
        <v>1502</v>
      </c>
      <c r="X2726" t="s">
        <v>99</v>
      </c>
      <c r="Y2726" t="s">
        <v>1528</v>
      </c>
      <c r="Z2726" t="s">
        <v>1910</v>
      </c>
      <c r="AA2726">
        <v>817909</v>
      </c>
      <c r="AB2726" s="198">
        <v>37043.875</v>
      </c>
      <c r="AC2726" s="198">
        <v>37072.875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1310648</v>
      </c>
      <c r="H2727" s="198">
        <v>37041.381412037037</v>
      </c>
      <c r="I2727" t="s">
        <v>1238</v>
      </c>
      <c r="M2727" t="s">
        <v>2946</v>
      </c>
      <c r="N2727" t="s">
        <v>1524</v>
      </c>
      <c r="O2727" t="s">
        <v>4845</v>
      </c>
      <c r="P2727" s="199">
        <v>10000</v>
      </c>
      <c r="S2727" t="s">
        <v>2947</v>
      </c>
      <c r="T2727" t="s">
        <v>3255</v>
      </c>
      <c r="U2727" s="201">
        <v>3.7425000000000002</v>
      </c>
      <c r="V2727" t="s">
        <v>1553</v>
      </c>
      <c r="W2727" t="s">
        <v>1526</v>
      </c>
      <c r="X2727" t="s">
        <v>1527</v>
      </c>
      <c r="Y2727" t="s">
        <v>1528</v>
      </c>
      <c r="Z2727" t="s">
        <v>1909</v>
      </c>
      <c r="AA2727">
        <v>817910</v>
      </c>
      <c r="AB2727" s="198">
        <v>37042.875</v>
      </c>
      <c r="AC2727" s="198">
        <v>37042.875</v>
      </c>
    </row>
    <row r="2728" spans="1:29" x14ac:dyDescent="0.25">
      <c r="A2728" s="44" t="str">
        <f t="shared" si="211"/>
        <v xml:space="preserve"> Natural Gas Physical</v>
      </c>
      <c r="B2728" s="44" t="str">
        <f t="shared" si="212"/>
        <v/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3000</v>
      </c>
      <c r="G2728" s="202">
        <v>1310649</v>
      </c>
      <c r="H2728" s="198">
        <v>37041.381435185183</v>
      </c>
      <c r="I2728" t="s">
        <v>3381</v>
      </c>
      <c r="M2728" t="s">
        <v>2946</v>
      </c>
      <c r="N2728" t="s">
        <v>96</v>
      </c>
      <c r="O2728" t="s">
        <v>1016</v>
      </c>
      <c r="P2728" s="199">
        <v>3000</v>
      </c>
      <c r="S2728" t="s">
        <v>3329</v>
      </c>
      <c r="T2728" t="s">
        <v>97</v>
      </c>
      <c r="U2728" s="201">
        <v>4.7850000000000001</v>
      </c>
      <c r="V2728" t="s">
        <v>3382</v>
      </c>
      <c r="W2728" t="s">
        <v>98</v>
      </c>
      <c r="X2728" t="s">
        <v>99</v>
      </c>
      <c r="Y2728" t="s">
        <v>1528</v>
      </c>
      <c r="Z2728" t="s">
        <v>1910</v>
      </c>
      <c r="AA2728">
        <v>817911</v>
      </c>
      <c r="AB2728" s="198">
        <v>37041.875</v>
      </c>
      <c r="AC2728" s="198">
        <v>37041.875</v>
      </c>
    </row>
    <row r="2729" spans="1:29" x14ac:dyDescent="0.25">
      <c r="A2729" s="44" t="str">
        <f t="shared" si="211"/>
        <v xml:space="preserve"> Natural Gas Physical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7000</v>
      </c>
      <c r="G2729" s="202">
        <v>1310650</v>
      </c>
      <c r="H2729" s="198">
        <v>37041.381469907406</v>
      </c>
      <c r="I2729" t="s">
        <v>1463</v>
      </c>
      <c r="M2729" t="s">
        <v>2946</v>
      </c>
      <c r="N2729" t="s">
        <v>96</v>
      </c>
      <c r="O2729" t="s">
        <v>1016</v>
      </c>
      <c r="P2729" s="199">
        <v>7000</v>
      </c>
      <c r="S2729" t="s">
        <v>3329</v>
      </c>
      <c r="T2729" t="s">
        <v>97</v>
      </c>
      <c r="U2729" s="201">
        <v>4.7850000000000001</v>
      </c>
      <c r="V2729" t="s">
        <v>3338</v>
      </c>
      <c r="W2729" t="s">
        <v>98</v>
      </c>
      <c r="X2729" t="s">
        <v>99</v>
      </c>
      <c r="Y2729" t="s">
        <v>1528</v>
      </c>
      <c r="Z2729" t="s">
        <v>1910</v>
      </c>
      <c r="AA2729">
        <v>817912</v>
      </c>
      <c r="AB2729" s="198">
        <v>37041.875</v>
      </c>
      <c r="AC2729" s="198">
        <v>37041.875</v>
      </c>
    </row>
    <row r="2730" spans="1:29" x14ac:dyDescent="0.25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31</v>
      </c>
      <c r="F2730" s="213">
        <f t="shared" si="215"/>
        <v>155000</v>
      </c>
      <c r="G2730" s="202">
        <v>1310651</v>
      </c>
      <c r="H2730" s="198">
        <v>37041.381516203706</v>
      </c>
      <c r="I2730" t="s">
        <v>1241</v>
      </c>
      <c r="M2730" t="s">
        <v>2946</v>
      </c>
      <c r="N2730" t="s">
        <v>1268</v>
      </c>
      <c r="O2730" t="s">
        <v>1537</v>
      </c>
      <c r="P2730" s="199">
        <v>5000</v>
      </c>
      <c r="S2730" t="s">
        <v>2947</v>
      </c>
      <c r="T2730" t="s">
        <v>3255</v>
      </c>
      <c r="U2730" s="201">
        <v>3.7149999999999999</v>
      </c>
      <c r="V2730" t="s">
        <v>3385</v>
      </c>
      <c r="W2730" t="s">
        <v>1767</v>
      </c>
      <c r="X2730" t="s">
        <v>1269</v>
      </c>
      <c r="Y2730" t="s">
        <v>3275</v>
      </c>
      <c r="Z2730" t="s">
        <v>1909</v>
      </c>
      <c r="AA2730" t="s">
        <v>2453</v>
      </c>
      <c r="AB2730" s="198">
        <v>37073.875</v>
      </c>
      <c r="AC2730" s="198">
        <v>37103.875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10000</v>
      </c>
      <c r="G2731" s="202">
        <v>1310652</v>
      </c>
      <c r="H2731" s="198">
        <v>37041.381527777776</v>
      </c>
      <c r="I2731" t="s">
        <v>1238</v>
      </c>
      <c r="M2731" t="s">
        <v>2946</v>
      </c>
      <c r="N2731" t="s">
        <v>1524</v>
      </c>
      <c r="O2731" t="s">
        <v>4845</v>
      </c>
      <c r="P2731" s="199">
        <v>10000</v>
      </c>
      <c r="S2731" t="s">
        <v>2947</v>
      </c>
      <c r="T2731" t="s">
        <v>3255</v>
      </c>
      <c r="U2731" s="201">
        <v>3.7412999999999998</v>
      </c>
      <c r="V2731" t="s">
        <v>1553</v>
      </c>
      <c r="W2731" t="s">
        <v>1526</v>
      </c>
      <c r="X2731" t="s">
        <v>1527</v>
      </c>
      <c r="Y2731" t="s">
        <v>1528</v>
      </c>
      <c r="Z2731" t="s">
        <v>1909</v>
      </c>
      <c r="AA2731">
        <v>817913</v>
      </c>
      <c r="AB2731" s="198">
        <v>37042.875</v>
      </c>
      <c r="AC2731" s="198">
        <v>37042.875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1884</v>
      </c>
      <c r="G2732" s="202">
        <v>1310653</v>
      </c>
      <c r="H2732" s="198">
        <v>37041.381539351853</v>
      </c>
      <c r="I2732" t="s">
        <v>1238</v>
      </c>
      <c r="M2732" t="s">
        <v>2946</v>
      </c>
      <c r="N2732" t="s">
        <v>1524</v>
      </c>
      <c r="O2732" t="s">
        <v>112</v>
      </c>
      <c r="Q2732" s="199">
        <v>1884</v>
      </c>
      <c r="S2732" t="s">
        <v>2947</v>
      </c>
      <c r="T2732" t="s">
        <v>3255</v>
      </c>
      <c r="U2732" s="201">
        <v>3.6150000000000002</v>
      </c>
      <c r="V2732" t="s">
        <v>1416</v>
      </c>
      <c r="W2732" t="s">
        <v>1388</v>
      </c>
      <c r="X2732" t="s">
        <v>85</v>
      </c>
      <c r="Y2732" t="s">
        <v>1528</v>
      </c>
      <c r="Z2732" t="s">
        <v>1909</v>
      </c>
      <c r="AA2732">
        <v>817914</v>
      </c>
      <c r="AB2732" s="198">
        <v>37042.875</v>
      </c>
      <c r="AC2732" s="198">
        <v>37042.875</v>
      </c>
    </row>
    <row r="2733" spans="1:29" x14ac:dyDescent="0.25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1310654</v>
      </c>
      <c r="H2733" s="198">
        <v>37041.381585648145</v>
      </c>
      <c r="I2733" t="s">
        <v>1592</v>
      </c>
      <c r="M2733" t="s">
        <v>2946</v>
      </c>
      <c r="N2733" t="s">
        <v>96</v>
      </c>
      <c r="O2733" t="s">
        <v>2345</v>
      </c>
      <c r="Q2733" s="199">
        <v>5000</v>
      </c>
      <c r="S2733" t="s">
        <v>3329</v>
      </c>
      <c r="T2733" t="s">
        <v>97</v>
      </c>
      <c r="U2733" s="201">
        <v>4.8099999999999996</v>
      </c>
      <c r="V2733" t="s">
        <v>1593</v>
      </c>
      <c r="W2733" t="s">
        <v>98</v>
      </c>
      <c r="X2733" t="s">
        <v>99</v>
      </c>
      <c r="Y2733" t="s">
        <v>1528</v>
      </c>
      <c r="Z2733" t="s">
        <v>1910</v>
      </c>
      <c r="AA2733">
        <v>817915</v>
      </c>
      <c r="AB2733" s="198">
        <v>37042.875</v>
      </c>
      <c r="AC2733" s="198">
        <v>37042.875</v>
      </c>
    </row>
    <row r="2734" spans="1:29" x14ac:dyDescent="0.25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1310655</v>
      </c>
      <c r="H2734" s="198">
        <v>37041.381597222222</v>
      </c>
      <c r="I2734" t="s">
        <v>1451</v>
      </c>
      <c r="M2734" t="s">
        <v>2946</v>
      </c>
      <c r="N2734" t="s">
        <v>96</v>
      </c>
      <c r="O2734" t="s">
        <v>2203</v>
      </c>
      <c r="Q2734" s="199">
        <v>5000</v>
      </c>
      <c r="S2734" t="s">
        <v>2947</v>
      </c>
      <c r="T2734" t="s">
        <v>3255</v>
      </c>
      <c r="U2734" s="201">
        <v>3.6</v>
      </c>
      <c r="V2734" t="s">
        <v>3180</v>
      </c>
      <c r="W2734" t="s">
        <v>1487</v>
      </c>
      <c r="X2734" t="s">
        <v>3337</v>
      </c>
      <c r="Y2734" t="s">
        <v>1528</v>
      </c>
      <c r="Z2734" t="s">
        <v>1910</v>
      </c>
      <c r="AA2734">
        <v>817916</v>
      </c>
      <c r="AB2734" s="198">
        <v>37042.875</v>
      </c>
      <c r="AC2734" s="198">
        <v>37042.875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1310656</v>
      </c>
      <c r="H2735" s="198">
        <v>37041.381608796299</v>
      </c>
      <c r="I2735" t="s">
        <v>1111</v>
      </c>
      <c r="M2735" t="s">
        <v>2946</v>
      </c>
      <c r="N2735" t="s">
        <v>1524</v>
      </c>
      <c r="O2735" t="s">
        <v>2015</v>
      </c>
      <c r="Q2735" s="199">
        <v>10000</v>
      </c>
      <c r="S2735" t="s">
        <v>2947</v>
      </c>
      <c r="T2735" t="s">
        <v>3255</v>
      </c>
      <c r="U2735" s="201">
        <v>2.73</v>
      </c>
      <c r="V2735" t="s">
        <v>81</v>
      </c>
      <c r="W2735" t="s">
        <v>272</v>
      </c>
      <c r="X2735" t="s">
        <v>83</v>
      </c>
      <c r="Y2735" t="s">
        <v>1528</v>
      </c>
      <c r="Z2735" t="s">
        <v>1909</v>
      </c>
      <c r="AA2735">
        <v>817917</v>
      </c>
      <c r="AB2735" s="198">
        <v>37042.875</v>
      </c>
      <c r="AC2735" s="198">
        <v>37042.875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1310657</v>
      </c>
      <c r="H2736" s="198">
        <v>37041.381620370368</v>
      </c>
      <c r="I2736" t="s">
        <v>1111</v>
      </c>
      <c r="M2736" t="s">
        <v>2946</v>
      </c>
      <c r="N2736" t="s">
        <v>1524</v>
      </c>
      <c r="O2736" t="s">
        <v>4926</v>
      </c>
      <c r="P2736" s="199">
        <v>5000</v>
      </c>
      <c r="S2736" t="s">
        <v>2947</v>
      </c>
      <c r="T2736" t="s">
        <v>3255</v>
      </c>
      <c r="U2736" s="201">
        <v>2.6150000000000002</v>
      </c>
      <c r="V2736" t="s">
        <v>1112</v>
      </c>
      <c r="W2736" t="s">
        <v>104</v>
      </c>
      <c r="X2736" t="s">
        <v>83</v>
      </c>
      <c r="Y2736" t="s">
        <v>1528</v>
      </c>
      <c r="Z2736" t="s">
        <v>1909</v>
      </c>
      <c r="AA2736">
        <v>817918</v>
      </c>
      <c r="AB2736" s="198">
        <v>37042.875</v>
      </c>
      <c r="AC2736" s="198">
        <v>37042.875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4568</v>
      </c>
      <c r="G2737" s="202">
        <v>1310658</v>
      </c>
      <c r="H2737" s="198">
        <v>37041.381666666668</v>
      </c>
      <c r="I2737" t="s">
        <v>1600</v>
      </c>
      <c r="M2737" t="s">
        <v>2946</v>
      </c>
      <c r="N2737" t="s">
        <v>1524</v>
      </c>
      <c r="O2737" t="s">
        <v>2035</v>
      </c>
      <c r="Q2737" s="199">
        <v>4568</v>
      </c>
      <c r="S2737" t="s">
        <v>2947</v>
      </c>
      <c r="T2737" t="s">
        <v>3255</v>
      </c>
      <c r="U2737" s="201">
        <v>3.69</v>
      </c>
      <c r="V2737" t="s">
        <v>3119</v>
      </c>
      <c r="W2737" t="s">
        <v>1107</v>
      </c>
      <c r="X2737" t="s">
        <v>1108</v>
      </c>
      <c r="Y2737" t="s">
        <v>1528</v>
      </c>
      <c r="Z2737" t="s">
        <v>1909</v>
      </c>
      <c r="AA2737">
        <v>817919</v>
      </c>
      <c r="AB2737" s="198">
        <v>37042.875</v>
      </c>
      <c r="AC2737" s="198">
        <v>37042.875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1310659</v>
      </c>
      <c r="H2738" s="198">
        <v>37041.381678240738</v>
      </c>
      <c r="I2738" t="s">
        <v>3095</v>
      </c>
      <c r="M2738" t="s">
        <v>2946</v>
      </c>
      <c r="N2738" t="s">
        <v>1524</v>
      </c>
      <c r="O2738" t="s">
        <v>2016</v>
      </c>
      <c r="P2738" s="199">
        <v>10000</v>
      </c>
      <c r="S2738" t="s">
        <v>2947</v>
      </c>
      <c r="T2738" t="s">
        <v>3255</v>
      </c>
      <c r="U2738" s="201">
        <v>3.6349999999999998</v>
      </c>
      <c r="V2738" t="s">
        <v>2942</v>
      </c>
      <c r="W2738" t="s">
        <v>1107</v>
      </c>
      <c r="X2738" t="s">
        <v>1108</v>
      </c>
      <c r="Y2738" t="s">
        <v>1528</v>
      </c>
      <c r="Z2738" t="s">
        <v>1909</v>
      </c>
      <c r="AA2738">
        <v>817920</v>
      </c>
      <c r="AB2738" s="198">
        <v>37042.875</v>
      </c>
      <c r="AC2738" s="198">
        <v>37042.875</v>
      </c>
    </row>
    <row r="2739" spans="1:29" x14ac:dyDescent="0.25">
      <c r="A2739" s="44" t="str">
        <f t="shared" si="211"/>
        <v>US Natural Gas Financial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30</v>
      </c>
      <c r="F2739" s="213">
        <f t="shared" si="215"/>
        <v>300000</v>
      </c>
      <c r="G2739" s="202">
        <v>1310661</v>
      </c>
      <c r="H2739" s="198">
        <v>37041.381712962961</v>
      </c>
      <c r="I2739" t="s">
        <v>1258</v>
      </c>
      <c r="M2739" t="s">
        <v>2946</v>
      </c>
      <c r="N2739" t="s">
        <v>1268</v>
      </c>
      <c r="O2739" t="s">
        <v>74</v>
      </c>
      <c r="P2739" s="199">
        <v>10000</v>
      </c>
      <c r="S2739" t="s">
        <v>2947</v>
      </c>
      <c r="T2739" t="s">
        <v>3255</v>
      </c>
      <c r="U2739" s="201">
        <v>3.65</v>
      </c>
      <c r="V2739" t="s">
        <v>1012</v>
      </c>
      <c r="W2739" t="s">
        <v>1580</v>
      </c>
      <c r="X2739" t="s">
        <v>1093</v>
      </c>
      <c r="Y2739" t="s">
        <v>3275</v>
      </c>
      <c r="Z2739" t="s">
        <v>1909</v>
      </c>
      <c r="AA2739" t="s">
        <v>2454</v>
      </c>
      <c r="AB2739" s="198">
        <v>37043.875</v>
      </c>
      <c r="AC2739" s="198">
        <v>37072.875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4500</v>
      </c>
      <c r="G2740" s="202">
        <v>1310662</v>
      </c>
      <c r="H2740" s="198">
        <v>37041.381747685184</v>
      </c>
      <c r="I2740" t="s">
        <v>1479</v>
      </c>
      <c r="M2740" t="s">
        <v>2946</v>
      </c>
      <c r="N2740" t="s">
        <v>1524</v>
      </c>
      <c r="O2740" t="s">
        <v>4912</v>
      </c>
      <c r="Q2740" s="199">
        <v>4500</v>
      </c>
      <c r="S2740" t="s">
        <v>2947</v>
      </c>
      <c r="T2740" t="s">
        <v>3255</v>
      </c>
      <c r="U2740" s="201">
        <v>3.5649999999999999</v>
      </c>
      <c r="V2740" t="s">
        <v>1480</v>
      </c>
      <c r="W2740" t="s">
        <v>1363</v>
      </c>
      <c r="X2740" t="s">
        <v>1548</v>
      </c>
      <c r="Y2740" t="s">
        <v>1528</v>
      </c>
      <c r="Z2740" t="s">
        <v>1909</v>
      </c>
      <c r="AA2740">
        <v>817921</v>
      </c>
      <c r="AB2740" s="198">
        <v>37042.875</v>
      </c>
      <c r="AC2740" s="198">
        <v>37042.875</v>
      </c>
    </row>
    <row r="2741" spans="1:29" x14ac:dyDescent="0.25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155000</v>
      </c>
      <c r="G2741" s="202">
        <v>1310664</v>
      </c>
      <c r="H2741" s="198">
        <v>37041.38175925926</v>
      </c>
      <c r="I2741" t="s">
        <v>3227</v>
      </c>
      <c r="M2741" t="s">
        <v>2946</v>
      </c>
      <c r="N2741" t="s">
        <v>1268</v>
      </c>
      <c r="O2741" t="s">
        <v>1278</v>
      </c>
      <c r="Q2741" s="199">
        <v>5000</v>
      </c>
      <c r="S2741" t="s">
        <v>2947</v>
      </c>
      <c r="T2741" t="s">
        <v>3255</v>
      </c>
      <c r="U2741" s="201">
        <v>3.8050000000000002</v>
      </c>
      <c r="V2741" t="s">
        <v>1173</v>
      </c>
      <c r="W2741" t="s">
        <v>1767</v>
      </c>
      <c r="X2741" t="s">
        <v>1269</v>
      </c>
      <c r="Y2741" t="s">
        <v>3275</v>
      </c>
      <c r="Z2741" t="s">
        <v>1909</v>
      </c>
      <c r="AA2741" t="s">
        <v>2455</v>
      </c>
      <c r="AB2741" s="198">
        <v>37104.875</v>
      </c>
      <c r="AC2741" s="198">
        <v>37134.875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9932</v>
      </c>
      <c r="G2742" s="202">
        <v>1310663</v>
      </c>
      <c r="H2742" s="198">
        <v>37041.38175925926</v>
      </c>
      <c r="I2742" t="s">
        <v>3095</v>
      </c>
      <c r="M2742" t="s">
        <v>2946</v>
      </c>
      <c r="N2742" t="s">
        <v>1524</v>
      </c>
      <c r="O2742" t="s">
        <v>4960</v>
      </c>
      <c r="P2742" s="199">
        <v>9932</v>
      </c>
      <c r="S2742" t="s">
        <v>2947</v>
      </c>
      <c r="T2742" t="s">
        <v>3255</v>
      </c>
      <c r="U2742" s="201">
        <v>3.6749999999999998</v>
      </c>
      <c r="V2742" t="s">
        <v>2933</v>
      </c>
      <c r="W2742" t="s">
        <v>1562</v>
      </c>
      <c r="X2742" t="s">
        <v>1563</v>
      </c>
      <c r="Y2742" t="s">
        <v>1528</v>
      </c>
      <c r="Z2742" t="s">
        <v>1909</v>
      </c>
      <c r="AA2742">
        <v>817922</v>
      </c>
      <c r="AB2742" s="198">
        <v>37042.875</v>
      </c>
      <c r="AC2742" s="198">
        <v>37042.875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631</v>
      </c>
      <c r="G2743" s="202">
        <v>1310666</v>
      </c>
      <c r="H2743" s="198">
        <v>37041.38177083333</v>
      </c>
      <c r="I2743" t="s">
        <v>77</v>
      </c>
      <c r="M2743" t="s">
        <v>2946</v>
      </c>
      <c r="N2743" t="s">
        <v>1524</v>
      </c>
      <c r="O2743" t="s">
        <v>4845</v>
      </c>
      <c r="P2743" s="199">
        <v>631</v>
      </c>
      <c r="S2743" t="s">
        <v>2947</v>
      </c>
      <c r="T2743" t="s">
        <v>3255</v>
      </c>
      <c r="U2743" s="201">
        <v>3.74</v>
      </c>
      <c r="V2743" t="s">
        <v>1285</v>
      </c>
      <c r="W2743" t="s">
        <v>1526</v>
      </c>
      <c r="X2743" t="s">
        <v>1527</v>
      </c>
      <c r="Y2743" t="s">
        <v>1528</v>
      </c>
      <c r="Z2743" t="s">
        <v>1909</v>
      </c>
      <c r="AA2743">
        <v>817923</v>
      </c>
      <c r="AB2743" s="198">
        <v>37042.875</v>
      </c>
      <c r="AC2743" s="198">
        <v>37042.875</v>
      </c>
    </row>
    <row r="2744" spans="1:29" x14ac:dyDescent="0.25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1310669</v>
      </c>
      <c r="H2744" s="198">
        <v>37041.381828703707</v>
      </c>
      <c r="I2744" t="s">
        <v>1094</v>
      </c>
      <c r="M2744" t="s">
        <v>2946</v>
      </c>
      <c r="N2744" t="s">
        <v>96</v>
      </c>
      <c r="O2744" t="s">
        <v>3128</v>
      </c>
      <c r="P2744" s="199">
        <v>5000</v>
      </c>
      <c r="S2744" t="s">
        <v>3329</v>
      </c>
      <c r="T2744" t="s">
        <v>97</v>
      </c>
      <c r="U2744" s="201">
        <v>4.8449999999999998</v>
      </c>
      <c r="V2744" t="s">
        <v>1337</v>
      </c>
      <c r="W2744" t="s">
        <v>1502</v>
      </c>
      <c r="X2744" t="s">
        <v>99</v>
      </c>
      <c r="Y2744" t="s">
        <v>1528</v>
      </c>
      <c r="Z2744" t="s">
        <v>1910</v>
      </c>
      <c r="AA2744">
        <v>817927</v>
      </c>
      <c r="AB2744" s="198">
        <v>37043.875</v>
      </c>
      <c r="AC2744" s="198">
        <v>37072.875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4000</v>
      </c>
      <c r="G2745" s="202">
        <v>1310670</v>
      </c>
      <c r="H2745" s="198">
        <v>37041.381828703707</v>
      </c>
      <c r="I2745" t="s">
        <v>66</v>
      </c>
      <c r="M2745" t="s">
        <v>2946</v>
      </c>
      <c r="N2745" t="s">
        <v>1524</v>
      </c>
      <c r="O2745" t="s">
        <v>4934</v>
      </c>
      <c r="Q2745" s="199">
        <v>4000</v>
      </c>
      <c r="S2745" t="s">
        <v>2947</v>
      </c>
      <c r="T2745" t="s">
        <v>3255</v>
      </c>
      <c r="U2745" s="201">
        <v>3.5</v>
      </c>
      <c r="V2745" t="s">
        <v>3209</v>
      </c>
      <c r="W2745" t="s">
        <v>91</v>
      </c>
      <c r="X2745" t="s">
        <v>83</v>
      </c>
      <c r="Y2745" t="s">
        <v>1528</v>
      </c>
      <c r="Z2745" t="s">
        <v>1909</v>
      </c>
      <c r="AA2745">
        <v>817926</v>
      </c>
      <c r="AB2745" s="198">
        <v>37042.875</v>
      </c>
      <c r="AC2745" s="198">
        <v>37042.875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</v>
      </c>
      <c r="G2746" s="202">
        <v>1310668</v>
      </c>
      <c r="H2746" s="198">
        <v>37041.381828703707</v>
      </c>
      <c r="I2746" t="s">
        <v>1226</v>
      </c>
      <c r="M2746" t="s">
        <v>2946</v>
      </c>
      <c r="N2746" t="s">
        <v>1524</v>
      </c>
      <c r="O2746" t="s">
        <v>4926</v>
      </c>
      <c r="P2746" s="199">
        <v>5000</v>
      </c>
      <c r="S2746" t="s">
        <v>2947</v>
      </c>
      <c r="T2746" t="s">
        <v>3255</v>
      </c>
      <c r="U2746" s="201">
        <v>2.6</v>
      </c>
      <c r="V2746" t="s">
        <v>3399</v>
      </c>
      <c r="W2746" t="s">
        <v>104</v>
      </c>
      <c r="X2746" t="s">
        <v>83</v>
      </c>
      <c r="Y2746" t="s">
        <v>1528</v>
      </c>
      <c r="Z2746" t="s">
        <v>1909</v>
      </c>
      <c r="AA2746">
        <v>817925</v>
      </c>
      <c r="AB2746" s="198">
        <v>37042.875</v>
      </c>
      <c r="AC2746" s="198">
        <v>37042.875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" s="198">
        <v>37041.381956018522</v>
      </c>
      <c r="I2747" t="s">
        <v>1488</v>
      </c>
      <c r="M2747" t="s">
        <v>2946</v>
      </c>
      <c r="N2747" t="s">
        <v>1524</v>
      </c>
      <c r="O2747" t="s">
        <v>4926</v>
      </c>
      <c r="P2747" s="199">
        <v>5000</v>
      </c>
      <c r="S2747" t="s">
        <v>2947</v>
      </c>
      <c r="T2747" t="s">
        <v>3255</v>
      </c>
      <c r="U2747" s="201">
        <v>2.585</v>
      </c>
      <c r="V2747" t="s">
        <v>1092</v>
      </c>
      <c r="W2747" t="s">
        <v>104</v>
      </c>
      <c r="X2747" t="s">
        <v>83</v>
      </c>
      <c r="Y2747" t="s">
        <v>1528</v>
      </c>
      <c r="Z2747" t="s">
        <v>1909</v>
      </c>
      <c r="AA2747">
        <v>817928</v>
      </c>
      <c r="AB2747" s="198">
        <v>37042.875</v>
      </c>
      <c r="AC2747" s="198">
        <v>37042.875</v>
      </c>
    </row>
    <row r="2748" spans="1:29" x14ac:dyDescent="0.25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123</v>
      </c>
      <c r="F2748" s="213">
        <f t="shared" si="215"/>
        <v>615000</v>
      </c>
      <c r="G2748" s="202">
        <v>1310674</v>
      </c>
      <c r="H2748" s="198">
        <v>37041.381967592592</v>
      </c>
      <c r="I2748" t="s">
        <v>1546</v>
      </c>
      <c r="M2748" t="s">
        <v>2946</v>
      </c>
      <c r="N2748" t="s">
        <v>1268</v>
      </c>
      <c r="O2748" t="s">
        <v>251</v>
      </c>
      <c r="Q2748" s="199">
        <v>5000</v>
      </c>
      <c r="S2748" t="s">
        <v>2947</v>
      </c>
      <c r="T2748" t="s">
        <v>3255</v>
      </c>
      <c r="U2748" s="201">
        <v>3.81</v>
      </c>
      <c r="V2748" t="s">
        <v>1504</v>
      </c>
      <c r="W2748" t="s">
        <v>1767</v>
      </c>
      <c r="X2748" t="s">
        <v>1269</v>
      </c>
      <c r="Y2748" t="s">
        <v>3275</v>
      </c>
      <c r="Z2748" t="s">
        <v>1909</v>
      </c>
      <c r="AA2748" t="s">
        <v>2456</v>
      </c>
      <c r="AB2748" s="198">
        <v>37073</v>
      </c>
      <c r="AC2748" s="198">
        <v>37195</v>
      </c>
    </row>
    <row r="2749" spans="1:29" x14ac:dyDescent="0.25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151</v>
      </c>
      <c r="F2749" s="213">
        <f t="shared" si="215"/>
        <v>755000</v>
      </c>
      <c r="G2749" s="202">
        <v>1310675</v>
      </c>
      <c r="H2749" s="198">
        <v>37041.382025462961</v>
      </c>
      <c r="I2749" t="s">
        <v>1523</v>
      </c>
      <c r="M2749" t="s">
        <v>2946</v>
      </c>
      <c r="N2749" t="s">
        <v>1268</v>
      </c>
      <c r="O2749" t="s">
        <v>1555</v>
      </c>
      <c r="P2749" s="199">
        <v>5000</v>
      </c>
      <c r="S2749" t="s">
        <v>2947</v>
      </c>
      <c r="T2749" t="s">
        <v>3255</v>
      </c>
      <c r="U2749" s="201">
        <v>4.1550000000000002</v>
      </c>
      <c r="V2749" t="s">
        <v>1115</v>
      </c>
      <c r="W2749" t="s">
        <v>1767</v>
      </c>
      <c r="X2749" t="s">
        <v>1269</v>
      </c>
      <c r="Y2749" t="s">
        <v>3275</v>
      </c>
      <c r="Z2749" t="s">
        <v>1909</v>
      </c>
      <c r="AA2749" t="s">
        <v>2457</v>
      </c>
      <c r="AB2749" s="198">
        <v>37196</v>
      </c>
      <c r="AC2749" s="198">
        <v>37346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5000</v>
      </c>
      <c r="G2750" s="202">
        <v>1310676</v>
      </c>
      <c r="H2750" s="198">
        <v>37041.382037037038</v>
      </c>
      <c r="I2750" t="s">
        <v>1584</v>
      </c>
      <c r="M2750" t="s">
        <v>2946</v>
      </c>
      <c r="N2750" t="s">
        <v>1524</v>
      </c>
      <c r="O2750" t="s">
        <v>1984</v>
      </c>
      <c r="Q2750" s="199">
        <v>5000</v>
      </c>
      <c r="S2750" t="s">
        <v>2947</v>
      </c>
      <c r="T2750" t="s">
        <v>3255</v>
      </c>
      <c r="U2750" s="201">
        <v>4.0650000000000004</v>
      </c>
      <c r="V2750" t="s">
        <v>1585</v>
      </c>
      <c r="W2750" t="s">
        <v>250</v>
      </c>
      <c r="X2750" t="s">
        <v>70</v>
      </c>
      <c r="Y2750" t="s">
        <v>1528</v>
      </c>
      <c r="Z2750" t="s">
        <v>1909</v>
      </c>
      <c r="AA2750">
        <v>817929</v>
      </c>
      <c r="AB2750" s="198">
        <v>37042.875</v>
      </c>
      <c r="AC2750" s="198">
        <v>37042.875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1310677</v>
      </c>
      <c r="H2751" s="198">
        <v>37041.382037037038</v>
      </c>
      <c r="I2751" t="s">
        <v>105</v>
      </c>
      <c r="M2751" t="s">
        <v>2946</v>
      </c>
      <c r="N2751" t="s">
        <v>1524</v>
      </c>
      <c r="O2751" t="s">
        <v>4965</v>
      </c>
      <c r="P2751" s="199">
        <v>5000</v>
      </c>
      <c r="S2751" t="s">
        <v>2947</v>
      </c>
      <c r="T2751" t="s">
        <v>3255</v>
      </c>
      <c r="U2751" s="201">
        <v>3.99</v>
      </c>
      <c r="V2751" t="s">
        <v>3206</v>
      </c>
      <c r="W2751" t="s">
        <v>250</v>
      </c>
      <c r="X2751" t="s">
        <v>70</v>
      </c>
      <c r="Y2751" t="s">
        <v>1528</v>
      </c>
      <c r="Z2751" t="s">
        <v>1909</v>
      </c>
      <c r="AA2751">
        <v>817930</v>
      </c>
      <c r="AB2751" s="198">
        <v>37042.875</v>
      </c>
      <c r="AC2751" s="198">
        <v>37042.875</v>
      </c>
    </row>
    <row r="2752" spans="1:29" x14ac:dyDescent="0.25">
      <c r="A2752" s="44" t="str">
        <f t="shared" si="211"/>
        <v xml:space="preserve"> Natural Gas Physical</v>
      </c>
      <c r="B2752" s="44" t="str">
        <f t="shared" si="212"/>
        <v/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1310680</v>
      </c>
      <c r="H2752" s="198">
        <v>37041.382060185184</v>
      </c>
      <c r="I2752" t="s">
        <v>1463</v>
      </c>
      <c r="M2752" t="s">
        <v>2946</v>
      </c>
      <c r="N2752" t="s">
        <v>96</v>
      </c>
      <c r="O2752" t="s">
        <v>2345</v>
      </c>
      <c r="P2752" s="199">
        <v>5000</v>
      </c>
      <c r="S2752" t="s">
        <v>3329</v>
      </c>
      <c r="T2752" t="s">
        <v>97</v>
      </c>
      <c r="U2752" s="201">
        <v>4.7949999999999999</v>
      </c>
      <c r="V2752" t="s">
        <v>3338</v>
      </c>
      <c r="W2752" t="s">
        <v>98</v>
      </c>
      <c r="X2752" t="s">
        <v>99</v>
      </c>
      <c r="Y2752" t="s">
        <v>1528</v>
      </c>
      <c r="Z2752" t="s">
        <v>1910</v>
      </c>
      <c r="AA2752">
        <v>817931</v>
      </c>
      <c r="AB2752" s="198">
        <v>37042.875</v>
      </c>
      <c r="AC2752" s="198">
        <v>37042.875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10000</v>
      </c>
      <c r="G2753" s="202">
        <v>1310679</v>
      </c>
      <c r="H2753" s="198">
        <v>37041.382060185184</v>
      </c>
      <c r="I2753" t="s">
        <v>1462</v>
      </c>
      <c r="M2753" t="s">
        <v>2946</v>
      </c>
      <c r="N2753" t="s">
        <v>1524</v>
      </c>
      <c r="O2753" t="s">
        <v>4941</v>
      </c>
      <c r="P2753" s="199">
        <v>10000</v>
      </c>
      <c r="S2753" t="s">
        <v>2947</v>
      </c>
      <c r="T2753" t="s">
        <v>3255</v>
      </c>
      <c r="U2753" s="201">
        <v>3.63</v>
      </c>
      <c r="V2753">
        <v>10041965</v>
      </c>
      <c r="W2753" t="s">
        <v>1388</v>
      </c>
      <c r="X2753" t="s">
        <v>85</v>
      </c>
      <c r="Y2753" t="s">
        <v>1528</v>
      </c>
      <c r="Z2753" t="s">
        <v>1909</v>
      </c>
      <c r="AA2753">
        <v>817932</v>
      </c>
      <c r="AB2753" s="198">
        <v>37042.875</v>
      </c>
      <c r="AC2753" s="198">
        <v>37042.875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1310681</v>
      </c>
      <c r="H2754" s="198">
        <v>37041.382118055553</v>
      </c>
      <c r="I2754" t="s">
        <v>1462</v>
      </c>
      <c r="M2754" t="s">
        <v>2946</v>
      </c>
      <c r="N2754" t="s">
        <v>1524</v>
      </c>
      <c r="O2754" t="s">
        <v>4941</v>
      </c>
      <c r="P2754" s="199">
        <v>10000</v>
      </c>
      <c r="S2754" t="s">
        <v>2947</v>
      </c>
      <c r="T2754" t="s">
        <v>3255</v>
      </c>
      <c r="U2754" s="201">
        <v>3.625</v>
      </c>
      <c r="V2754">
        <v>10041965</v>
      </c>
      <c r="W2754" t="s">
        <v>1388</v>
      </c>
      <c r="X2754" t="s">
        <v>85</v>
      </c>
      <c r="Y2754" t="s">
        <v>1528</v>
      </c>
      <c r="Z2754" t="s">
        <v>1909</v>
      </c>
      <c r="AA2754">
        <v>817933</v>
      </c>
      <c r="AB2754" s="198">
        <v>37042.875</v>
      </c>
      <c r="AC2754" s="198">
        <v>37042.875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575</v>
      </c>
      <c r="G2755" s="202">
        <v>1310682</v>
      </c>
      <c r="H2755" s="198">
        <v>37041.382118055553</v>
      </c>
      <c r="I2755" t="s">
        <v>1113</v>
      </c>
      <c r="M2755" t="s">
        <v>2946</v>
      </c>
      <c r="N2755" t="s">
        <v>1524</v>
      </c>
      <c r="O2755" t="s">
        <v>2071</v>
      </c>
      <c r="Q2755" s="199">
        <v>575</v>
      </c>
      <c r="S2755" t="s">
        <v>2947</v>
      </c>
      <c r="T2755" t="s">
        <v>3255</v>
      </c>
      <c r="U2755" s="201">
        <v>3.5750000000000002</v>
      </c>
      <c r="V2755" t="s">
        <v>1114</v>
      </c>
      <c r="W2755" t="s">
        <v>1107</v>
      </c>
      <c r="X2755" t="s">
        <v>85</v>
      </c>
      <c r="Y2755" t="s">
        <v>1528</v>
      </c>
      <c r="Z2755" t="s">
        <v>1909</v>
      </c>
      <c r="AA2755">
        <v>817934</v>
      </c>
      <c r="AB2755" s="198">
        <v>37042.875</v>
      </c>
      <c r="AC2755" s="198">
        <v>37042.875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10000</v>
      </c>
      <c r="G2756" s="202">
        <v>1310683</v>
      </c>
      <c r="H2756" s="198">
        <v>37041.382164351853</v>
      </c>
      <c r="I2756" t="s">
        <v>1254</v>
      </c>
      <c r="M2756" t="s">
        <v>2946</v>
      </c>
      <c r="N2756" t="s">
        <v>1524</v>
      </c>
      <c r="O2756" t="s">
        <v>4950</v>
      </c>
      <c r="P2756" s="199">
        <v>10000</v>
      </c>
      <c r="S2756" t="s">
        <v>2947</v>
      </c>
      <c r="T2756" t="s">
        <v>3255</v>
      </c>
      <c r="U2756" s="201">
        <v>3.4950000000000001</v>
      </c>
      <c r="V2756" t="s">
        <v>349</v>
      </c>
      <c r="W2756" t="s">
        <v>1562</v>
      </c>
      <c r="X2756" t="s">
        <v>1563</v>
      </c>
      <c r="Y2756" t="s">
        <v>1528</v>
      </c>
      <c r="Z2756" t="s">
        <v>1909</v>
      </c>
      <c r="AA2756">
        <v>817935</v>
      </c>
      <c r="AB2756" s="198">
        <v>37042.875</v>
      </c>
      <c r="AC2756" s="198">
        <v>37042.875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1310685</v>
      </c>
      <c r="H2757" s="198">
        <v>37041.382199074076</v>
      </c>
      <c r="I2757" t="s">
        <v>1425</v>
      </c>
      <c r="M2757" t="s">
        <v>2946</v>
      </c>
      <c r="N2757" t="s">
        <v>1524</v>
      </c>
      <c r="O2757" t="s">
        <v>4960</v>
      </c>
      <c r="P2757" s="199">
        <v>10000</v>
      </c>
      <c r="S2757" t="s">
        <v>2947</v>
      </c>
      <c r="T2757" t="s">
        <v>3255</v>
      </c>
      <c r="U2757" s="201">
        <v>3.6724999999999999</v>
      </c>
      <c r="V2757" t="s">
        <v>2151</v>
      </c>
      <c r="W2757" t="s">
        <v>1562</v>
      </c>
      <c r="X2757" t="s">
        <v>1563</v>
      </c>
      <c r="Y2757" t="s">
        <v>1528</v>
      </c>
      <c r="Z2757" t="s">
        <v>1909</v>
      </c>
      <c r="AA2757">
        <v>817937</v>
      </c>
      <c r="AB2757" s="198">
        <v>37042.875</v>
      </c>
      <c r="AC2757" s="198">
        <v>37042.875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1310684</v>
      </c>
      <c r="H2758" s="198">
        <v>37041.382199074076</v>
      </c>
      <c r="I2758" t="s">
        <v>1462</v>
      </c>
      <c r="M2758" t="s">
        <v>2946</v>
      </c>
      <c r="N2758" t="s">
        <v>1524</v>
      </c>
      <c r="O2758" t="s">
        <v>4941</v>
      </c>
      <c r="P2758" s="199">
        <v>10000</v>
      </c>
      <c r="S2758" t="s">
        <v>2947</v>
      </c>
      <c r="T2758" t="s">
        <v>3255</v>
      </c>
      <c r="U2758" s="201">
        <v>3.62</v>
      </c>
      <c r="V2758">
        <v>10041965</v>
      </c>
      <c r="W2758" t="s">
        <v>1388</v>
      </c>
      <c r="X2758" t="s">
        <v>85</v>
      </c>
      <c r="Y2758" t="s">
        <v>1528</v>
      </c>
      <c r="Z2758" t="s">
        <v>1909</v>
      </c>
      <c r="AA2758">
        <v>817936</v>
      </c>
      <c r="AB2758" s="198">
        <v>37042.875</v>
      </c>
      <c r="AC2758" s="198">
        <v>37042.875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1310686</v>
      </c>
      <c r="H2759" s="198">
        <v>37041.382210648146</v>
      </c>
      <c r="I2759" t="s">
        <v>1552</v>
      </c>
      <c r="M2759" t="s">
        <v>2946</v>
      </c>
      <c r="N2759" t="s">
        <v>1524</v>
      </c>
      <c r="O2759" t="s">
        <v>4845</v>
      </c>
      <c r="Q2759" s="199">
        <v>10000</v>
      </c>
      <c r="S2759" t="s">
        <v>2947</v>
      </c>
      <c r="T2759" t="s">
        <v>3255</v>
      </c>
      <c r="U2759" s="201">
        <v>3.7425000000000002</v>
      </c>
      <c r="V2759" t="s">
        <v>1368</v>
      </c>
      <c r="W2759" t="s">
        <v>1526</v>
      </c>
      <c r="X2759" t="s">
        <v>1527</v>
      </c>
      <c r="Y2759" t="s">
        <v>1528</v>
      </c>
      <c r="Z2759" t="s">
        <v>1909</v>
      </c>
      <c r="AA2759">
        <v>817938</v>
      </c>
      <c r="AB2759" s="198">
        <v>37042.875</v>
      </c>
      <c r="AC2759" s="198">
        <v>37042.875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1310687</v>
      </c>
      <c r="H2760" s="198">
        <v>37041.382280092592</v>
      </c>
      <c r="I2760" t="s">
        <v>1462</v>
      </c>
      <c r="M2760" t="s">
        <v>2946</v>
      </c>
      <c r="N2760" t="s">
        <v>1524</v>
      </c>
      <c r="O2760" t="s">
        <v>4941</v>
      </c>
      <c r="P2760" s="199">
        <v>10000</v>
      </c>
      <c r="S2760" t="s">
        <v>2947</v>
      </c>
      <c r="T2760" t="s">
        <v>3255</v>
      </c>
      <c r="U2760" s="201">
        <v>3.6150000000000002</v>
      </c>
      <c r="V2760">
        <v>10041965</v>
      </c>
      <c r="W2760" t="s">
        <v>1388</v>
      </c>
      <c r="X2760" t="s">
        <v>85</v>
      </c>
      <c r="Y2760" t="s">
        <v>1528</v>
      </c>
      <c r="Z2760" t="s">
        <v>1909</v>
      </c>
      <c r="AA2760">
        <v>817940</v>
      </c>
      <c r="AB2760" s="198">
        <v>37042.875</v>
      </c>
      <c r="AC2760" s="198">
        <v>37042.875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934</v>
      </c>
      <c r="G2761" s="202">
        <v>1310688</v>
      </c>
      <c r="H2761" s="198">
        <v>37041.382337962961</v>
      </c>
      <c r="I2761" t="s">
        <v>3095</v>
      </c>
      <c r="M2761" t="s">
        <v>2946</v>
      </c>
      <c r="N2761" t="s">
        <v>1524</v>
      </c>
      <c r="O2761" t="s">
        <v>4921</v>
      </c>
      <c r="Q2761" s="199">
        <v>934</v>
      </c>
      <c r="S2761" t="s">
        <v>2947</v>
      </c>
      <c r="T2761" t="s">
        <v>3255</v>
      </c>
      <c r="U2761" s="201">
        <v>3.57</v>
      </c>
      <c r="V2761" t="s">
        <v>3113</v>
      </c>
      <c r="W2761" t="s">
        <v>1363</v>
      </c>
      <c r="X2761" t="s">
        <v>1548</v>
      </c>
      <c r="Y2761" t="s">
        <v>1528</v>
      </c>
      <c r="Z2761" t="s">
        <v>1909</v>
      </c>
      <c r="AA2761">
        <v>817941</v>
      </c>
      <c r="AB2761" s="198">
        <v>37042.875</v>
      </c>
      <c r="AC2761" s="198">
        <v>37042.875</v>
      </c>
    </row>
    <row r="2762" spans="1:29" x14ac:dyDescent="0.25">
      <c r="A2762" s="44" t="str">
        <f t="shared" si="211"/>
        <v>US Crude Financial</v>
      </c>
      <c r="B2762" s="44" t="str">
        <f t="shared" si="212"/>
        <v>US</v>
      </c>
      <c r="C2762" s="44" t="str">
        <f t="shared" si="213"/>
        <v>Crude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50000</v>
      </c>
      <c r="G2762" s="202">
        <v>1310689</v>
      </c>
      <c r="H2762" s="198">
        <v>37041.382349537038</v>
      </c>
      <c r="I2762" t="s">
        <v>1062</v>
      </c>
      <c r="M2762" t="s">
        <v>3086</v>
      </c>
      <c r="N2762" t="s">
        <v>1063</v>
      </c>
      <c r="O2762" t="s">
        <v>2972</v>
      </c>
      <c r="Q2762" s="199">
        <v>50000</v>
      </c>
      <c r="S2762" t="s">
        <v>2953</v>
      </c>
      <c r="T2762" t="s">
        <v>3255</v>
      </c>
      <c r="U2762" s="201">
        <v>28.55</v>
      </c>
      <c r="V2762" t="s">
        <v>1513</v>
      </c>
      <c r="W2762" t="s">
        <v>1065</v>
      </c>
      <c r="X2762" t="s">
        <v>1066</v>
      </c>
      <c r="Y2762" t="s">
        <v>1670</v>
      </c>
      <c r="Z2762" t="s">
        <v>1909</v>
      </c>
      <c r="AA2762">
        <v>109528</v>
      </c>
      <c r="AB2762" s="198">
        <v>37073</v>
      </c>
      <c r="AC2762" s="198">
        <v>37103</v>
      </c>
    </row>
    <row r="2763" spans="1:29" x14ac:dyDescent="0.25">
      <c r="A2763" s="44" t="str">
        <f t="shared" ref="A2763:A2826" si="216">B2763&amp;" "&amp;C2763&amp;" "&amp;D2763</f>
        <v>US Power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Power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5</v>
      </c>
      <c r="F2763" s="213">
        <f t="shared" ref="F2763:F2826" si="220">E2763*SUM(P2763:Q2763)</f>
        <v>250</v>
      </c>
      <c r="G2763" s="202">
        <v>1310691</v>
      </c>
      <c r="H2763" s="198">
        <v>37041.382372685184</v>
      </c>
      <c r="I2763" t="s">
        <v>1243</v>
      </c>
      <c r="M2763" t="s">
        <v>1657</v>
      </c>
      <c r="N2763" t="s">
        <v>2977</v>
      </c>
      <c r="O2763" t="s">
        <v>41</v>
      </c>
      <c r="P2763" s="199">
        <v>50</v>
      </c>
      <c r="S2763" t="s">
        <v>2945</v>
      </c>
      <c r="T2763" t="s">
        <v>3255</v>
      </c>
      <c r="U2763" s="201">
        <v>45</v>
      </c>
      <c r="V2763" t="s">
        <v>2458</v>
      </c>
      <c r="W2763" t="s">
        <v>1242</v>
      </c>
      <c r="X2763" t="s">
        <v>2984</v>
      </c>
      <c r="Y2763" t="s">
        <v>1072</v>
      </c>
      <c r="Z2763" t="s">
        <v>1904</v>
      </c>
      <c r="AA2763">
        <v>626064.1</v>
      </c>
      <c r="AB2763" s="198">
        <v>37046.875</v>
      </c>
      <c r="AC2763" s="198">
        <v>37050.875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1100</v>
      </c>
      <c r="G2764" s="202">
        <v>1310690</v>
      </c>
      <c r="H2764" s="198">
        <v>37041.382372685184</v>
      </c>
      <c r="I2764" t="s">
        <v>1457</v>
      </c>
      <c r="M2764" t="s">
        <v>2946</v>
      </c>
      <c r="N2764" t="s">
        <v>1524</v>
      </c>
      <c r="O2764" t="s">
        <v>362</v>
      </c>
      <c r="Q2764" s="199">
        <v>1100</v>
      </c>
      <c r="S2764" t="s">
        <v>2947</v>
      </c>
      <c r="T2764" t="s">
        <v>3255</v>
      </c>
      <c r="U2764" s="201">
        <v>3.65</v>
      </c>
      <c r="V2764" t="s">
        <v>3351</v>
      </c>
      <c r="W2764" t="s">
        <v>1388</v>
      </c>
      <c r="X2764" t="s">
        <v>85</v>
      </c>
      <c r="Y2764" t="s">
        <v>1528</v>
      </c>
      <c r="Z2764" t="s">
        <v>1909</v>
      </c>
      <c r="AA2764">
        <v>817942</v>
      </c>
      <c r="AB2764" s="198">
        <v>37042.875</v>
      </c>
      <c r="AC2764" s="198">
        <v>37042.875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25000</v>
      </c>
      <c r="G2765" s="202">
        <v>1310692</v>
      </c>
      <c r="H2765" s="198">
        <v>37041.382372685184</v>
      </c>
      <c r="I2765" t="s">
        <v>66</v>
      </c>
      <c r="M2765" t="s">
        <v>2946</v>
      </c>
      <c r="N2765" t="s">
        <v>1524</v>
      </c>
      <c r="O2765" t="s">
        <v>110</v>
      </c>
      <c r="Q2765" s="199">
        <v>25000</v>
      </c>
      <c r="S2765" t="s">
        <v>2947</v>
      </c>
      <c r="T2765" t="s">
        <v>3255</v>
      </c>
      <c r="U2765" s="201">
        <v>3.69</v>
      </c>
      <c r="V2765" t="s">
        <v>387</v>
      </c>
      <c r="W2765" t="s">
        <v>1101</v>
      </c>
      <c r="X2765" t="s">
        <v>1102</v>
      </c>
      <c r="Y2765" t="s">
        <v>1528</v>
      </c>
      <c r="Z2765" t="s">
        <v>1909</v>
      </c>
      <c r="AA2765">
        <v>817943</v>
      </c>
      <c r="AB2765" s="198">
        <v>37042.875</v>
      </c>
      <c r="AC2765" s="198">
        <v>37042.875</v>
      </c>
    </row>
    <row r="2766" spans="1:29" x14ac:dyDescent="0.25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123</v>
      </c>
      <c r="F2766" s="213">
        <f t="shared" si="220"/>
        <v>615000</v>
      </c>
      <c r="G2766" s="202">
        <v>1310693</v>
      </c>
      <c r="H2766" s="198">
        <v>37041.382418981484</v>
      </c>
      <c r="I2766" t="s">
        <v>1523</v>
      </c>
      <c r="M2766" t="s">
        <v>2946</v>
      </c>
      <c r="N2766" t="s">
        <v>1268</v>
      </c>
      <c r="O2766" t="s">
        <v>251</v>
      </c>
      <c r="P2766" s="199">
        <v>5000</v>
      </c>
      <c r="S2766" t="s">
        <v>2947</v>
      </c>
      <c r="T2766" t="s">
        <v>3255</v>
      </c>
      <c r="U2766" s="201">
        <v>3.8</v>
      </c>
      <c r="V2766" t="s">
        <v>2336</v>
      </c>
      <c r="W2766" t="s">
        <v>1767</v>
      </c>
      <c r="X2766" t="s">
        <v>1269</v>
      </c>
      <c r="Y2766" t="s">
        <v>3275</v>
      </c>
      <c r="Z2766" t="s">
        <v>1909</v>
      </c>
      <c r="AA2766" t="s">
        <v>2459</v>
      </c>
      <c r="AB2766" s="198">
        <v>37073</v>
      </c>
      <c r="AC2766" s="198">
        <v>37195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1310694</v>
      </c>
      <c r="H2767" s="198">
        <v>37041.38244212963</v>
      </c>
      <c r="I2767" t="s">
        <v>1462</v>
      </c>
      <c r="M2767" t="s">
        <v>2946</v>
      </c>
      <c r="N2767" t="s">
        <v>1524</v>
      </c>
      <c r="O2767" t="s">
        <v>4941</v>
      </c>
      <c r="P2767" s="199">
        <v>10000</v>
      </c>
      <c r="S2767" t="s">
        <v>2947</v>
      </c>
      <c r="T2767" t="s">
        <v>3255</v>
      </c>
      <c r="U2767" s="201">
        <v>3.605</v>
      </c>
      <c r="V2767">
        <v>10041965</v>
      </c>
      <c r="W2767" t="s">
        <v>1388</v>
      </c>
      <c r="X2767" t="s">
        <v>85</v>
      </c>
      <c r="Y2767" t="s">
        <v>1528</v>
      </c>
      <c r="Z2767" t="s">
        <v>1909</v>
      </c>
      <c r="AA2767">
        <v>817944</v>
      </c>
      <c r="AB2767" s="198">
        <v>37042.875</v>
      </c>
      <c r="AC2767" s="198">
        <v>37042.875</v>
      </c>
    </row>
    <row r="2768" spans="1:29" x14ac:dyDescent="0.25">
      <c r="A2768" s="44" t="str">
        <f t="shared" si="216"/>
        <v>US Power Physical</v>
      </c>
      <c r="B2768" s="44" t="str">
        <f t="shared" si="217"/>
        <v>US</v>
      </c>
      <c r="C2768" s="44" t="str">
        <f t="shared" si="218"/>
        <v>Power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92</v>
      </c>
      <c r="F2768" s="213">
        <f t="shared" si="220"/>
        <v>2300</v>
      </c>
      <c r="G2768" s="202">
        <v>1310696</v>
      </c>
      <c r="H2768" s="198">
        <v>37041.382476851853</v>
      </c>
      <c r="I2768" t="s">
        <v>1267</v>
      </c>
      <c r="M2768" t="s">
        <v>1657</v>
      </c>
      <c r="N2768" t="s">
        <v>2902</v>
      </c>
      <c r="O2768" t="s">
        <v>2460</v>
      </c>
      <c r="Q2768" s="199">
        <v>25</v>
      </c>
      <c r="S2768" t="s">
        <v>2945</v>
      </c>
      <c r="T2768" t="s">
        <v>3255</v>
      </c>
      <c r="U2768" s="201">
        <v>334.5</v>
      </c>
      <c r="V2768" t="s">
        <v>1697</v>
      </c>
      <c r="W2768" t="s">
        <v>1481</v>
      </c>
      <c r="X2768" t="s">
        <v>1482</v>
      </c>
      <c r="Y2768" t="s">
        <v>1072</v>
      </c>
      <c r="Z2768" t="s">
        <v>1904</v>
      </c>
      <c r="AA2768">
        <v>626065.1</v>
      </c>
      <c r="AB2768" s="198">
        <v>37073.701388888891</v>
      </c>
      <c r="AC2768" s="198">
        <v>37164.701388888891</v>
      </c>
    </row>
    <row r="2769" spans="1:29" x14ac:dyDescent="0.25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92</v>
      </c>
      <c r="F2769" s="213">
        <f t="shared" si="220"/>
        <v>2300</v>
      </c>
      <c r="G2769" s="202">
        <v>1310697</v>
      </c>
      <c r="H2769" s="198">
        <v>37041.382476851853</v>
      </c>
      <c r="I2769" t="s">
        <v>1267</v>
      </c>
      <c r="M2769" t="s">
        <v>1657</v>
      </c>
      <c r="N2769" t="s">
        <v>2902</v>
      </c>
      <c r="O2769" t="s">
        <v>2461</v>
      </c>
      <c r="P2769" s="199">
        <v>25</v>
      </c>
      <c r="S2769" t="s">
        <v>2945</v>
      </c>
      <c r="T2769" t="s">
        <v>3255</v>
      </c>
      <c r="U2769" s="201">
        <v>342</v>
      </c>
      <c r="V2769" t="s">
        <v>1697</v>
      </c>
      <c r="W2769" t="s">
        <v>1481</v>
      </c>
      <c r="X2769" t="s">
        <v>1482</v>
      </c>
      <c r="Y2769" t="s">
        <v>1072</v>
      </c>
      <c r="Z2769" t="s">
        <v>1904</v>
      </c>
      <c r="AA2769">
        <v>626066.1</v>
      </c>
      <c r="AB2769" s="198">
        <v>37073.701388888891</v>
      </c>
      <c r="AC2769" s="198">
        <v>37164.701388888891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1848</v>
      </c>
      <c r="G2770" s="202">
        <v>1310698</v>
      </c>
      <c r="H2770" s="198">
        <v>37041.3825</v>
      </c>
      <c r="I2770" t="s">
        <v>77</v>
      </c>
      <c r="M2770" t="s">
        <v>2946</v>
      </c>
      <c r="N2770" t="s">
        <v>1524</v>
      </c>
      <c r="O2770" t="s">
        <v>4965</v>
      </c>
      <c r="Q2770" s="199">
        <v>1848</v>
      </c>
      <c r="S2770" t="s">
        <v>2947</v>
      </c>
      <c r="T2770" t="s">
        <v>3255</v>
      </c>
      <c r="U2770" s="201">
        <v>4</v>
      </c>
      <c r="V2770" t="s">
        <v>78</v>
      </c>
      <c r="W2770" t="s">
        <v>250</v>
      </c>
      <c r="X2770" t="s">
        <v>70</v>
      </c>
      <c r="Y2770" t="s">
        <v>1528</v>
      </c>
      <c r="Z2770" t="s">
        <v>1909</v>
      </c>
      <c r="AA2770">
        <v>817945</v>
      </c>
      <c r="AB2770" s="198">
        <v>37042.875</v>
      </c>
      <c r="AC2770" s="198">
        <v>37042.875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7200</v>
      </c>
      <c r="G2771" s="202">
        <v>1310701</v>
      </c>
      <c r="H2771" s="198">
        <v>37041.382569444446</v>
      </c>
      <c r="I2771" t="s">
        <v>1457</v>
      </c>
      <c r="M2771" t="s">
        <v>2946</v>
      </c>
      <c r="N2771" t="s">
        <v>1524</v>
      </c>
      <c r="O2771" t="s">
        <v>4941</v>
      </c>
      <c r="Q2771" s="199">
        <v>7200</v>
      </c>
      <c r="S2771" t="s">
        <v>2947</v>
      </c>
      <c r="T2771" t="s">
        <v>3255</v>
      </c>
      <c r="U2771" s="201">
        <v>3.645</v>
      </c>
      <c r="V2771" t="s">
        <v>418</v>
      </c>
      <c r="W2771" t="s">
        <v>1388</v>
      </c>
      <c r="X2771" t="s">
        <v>85</v>
      </c>
      <c r="Y2771" t="s">
        <v>1528</v>
      </c>
      <c r="Z2771" t="s">
        <v>1909</v>
      </c>
      <c r="AA2771">
        <v>817946</v>
      </c>
      <c r="AB2771" s="198">
        <v>37042.875</v>
      </c>
      <c r="AC2771" s="198">
        <v>37042.875</v>
      </c>
    </row>
    <row r="2772" spans="1:29" x14ac:dyDescent="0.25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151</v>
      </c>
      <c r="F2772" s="213">
        <f t="shared" si="220"/>
        <v>755000</v>
      </c>
      <c r="G2772" s="202">
        <v>1310702</v>
      </c>
      <c r="H2772" s="198">
        <v>37041.382604166669</v>
      </c>
      <c r="I2772" t="s">
        <v>1484</v>
      </c>
      <c r="M2772" t="s">
        <v>2946</v>
      </c>
      <c r="N2772" t="s">
        <v>1268</v>
      </c>
      <c r="O2772" t="s">
        <v>1555</v>
      </c>
      <c r="Q2772" s="199">
        <v>5000</v>
      </c>
      <c r="S2772" t="s">
        <v>2947</v>
      </c>
      <c r="T2772" t="s">
        <v>3255</v>
      </c>
      <c r="U2772" s="201">
        <v>4.16</v>
      </c>
      <c r="V2772" t="s">
        <v>3177</v>
      </c>
      <c r="W2772" t="s">
        <v>1767</v>
      </c>
      <c r="X2772" t="s">
        <v>1269</v>
      </c>
      <c r="Y2772" t="s">
        <v>3275</v>
      </c>
      <c r="Z2772" t="s">
        <v>1909</v>
      </c>
      <c r="AA2772" t="s">
        <v>2462</v>
      </c>
      <c r="AB2772" s="198">
        <v>37196</v>
      </c>
      <c r="AC2772" s="198">
        <v>37346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1310703</v>
      </c>
      <c r="H2773" s="198">
        <v>37041.382638888892</v>
      </c>
      <c r="I2773" t="s">
        <v>1488</v>
      </c>
      <c r="M2773" t="s">
        <v>2946</v>
      </c>
      <c r="N2773" t="s">
        <v>1524</v>
      </c>
      <c r="O2773" t="s">
        <v>4926</v>
      </c>
      <c r="P2773" s="199">
        <v>5000</v>
      </c>
      <c r="S2773" t="s">
        <v>2947</v>
      </c>
      <c r="T2773" t="s">
        <v>3255</v>
      </c>
      <c r="U2773" s="201">
        <v>2.57</v>
      </c>
      <c r="V2773" t="s">
        <v>1092</v>
      </c>
      <c r="W2773" t="s">
        <v>104</v>
      </c>
      <c r="X2773" t="s">
        <v>83</v>
      </c>
      <c r="Y2773" t="s">
        <v>1528</v>
      </c>
      <c r="Z2773" t="s">
        <v>1909</v>
      </c>
      <c r="AA2773">
        <v>817947</v>
      </c>
      <c r="AB2773" s="198">
        <v>37042.875</v>
      </c>
      <c r="AC2773" s="198">
        <v>37042.875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2800</v>
      </c>
      <c r="G2774" s="202">
        <v>1310704</v>
      </c>
      <c r="H2774" s="198">
        <v>37041.382650462961</v>
      </c>
      <c r="I2774" t="s">
        <v>1551</v>
      </c>
      <c r="M2774" t="s">
        <v>2946</v>
      </c>
      <c r="N2774" t="s">
        <v>1524</v>
      </c>
      <c r="O2774" t="s">
        <v>4941</v>
      </c>
      <c r="Q2774" s="199">
        <v>2800</v>
      </c>
      <c r="S2774" t="s">
        <v>2947</v>
      </c>
      <c r="T2774" t="s">
        <v>3255</v>
      </c>
      <c r="U2774" s="201">
        <v>3.645</v>
      </c>
      <c r="V2774" t="s">
        <v>3174</v>
      </c>
      <c r="W2774" t="s">
        <v>1388</v>
      </c>
      <c r="X2774" t="s">
        <v>85</v>
      </c>
      <c r="Y2774" t="s">
        <v>1528</v>
      </c>
      <c r="Z2774" t="s">
        <v>1909</v>
      </c>
      <c r="AA2774">
        <v>817948</v>
      </c>
      <c r="AB2774" s="198">
        <v>37042.875</v>
      </c>
      <c r="AC2774" s="198">
        <v>37042.875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1300</v>
      </c>
      <c r="G2775" s="202">
        <v>1310705</v>
      </c>
      <c r="H2775" s="198">
        <v>37041.382685185185</v>
      </c>
      <c r="I2775" t="s">
        <v>1554</v>
      </c>
      <c r="M2775" t="s">
        <v>2946</v>
      </c>
      <c r="N2775" t="s">
        <v>1524</v>
      </c>
      <c r="O2775" t="s">
        <v>4912</v>
      </c>
      <c r="P2775" s="199">
        <v>1300</v>
      </c>
      <c r="S2775" t="s">
        <v>2947</v>
      </c>
      <c r="T2775" t="s">
        <v>3255</v>
      </c>
      <c r="U2775" s="201">
        <v>3.56</v>
      </c>
      <c r="V2775" t="s">
        <v>3188</v>
      </c>
      <c r="W2775" t="s">
        <v>1363</v>
      </c>
      <c r="X2775" t="s">
        <v>1548</v>
      </c>
      <c r="Y2775" t="s">
        <v>1528</v>
      </c>
      <c r="Z2775" t="s">
        <v>1909</v>
      </c>
      <c r="AA2775">
        <v>817950</v>
      </c>
      <c r="AB2775" s="198">
        <v>37042.875</v>
      </c>
      <c r="AC2775" s="198">
        <v>37042.875</v>
      </c>
    </row>
    <row r="2776" spans="1:29" x14ac:dyDescent="0.25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1310707</v>
      </c>
      <c r="H2776" s="198">
        <v>37041.382708333331</v>
      </c>
      <c r="I2776" t="s">
        <v>3358</v>
      </c>
      <c r="M2776" t="s">
        <v>2946</v>
      </c>
      <c r="N2776" t="s">
        <v>96</v>
      </c>
      <c r="O2776" t="s">
        <v>1016</v>
      </c>
      <c r="P2776" s="199">
        <v>5000</v>
      </c>
      <c r="S2776" t="s">
        <v>3329</v>
      </c>
      <c r="T2776" t="s">
        <v>97</v>
      </c>
      <c r="U2776" s="201">
        <v>4.78</v>
      </c>
      <c r="V2776" t="s">
        <v>3359</v>
      </c>
      <c r="W2776" t="s">
        <v>98</v>
      </c>
      <c r="X2776" t="s">
        <v>99</v>
      </c>
      <c r="Y2776" t="s">
        <v>1528</v>
      </c>
      <c r="Z2776" t="s">
        <v>1910</v>
      </c>
      <c r="AA2776">
        <v>817951</v>
      </c>
      <c r="AB2776" s="198">
        <v>37041.875</v>
      </c>
      <c r="AC2776" s="198">
        <v>37041.875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1310706</v>
      </c>
      <c r="H2777" s="198">
        <v>37041.382708333331</v>
      </c>
      <c r="I2777" t="s">
        <v>1546</v>
      </c>
      <c r="M2777" t="s">
        <v>2946</v>
      </c>
      <c r="N2777" t="s">
        <v>1524</v>
      </c>
      <c r="O2777" t="s">
        <v>4882</v>
      </c>
      <c r="P2777" s="199">
        <v>5000</v>
      </c>
      <c r="S2777" t="s">
        <v>2947</v>
      </c>
      <c r="T2777" t="s">
        <v>3255</v>
      </c>
      <c r="U2777" s="201">
        <v>3.83</v>
      </c>
      <c r="V2777" t="s">
        <v>1550</v>
      </c>
      <c r="W2777" t="s">
        <v>1575</v>
      </c>
      <c r="X2777" t="s">
        <v>1576</v>
      </c>
      <c r="Y2777" t="s">
        <v>1528</v>
      </c>
      <c r="Z2777" t="s">
        <v>1909</v>
      </c>
      <c r="AA2777">
        <v>817949</v>
      </c>
      <c r="AB2777" s="198">
        <v>37042.875</v>
      </c>
      <c r="AC2777" s="198">
        <v>37042.875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30</v>
      </c>
      <c r="F2778" s="213">
        <f t="shared" si="220"/>
        <v>39360</v>
      </c>
      <c r="G2778" s="202">
        <v>1310708</v>
      </c>
      <c r="H2778" s="198">
        <v>37041.382754629631</v>
      </c>
      <c r="I2778" t="s">
        <v>1428</v>
      </c>
      <c r="M2778" t="s">
        <v>2946</v>
      </c>
      <c r="N2778" t="s">
        <v>1524</v>
      </c>
      <c r="O2778" t="s">
        <v>359</v>
      </c>
      <c r="P2778" s="199">
        <v>1312</v>
      </c>
      <c r="S2778" t="s">
        <v>2947</v>
      </c>
      <c r="T2778" t="s">
        <v>3255</v>
      </c>
      <c r="U2778" s="201">
        <v>3.55</v>
      </c>
      <c r="V2778" t="s">
        <v>875</v>
      </c>
      <c r="W2778" t="s">
        <v>1107</v>
      </c>
      <c r="X2778" t="s">
        <v>85</v>
      </c>
      <c r="Y2778" t="s">
        <v>1528</v>
      </c>
      <c r="Z2778" t="s">
        <v>1909</v>
      </c>
      <c r="AA2778">
        <v>817952</v>
      </c>
      <c r="AB2778" s="198">
        <v>37043.875</v>
      </c>
      <c r="AC2778" s="198">
        <v>37072.875</v>
      </c>
    </row>
    <row r="2779" spans="1:29" x14ac:dyDescent="0.25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31</v>
      </c>
      <c r="F2779" s="213">
        <f t="shared" si="220"/>
        <v>310000</v>
      </c>
      <c r="G2779" s="202">
        <v>1310711</v>
      </c>
      <c r="H2779" s="198">
        <v>37041.382789351854</v>
      </c>
      <c r="I2779" t="s">
        <v>1267</v>
      </c>
      <c r="M2779" t="s">
        <v>2946</v>
      </c>
      <c r="N2779" t="s">
        <v>1268</v>
      </c>
      <c r="O2779" t="s">
        <v>1537</v>
      </c>
      <c r="P2779" s="199">
        <v>10000</v>
      </c>
      <c r="S2779" t="s">
        <v>2947</v>
      </c>
      <c r="T2779" t="s">
        <v>3255</v>
      </c>
      <c r="U2779" s="201">
        <v>3.7149999999999999</v>
      </c>
      <c r="V2779" t="s">
        <v>1485</v>
      </c>
      <c r="W2779" t="s">
        <v>1767</v>
      </c>
      <c r="X2779" t="s">
        <v>1269</v>
      </c>
      <c r="Y2779" t="s">
        <v>3275</v>
      </c>
      <c r="Z2779" t="s">
        <v>1909</v>
      </c>
      <c r="AA2779" t="s">
        <v>2463</v>
      </c>
      <c r="AB2779" s="198">
        <v>37073.875</v>
      </c>
      <c r="AC2779" s="198">
        <v>37103.875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1310713</v>
      </c>
      <c r="H2780" s="198">
        <v>37041.382847222223</v>
      </c>
      <c r="I2780" t="s">
        <v>105</v>
      </c>
      <c r="M2780" t="s">
        <v>2946</v>
      </c>
      <c r="N2780" t="s">
        <v>1524</v>
      </c>
      <c r="O2780" t="s">
        <v>4965</v>
      </c>
      <c r="P2780" s="199">
        <v>5000</v>
      </c>
      <c r="S2780" t="s">
        <v>2947</v>
      </c>
      <c r="T2780" t="s">
        <v>3255</v>
      </c>
      <c r="U2780" s="201">
        <v>3.98</v>
      </c>
      <c r="V2780" t="s">
        <v>3206</v>
      </c>
      <c r="W2780" t="s">
        <v>250</v>
      </c>
      <c r="X2780" t="s">
        <v>70</v>
      </c>
      <c r="Y2780" t="s">
        <v>1528</v>
      </c>
      <c r="Z2780" t="s">
        <v>1909</v>
      </c>
      <c r="AA2780">
        <v>817953</v>
      </c>
      <c r="AB2780" s="198">
        <v>37042.875</v>
      </c>
      <c r="AC2780" s="198">
        <v>37042.875</v>
      </c>
    </row>
    <row r="2781" spans="1:29" x14ac:dyDescent="0.25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31</v>
      </c>
      <c r="F2781" s="213">
        <f t="shared" si="220"/>
        <v>155000</v>
      </c>
      <c r="G2781" s="202">
        <v>1310714</v>
      </c>
      <c r="H2781" s="198">
        <v>37041.382881944446</v>
      </c>
      <c r="I2781" t="s">
        <v>1267</v>
      </c>
      <c r="M2781" t="s">
        <v>2946</v>
      </c>
      <c r="N2781" t="s">
        <v>1268</v>
      </c>
      <c r="O2781" t="s">
        <v>1537</v>
      </c>
      <c r="P2781" s="199">
        <v>5000</v>
      </c>
      <c r="S2781" t="s">
        <v>2947</v>
      </c>
      <c r="T2781" t="s">
        <v>3255</v>
      </c>
      <c r="U2781" s="201">
        <v>3.7149999999999999</v>
      </c>
      <c r="V2781" t="s">
        <v>1343</v>
      </c>
      <c r="W2781" t="s">
        <v>1767</v>
      </c>
      <c r="X2781" t="s">
        <v>1269</v>
      </c>
      <c r="Y2781" t="s">
        <v>3275</v>
      </c>
      <c r="Z2781" t="s">
        <v>1909</v>
      </c>
      <c r="AA2781" t="s">
        <v>2464</v>
      </c>
      <c r="AB2781" s="198">
        <v>37073.875</v>
      </c>
      <c r="AC2781" s="198">
        <v>37103.875</v>
      </c>
    </row>
    <row r="2782" spans="1:29" x14ac:dyDescent="0.25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151</v>
      </c>
      <c r="F2782" s="213">
        <f t="shared" si="220"/>
        <v>755000</v>
      </c>
      <c r="G2782" s="202">
        <v>1310715</v>
      </c>
      <c r="H2782" s="198">
        <v>37041.382905092592</v>
      </c>
      <c r="I2782" t="s">
        <v>1523</v>
      </c>
      <c r="M2782" t="s">
        <v>2946</v>
      </c>
      <c r="N2782" t="s">
        <v>1268</v>
      </c>
      <c r="O2782" t="s">
        <v>1555</v>
      </c>
      <c r="P2782" s="199">
        <v>5000</v>
      </c>
      <c r="S2782" t="s">
        <v>2947</v>
      </c>
      <c r="T2782" t="s">
        <v>3255</v>
      </c>
      <c r="U2782" s="201">
        <v>4.1500000000000004</v>
      </c>
      <c r="V2782" t="s">
        <v>2336</v>
      </c>
      <c r="W2782" t="s">
        <v>1767</v>
      </c>
      <c r="X2782" t="s">
        <v>1269</v>
      </c>
      <c r="Y2782" t="s">
        <v>3275</v>
      </c>
      <c r="Z2782" t="s">
        <v>1909</v>
      </c>
      <c r="AA2782" t="s">
        <v>2465</v>
      </c>
      <c r="AB2782" s="198">
        <v>37196</v>
      </c>
      <c r="AC2782" s="198">
        <v>37346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3642</v>
      </c>
      <c r="G2783" s="202">
        <v>1310716</v>
      </c>
      <c r="H2783" s="198">
        <v>37041.382986111108</v>
      </c>
      <c r="I2783" t="s">
        <v>1488</v>
      </c>
      <c r="M2783" t="s">
        <v>2946</v>
      </c>
      <c r="N2783" t="s">
        <v>1524</v>
      </c>
      <c r="O2783" t="s">
        <v>4926</v>
      </c>
      <c r="P2783" s="199">
        <v>3642</v>
      </c>
      <c r="S2783" t="s">
        <v>2947</v>
      </c>
      <c r="T2783" t="s">
        <v>3255</v>
      </c>
      <c r="U2783" s="201">
        <v>2.5550000000000002</v>
      </c>
      <c r="V2783" t="s">
        <v>1092</v>
      </c>
      <c r="W2783" t="s">
        <v>104</v>
      </c>
      <c r="X2783" t="s">
        <v>83</v>
      </c>
      <c r="Y2783" t="s">
        <v>1528</v>
      </c>
      <c r="Z2783" t="s">
        <v>1909</v>
      </c>
      <c r="AA2783">
        <v>817954</v>
      </c>
      <c r="AB2783" s="198">
        <v>37042.875</v>
      </c>
      <c r="AC2783" s="198">
        <v>37042.875</v>
      </c>
    </row>
    <row r="2784" spans="1:29" x14ac:dyDescent="0.25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</v>
      </c>
      <c r="G2784" s="202">
        <v>1310717</v>
      </c>
      <c r="H2784" s="198">
        <v>37041.382986111108</v>
      </c>
      <c r="I2784" t="s">
        <v>1532</v>
      </c>
      <c r="M2784" t="s">
        <v>1657</v>
      </c>
      <c r="N2784" t="s">
        <v>1069</v>
      </c>
      <c r="O2784" t="s">
        <v>47</v>
      </c>
      <c r="Q2784" s="199">
        <v>50</v>
      </c>
      <c r="S2784" t="s">
        <v>2945</v>
      </c>
      <c r="T2784" t="s">
        <v>3255</v>
      </c>
      <c r="U2784" s="201">
        <v>35</v>
      </c>
      <c r="V2784" t="s">
        <v>2110</v>
      </c>
      <c r="W2784" t="s">
        <v>1242</v>
      </c>
      <c r="X2784" t="s">
        <v>2984</v>
      </c>
      <c r="Y2784" t="s">
        <v>1072</v>
      </c>
      <c r="Z2784" t="s">
        <v>1909</v>
      </c>
      <c r="AA2784">
        <v>626069.1</v>
      </c>
      <c r="AB2784" s="198">
        <v>37043.875</v>
      </c>
      <c r="AC2784" s="198">
        <v>37043.875</v>
      </c>
    </row>
    <row r="2785" spans="1:29" x14ac:dyDescent="0.25">
      <c r="A2785" s="44" t="str">
        <f t="shared" si="216"/>
        <v>US Power Physical</v>
      </c>
      <c r="B2785" s="44" t="str">
        <f t="shared" si="217"/>
        <v>US</v>
      </c>
      <c r="C2785" s="44" t="str">
        <f t="shared" si="218"/>
        <v>Power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30</v>
      </c>
      <c r="F2785" s="213">
        <f t="shared" si="220"/>
        <v>1500</v>
      </c>
      <c r="G2785" s="202">
        <v>1310719</v>
      </c>
      <c r="H2785" s="198">
        <v>37041.3830787037</v>
      </c>
      <c r="I2785" t="s">
        <v>1226</v>
      </c>
      <c r="M2785" t="s">
        <v>1657</v>
      </c>
      <c r="N2785" t="s">
        <v>2977</v>
      </c>
      <c r="O2785" t="s">
        <v>2466</v>
      </c>
      <c r="P2785" s="199">
        <v>50</v>
      </c>
      <c r="S2785" t="s">
        <v>2945</v>
      </c>
      <c r="T2785" t="s">
        <v>3255</v>
      </c>
      <c r="U2785" s="201">
        <v>19</v>
      </c>
      <c r="V2785" t="s">
        <v>3173</v>
      </c>
      <c r="W2785" t="s">
        <v>4783</v>
      </c>
      <c r="X2785" t="s">
        <v>445</v>
      </c>
      <c r="Y2785" t="s">
        <v>1072</v>
      </c>
      <c r="Z2785" t="s">
        <v>1904</v>
      </c>
      <c r="AA2785">
        <v>626070.1</v>
      </c>
      <c r="AB2785" s="198">
        <v>37043.875</v>
      </c>
      <c r="AC2785" s="198">
        <v>37072.875</v>
      </c>
    </row>
    <row r="2786" spans="1:29" x14ac:dyDescent="0.25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31</v>
      </c>
      <c r="F2786" s="213">
        <f t="shared" si="220"/>
        <v>620000</v>
      </c>
      <c r="G2786" s="202">
        <v>1310720</v>
      </c>
      <c r="H2786" s="198">
        <v>37041.383101851854</v>
      </c>
      <c r="I2786" t="s">
        <v>3227</v>
      </c>
      <c r="M2786" t="s">
        <v>2946</v>
      </c>
      <c r="N2786" t="s">
        <v>1268</v>
      </c>
      <c r="O2786" t="s">
        <v>1537</v>
      </c>
      <c r="P2786" s="199">
        <v>20000</v>
      </c>
      <c r="S2786" t="s">
        <v>2947</v>
      </c>
      <c r="T2786" t="s">
        <v>3255</v>
      </c>
      <c r="U2786" s="201">
        <v>3.71</v>
      </c>
      <c r="V2786" t="s">
        <v>1271</v>
      </c>
      <c r="W2786" t="s">
        <v>1767</v>
      </c>
      <c r="X2786" t="s">
        <v>1269</v>
      </c>
      <c r="Y2786" t="s">
        <v>3275</v>
      </c>
      <c r="Z2786" t="s">
        <v>1909</v>
      </c>
      <c r="AA2786" t="s">
        <v>2467</v>
      </c>
      <c r="AB2786" s="198">
        <v>37073.875</v>
      </c>
      <c r="AC2786" s="198">
        <v>37103.875</v>
      </c>
    </row>
    <row r="2787" spans="1:29" x14ac:dyDescent="0.25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1310721</v>
      </c>
      <c r="H2787" s="198">
        <v>37041.383101851854</v>
      </c>
      <c r="I2787" t="s">
        <v>2939</v>
      </c>
      <c r="M2787" t="s">
        <v>2946</v>
      </c>
      <c r="N2787" t="s">
        <v>96</v>
      </c>
      <c r="O2787" t="s">
        <v>2203</v>
      </c>
      <c r="P2787" s="199">
        <v>5000</v>
      </c>
      <c r="S2787" t="s">
        <v>2947</v>
      </c>
      <c r="T2787" t="s">
        <v>3255</v>
      </c>
      <c r="U2787" s="201">
        <v>3.585</v>
      </c>
      <c r="V2787" t="s">
        <v>3340</v>
      </c>
      <c r="W2787" t="s">
        <v>1487</v>
      </c>
      <c r="X2787" t="s">
        <v>3337</v>
      </c>
      <c r="Y2787" t="s">
        <v>1528</v>
      </c>
      <c r="Z2787" t="s">
        <v>1910</v>
      </c>
      <c r="AA2787">
        <v>817955</v>
      </c>
      <c r="AB2787" s="198">
        <v>37042.875</v>
      </c>
      <c r="AC2787" s="198">
        <v>37042.875</v>
      </c>
    </row>
    <row r="2788" spans="1:29" x14ac:dyDescent="0.25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13">
        <f t="shared" si="220"/>
        <v>150000</v>
      </c>
      <c r="G2788" s="202">
        <v>1310723</v>
      </c>
      <c r="H2788" s="198">
        <v>37041.383113425924</v>
      </c>
      <c r="I2788" t="s">
        <v>1262</v>
      </c>
      <c r="M2788" t="s">
        <v>2946</v>
      </c>
      <c r="N2788" t="s">
        <v>1268</v>
      </c>
      <c r="O2788" t="s">
        <v>434</v>
      </c>
      <c r="P2788" s="199">
        <v>5000</v>
      </c>
      <c r="S2788" t="s">
        <v>2947</v>
      </c>
      <c r="T2788" t="s">
        <v>3255</v>
      </c>
      <c r="U2788" s="201">
        <v>3.5350000000000001</v>
      </c>
      <c r="V2788" t="s">
        <v>481</v>
      </c>
      <c r="W2788" t="s">
        <v>2937</v>
      </c>
      <c r="X2788" t="s">
        <v>2938</v>
      </c>
      <c r="Y2788" t="s">
        <v>3275</v>
      </c>
      <c r="Z2788" t="s">
        <v>1909</v>
      </c>
      <c r="AA2788" t="s">
        <v>2468</v>
      </c>
      <c r="AB2788" s="198">
        <v>37043.875</v>
      </c>
      <c r="AC2788" s="198">
        <v>37072.875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5209</v>
      </c>
      <c r="G2789" s="202">
        <v>1310722</v>
      </c>
      <c r="H2789" s="198">
        <v>37041.383113425924</v>
      </c>
      <c r="I2789" t="s">
        <v>1254</v>
      </c>
      <c r="M2789" t="s">
        <v>2946</v>
      </c>
      <c r="N2789" t="s">
        <v>1524</v>
      </c>
      <c r="O2789" t="s">
        <v>4879</v>
      </c>
      <c r="Q2789" s="199">
        <v>5209</v>
      </c>
      <c r="S2789" t="s">
        <v>2947</v>
      </c>
      <c r="T2789" t="s">
        <v>3255</v>
      </c>
      <c r="U2789" s="201">
        <v>3.85</v>
      </c>
      <c r="V2789" t="s">
        <v>1382</v>
      </c>
      <c r="W2789" t="s">
        <v>1575</v>
      </c>
      <c r="X2789" t="s">
        <v>1576</v>
      </c>
      <c r="Y2789" t="s">
        <v>1528</v>
      </c>
      <c r="Z2789" t="s">
        <v>1909</v>
      </c>
      <c r="AA2789">
        <v>817956</v>
      </c>
      <c r="AB2789" s="198">
        <v>37042.875</v>
      </c>
      <c r="AC2789" s="198">
        <v>37042.875</v>
      </c>
    </row>
    <row r="2790" spans="1:29" x14ac:dyDescent="0.25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151</v>
      </c>
      <c r="F2790" s="213">
        <f t="shared" si="220"/>
        <v>377500</v>
      </c>
      <c r="G2790" s="202">
        <v>1310724</v>
      </c>
      <c r="H2790" s="198">
        <v>37041.383159722223</v>
      </c>
      <c r="I2790" t="s">
        <v>3227</v>
      </c>
      <c r="M2790" t="s">
        <v>2946</v>
      </c>
      <c r="N2790" t="s">
        <v>1268</v>
      </c>
      <c r="O2790" t="s">
        <v>1555</v>
      </c>
      <c r="Q2790" s="199">
        <v>2500</v>
      </c>
      <c r="S2790" t="s">
        <v>2947</v>
      </c>
      <c r="T2790" t="s">
        <v>3255</v>
      </c>
      <c r="U2790" s="201">
        <v>4.1550000000000002</v>
      </c>
      <c r="V2790" t="s">
        <v>3198</v>
      </c>
      <c r="W2790" t="s">
        <v>1767</v>
      </c>
      <c r="X2790" t="s">
        <v>1269</v>
      </c>
      <c r="Y2790" t="s">
        <v>3275</v>
      </c>
      <c r="Z2790" t="s">
        <v>1909</v>
      </c>
      <c r="AA2790" t="s">
        <v>2469</v>
      </c>
      <c r="AB2790" s="198">
        <v>37196</v>
      </c>
      <c r="AC2790" s="198">
        <v>37346</v>
      </c>
    </row>
    <row r="2791" spans="1:29" x14ac:dyDescent="0.25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25000</v>
      </c>
      <c r="G2791" s="202">
        <v>1310725</v>
      </c>
      <c r="H2791" s="198">
        <v>37041.383159722223</v>
      </c>
      <c r="I2791" t="s">
        <v>1267</v>
      </c>
      <c r="M2791" t="s">
        <v>3086</v>
      </c>
      <c r="N2791" t="s">
        <v>1063</v>
      </c>
      <c r="O2791" t="s">
        <v>2972</v>
      </c>
      <c r="P2791" s="199">
        <v>25000</v>
      </c>
      <c r="S2791" t="s">
        <v>2953</v>
      </c>
      <c r="T2791" t="s">
        <v>3255</v>
      </c>
      <c r="U2791" s="201">
        <v>28.55</v>
      </c>
      <c r="V2791" t="s">
        <v>3197</v>
      </c>
      <c r="W2791" t="s">
        <v>1065</v>
      </c>
      <c r="X2791" t="s">
        <v>1066</v>
      </c>
      <c r="Y2791" t="s">
        <v>1670</v>
      </c>
      <c r="Z2791" t="s">
        <v>1909</v>
      </c>
      <c r="AA2791">
        <v>109533</v>
      </c>
      <c r="AB2791" s="198">
        <v>37073</v>
      </c>
      <c r="AC2791" s="198">
        <v>37103</v>
      </c>
    </row>
    <row r="2792" spans="1:29" x14ac:dyDescent="0.25">
      <c r="A2792" s="44" t="str">
        <f t="shared" si="216"/>
        <v xml:space="preserve"> Natural Gas Physical</v>
      </c>
      <c r="B2792" s="44" t="str">
        <f t="shared" si="217"/>
        <v/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1310726</v>
      </c>
      <c r="H2792" s="198">
        <v>37041.38318287037</v>
      </c>
      <c r="I2792" t="s">
        <v>2939</v>
      </c>
      <c r="M2792" t="s">
        <v>2946</v>
      </c>
      <c r="N2792" t="s">
        <v>96</v>
      </c>
      <c r="O2792" t="s">
        <v>2345</v>
      </c>
      <c r="Q2792" s="199">
        <v>5000</v>
      </c>
      <c r="S2792" t="s">
        <v>3329</v>
      </c>
      <c r="T2792" t="s">
        <v>97</v>
      </c>
      <c r="U2792" s="201">
        <v>4.8049999999999997</v>
      </c>
      <c r="V2792" t="s">
        <v>3340</v>
      </c>
      <c r="W2792" t="s">
        <v>98</v>
      </c>
      <c r="X2792" t="s">
        <v>99</v>
      </c>
      <c r="Y2792" t="s">
        <v>1528</v>
      </c>
      <c r="Z2792" t="s">
        <v>1910</v>
      </c>
      <c r="AA2792">
        <v>817957</v>
      </c>
      <c r="AB2792" s="198">
        <v>37042.875</v>
      </c>
      <c r="AC2792" s="198">
        <v>37042.875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1310727</v>
      </c>
      <c r="H2793" s="198">
        <v>37041.38318287037</v>
      </c>
      <c r="I2793" t="s">
        <v>84</v>
      </c>
      <c r="M2793" t="s">
        <v>2946</v>
      </c>
      <c r="N2793" t="s">
        <v>1524</v>
      </c>
      <c r="O2793" t="s">
        <v>4965</v>
      </c>
      <c r="Q2793" s="199">
        <v>5000</v>
      </c>
      <c r="S2793" t="s">
        <v>2947</v>
      </c>
      <c r="T2793" t="s">
        <v>3255</v>
      </c>
      <c r="U2793" s="201">
        <v>3.99</v>
      </c>
      <c r="V2793">
        <v>12867107</v>
      </c>
      <c r="W2793" t="s">
        <v>250</v>
      </c>
      <c r="X2793" t="s">
        <v>70</v>
      </c>
      <c r="Y2793" t="s">
        <v>1528</v>
      </c>
      <c r="Z2793" t="s">
        <v>1909</v>
      </c>
      <c r="AA2793">
        <v>817958</v>
      </c>
      <c r="AB2793" s="198">
        <v>37042.875</v>
      </c>
      <c r="AC2793" s="198">
        <v>37042.875</v>
      </c>
    </row>
    <row r="2794" spans="1:29" x14ac:dyDescent="0.25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365</v>
      </c>
      <c r="F2794" s="213">
        <f t="shared" si="220"/>
        <v>1825000</v>
      </c>
      <c r="G2794" s="202">
        <v>1310729</v>
      </c>
      <c r="H2794" s="198">
        <v>37041.383206018516</v>
      </c>
      <c r="I2794" t="s">
        <v>1523</v>
      </c>
      <c r="M2794" t="s">
        <v>2946</v>
      </c>
      <c r="N2794" t="s">
        <v>1268</v>
      </c>
      <c r="O2794" t="s">
        <v>1578</v>
      </c>
      <c r="P2794" s="199">
        <v>5000</v>
      </c>
      <c r="S2794" t="s">
        <v>2947</v>
      </c>
      <c r="T2794" t="s">
        <v>3255</v>
      </c>
      <c r="U2794" s="201">
        <v>3.8849999999999998</v>
      </c>
      <c r="V2794" t="s">
        <v>1115</v>
      </c>
      <c r="W2794" t="s">
        <v>1767</v>
      </c>
      <c r="X2794" t="s">
        <v>1269</v>
      </c>
      <c r="Y2794" t="s">
        <v>3275</v>
      </c>
      <c r="Z2794" t="s">
        <v>1909</v>
      </c>
      <c r="AA2794" t="s">
        <v>2470</v>
      </c>
      <c r="AB2794" s="198">
        <v>37257.875</v>
      </c>
      <c r="AC2794" s="198">
        <v>37621.875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1310730</v>
      </c>
      <c r="H2795" s="198">
        <v>37041.383206018516</v>
      </c>
      <c r="I2795" t="s">
        <v>1505</v>
      </c>
      <c r="M2795" t="s">
        <v>2946</v>
      </c>
      <c r="N2795" t="s">
        <v>1524</v>
      </c>
      <c r="O2795" t="s">
        <v>4879</v>
      </c>
      <c r="P2795" s="199">
        <v>5000</v>
      </c>
      <c r="S2795" t="s">
        <v>2947</v>
      </c>
      <c r="T2795" t="s">
        <v>3255</v>
      </c>
      <c r="U2795" s="201">
        <v>3.8450000000000002</v>
      </c>
      <c r="V2795" t="s">
        <v>1506</v>
      </c>
      <c r="W2795" t="s">
        <v>1575</v>
      </c>
      <c r="X2795" t="s">
        <v>1576</v>
      </c>
      <c r="Y2795" t="s">
        <v>1528</v>
      </c>
      <c r="Z2795" t="s">
        <v>1909</v>
      </c>
      <c r="AA2795">
        <v>817959</v>
      </c>
      <c r="AB2795" s="198">
        <v>37042.875</v>
      </c>
      <c r="AC2795" s="198">
        <v>37042.875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1310731</v>
      </c>
      <c r="H2796" s="198">
        <v>37041.383263888885</v>
      </c>
      <c r="I2796" t="s">
        <v>1262</v>
      </c>
      <c r="M2796" t="s">
        <v>2946</v>
      </c>
      <c r="N2796" t="s">
        <v>1524</v>
      </c>
      <c r="O2796" t="s">
        <v>2003</v>
      </c>
      <c r="P2796" s="199">
        <v>10000</v>
      </c>
      <c r="S2796" t="s">
        <v>2947</v>
      </c>
      <c r="T2796" t="s">
        <v>3255</v>
      </c>
      <c r="U2796" s="201">
        <v>3.645</v>
      </c>
      <c r="V2796" t="s">
        <v>3366</v>
      </c>
      <c r="W2796" t="s">
        <v>1575</v>
      </c>
      <c r="X2796" t="s">
        <v>1103</v>
      </c>
      <c r="Y2796" t="s">
        <v>1528</v>
      </c>
      <c r="Z2796" t="s">
        <v>1909</v>
      </c>
      <c r="AA2796">
        <v>817960</v>
      </c>
      <c r="AB2796" s="198">
        <v>37042.875</v>
      </c>
      <c r="AC2796" s="198">
        <v>37042.875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2418</v>
      </c>
      <c r="G2797" s="202">
        <v>1310732</v>
      </c>
      <c r="H2797" s="198">
        <v>37041.383310185185</v>
      </c>
      <c r="I2797" t="s">
        <v>3095</v>
      </c>
      <c r="M2797" t="s">
        <v>2946</v>
      </c>
      <c r="N2797" t="s">
        <v>1524</v>
      </c>
      <c r="O2797" t="s">
        <v>4953</v>
      </c>
      <c r="Q2797" s="199">
        <v>2418</v>
      </c>
      <c r="S2797" t="s">
        <v>2947</v>
      </c>
      <c r="T2797" t="s">
        <v>3255</v>
      </c>
      <c r="U2797" s="201">
        <v>3.875</v>
      </c>
      <c r="V2797" t="s">
        <v>1396</v>
      </c>
      <c r="W2797" t="s">
        <v>1117</v>
      </c>
      <c r="X2797" t="s">
        <v>1118</v>
      </c>
      <c r="Y2797" t="s">
        <v>1528</v>
      </c>
      <c r="Z2797" t="s">
        <v>1909</v>
      </c>
      <c r="AA2797">
        <v>817961</v>
      </c>
      <c r="AB2797" s="198">
        <v>37042.875</v>
      </c>
      <c r="AC2797" s="198">
        <v>37042.875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1310733</v>
      </c>
      <c r="H2798" s="198">
        <v>37041.383310185185</v>
      </c>
      <c r="I2798" t="s">
        <v>1425</v>
      </c>
      <c r="M2798" t="s">
        <v>2946</v>
      </c>
      <c r="N2798" t="s">
        <v>1524</v>
      </c>
      <c r="O2798" t="s">
        <v>2035</v>
      </c>
      <c r="P2798" s="199">
        <v>10000</v>
      </c>
      <c r="S2798" t="s">
        <v>2947</v>
      </c>
      <c r="T2798" t="s">
        <v>3255</v>
      </c>
      <c r="U2798" s="201">
        <v>3.6749999999999998</v>
      </c>
      <c r="V2798" t="s">
        <v>2151</v>
      </c>
      <c r="W2798" t="s">
        <v>1107</v>
      </c>
      <c r="X2798" t="s">
        <v>1108</v>
      </c>
      <c r="Y2798" t="s">
        <v>1528</v>
      </c>
      <c r="Z2798" t="s">
        <v>1909</v>
      </c>
      <c r="AA2798">
        <v>817962</v>
      </c>
      <c r="AB2798" s="198">
        <v>37042.875</v>
      </c>
      <c r="AC2798" s="198">
        <v>37042.875</v>
      </c>
    </row>
    <row r="2799" spans="1:29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1310734</v>
      </c>
      <c r="H2799" s="198">
        <v>37041.383379629631</v>
      </c>
      <c r="I2799" t="s">
        <v>1238</v>
      </c>
      <c r="M2799" t="s">
        <v>2946</v>
      </c>
      <c r="N2799" t="s">
        <v>1524</v>
      </c>
      <c r="O2799" t="s">
        <v>4879</v>
      </c>
      <c r="Q2799" s="199">
        <v>5000</v>
      </c>
      <c r="S2799" t="s">
        <v>2947</v>
      </c>
      <c r="T2799" t="s">
        <v>3255</v>
      </c>
      <c r="U2799" s="201">
        <v>3.85</v>
      </c>
      <c r="V2799" t="s">
        <v>1553</v>
      </c>
      <c r="W2799" t="s">
        <v>1575</v>
      </c>
      <c r="X2799" t="s">
        <v>1576</v>
      </c>
      <c r="Y2799" t="s">
        <v>1528</v>
      </c>
      <c r="Z2799" t="s">
        <v>1909</v>
      </c>
      <c r="AA2799">
        <v>817963</v>
      </c>
      <c r="AB2799" s="198">
        <v>37042.875</v>
      </c>
      <c r="AC2799" s="198">
        <v>37042.875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1310735</v>
      </c>
      <c r="H2800" s="198">
        <v>37041.383437500001</v>
      </c>
      <c r="I2800" t="s">
        <v>2941</v>
      </c>
      <c r="M2800" t="s">
        <v>2946</v>
      </c>
      <c r="N2800" t="s">
        <v>1524</v>
      </c>
      <c r="O2800" t="s">
        <v>357</v>
      </c>
      <c r="P2800" s="199">
        <v>10000</v>
      </c>
      <c r="S2800" t="s">
        <v>2947</v>
      </c>
      <c r="T2800" t="s">
        <v>3255</v>
      </c>
      <c r="U2800" s="201">
        <v>3.7</v>
      </c>
      <c r="V2800" t="s">
        <v>1057</v>
      </c>
      <c r="W2800" t="s">
        <v>1388</v>
      </c>
      <c r="X2800" t="s">
        <v>1461</v>
      </c>
      <c r="Y2800" t="s">
        <v>1528</v>
      </c>
      <c r="Z2800" t="s">
        <v>1909</v>
      </c>
      <c r="AA2800">
        <v>817964</v>
      </c>
      <c r="AB2800" s="198">
        <v>37042.875</v>
      </c>
      <c r="AC2800" s="198">
        <v>37042.875</v>
      </c>
    </row>
    <row r="2801" spans="1:29" x14ac:dyDescent="0.25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365</v>
      </c>
      <c r="F2801" s="213">
        <f t="shared" si="220"/>
        <v>1825000</v>
      </c>
      <c r="G2801" s="202">
        <v>1310736</v>
      </c>
      <c r="H2801" s="198">
        <v>37041.383460648147</v>
      </c>
      <c r="I2801" t="s">
        <v>1523</v>
      </c>
      <c r="M2801" t="s">
        <v>2946</v>
      </c>
      <c r="N2801" t="s">
        <v>1268</v>
      </c>
      <c r="O2801" t="s">
        <v>1578</v>
      </c>
      <c r="P2801" s="199">
        <v>5000</v>
      </c>
      <c r="S2801" t="s">
        <v>2947</v>
      </c>
      <c r="T2801" t="s">
        <v>3255</v>
      </c>
      <c r="U2801" s="201">
        <v>3.88</v>
      </c>
      <c r="V2801" t="s">
        <v>1115</v>
      </c>
      <c r="W2801" t="s">
        <v>1767</v>
      </c>
      <c r="X2801" t="s">
        <v>1269</v>
      </c>
      <c r="Y2801" t="s">
        <v>3275</v>
      </c>
      <c r="Z2801" t="s">
        <v>1909</v>
      </c>
      <c r="AA2801" t="s">
        <v>2471</v>
      </c>
      <c r="AB2801" s="198">
        <v>37257.875</v>
      </c>
      <c r="AC2801" s="198">
        <v>37621.875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2200</v>
      </c>
      <c r="G2802" s="202">
        <v>1310737</v>
      </c>
      <c r="H2802" s="198">
        <v>37041.383483796293</v>
      </c>
      <c r="I2802" t="s">
        <v>1551</v>
      </c>
      <c r="M2802" t="s">
        <v>2946</v>
      </c>
      <c r="N2802" t="s">
        <v>1524</v>
      </c>
      <c r="O2802" t="s">
        <v>4941</v>
      </c>
      <c r="Q2802" s="199">
        <v>2200</v>
      </c>
      <c r="S2802" t="s">
        <v>2947</v>
      </c>
      <c r="T2802" t="s">
        <v>3255</v>
      </c>
      <c r="U2802" s="201">
        <v>3.645</v>
      </c>
      <c r="V2802" t="s">
        <v>3174</v>
      </c>
      <c r="W2802" t="s">
        <v>1388</v>
      </c>
      <c r="X2802" t="s">
        <v>85</v>
      </c>
      <c r="Y2802" t="s">
        <v>1528</v>
      </c>
      <c r="Z2802" t="s">
        <v>1909</v>
      </c>
      <c r="AA2802">
        <v>817965</v>
      </c>
      <c r="AB2802" s="198">
        <v>37042.875</v>
      </c>
      <c r="AC2802" s="198">
        <v>37042.875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9369</v>
      </c>
      <c r="G2803" s="202">
        <v>1310738</v>
      </c>
      <c r="H2803" s="198">
        <v>37041.38354166667</v>
      </c>
      <c r="I2803" t="s">
        <v>1238</v>
      </c>
      <c r="M2803" t="s">
        <v>2946</v>
      </c>
      <c r="N2803" t="s">
        <v>1524</v>
      </c>
      <c r="O2803" t="s">
        <v>4845</v>
      </c>
      <c r="P2803" s="199">
        <v>9369</v>
      </c>
      <c r="S2803" t="s">
        <v>2947</v>
      </c>
      <c r="T2803" t="s">
        <v>3255</v>
      </c>
      <c r="U2803" s="201">
        <v>3.7362000000000002</v>
      </c>
      <c r="V2803" t="s">
        <v>1553</v>
      </c>
      <c r="W2803" t="s">
        <v>1526</v>
      </c>
      <c r="X2803" t="s">
        <v>1527</v>
      </c>
      <c r="Y2803" t="s">
        <v>1528</v>
      </c>
      <c r="Z2803" t="s">
        <v>1909</v>
      </c>
      <c r="AA2803">
        <v>817966</v>
      </c>
      <c r="AB2803" s="198">
        <v>37042.875</v>
      </c>
      <c r="AC2803" s="198">
        <v>37042.875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52</v>
      </c>
      <c r="G2804" s="202">
        <v>1310739</v>
      </c>
      <c r="H2804" s="198">
        <v>37041.38354166667</v>
      </c>
      <c r="I2804" t="s">
        <v>86</v>
      </c>
      <c r="M2804" t="s">
        <v>2946</v>
      </c>
      <c r="N2804" t="s">
        <v>1524</v>
      </c>
      <c r="O2804" t="s">
        <v>4904</v>
      </c>
      <c r="Q2804" s="199">
        <v>52</v>
      </c>
      <c r="S2804" t="s">
        <v>2947</v>
      </c>
      <c r="T2804" t="s">
        <v>3255</v>
      </c>
      <c r="U2804" s="201">
        <v>3.9249999999999998</v>
      </c>
      <c r="V2804" t="s">
        <v>87</v>
      </c>
      <c r="W2804" t="s">
        <v>64</v>
      </c>
      <c r="X2804" t="s">
        <v>65</v>
      </c>
      <c r="Y2804" t="s">
        <v>1528</v>
      </c>
      <c r="Z2804" t="s">
        <v>1909</v>
      </c>
      <c r="AA2804">
        <v>817967</v>
      </c>
      <c r="AB2804" s="198">
        <v>37042.875</v>
      </c>
      <c r="AC2804" s="198">
        <v>37042.875</v>
      </c>
    </row>
    <row r="2805" spans="1:29" x14ac:dyDescent="0.25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3">
        <f t="shared" si="220"/>
        <v>542500</v>
      </c>
      <c r="G2805" s="202">
        <v>1310741</v>
      </c>
      <c r="H2805" s="198">
        <v>37041.383564814816</v>
      </c>
      <c r="I2805" t="s">
        <v>3227</v>
      </c>
      <c r="M2805" t="s">
        <v>2946</v>
      </c>
      <c r="N2805" t="s">
        <v>1268</v>
      </c>
      <c r="O2805" t="s">
        <v>1537</v>
      </c>
      <c r="Q2805" s="199">
        <v>17500</v>
      </c>
      <c r="S2805" t="s">
        <v>2947</v>
      </c>
      <c r="T2805" t="s">
        <v>3255</v>
      </c>
      <c r="U2805" s="201">
        <v>3.7149999999999999</v>
      </c>
      <c r="V2805" t="s">
        <v>1271</v>
      </c>
      <c r="W2805" t="s">
        <v>1767</v>
      </c>
      <c r="X2805" t="s">
        <v>1269</v>
      </c>
      <c r="Y2805" t="s">
        <v>3275</v>
      </c>
      <c r="Z2805" t="s">
        <v>1909</v>
      </c>
      <c r="AA2805" t="s">
        <v>2472</v>
      </c>
      <c r="AB2805" s="198">
        <v>37073.875</v>
      </c>
      <c r="AC2805" s="198">
        <v>37103.875</v>
      </c>
    </row>
    <row r="2806" spans="1:29" x14ac:dyDescent="0.25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151</v>
      </c>
      <c r="F2806" s="213">
        <f t="shared" si="220"/>
        <v>1510000</v>
      </c>
      <c r="G2806" s="202">
        <v>1310740</v>
      </c>
      <c r="H2806" s="198">
        <v>37041.383564814816</v>
      </c>
      <c r="I2806" t="s">
        <v>1532</v>
      </c>
      <c r="M2806" t="s">
        <v>2946</v>
      </c>
      <c r="N2806" t="s">
        <v>1538</v>
      </c>
      <c r="O2806" t="s">
        <v>4859</v>
      </c>
      <c r="P2806" s="199">
        <v>10000</v>
      </c>
      <c r="S2806" t="s">
        <v>2947</v>
      </c>
      <c r="T2806" t="s">
        <v>3255</v>
      </c>
      <c r="U2806" s="201">
        <v>0.40500000000000003</v>
      </c>
      <c r="V2806" t="s">
        <v>3203</v>
      </c>
      <c r="W2806" t="s">
        <v>1539</v>
      </c>
      <c r="X2806" t="s">
        <v>1540</v>
      </c>
      <c r="Y2806" t="s">
        <v>3275</v>
      </c>
      <c r="Z2806" t="s">
        <v>1909</v>
      </c>
      <c r="AA2806" t="s">
        <v>2473</v>
      </c>
      <c r="AB2806" s="198">
        <v>37196</v>
      </c>
      <c r="AC2806" s="198">
        <v>37346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6631</v>
      </c>
      <c r="G2807" s="202">
        <v>1310742</v>
      </c>
      <c r="H2807" s="198">
        <v>37041.383576388886</v>
      </c>
      <c r="I2807" t="s">
        <v>1546</v>
      </c>
      <c r="M2807" t="s">
        <v>2946</v>
      </c>
      <c r="N2807" t="s">
        <v>1524</v>
      </c>
      <c r="O2807" t="s">
        <v>357</v>
      </c>
      <c r="Q2807" s="199">
        <v>6631</v>
      </c>
      <c r="S2807" t="s">
        <v>2947</v>
      </c>
      <c r="T2807" t="s">
        <v>3255</v>
      </c>
      <c r="U2807" s="201">
        <v>3.7124999999999999</v>
      </c>
      <c r="V2807" t="s">
        <v>321</v>
      </c>
      <c r="W2807" t="s">
        <v>1388</v>
      </c>
      <c r="X2807" t="s">
        <v>1461</v>
      </c>
      <c r="Y2807" t="s">
        <v>1528</v>
      </c>
      <c r="Z2807" t="s">
        <v>1909</v>
      </c>
      <c r="AA2807">
        <v>817968</v>
      </c>
      <c r="AB2807" s="198">
        <v>37042.875</v>
      </c>
      <c r="AC2807" s="198">
        <v>37042.875</v>
      </c>
    </row>
    <row r="2808" spans="1:29" x14ac:dyDescent="0.25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1310744</v>
      </c>
      <c r="H2808" s="198">
        <v>37041.383611111109</v>
      </c>
      <c r="I2808" t="s">
        <v>3358</v>
      </c>
      <c r="M2808" t="s">
        <v>2946</v>
      </c>
      <c r="N2808" t="s">
        <v>96</v>
      </c>
      <c r="O2808" t="s">
        <v>1016</v>
      </c>
      <c r="P2808" s="199">
        <v>5000</v>
      </c>
      <c r="S2808" t="s">
        <v>3329</v>
      </c>
      <c r="T2808" t="s">
        <v>97</v>
      </c>
      <c r="U2808" s="201">
        <v>4.7750000000000004</v>
      </c>
      <c r="V2808" t="s">
        <v>3359</v>
      </c>
      <c r="W2808" t="s">
        <v>98</v>
      </c>
      <c r="X2808" t="s">
        <v>99</v>
      </c>
      <c r="Y2808" t="s">
        <v>1528</v>
      </c>
      <c r="Z2808" t="s">
        <v>1910</v>
      </c>
      <c r="AA2808">
        <v>817969</v>
      </c>
      <c r="AB2808" s="198">
        <v>37041.875</v>
      </c>
      <c r="AC2808" s="198">
        <v>37041.875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1310745</v>
      </c>
      <c r="H2809" s="198">
        <v>37041.383634259262</v>
      </c>
      <c r="I2809" t="s">
        <v>1464</v>
      </c>
      <c r="M2809" t="s">
        <v>2946</v>
      </c>
      <c r="N2809" t="s">
        <v>1524</v>
      </c>
      <c r="O2809" t="s">
        <v>110</v>
      </c>
      <c r="Q2809" s="199">
        <v>5000</v>
      </c>
      <c r="S2809" t="s">
        <v>2947</v>
      </c>
      <c r="T2809" t="s">
        <v>3255</v>
      </c>
      <c r="U2809" s="201">
        <v>3.6949999999999998</v>
      </c>
      <c r="V2809" t="s">
        <v>1465</v>
      </c>
      <c r="W2809" t="s">
        <v>1101</v>
      </c>
      <c r="X2809" t="s">
        <v>1102</v>
      </c>
      <c r="Y2809" t="s">
        <v>1528</v>
      </c>
      <c r="Z2809" t="s">
        <v>1909</v>
      </c>
      <c r="AA2809">
        <v>817970</v>
      </c>
      <c r="AB2809" s="198">
        <v>37042.875</v>
      </c>
      <c r="AC2809" s="198">
        <v>37042.875</v>
      </c>
    </row>
    <row r="2810" spans="1:29" x14ac:dyDescent="0.25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1310746</v>
      </c>
      <c r="H2810" s="198">
        <v>37041.383645833332</v>
      </c>
      <c r="I2810" t="s">
        <v>3343</v>
      </c>
      <c r="M2810" t="s">
        <v>2946</v>
      </c>
      <c r="N2810" t="s">
        <v>96</v>
      </c>
      <c r="O2810" t="s">
        <v>1016</v>
      </c>
      <c r="Q2810" s="199">
        <v>10000</v>
      </c>
      <c r="S2810" t="s">
        <v>3329</v>
      </c>
      <c r="T2810" t="s">
        <v>97</v>
      </c>
      <c r="U2810" s="201">
        <v>4.7850000000000001</v>
      </c>
      <c r="V2810" t="s">
        <v>3388</v>
      </c>
      <c r="W2810" t="s">
        <v>98</v>
      </c>
      <c r="X2810" t="s">
        <v>99</v>
      </c>
      <c r="Y2810" t="s">
        <v>1528</v>
      </c>
      <c r="Z2810" t="s">
        <v>1910</v>
      </c>
      <c r="AA2810">
        <v>817971</v>
      </c>
      <c r="AB2810" s="198">
        <v>37041.875</v>
      </c>
      <c r="AC2810" s="198">
        <v>37041.875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10000</v>
      </c>
      <c r="G2811" s="202">
        <v>1310749</v>
      </c>
      <c r="H2811" s="198">
        <v>37041.383657407408</v>
      </c>
      <c r="I2811" t="s">
        <v>2992</v>
      </c>
      <c r="M2811" t="s">
        <v>2946</v>
      </c>
      <c r="N2811" t="s">
        <v>1524</v>
      </c>
      <c r="O2811" t="s">
        <v>4940</v>
      </c>
      <c r="P2811" s="199">
        <v>10000</v>
      </c>
      <c r="S2811" t="s">
        <v>2947</v>
      </c>
      <c r="T2811" t="s">
        <v>3255</v>
      </c>
      <c r="U2811" s="201">
        <v>4.3</v>
      </c>
      <c r="V2811" t="s">
        <v>1083</v>
      </c>
      <c r="W2811" t="s">
        <v>82</v>
      </c>
      <c r="X2811" t="s">
        <v>83</v>
      </c>
      <c r="Y2811" t="s">
        <v>1528</v>
      </c>
      <c r="Z2811" t="s">
        <v>1909</v>
      </c>
      <c r="AA2811">
        <v>817974</v>
      </c>
      <c r="AB2811" s="198">
        <v>37042.875</v>
      </c>
      <c r="AC2811" s="198">
        <v>37042.875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93</v>
      </c>
      <c r="G2812" s="202">
        <v>1310747</v>
      </c>
      <c r="H2812" s="198">
        <v>37041.383657407408</v>
      </c>
      <c r="I2812" t="s">
        <v>1262</v>
      </c>
      <c r="M2812" t="s">
        <v>2946</v>
      </c>
      <c r="N2812" t="s">
        <v>1524</v>
      </c>
      <c r="O2812" t="s">
        <v>4965</v>
      </c>
      <c r="P2812" s="199">
        <v>93</v>
      </c>
      <c r="S2812" t="s">
        <v>2947</v>
      </c>
      <c r="T2812" t="s">
        <v>3255</v>
      </c>
      <c r="U2812" s="201">
        <v>3.98</v>
      </c>
      <c r="V2812" t="s">
        <v>79</v>
      </c>
      <c r="W2812" t="s">
        <v>250</v>
      </c>
      <c r="X2812" t="s">
        <v>70</v>
      </c>
      <c r="Y2812" t="s">
        <v>1528</v>
      </c>
      <c r="Z2812" t="s">
        <v>1909</v>
      </c>
      <c r="AA2812">
        <v>817973</v>
      </c>
      <c r="AB2812" s="198">
        <v>37042.875</v>
      </c>
      <c r="AC2812" s="198">
        <v>37042.875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1310748</v>
      </c>
      <c r="H2813" s="198">
        <v>37041.383657407408</v>
      </c>
      <c r="I2813" t="s">
        <v>1262</v>
      </c>
      <c r="M2813" t="s">
        <v>2946</v>
      </c>
      <c r="N2813" t="s">
        <v>1524</v>
      </c>
      <c r="O2813" t="s">
        <v>4895</v>
      </c>
      <c r="P2813" s="199">
        <v>5000</v>
      </c>
      <c r="S2813" t="s">
        <v>2947</v>
      </c>
      <c r="T2813" t="s">
        <v>3255</v>
      </c>
      <c r="U2813" s="201">
        <v>3.5575000000000001</v>
      </c>
      <c r="V2813" t="s">
        <v>481</v>
      </c>
      <c r="W2813" t="s">
        <v>1363</v>
      </c>
      <c r="X2813" t="s">
        <v>1548</v>
      </c>
      <c r="Y2813" t="s">
        <v>1528</v>
      </c>
      <c r="Z2813" t="s">
        <v>1909</v>
      </c>
      <c r="AA2813">
        <v>817972</v>
      </c>
      <c r="AB2813" s="198">
        <v>37042.875</v>
      </c>
      <c r="AC2813" s="198">
        <v>37042.875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8900</v>
      </c>
      <c r="G2814" s="202">
        <v>1310750</v>
      </c>
      <c r="H2814" s="198">
        <v>37041.383703703701</v>
      </c>
      <c r="I2814" t="s">
        <v>2976</v>
      </c>
      <c r="M2814" t="s">
        <v>2946</v>
      </c>
      <c r="N2814" t="s">
        <v>1524</v>
      </c>
      <c r="O2814" t="s">
        <v>362</v>
      </c>
      <c r="Q2814" s="199">
        <v>8900</v>
      </c>
      <c r="S2814" t="s">
        <v>2947</v>
      </c>
      <c r="T2814" t="s">
        <v>3255</v>
      </c>
      <c r="U2814" s="201">
        <v>3.645</v>
      </c>
      <c r="V2814" t="s">
        <v>1090</v>
      </c>
      <c r="W2814" t="s">
        <v>1388</v>
      </c>
      <c r="X2814" t="s">
        <v>85</v>
      </c>
      <c r="Y2814" t="s">
        <v>1528</v>
      </c>
      <c r="Z2814" t="s">
        <v>1909</v>
      </c>
      <c r="AA2814">
        <v>817975</v>
      </c>
      <c r="AB2814" s="198">
        <v>37042.875</v>
      </c>
      <c r="AC2814" s="198">
        <v>37042.875</v>
      </c>
    </row>
    <row r="2815" spans="1:29" x14ac:dyDescent="0.25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10000</v>
      </c>
      <c r="G2815" s="202">
        <v>1310751</v>
      </c>
      <c r="H2815" s="198">
        <v>37041.383738425924</v>
      </c>
      <c r="I2815" t="s">
        <v>3343</v>
      </c>
      <c r="M2815" t="s">
        <v>2946</v>
      </c>
      <c r="N2815" t="s">
        <v>96</v>
      </c>
      <c r="O2815" t="s">
        <v>1016</v>
      </c>
      <c r="Q2815" s="199">
        <v>10000</v>
      </c>
      <c r="S2815" t="s">
        <v>3329</v>
      </c>
      <c r="T2815" t="s">
        <v>97</v>
      </c>
      <c r="U2815" s="201">
        <v>4.79</v>
      </c>
      <c r="V2815" t="s">
        <v>3388</v>
      </c>
      <c r="W2815" t="s">
        <v>98</v>
      </c>
      <c r="X2815" t="s">
        <v>99</v>
      </c>
      <c r="Y2815" t="s">
        <v>1528</v>
      </c>
      <c r="Z2815" t="s">
        <v>1910</v>
      </c>
      <c r="AA2815">
        <v>817976</v>
      </c>
      <c r="AB2815" s="198">
        <v>37041.875</v>
      </c>
      <c r="AC2815" s="198">
        <v>37041.875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1310752</v>
      </c>
      <c r="H2816" s="198">
        <v>37041.383761574078</v>
      </c>
      <c r="I2816" t="s">
        <v>2976</v>
      </c>
      <c r="M2816" t="s">
        <v>2946</v>
      </c>
      <c r="N2816" t="s">
        <v>1524</v>
      </c>
      <c r="O2816" t="s">
        <v>362</v>
      </c>
      <c r="Q2816" s="199">
        <v>10000</v>
      </c>
      <c r="S2816" t="s">
        <v>2947</v>
      </c>
      <c r="T2816" t="s">
        <v>3255</v>
      </c>
      <c r="U2816" s="201">
        <v>3.65</v>
      </c>
      <c r="V2816" t="s">
        <v>1090</v>
      </c>
      <c r="W2816" t="s">
        <v>1388</v>
      </c>
      <c r="X2816" t="s">
        <v>85</v>
      </c>
      <c r="Y2816" t="s">
        <v>1528</v>
      </c>
      <c r="Z2816" t="s">
        <v>1909</v>
      </c>
      <c r="AA2816">
        <v>817977</v>
      </c>
      <c r="AB2816" s="198">
        <v>37042.875</v>
      </c>
      <c r="AC2816" s="198">
        <v>37042.875</v>
      </c>
    </row>
    <row r="2817" spans="1:29" x14ac:dyDescent="0.25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150000</v>
      </c>
      <c r="G2817" s="202">
        <v>1310754</v>
      </c>
      <c r="H2817" s="198">
        <v>37041.383784722224</v>
      </c>
      <c r="I2817" t="s">
        <v>1331</v>
      </c>
      <c r="M2817" t="s">
        <v>2946</v>
      </c>
      <c r="N2817" t="s">
        <v>96</v>
      </c>
      <c r="O2817" t="s">
        <v>3128</v>
      </c>
      <c r="Q2817" s="199">
        <v>5000</v>
      </c>
      <c r="S2817" t="s">
        <v>3329</v>
      </c>
      <c r="T2817" t="s">
        <v>97</v>
      </c>
      <c r="U2817" s="201">
        <v>4.84</v>
      </c>
      <c r="V2817" t="s">
        <v>1332</v>
      </c>
      <c r="W2817" t="s">
        <v>1502</v>
      </c>
      <c r="X2817" t="s">
        <v>99</v>
      </c>
      <c r="Y2817" t="s">
        <v>1528</v>
      </c>
      <c r="Z2817" t="s">
        <v>1910</v>
      </c>
      <c r="AA2817">
        <v>817981</v>
      </c>
      <c r="AB2817" s="198">
        <v>37043.875</v>
      </c>
      <c r="AC2817" s="198">
        <v>37072.875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4500</v>
      </c>
      <c r="G2818" s="202">
        <v>1310753</v>
      </c>
      <c r="H2818" s="198">
        <v>37041.383784722224</v>
      </c>
      <c r="I2818" t="s">
        <v>2910</v>
      </c>
      <c r="M2818" t="s">
        <v>2946</v>
      </c>
      <c r="N2818" t="s">
        <v>1524</v>
      </c>
      <c r="O2818" t="s">
        <v>2003</v>
      </c>
      <c r="P2818" s="199">
        <v>4500</v>
      </c>
      <c r="S2818" t="s">
        <v>2947</v>
      </c>
      <c r="T2818" t="s">
        <v>3255</v>
      </c>
      <c r="U2818" s="201">
        <v>3.64</v>
      </c>
      <c r="V2818" t="s">
        <v>2958</v>
      </c>
      <c r="W2818" t="s">
        <v>1575</v>
      </c>
      <c r="X2818" t="s">
        <v>1103</v>
      </c>
      <c r="Y2818" t="s">
        <v>1528</v>
      </c>
      <c r="Z2818" t="s">
        <v>1909</v>
      </c>
      <c r="AA2818">
        <v>817979</v>
      </c>
      <c r="AB2818" s="198">
        <v>37042.875</v>
      </c>
      <c r="AC2818" s="198">
        <v>37042.875</v>
      </c>
    </row>
    <row r="2819" spans="1:29" x14ac:dyDescent="0.25">
      <c r="A2819" s="44" t="str">
        <f t="shared" si="216"/>
        <v xml:space="preserve"> Natural Gas Physical</v>
      </c>
      <c r="B2819" s="44" t="str">
        <f t="shared" si="217"/>
        <v/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1310755</v>
      </c>
      <c r="H2819" s="198">
        <v>37041.383796296293</v>
      </c>
      <c r="I2819" t="s">
        <v>1463</v>
      </c>
      <c r="M2819" t="s">
        <v>2946</v>
      </c>
      <c r="N2819" t="s">
        <v>96</v>
      </c>
      <c r="O2819" t="s">
        <v>1016</v>
      </c>
      <c r="P2819" s="199">
        <v>10000</v>
      </c>
      <c r="S2819" t="s">
        <v>3329</v>
      </c>
      <c r="T2819" t="s">
        <v>97</v>
      </c>
      <c r="U2819" s="201">
        <v>4.7850000000000001</v>
      </c>
      <c r="V2819" t="s">
        <v>3338</v>
      </c>
      <c r="W2819" t="s">
        <v>98</v>
      </c>
      <c r="X2819" t="s">
        <v>99</v>
      </c>
      <c r="Y2819" t="s">
        <v>1528</v>
      </c>
      <c r="Z2819" t="s">
        <v>1910</v>
      </c>
      <c r="AA2819">
        <v>817980</v>
      </c>
      <c r="AB2819" s="198">
        <v>37041.875</v>
      </c>
      <c r="AC2819" s="198">
        <v>37041.875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7800</v>
      </c>
      <c r="G2820" s="202">
        <v>1310756</v>
      </c>
      <c r="H2820" s="198">
        <v>37041.38380787037</v>
      </c>
      <c r="I2820" t="s">
        <v>2976</v>
      </c>
      <c r="M2820" t="s">
        <v>2946</v>
      </c>
      <c r="N2820" t="s">
        <v>1524</v>
      </c>
      <c r="O2820" t="s">
        <v>4941</v>
      </c>
      <c r="Q2820" s="199">
        <v>7800</v>
      </c>
      <c r="S2820" t="s">
        <v>2947</v>
      </c>
      <c r="T2820" t="s">
        <v>3255</v>
      </c>
      <c r="U2820" s="201">
        <v>3.645</v>
      </c>
      <c r="V2820" t="s">
        <v>1090</v>
      </c>
      <c r="W2820" t="s">
        <v>1388</v>
      </c>
      <c r="X2820" t="s">
        <v>85</v>
      </c>
      <c r="Y2820" t="s">
        <v>1528</v>
      </c>
      <c r="Z2820" t="s">
        <v>1909</v>
      </c>
      <c r="AA2820">
        <v>817982</v>
      </c>
      <c r="AB2820" s="198">
        <v>37042.875</v>
      </c>
      <c r="AC2820" s="198">
        <v>37042.875</v>
      </c>
    </row>
    <row r="2821" spans="1:29" x14ac:dyDescent="0.25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1310757</v>
      </c>
      <c r="H2821" s="198">
        <v>37041.383819444447</v>
      </c>
      <c r="I2821" t="s">
        <v>1267</v>
      </c>
      <c r="M2821" t="s">
        <v>3086</v>
      </c>
      <c r="N2821" t="s">
        <v>488</v>
      </c>
      <c r="O2821" t="s">
        <v>489</v>
      </c>
      <c r="Q2821" s="199">
        <v>25000</v>
      </c>
      <c r="S2821" t="s">
        <v>2949</v>
      </c>
      <c r="T2821" t="s">
        <v>3255</v>
      </c>
      <c r="U2821" s="201">
        <v>-0.13</v>
      </c>
      <c r="V2821" t="s">
        <v>3197</v>
      </c>
      <c r="W2821" t="s">
        <v>377</v>
      </c>
      <c r="X2821" t="s">
        <v>490</v>
      </c>
      <c r="Y2821" t="s">
        <v>3275</v>
      </c>
      <c r="Z2821" t="s">
        <v>1909</v>
      </c>
      <c r="AA2821" t="s">
        <v>2474</v>
      </c>
      <c r="AB2821" s="198">
        <v>37073</v>
      </c>
      <c r="AC2821" s="198">
        <v>37103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10000</v>
      </c>
      <c r="G2822" s="202">
        <v>1310758</v>
      </c>
      <c r="H2822" s="198">
        <v>37041.383842592593</v>
      </c>
      <c r="I2822" t="s">
        <v>2976</v>
      </c>
      <c r="M2822" t="s">
        <v>2946</v>
      </c>
      <c r="N2822" t="s">
        <v>1524</v>
      </c>
      <c r="O2822" t="s">
        <v>4941</v>
      </c>
      <c r="Q2822" s="199">
        <v>10000</v>
      </c>
      <c r="S2822" t="s">
        <v>2947</v>
      </c>
      <c r="T2822" t="s">
        <v>3255</v>
      </c>
      <c r="U2822" s="201">
        <v>3.65</v>
      </c>
      <c r="V2822" t="s">
        <v>1090</v>
      </c>
      <c r="W2822" t="s">
        <v>1388</v>
      </c>
      <c r="X2822" t="s">
        <v>85</v>
      </c>
      <c r="Y2822" t="s">
        <v>1528</v>
      </c>
      <c r="Z2822" t="s">
        <v>1909</v>
      </c>
      <c r="AA2822">
        <v>817983</v>
      </c>
      <c r="AB2822" s="198">
        <v>37042.875</v>
      </c>
      <c r="AC2822" s="198">
        <v>37042.875</v>
      </c>
    </row>
    <row r="2823" spans="1:29" x14ac:dyDescent="0.25">
      <c r="A2823" s="44" t="str">
        <f t="shared" si="216"/>
        <v>US Crude Financial</v>
      </c>
      <c r="B2823" s="44" t="str">
        <f t="shared" si="217"/>
        <v>US</v>
      </c>
      <c r="C2823" s="44" t="str">
        <f t="shared" si="218"/>
        <v>Crude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50000</v>
      </c>
      <c r="G2823" s="202">
        <v>1310759</v>
      </c>
      <c r="H2823" s="198">
        <v>37041.38385416667</v>
      </c>
      <c r="I2823" t="s">
        <v>1062</v>
      </c>
      <c r="M2823" t="s">
        <v>3086</v>
      </c>
      <c r="N2823" t="s">
        <v>1063</v>
      </c>
      <c r="O2823" t="s">
        <v>2972</v>
      </c>
      <c r="Q2823" s="199">
        <v>50000</v>
      </c>
      <c r="S2823" t="s">
        <v>2953</v>
      </c>
      <c r="T2823" t="s">
        <v>3255</v>
      </c>
      <c r="U2823" s="201">
        <v>28.57</v>
      </c>
      <c r="V2823" t="s">
        <v>447</v>
      </c>
      <c r="W2823" t="s">
        <v>1065</v>
      </c>
      <c r="X2823" t="s">
        <v>1066</v>
      </c>
      <c r="Y2823" t="s">
        <v>1670</v>
      </c>
      <c r="Z2823" t="s">
        <v>1909</v>
      </c>
      <c r="AA2823">
        <v>109534</v>
      </c>
      <c r="AB2823" s="198">
        <v>37073</v>
      </c>
      <c r="AC2823" s="198">
        <v>37103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4900</v>
      </c>
      <c r="G2824" s="202">
        <v>1310760</v>
      </c>
      <c r="H2824" s="198">
        <v>37041.383900462963</v>
      </c>
      <c r="I2824" t="s">
        <v>66</v>
      </c>
      <c r="M2824" t="s">
        <v>2946</v>
      </c>
      <c r="N2824" t="s">
        <v>1524</v>
      </c>
      <c r="O2824" t="s">
        <v>4891</v>
      </c>
      <c r="P2824" s="199">
        <v>4900</v>
      </c>
      <c r="S2824" t="s">
        <v>2947</v>
      </c>
      <c r="T2824" t="s">
        <v>3255</v>
      </c>
      <c r="U2824" s="201">
        <v>3.5375000000000001</v>
      </c>
      <c r="V2824" t="s">
        <v>3209</v>
      </c>
      <c r="W2824" t="s">
        <v>1363</v>
      </c>
      <c r="X2824" t="s">
        <v>1548</v>
      </c>
      <c r="Y2824" t="s">
        <v>1528</v>
      </c>
      <c r="Z2824" t="s">
        <v>1909</v>
      </c>
      <c r="AA2824">
        <v>817984</v>
      </c>
      <c r="AB2824" s="198">
        <v>37042.875</v>
      </c>
      <c r="AC2824" s="198">
        <v>37042.875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10000</v>
      </c>
      <c r="G2825" s="202">
        <v>1310761</v>
      </c>
      <c r="H2825" s="198">
        <v>37041.383923611109</v>
      </c>
      <c r="I2825" t="s">
        <v>2976</v>
      </c>
      <c r="M2825" t="s">
        <v>2946</v>
      </c>
      <c r="N2825" t="s">
        <v>1524</v>
      </c>
      <c r="O2825" t="s">
        <v>112</v>
      </c>
      <c r="Q2825" s="199">
        <v>10000</v>
      </c>
      <c r="S2825" t="s">
        <v>2947</v>
      </c>
      <c r="T2825" t="s">
        <v>3255</v>
      </c>
      <c r="U2825" s="201">
        <v>3.62</v>
      </c>
      <c r="V2825" t="s">
        <v>1090</v>
      </c>
      <c r="W2825" t="s">
        <v>1388</v>
      </c>
      <c r="X2825" t="s">
        <v>85</v>
      </c>
      <c r="Y2825" t="s">
        <v>1528</v>
      </c>
      <c r="Z2825" t="s">
        <v>1909</v>
      </c>
      <c r="AA2825">
        <v>817985</v>
      </c>
      <c r="AB2825" s="198">
        <v>37042.875</v>
      </c>
      <c r="AC2825" s="198">
        <v>37042.875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918</v>
      </c>
      <c r="G2826" s="202">
        <v>1310762</v>
      </c>
      <c r="H2826" s="198">
        <v>37041.383958333332</v>
      </c>
      <c r="I2826" t="s">
        <v>77</v>
      </c>
      <c r="M2826" t="s">
        <v>2946</v>
      </c>
      <c r="N2826" t="s">
        <v>1524</v>
      </c>
      <c r="O2826" t="s">
        <v>4945</v>
      </c>
      <c r="P2826" s="199">
        <v>918</v>
      </c>
      <c r="S2826" t="s">
        <v>2947</v>
      </c>
      <c r="T2826" t="s">
        <v>3255</v>
      </c>
      <c r="U2826" s="201">
        <v>4.0199999999999996</v>
      </c>
      <c r="V2826" t="s">
        <v>78</v>
      </c>
      <c r="W2826" t="s">
        <v>250</v>
      </c>
      <c r="X2826" t="s">
        <v>70</v>
      </c>
      <c r="Y2826" t="s">
        <v>1528</v>
      </c>
      <c r="Z2826" t="s">
        <v>1909</v>
      </c>
      <c r="AA2826">
        <v>817986</v>
      </c>
      <c r="AB2826" s="198">
        <v>37042.875</v>
      </c>
      <c r="AC2826" s="198">
        <v>37042.875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4082</v>
      </c>
      <c r="G2827" s="202">
        <v>1310763</v>
      </c>
      <c r="H2827" s="198">
        <v>37041.383958333332</v>
      </c>
      <c r="I2827" t="s">
        <v>1274</v>
      </c>
      <c r="M2827" t="s">
        <v>2946</v>
      </c>
      <c r="N2827" t="s">
        <v>1524</v>
      </c>
      <c r="O2827" t="s">
        <v>4945</v>
      </c>
      <c r="P2827" s="199">
        <v>4082</v>
      </c>
      <c r="S2827" t="s">
        <v>2947</v>
      </c>
      <c r="T2827" t="s">
        <v>3255</v>
      </c>
      <c r="U2827" s="201">
        <v>4.0199999999999996</v>
      </c>
      <c r="V2827" t="s">
        <v>1397</v>
      </c>
      <c r="W2827" t="s">
        <v>250</v>
      </c>
      <c r="X2827" t="s">
        <v>70</v>
      </c>
      <c r="Y2827" t="s">
        <v>1528</v>
      </c>
      <c r="Z2827" t="s">
        <v>1909</v>
      </c>
      <c r="AA2827">
        <v>817987</v>
      </c>
      <c r="AB2827" s="198">
        <v>37042.875</v>
      </c>
      <c r="AC2827" s="198">
        <v>37042.875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1310764</v>
      </c>
      <c r="H2828" s="198">
        <v>37041.383969907409</v>
      </c>
      <c r="I2828" t="s">
        <v>2976</v>
      </c>
      <c r="M2828" t="s">
        <v>2946</v>
      </c>
      <c r="N2828" t="s">
        <v>1524</v>
      </c>
      <c r="O2828" t="s">
        <v>112</v>
      </c>
      <c r="Q2828" s="199">
        <v>10000</v>
      </c>
      <c r="S2828" t="s">
        <v>2947</v>
      </c>
      <c r="T2828" t="s">
        <v>3255</v>
      </c>
      <c r="U2828" s="201">
        <v>3.625</v>
      </c>
      <c r="V2828" t="s">
        <v>1090</v>
      </c>
      <c r="W2828" t="s">
        <v>1388</v>
      </c>
      <c r="X2828" t="s">
        <v>85</v>
      </c>
      <c r="Y2828" t="s">
        <v>1528</v>
      </c>
      <c r="Z2828" t="s">
        <v>1909</v>
      </c>
      <c r="AA2828">
        <v>817988</v>
      </c>
      <c r="AB2828" s="198">
        <v>37042.875</v>
      </c>
      <c r="AC2828" s="198">
        <v>37042.875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30</v>
      </c>
      <c r="F2829" s="213">
        <f t="shared" si="225"/>
        <v>450000</v>
      </c>
      <c r="G2829" s="202">
        <v>1310765</v>
      </c>
      <c r="H2829" s="198">
        <v>37041.384004629632</v>
      </c>
      <c r="I2829" t="s">
        <v>1238</v>
      </c>
      <c r="M2829" t="s">
        <v>2946</v>
      </c>
      <c r="N2829" t="s">
        <v>1524</v>
      </c>
      <c r="O2829" t="s">
        <v>1154</v>
      </c>
      <c r="P2829" s="199">
        <v>15000</v>
      </c>
      <c r="S2829" t="s">
        <v>2947</v>
      </c>
      <c r="T2829" t="s">
        <v>3255</v>
      </c>
      <c r="U2829" s="201">
        <v>3.5550000000000002</v>
      </c>
      <c r="V2829" t="s">
        <v>1136</v>
      </c>
      <c r="W2829" t="s">
        <v>1402</v>
      </c>
      <c r="X2829" t="s">
        <v>1155</v>
      </c>
      <c r="Y2829" t="s">
        <v>1528</v>
      </c>
      <c r="Z2829" t="s">
        <v>1909</v>
      </c>
      <c r="AA2829">
        <v>817989</v>
      </c>
      <c r="AB2829" s="198">
        <v>37043.407638888886</v>
      </c>
      <c r="AC2829" s="198">
        <v>37072.407638888886</v>
      </c>
    </row>
    <row r="2830" spans="1:29" x14ac:dyDescent="0.25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300000</v>
      </c>
      <c r="G2830" s="202">
        <v>1310766</v>
      </c>
      <c r="H2830" s="198">
        <v>37041.384039351855</v>
      </c>
      <c r="I2830" t="s">
        <v>3137</v>
      </c>
      <c r="M2830" t="s">
        <v>2946</v>
      </c>
      <c r="N2830" t="s">
        <v>1268</v>
      </c>
      <c r="O2830" t="s">
        <v>74</v>
      </c>
      <c r="P2830" s="199">
        <v>10000</v>
      </c>
      <c r="S2830" t="s">
        <v>2947</v>
      </c>
      <c r="T2830" t="s">
        <v>3255</v>
      </c>
      <c r="U2830" s="201">
        <v>3.6349999999999998</v>
      </c>
      <c r="V2830" t="s">
        <v>526</v>
      </c>
      <c r="W2830" t="s">
        <v>1580</v>
      </c>
      <c r="X2830" t="s">
        <v>1093</v>
      </c>
      <c r="Y2830" t="s">
        <v>3275</v>
      </c>
      <c r="Z2830" t="s">
        <v>1909</v>
      </c>
      <c r="AA2830" t="s">
        <v>2475</v>
      </c>
      <c r="AB2830" s="198">
        <v>37043.875</v>
      </c>
      <c r="AC2830" s="198">
        <v>37072.875</v>
      </c>
    </row>
    <row r="2831" spans="1:29" x14ac:dyDescent="0.25">
      <c r="A2831" s="44" t="str">
        <f t="shared" si="221"/>
        <v xml:space="preserve"> Natural Gas Physical</v>
      </c>
      <c r="B2831" s="44" t="str">
        <f t="shared" si="222"/>
        <v/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10000</v>
      </c>
      <c r="G2831" s="202">
        <v>1310767</v>
      </c>
      <c r="H2831" s="198">
        <v>37041.384062500001</v>
      </c>
      <c r="I2831" t="s">
        <v>1427</v>
      </c>
      <c r="M2831" t="s">
        <v>2946</v>
      </c>
      <c r="N2831" t="s">
        <v>1556</v>
      </c>
      <c r="O2831" t="s">
        <v>4868</v>
      </c>
      <c r="Q2831" s="199">
        <v>10000</v>
      </c>
      <c r="S2831" t="s">
        <v>2947</v>
      </c>
      <c r="T2831" t="s">
        <v>3255</v>
      </c>
      <c r="U2831" s="201">
        <v>3.86</v>
      </c>
      <c r="V2831" t="s">
        <v>1700</v>
      </c>
      <c r="W2831" t="s">
        <v>1557</v>
      </c>
      <c r="X2831" t="s">
        <v>1558</v>
      </c>
      <c r="Y2831" t="s">
        <v>1528</v>
      </c>
      <c r="Z2831" t="s">
        <v>1909</v>
      </c>
      <c r="AA2831">
        <v>817990</v>
      </c>
      <c r="AB2831" s="198">
        <v>37042.875</v>
      </c>
      <c r="AC2831" s="198">
        <v>37042.875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25000</v>
      </c>
      <c r="G2832" s="202">
        <v>1310768</v>
      </c>
      <c r="H2832" s="198">
        <v>37041.384097222224</v>
      </c>
      <c r="I2832" t="s">
        <v>3227</v>
      </c>
      <c r="M2832" t="s">
        <v>2946</v>
      </c>
      <c r="N2832" t="s">
        <v>1524</v>
      </c>
      <c r="O2832" t="s">
        <v>110</v>
      </c>
      <c r="P2832" s="199">
        <v>25000</v>
      </c>
      <c r="S2832" t="s">
        <v>2947</v>
      </c>
      <c r="T2832" t="s">
        <v>3255</v>
      </c>
      <c r="U2832" s="201">
        <v>3.69</v>
      </c>
      <c r="V2832" t="s">
        <v>1122</v>
      </c>
      <c r="W2832" t="s">
        <v>1101</v>
      </c>
      <c r="X2832" t="s">
        <v>1102</v>
      </c>
      <c r="Y2832" t="s">
        <v>1528</v>
      </c>
      <c r="Z2832" t="s">
        <v>1909</v>
      </c>
      <c r="AA2832">
        <v>817991</v>
      </c>
      <c r="AB2832" s="198">
        <v>37042.875</v>
      </c>
      <c r="AC2832" s="198">
        <v>37042.875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1310771</v>
      </c>
      <c r="H2833" s="198">
        <v>37041.384166666663</v>
      </c>
      <c r="I2833" t="s">
        <v>1551</v>
      </c>
      <c r="M2833" t="s">
        <v>2946</v>
      </c>
      <c r="N2833" t="s">
        <v>1524</v>
      </c>
      <c r="O2833" t="s">
        <v>2015</v>
      </c>
      <c r="Q2833" s="199">
        <v>5000</v>
      </c>
      <c r="S2833" t="s">
        <v>2947</v>
      </c>
      <c r="T2833" t="s">
        <v>3255</v>
      </c>
      <c r="U2833" s="201">
        <v>2.7749999999999999</v>
      </c>
      <c r="V2833" t="s">
        <v>2476</v>
      </c>
      <c r="W2833" t="s">
        <v>272</v>
      </c>
      <c r="X2833" t="s">
        <v>83</v>
      </c>
      <c r="Y2833" t="s">
        <v>1528</v>
      </c>
      <c r="Z2833" t="s">
        <v>1909</v>
      </c>
      <c r="AA2833">
        <v>817992</v>
      </c>
      <c r="AB2833" s="198">
        <v>37042.875</v>
      </c>
      <c r="AC2833" s="198">
        <v>37042.875</v>
      </c>
    </row>
    <row r="2834" spans="1:29" x14ac:dyDescent="0.25">
      <c r="A2834" s="44" t="str">
        <f t="shared" si="221"/>
        <v xml:space="preserve"> Natural Gas Physical</v>
      </c>
      <c r="B2834" s="44" t="str">
        <f t="shared" si="222"/>
        <v/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1310773</v>
      </c>
      <c r="H2834" s="198">
        <v>37041.384293981479</v>
      </c>
      <c r="I2834" t="s">
        <v>1592</v>
      </c>
      <c r="M2834" t="s">
        <v>2946</v>
      </c>
      <c r="N2834" t="s">
        <v>96</v>
      </c>
      <c r="O2834" t="s">
        <v>2345</v>
      </c>
      <c r="Q2834" s="199">
        <v>5000</v>
      </c>
      <c r="S2834" t="s">
        <v>3329</v>
      </c>
      <c r="T2834" t="s">
        <v>97</v>
      </c>
      <c r="U2834" s="201">
        <v>4.8150000000000004</v>
      </c>
      <c r="V2834" t="s">
        <v>1593</v>
      </c>
      <c r="W2834" t="s">
        <v>98</v>
      </c>
      <c r="X2834" t="s">
        <v>99</v>
      </c>
      <c r="Y2834" t="s">
        <v>1528</v>
      </c>
      <c r="Z2834" t="s">
        <v>1910</v>
      </c>
      <c r="AA2834">
        <v>817994</v>
      </c>
      <c r="AB2834" s="198">
        <v>37042.875</v>
      </c>
      <c r="AC2834" s="198">
        <v>37042.875</v>
      </c>
    </row>
    <row r="2835" spans="1:29" x14ac:dyDescent="0.25">
      <c r="A2835" s="44" t="str">
        <f t="shared" si="221"/>
        <v>US Crude Financial</v>
      </c>
      <c r="B2835" s="44" t="str">
        <f t="shared" si="222"/>
        <v>US</v>
      </c>
      <c r="C2835" s="44" t="str">
        <f t="shared" si="223"/>
        <v>Crude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50000</v>
      </c>
      <c r="G2835" s="202">
        <v>1310774</v>
      </c>
      <c r="H2835" s="198">
        <v>37041.384305555555</v>
      </c>
      <c r="I2835" t="s">
        <v>1062</v>
      </c>
      <c r="M2835" t="s">
        <v>3086</v>
      </c>
      <c r="N2835" t="s">
        <v>1063</v>
      </c>
      <c r="O2835" t="s">
        <v>2972</v>
      </c>
      <c r="P2835" s="199">
        <v>50000</v>
      </c>
      <c r="S2835" t="s">
        <v>2953</v>
      </c>
      <c r="T2835" t="s">
        <v>3255</v>
      </c>
      <c r="U2835" s="201">
        <v>28.55</v>
      </c>
      <c r="V2835" t="s">
        <v>1513</v>
      </c>
      <c r="W2835" t="s">
        <v>1065</v>
      </c>
      <c r="X2835" t="s">
        <v>1066</v>
      </c>
      <c r="Y2835" t="s">
        <v>1670</v>
      </c>
      <c r="Z2835" t="s">
        <v>1909</v>
      </c>
      <c r="AA2835">
        <v>109535</v>
      </c>
      <c r="AB2835" s="198">
        <v>37073</v>
      </c>
      <c r="AC2835" s="198">
        <v>37103</v>
      </c>
    </row>
    <row r="2836" spans="1:29" x14ac:dyDescent="0.25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30</v>
      </c>
      <c r="F2836" s="213">
        <f t="shared" si="225"/>
        <v>300000</v>
      </c>
      <c r="G2836" s="202">
        <v>1310775</v>
      </c>
      <c r="H2836" s="198">
        <v>37041.384317129632</v>
      </c>
      <c r="I2836" t="s">
        <v>3151</v>
      </c>
      <c r="M2836" t="s">
        <v>2946</v>
      </c>
      <c r="N2836" t="s">
        <v>1268</v>
      </c>
      <c r="O2836" t="s">
        <v>74</v>
      </c>
      <c r="Q2836" s="199">
        <v>10000</v>
      </c>
      <c r="S2836" t="s">
        <v>2947</v>
      </c>
      <c r="T2836" t="s">
        <v>3255</v>
      </c>
      <c r="U2836" s="201">
        <v>3.64</v>
      </c>
      <c r="V2836" t="s">
        <v>2101</v>
      </c>
      <c r="W2836" t="s">
        <v>1580</v>
      </c>
      <c r="X2836" t="s">
        <v>1093</v>
      </c>
      <c r="Y2836" t="s">
        <v>3275</v>
      </c>
      <c r="Z2836" t="s">
        <v>1909</v>
      </c>
      <c r="AA2836" t="s">
        <v>2477</v>
      </c>
      <c r="AB2836" s="198">
        <v>37043.875</v>
      </c>
      <c r="AC2836" s="198">
        <v>37072.875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1310776</v>
      </c>
      <c r="H2837" s="198">
        <v>37041.384351851855</v>
      </c>
      <c r="I2837" t="s">
        <v>1238</v>
      </c>
      <c r="M2837" t="s">
        <v>2946</v>
      </c>
      <c r="N2837" t="s">
        <v>1524</v>
      </c>
      <c r="O2837" t="s">
        <v>4845</v>
      </c>
      <c r="Q2837" s="199">
        <v>10000</v>
      </c>
      <c r="S2837" t="s">
        <v>2947</v>
      </c>
      <c r="T2837" t="s">
        <v>3255</v>
      </c>
      <c r="U2837" s="201">
        <v>3.74</v>
      </c>
      <c r="V2837" t="s">
        <v>1553</v>
      </c>
      <c r="W2837" t="s">
        <v>1526</v>
      </c>
      <c r="X2837" t="s">
        <v>1527</v>
      </c>
      <c r="Y2837" t="s">
        <v>1528</v>
      </c>
      <c r="Z2837" t="s">
        <v>1909</v>
      </c>
      <c r="AA2837">
        <v>817995</v>
      </c>
      <c r="AB2837" s="198">
        <v>37042.875</v>
      </c>
      <c r="AC2837" s="198">
        <v>37042.875</v>
      </c>
    </row>
    <row r="2838" spans="1:29" x14ac:dyDescent="0.25">
      <c r="A2838" s="44" t="str">
        <f t="shared" si="221"/>
        <v xml:space="preserve"> Metals Financial</v>
      </c>
      <c r="B2838" s="44" t="str">
        <f t="shared" si="222"/>
        <v/>
      </c>
      <c r="C2838" s="44" t="str">
        <f t="shared" si="223"/>
        <v>Metals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20</v>
      </c>
      <c r="G2838" s="202">
        <v>1310777</v>
      </c>
      <c r="H2838" s="198">
        <v>37041.384375000001</v>
      </c>
      <c r="I2838" t="s">
        <v>1067</v>
      </c>
      <c r="M2838" t="s">
        <v>2952</v>
      </c>
      <c r="N2838" t="s">
        <v>3265</v>
      </c>
      <c r="O2838" t="s">
        <v>3266</v>
      </c>
      <c r="Q2838" s="199">
        <v>20</v>
      </c>
      <c r="S2838" t="s">
        <v>3254</v>
      </c>
      <c r="T2838" t="s">
        <v>3255</v>
      </c>
      <c r="U2838" s="201">
        <v>1524</v>
      </c>
      <c r="V2838" t="s">
        <v>3378</v>
      </c>
      <c r="W2838" t="s">
        <v>3261</v>
      </c>
      <c r="X2838" t="s">
        <v>3257</v>
      </c>
      <c r="Y2838" t="s">
        <v>3258</v>
      </c>
      <c r="Z2838" t="s">
        <v>3259</v>
      </c>
      <c r="AA2838">
        <v>2157929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1310778</v>
      </c>
      <c r="H2839" s="198">
        <v>37041.384386574071</v>
      </c>
      <c r="I2839" t="s">
        <v>1462</v>
      </c>
      <c r="M2839" t="s">
        <v>2946</v>
      </c>
      <c r="N2839" t="s">
        <v>1524</v>
      </c>
      <c r="O2839" t="s">
        <v>4941</v>
      </c>
      <c r="P2839" s="199">
        <v>10000</v>
      </c>
      <c r="S2839" t="s">
        <v>2947</v>
      </c>
      <c r="T2839" t="s">
        <v>3255</v>
      </c>
      <c r="U2839" s="201">
        <v>3.62</v>
      </c>
      <c r="V2839">
        <v>10041965</v>
      </c>
      <c r="W2839" t="s">
        <v>1388</v>
      </c>
      <c r="X2839" t="s">
        <v>85</v>
      </c>
      <c r="Y2839" t="s">
        <v>1528</v>
      </c>
      <c r="Z2839" t="s">
        <v>1909</v>
      </c>
      <c r="AA2839">
        <v>817996</v>
      </c>
      <c r="AB2839" s="198">
        <v>37042.875</v>
      </c>
      <c r="AC2839" s="198">
        <v>37042.875</v>
      </c>
    </row>
    <row r="2840" spans="1:29" x14ac:dyDescent="0.25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31</v>
      </c>
      <c r="F2840" s="213">
        <f t="shared" si="225"/>
        <v>310000</v>
      </c>
      <c r="G2840" s="202">
        <v>1310779</v>
      </c>
      <c r="H2840" s="198">
        <v>37041.384398148148</v>
      </c>
      <c r="I2840" t="s">
        <v>75</v>
      </c>
      <c r="M2840" t="s">
        <v>2946</v>
      </c>
      <c r="N2840" t="s">
        <v>1538</v>
      </c>
      <c r="O2840" t="s">
        <v>870</v>
      </c>
      <c r="Q2840" s="199">
        <v>10000</v>
      </c>
      <c r="S2840" t="s">
        <v>2947</v>
      </c>
      <c r="T2840" t="s">
        <v>3255</v>
      </c>
      <c r="U2840" s="201">
        <v>-5.0000000000000001E-3</v>
      </c>
      <c r="V2840" t="s">
        <v>1123</v>
      </c>
      <c r="W2840" t="s">
        <v>1402</v>
      </c>
      <c r="X2840" t="s">
        <v>1403</v>
      </c>
      <c r="Y2840" t="s">
        <v>3275</v>
      </c>
      <c r="Z2840" t="s">
        <v>1909</v>
      </c>
      <c r="AA2840" t="s">
        <v>2478</v>
      </c>
      <c r="AB2840" s="198">
        <v>37073.875</v>
      </c>
      <c r="AC2840" s="198">
        <v>37103.875</v>
      </c>
    </row>
    <row r="2841" spans="1:29" x14ac:dyDescent="0.25">
      <c r="A2841" s="44" t="str">
        <f t="shared" si="221"/>
        <v xml:space="preserve"> Natural Gas Physical</v>
      </c>
      <c r="B2841" s="44" t="str">
        <f t="shared" si="222"/>
        <v/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5000</v>
      </c>
      <c r="G2841" s="202">
        <v>1310780</v>
      </c>
      <c r="H2841" s="198">
        <v>37041.384421296294</v>
      </c>
      <c r="I2841" t="s">
        <v>1463</v>
      </c>
      <c r="M2841" t="s">
        <v>2946</v>
      </c>
      <c r="N2841" t="s">
        <v>96</v>
      </c>
      <c r="O2841" t="s">
        <v>2345</v>
      </c>
      <c r="P2841" s="199">
        <v>5000</v>
      </c>
      <c r="S2841" t="s">
        <v>3329</v>
      </c>
      <c r="T2841" t="s">
        <v>97</v>
      </c>
      <c r="U2841" s="201">
        <v>4.8</v>
      </c>
      <c r="V2841" t="s">
        <v>3338</v>
      </c>
      <c r="W2841" t="s">
        <v>98</v>
      </c>
      <c r="X2841" t="s">
        <v>99</v>
      </c>
      <c r="Y2841" t="s">
        <v>1528</v>
      </c>
      <c r="Z2841" t="s">
        <v>1910</v>
      </c>
      <c r="AA2841">
        <v>817997</v>
      </c>
      <c r="AB2841" s="198">
        <v>37042.875</v>
      </c>
      <c r="AC2841" s="198">
        <v>37042.875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1310781</v>
      </c>
      <c r="H2842" s="198">
        <v>37041.384444444448</v>
      </c>
      <c r="I2842" t="s">
        <v>1462</v>
      </c>
      <c r="M2842" t="s">
        <v>2946</v>
      </c>
      <c r="N2842" t="s">
        <v>1524</v>
      </c>
      <c r="O2842" t="s">
        <v>4941</v>
      </c>
      <c r="P2842" s="199">
        <v>10000</v>
      </c>
      <c r="S2842" t="s">
        <v>2947</v>
      </c>
      <c r="T2842" t="s">
        <v>3255</v>
      </c>
      <c r="U2842" s="201">
        <v>3.6150000000000002</v>
      </c>
      <c r="V2842">
        <v>10041965</v>
      </c>
      <c r="W2842" t="s">
        <v>1388</v>
      </c>
      <c r="X2842" t="s">
        <v>85</v>
      </c>
      <c r="Y2842" t="s">
        <v>1528</v>
      </c>
      <c r="Z2842" t="s">
        <v>1909</v>
      </c>
      <c r="AA2842">
        <v>817999</v>
      </c>
      <c r="AB2842" s="198">
        <v>37042.875</v>
      </c>
      <c r="AC2842" s="198">
        <v>37042.875</v>
      </c>
    </row>
    <row r="2843" spans="1:29" x14ac:dyDescent="0.25">
      <c r="A2843" s="44" t="str">
        <f t="shared" si="221"/>
        <v xml:space="preserve"> Natural Gas Physical</v>
      </c>
      <c r="B2843" s="44" t="str">
        <f t="shared" si="222"/>
        <v/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1000</v>
      </c>
      <c r="G2843" s="202">
        <v>1310782</v>
      </c>
      <c r="H2843" s="198">
        <v>37041.384467592594</v>
      </c>
      <c r="I2843" t="s">
        <v>1267</v>
      </c>
      <c r="M2843" t="s">
        <v>2946</v>
      </c>
      <c r="N2843" t="s">
        <v>96</v>
      </c>
      <c r="O2843" t="s">
        <v>2203</v>
      </c>
      <c r="Q2843" s="199">
        <v>1000</v>
      </c>
      <c r="S2843" t="s">
        <v>2947</v>
      </c>
      <c r="T2843" t="s">
        <v>3255</v>
      </c>
      <c r="U2843" s="201">
        <v>3.6</v>
      </c>
      <c r="V2843" t="s">
        <v>3192</v>
      </c>
      <c r="W2843" t="s">
        <v>1487</v>
      </c>
      <c r="X2843" t="s">
        <v>3337</v>
      </c>
      <c r="Y2843" t="s">
        <v>1528</v>
      </c>
      <c r="Z2843" t="s">
        <v>1910</v>
      </c>
      <c r="AA2843">
        <v>818000</v>
      </c>
      <c r="AB2843" s="198">
        <v>37042.875</v>
      </c>
      <c r="AC2843" s="198">
        <v>37042.875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30</v>
      </c>
      <c r="F2844" s="213">
        <f t="shared" si="225"/>
        <v>300000</v>
      </c>
      <c r="G2844" s="202">
        <v>1310783</v>
      </c>
      <c r="H2844" s="198">
        <v>37041.384513888886</v>
      </c>
      <c r="I2844" t="s">
        <v>2987</v>
      </c>
      <c r="M2844" t="s">
        <v>2946</v>
      </c>
      <c r="N2844" t="s">
        <v>1524</v>
      </c>
      <c r="O2844" t="s">
        <v>3383</v>
      </c>
      <c r="P2844" s="199">
        <v>10000</v>
      </c>
      <c r="S2844" t="s">
        <v>2947</v>
      </c>
      <c r="T2844" t="s">
        <v>3255</v>
      </c>
      <c r="U2844" s="201">
        <v>3.83</v>
      </c>
      <c r="V2844" t="s">
        <v>1467</v>
      </c>
      <c r="W2844" t="s">
        <v>1117</v>
      </c>
      <c r="X2844" t="s">
        <v>1118</v>
      </c>
      <c r="Y2844" t="s">
        <v>1528</v>
      </c>
      <c r="Z2844" t="s">
        <v>1909</v>
      </c>
      <c r="AA2844">
        <v>818003</v>
      </c>
      <c r="AB2844" s="198">
        <v>37043.875</v>
      </c>
      <c r="AC2844" s="198">
        <v>37072.875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1310786</v>
      </c>
      <c r="H2845" s="198">
        <v>37041.384525462963</v>
      </c>
      <c r="I2845" t="s">
        <v>1546</v>
      </c>
      <c r="M2845" t="s">
        <v>2946</v>
      </c>
      <c r="N2845" t="s">
        <v>1524</v>
      </c>
      <c r="O2845" t="s">
        <v>2086</v>
      </c>
      <c r="P2845" s="199">
        <v>5000</v>
      </c>
      <c r="S2845" t="s">
        <v>2947</v>
      </c>
      <c r="T2845" t="s">
        <v>3255</v>
      </c>
      <c r="U2845" s="201">
        <v>3.7387999999999999</v>
      </c>
      <c r="V2845" t="s">
        <v>1550</v>
      </c>
      <c r="W2845" t="s">
        <v>1526</v>
      </c>
      <c r="X2845" t="s">
        <v>1527</v>
      </c>
      <c r="Y2845" t="s">
        <v>1528</v>
      </c>
      <c r="Z2845" t="s">
        <v>1909</v>
      </c>
      <c r="AA2845">
        <v>818002</v>
      </c>
      <c r="AB2845" s="198">
        <v>37042.875</v>
      </c>
      <c r="AC2845" s="198">
        <v>37042.875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6367</v>
      </c>
      <c r="G2846" s="202">
        <v>1310785</v>
      </c>
      <c r="H2846" s="198">
        <v>37041.384525462963</v>
      </c>
      <c r="I2846" t="s">
        <v>1425</v>
      </c>
      <c r="M2846" t="s">
        <v>2946</v>
      </c>
      <c r="N2846" t="s">
        <v>1524</v>
      </c>
      <c r="O2846" t="s">
        <v>4960</v>
      </c>
      <c r="P2846" s="199">
        <v>6367</v>
      </c>
      <c r="S2846" t="s">
        <v>2947</v>
      </c>
      <c r="T2846" t="s">
        <v>3255</v>
      </c>
      <c r="U2846" s="201">
        <v>3.67</v>
      </c>
      <c r="V2846" t="s">
        <v>2151</v>
      </c>
      <c r="W2846" t="s">
        <v>1562</v>
      </c>
      <c r="X2846" t="s">
        <v>1563</v>
      </c>
      <c r="Y2846" t="s">
        <v>1528</v>
      </c>
      <c r="Z2846" t="s">
        <v>1909</v>
      </c>
      <c r="AA2846">
        <v>818001</v>
      </c>
      <c r="AB2846" s="198">
        <v>37042.875</v>
      </c>
      <c r="AC2846" s="198">
        <v>37042.875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1600</v>
      </c>
      <c r="G2847" s="202">
        <v>1310787</v>
      </c>
      <c r="H2847" s="198">
        <v>37041.384571759256</v>
      </c>
      <c r="I2847" t="s">
        <v>3133</v>
      </c>
      <c r="M2847" t="s">
        <v>2946</v>
      </c>
      <c r="N2847" t="s">
        <v>1524</v>
      </c>
      <c r="O2847" t="s">
        <v>4965</v>
      </c>
      <c r="Q2847" s="199">
        <v>1600</v>
      </c>
      <c r="S2847" t="s">
        <v>2947</v>
      </c>
      <c r="T2847" t="s">
        <v>3255</v>
      </c>
      <c r="U2847" s="201">
        <v>4</v>
      </c>
      <c r="V2847" t="s">
        <v>3134</v>
      </c>
      <c r="W2847" t="s">
        <v>250</v>
      </c>
      <c r="X2847" t="s">
        <v>70</v>
      </c>
      <c r="Y2847" t="s">
        <v>1528</v>
      </c>
      <c r="Z2847" t="s">
        <v>1909</v>
      </c>
      <c r="AA2847">
        <v>818004</v>
      </c>
      <c r="AB2847" s="198">
        <v>37042.875</v>
      </c>
      <c r="AC2847" s="198">
        <v>37042.875</v>
      </c>
    </row>
    <row r="2848" spans="1:29" x14ac:dyDescent="0.25">
      <c r="A2848" s="44" t="str">
        <f t="shared" si="221"/>
        <v>US Power Physical</v>
      </c>
      <c r="B2848" s="44" t="str">
        <f t="shared" si="222"/>
        <v>US</v>
      </c>
      <c r="C2848" s="44" t="str">
        <f t="shared" si="223"/>
        <v>Power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365</v>
      </c>
      <c r="F2848" s="213">
        <f t="shared" si="225"/>
        <v>18250</v>
      </c>
      <c r="G2848" s="202">
        <v>1310788</v>
      </c>
      <c r="H2848" s="198">
        <v>37041.384594907409</v>
      </c>
      <c r="I2848" t="s">
        <v>2944</v>
      </c>
      <c r="M2848" t="s">
        <v>1657</v>
      </c>
      <c r="N2848" t="s">
        <v>2977</v>
      </c>
      <c r="O2848" t="s">
        <v>475</v>
      </c>
      <c r="P2848" s="199">
        <v>50</v>
      </c>
      <c r="S2848" t="s">
        <v>2945</v>
      </c>
      <c r="T2848" t="s">
        <v>3255</v>
      </c>
      <c r="U2848" s="201">
        <v>40.75</v>
      </c>
      <c r="V2848" t="s">
        <v>261</v>
      </c>
      <c r="W2848" t="s">
        <v>1265</v>
      </c>
      <c r="X2848" t="s">
        <v>3202</v>
      </c>
      <c r="Y2848" t="s">
        <v>1072</v>
      </c>
      <c r="Z2848" t="s">
        <v>1904</v>
      </c>
      <c r="AA2848">
        <v>626073.1</v>
      </c>
      <c r="AB2848" s="198">
        <v>37622.875</v>
      </c>
      <c r="AC2848" s="198">
        <v>37986.875</v>
      </c>
    </row>
    <row r="2849" spans="1:29" x14ac:dyDescent="0.25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300000</v>
      </c>
      <c r="G2849" s="202">
        <v>1310789</v>
      </c>
      <c r="H2849" s="198">
        <v>37041.384629629632</v>
      </c>
      <c r="I2849" t="s">
        <v>75</v>
      </c>
      <c r="M2849" t="s">
        <v>2946</v>
      </c>
      <c r="N2849" t="s">
        <v>1268</v>
      </c>
      <c r="O2849" t="s">
        <v>74</v>
      </c>
      <c r="Q2849" s="199">
        <v>10000</v>
      </c>
      <c r="S2849" t="s">
        <v>2947</v>
      </c>
      <c r="T2849" t="s">
        <v>3255</v>
      </c>
      <c r="U2849" s="201">
        <v>3.64</v>
      </c>
      <c r="V2849" t="s">
        <v>1466</v>
      </c>
      <c r="W2849" t="s">
        <v>1580</v>
      </c>
      <c r="X2849" t="s">
        <v>1093</v>
      </c>
      <c r="Y2849" t="s">
        <v>3275</v>
      </c>
      <c r="Z2849" t="s">
        <v>1909</v>
      </c>
      <c r="AA2849" t="s">
        <v>2479</v>
      </c>
      <c r="AB2849" s="198">
        <v>37043.875</v>
      </c>
      <c r="AC2849" s="198">
        <v>37072.875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2230</v>
      </c>
      <c r="G2850" s="202">
        <v>1310790</v>
      </c>
      <c r="H2850" s="198">
        <v>37041.384652777779</v>
      </c>
      <c r="I2850" t="s">
        <v>1509</v>
      </c>
      <c r="M2850" t="s">
        <v>2946</v>
      </c>
      <c r="N2850" t="s">
        <v>1524</v>
      </c>
      <c r="O2850" t="s">
        <v>4965</v>
      </c>
      <c r="P2850" s="199">
        <v>2230</v>
      </c>
      <c r="S2850" t="s">
        <v>2947</v>
      </c>
      <c r="T2850" t="s">
        <v>3255</v>
      </c>
      <c r="U2850" s="201">
        <v>3.98</v>
      </c>
      <c r="V2850" t="s">
        <v>2965</v>
      </c>
      <c r="W2850" t="s">
        <v>250</v>
      </c>
      <c r="X2850" t="s">
        <v>70</v>
      </c>
      <c r="Y2850" t="s">
        <v>1528</v>
      </c>
      <c r="Z2850" t="s">
        <v>1909</v>
      </c>
      <c r="AA2850">
        <v>818005</v>
      </c>
      <c r="AB2850" s="198">
        <v>37042.875</v>
      </c>
      <c r="AC2850" s="198">
        <v>37042.875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1310791</v>
      </c>
      <c r="H2851" s="198">
        <v>37041.384710648148</v>
      </c>
      <c r="I2851" t="s">
        <v>893</v>
      </c>
      <c r="M2851" t="s">
        <v>2946</v>
      </c>
      <c r="N2851" t="s">
        <v>1524</v>
      </c>
      <c r="O2851" t="s">
        <v>2093</v>
      </c>
      <c r="Q2851" s="199">
        <v>10000</v>
      </c>
      <c r="S2851" t="s">
        <v>2947</v>
      </c>
      <c r="T2851" t="s">
        <v>3255</v>
      </c>
      <c r="U2851" s="201">
        <v>9.9499999999999993</v>
      </c>
      <c r="V2851" t="s">
        <v>393</v>
      </c>
      <c r="W2851" t="s">
        <v>2919</v>
      </c>
      <c r="X2851" t="s">
        <v>83</v>
      </c>
      <c r="Y2851" t="s">
        <v>1528</v>
      </c>
      <c r="Z2851" t="s">
        <v>1909</v>
      </c>
      <c r="AA2851">
        <v>818006</v>
      </c>
      <c r="AB2851" s="198">
        <v>37042.875</v>
      </c>
      <c r="AC2851" s="198">
        <v>37042.875</v>
      </c>
    </row>
    <row r="2852" spans="1:29" x14ac:dyDescent="0.25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310000</v>
      </c>
      <c r="G2852" s="202">
        <v>1310792</v>
      </c>
      <c r="H2852" s="198">
        <v>37041.384733796294</v>
      </c>
      <c r="I2852" t="s">
        <v>1532</v>
      </c>
      <c r="M2852" t="s">
        <v>2946</v>
      </c>
      <c r="N2852" t="s">
        <v>1268</v>
      </c>
      <c r="O2852" t="s">
        <v>1537</v>
      </c>
      <c r="P2852" s="199">
        <v>10000</v>
      </c>
      <c r="S2852" t="s">
        <v>2947</v>
      </c>
      <c r="T2852" t="s">
        <v>3255</v>
      </c>
      <c r="U2852" s="201">
        <v>3.71</v>
      </c>
      <c r="V2852" t="s">
        <v>1424</v>
      </c>
      <c r="W2852" t="s">
        <v>1767</v>
      </c>
      <c r="X2852" t="s">
        <v>1269</v>
      </c>
      <c r="Y2852" t="s">
        <v>3275</v>
      </c>
      <c r="Z2852" t="s">
        <v>1909</v>
      </c>
      <c r="AA2852" t="s">
        <v>2480</v>
      </c>
      <c r="AB2852" s="198">
        <v>37073.875</v>
      </c>
      <c r="AC2852" s="198">
        <v>37103.875</v>
      </c>
    </row>
    <row r="2853" spans="1:29" x14ac:dyDescent="0.25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150000</v>
      </c>
      <c r="G2853" s="202">
        <v>1310793</v>
      </c>
      <c r="H2853" s="198">
        <v>37041.384826388887</v>
      </c>
      <c r="I2853" t="s">
        <v>3343</v>
      </c>
      <c r="M2853" t="s">
        <v>2946</v>
      </c>
      <c r="N2853" t="s">
        <v>96</v>
      </c>
      <c r="O2853" t="s">
        <v>3128</v>
      </c>
      <c r="Q2853" s="199">
        <v>5000</v>
      </c>
      <c r="S2853" t="s">
        <v>3329</v>
      </c>
      <c r="T2853" t="s">
        <v>97</v>
      </c>
      <c r="U2853" s="201">
        <v>4.83</v>
      </c>
      <c r="V2853" t="s">
        <v>3388</v>
      </c>
      <c r="W2853" t="s">
        <v>1502</v>
      </c>
      <c r="X2853" t="s">
        <v>99</v>
      </c>
      <c r="Y2853" t="s">
        <v>1528</v>
      </c>
      <c r="Z2853" t="s">
        <v>1910</v>
      </c>
      <c r="AA2853">
        <v>818007</v>
      </c>
      <c r="AB2853" s="198">
        <v>37043.875</v>
      </c>
      <c r="AC2853" s="198">
        <v>37072.875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1310794</v>
      </c>
      <c r="H2854" s="198">
        <v>37041.384895833333</v>
      </c>
      <c r="I2854" t="s">
        <v>2992</v>
      </c>
      <c r="M2854" t="s">
        <v>2946</v>
      </c>
      <c r="N2854" t="s">
        <v>1524</v>
      </c>
      <c r="O2854" t="s">
        <v>4921</v>
      </c>
      <c r="P2854" s="199">
        <v>5000</v>
      </c>
      <c r="S2854" t="s">
        <v>2947</v>
      </c>
      <c r="T2854" t="s">
        <v>3255</v>
      </c>
      <c r="U2854" s="201">
        <v>3.5649999999999999</v>
      </c>
      <c r="V2854" t="s">
        <v>3374</v>
      </c>
      <c r="W2854" t="s">
        <v>1363</v>
      </c>
      <c r="X2854" t="s">
        <v>1548</v>
      </c>
      <c r="Y2854" t="s">
        <v>1528</v>
      </c>
      <c r="Z2854" t="s">
        <v>1909</v>
      </c>
      <c r="AA2854">
        <v>818008</v>
      </c>
      <c r="AB2854" s="198">
        <v>37042.875</v>
      </c>
      <c r="AC2854" s="198">
        <v>37042.875</v>
      </c>
    </row>
    <row r="2855" spans="1:29" x14ac:dyDescent="0.25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151</v>
      </c>
      <c r="F2855" s="213">
        <f t="shared" si="225"/>
        <v>755000</v>
      </c>
      <c r="G2855" s="202">
        <v>1310796</v>
      </c>
      <c r="H2855" s="198">
        <v>37041.38490740741</v>
      </c>
      <c r="I2855" t="s">
        <v>1523</v>
      </c>
      <c r="M2855" t="s">
        <v>2946</v>
      </c>
      <c r="N2855" t="s">
        <v>1268</v>
      </c>
      <c r="O2855" t="s">
        <v>1555</v>
      </c>
      <c r="P2855" s="199">
        <v>5000</v>
      </c>
      <c r="S2855" t="s">
        <v>2947</v>
      </c>
      <c r="T2855" t="s">
        <v>3255</v>
      </c>
      <c r="U2855" s="201">
        <v>4.1550000000000002</v>
      </c>
      <c r="V2855" t="s">
        <v>2336</v>
      </c>
      <c r="W2855" t="s">
        <v>1767</v>
      </c>
      <c r="X2855" t="s">
        <v>1269</v>
      </c>
      <c r="Y2855" t="s">
        <v>3275</v>
      </c>
      <c r="Z2855" t="s">
        <v>1909</v>
      </c>
      <c r="AA2855" t="s">
        <v>2481</v>
      </c>
      <c r="AB2855" s="198">
        <v>37196</v>
      </c>
      <c r="AC2855" s="198">
        <v>37346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1310797</v>
      </c>
      <c r="H2856" s="198">
        <v>37041.38490740741</v>
      </c>
      <c r="I2856" t="s">
        <v>1276</v>
      </c>
      <c r="M2856" t="s">
        <v>2946</v>
      </c>
      <c r="N2856" t="s">
        <v>1524</v>
      </c>
      <c r="O2856" t="s">
        <v>4934</v>
      </c>
      <c r="P2856" s="199">
        <v>5000</v>
      </c>
      <c r="S2856" t="s">
        <v>2947</v>
      </c>
      <c r="T2856" t="s">
        <v>3255</v>
      </c>
      <c r="U2856" s="201">
        <v>3.5</v>
      </c>
      <c r="V2856" t="s">
        <v>314</v>
      </c>
      <c r="W2856" t="s">
        <v>91</v>
      </c>
      <c r="X2856" t="s">
        <v>83</v>
      </c>
      <c r="Y2856" t="s">
        <v>1528</v>
      </c>
      <c r="Z2856" t="s">
        <v>1909</v>
      </c>
      <c r="AA2856">
        <v>818010</v>
      </c>
      <c r="AB2856" s="198">
        <v>37042.875</v>
      </c>
      <c r="AC2856" s="198">
        <v>37042.875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1310795</v>
      </c>
      <c r="H2857" s="198">
        <v>37041.38490740741</v>
      </c>
      <c r="I2857" t="s">
        <v>1262</v>
      </c>
      <c r="M2857" t="s">
        <v>2946</v>
      </c>
      <c r="N2857" t="s">
        <v>1524</v>
      </c>
      <c r="O2857" t="s">
        <v>4953</v>
      </c>
      <c r="P2857" s="199">
        <v>10000</v>
      </c>
      <c r="S2857" t="s">
        <v>2947</v>
      </c>
      <c r="T2857" t="s">
        <v>3255</v>
      </c>
      <c r="U2857" s="201">
        <v>3.8650000000000002</v>
      </c>
      <c r="V2857" t="s">
        <v>1369</v>
      </c>
      <c r="W2857" t="s">
        <v>1117</v>
      </c>
      <c r="X2857" t="s">
        <v>1118</v>
      </c>
      <c r="Y2857" t="s">
        <v>1528</v>
      </c>
      <c r="Z2857" t="s">
        <v>1909</v>
      </c>
      <c r="AA2857">
        <v>818009</v>
      </c>
      <c r="AB2857" s="198">
        <v>37042.875</v>
      </c>
      <c r="AC2857" s="198">
        <v>37042.875</v>
      </c>
    </row>
    <row r="2858" spans="1:29" x14ac:dyDescent="0.25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1310798</v>
      </c>
      <c r="H2858" s="198">
        <v>37041.384930555556</v>
      </c>
      <c r="I2858" t="s">
        <v>1267</v>
      </c>
      <c r="M2858" t="s">
        <v>3086</v>
      </c>
      <c r="N2858" t="s">
        <v>1063</v>
      </c>
      <c r="O2858" t="s">
        <v>2972</v>
      </c>
      <c r="Q2858" s="199">
        <v>50000</v>
      </c>
      <c r="S2858" t="s">
        <v>2953</v>
      </c>
      <c r="T2858" t="s">
        <v>3255</v>
      </c>
      <c r="U2858" s="201">
        <v>28.57</v>
      </c>
      <c r="V2858" t="s">
        <v>1511</v>
      </c>
      <c r="W2858" t="s">
        <v>1065</v>
      </c>
      <c r="X2858" t="s">
        <v>1066</v>
      </c>
      <c r="Y2858" t="s">
        <v>1670</v>
      </c>
      <c r="Z2858" t="s">
        <v>1909</v>
      </c>
      <c r="AA2858">
        <v>109536</v>
      </c>
      <c r="AB2858" s="198">
        <v>37073</v>
      </c>
      <c r="AC2858" s="198">
        <v>37103</v>
      </c>
    </row>
    <row r="2859" spans="1:29" x14ac:dyDescent="0.25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365</v>
      </c>
      <c r="F2859" s="213">
        <f t="shared" si="225"/>
        <v>1825000</v>
      </c>
      <c r="G2859" s="202">
        <v>1310800</v>
      </c>
      <c r="H2859" s="198">
        <v>37041.384965277779</v>
      </c>
      <c r="I2859" t="s">
        <v>1523</v>
      </c>
      <c r="M2859" t="s">
        <v>2946</v>
      </c>
      <c r="N2859" t="s">
        <v>1268</v>
      </c>
      <c r="O2859" t="s">
        <v>1578</v>
      </c>
      <c r="P2859" s="199">
        <v>5000</v>
      </c>
      <c r="S2859" t="s">
        <v>2947</v>
      </c>
      <c r="T2859" t="s">
        <v>3255</v>
      </c>
      <c r="U2859" s="201">
        <v>3.875</v>
      </c>
      <c r="V2859" t="s">
        <v>1115</v>
      </c>
      <c r="W2859" t="s">
        <v>1767</v>
      </c>
      <c r="X2859" t="s">
        <v>1269</v>
      </c>
      <c r="Y2859" t="s">
        <v>3275</v>
      </c>
      <c r="Z2859" t="s">
        <v>1909</v>
      </c>
      <c r="AA2859" t="s">
        <v>2482</v>
      </c>
      <c r="AB2859" s="198">
        <v>37257.875</v>
      </c>
      <c r="AC2859" s="198">
        <v>37621.875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4438</v>
      </c>
      <c r="G2860" s="202">
        <v>1310799</v>
      </c>
      <c r="H2860" s="198">
        <v>37041.384965277779</v>
      </c>
      <c r="I2860" t="s">
        <v>1425</v>
      </c>
      <c r="M2860" t="s">
        <v>2946</v>
      </c>
      <c r="N2860" t="s">
        <v>1524</v>
      </c>
      <c r="O2860" t="s">
        <v>4879</v>
      </c>
      <c r="P2860" s="199">
        <v>4438</v>
      </c>
      <c r="S2860" t="s">
        <v>2947</v>
      </c>
      <c r="T2860" t="s">
        <v>3255</v>
      </c>
      <c r="U2860" s="201">
        <v>3.8450000000000002</v>
      </c>
      <c r="V2860" t="s">
        <v>1426</v>
      </c>
      <c r="W2860" t="s">
        <v>1575</v>
      </c>
      <c r="X2860" t="s">
        <v>1576</v>
      </c>
      <c r="Y2860" t="s">
        <v>1528</v>
      </c>
      <c r="Z2860" t="s">
        <v>1909</v>
      </c>
      <c r="AA2860">
        <v>818011</v>
      </c>
      <c r="AB2860" s="198">
        <v>37042.875</v>
      </c>
      <c r="AC2860" s="198">
        <v>37042.875</v>
      </c>
    </row>
    <row r="2861" spans="1:29" x14ac:dyDescent="0.25">
      <c r="A2861" s="44" t="str">
        <f t="shared" si="221"/>
        <v xml:space="preserve"> Natural Gas Physical</v>
      </c>
      <c r="B2861" s="44" t="str">
        <f t="shared" si="222"/>
        <v/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1310801</v>
      </c>
      <c r="H2861" s="198">
        <v>37041.384976851848</v>
      </c>
      <c r="I2861" t="s">
        <v>1463</v>
      </c>
      <c r="M2861" t="s">
        <v>2946</v>
      </c>
      <c r="N2861" t="s">
        <v>96</v>
      </c>
      <c r="O2861" t="s">
        <v>1016</v>
      </c>
      <c r="P2861" s="199">
        <v>10000</v>
      </c>
      <c r="S2861" t="s">
        <v>3329</v>
      </c>
      <c r="T2861" t="s">
        <v>97</v>
      </c>
      <c r="U2861" s="201">
        <v>4.78</v>
      </c>
      <c r="V2861" t="s">
        <v>3338</v>
      </c>
      <c r="W2861" t="s">
        <v>98</v>
      </c>
      <c r="X2861" t="s">
        <v>99</v>
      </c>
      <c r="Y2861" t="s">
        <v>1528</v>
      </c>
      <c r="Z2861" t="s">
        <v>1910</v>
      </c>
      <c r="AA2861">
        <v>818012</v>
      </c>
      <c r="AB2861" s="198">
        <v>37041.875</v>
      </c>
      <c r="AC2861" s="198">
        <v>37041.875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10000</v>
      </c>
      <c r="G2862" s="202">
        <v>1310802</v>
      </c>
      <c r="H2862" s="198">
        <v>37041.384976851848</v>
      </c>
      <c r="I2862" t="s">
        <v>1262</v>
      </c>
      <c r="M2862" t="s">
        <v>2946</v>
      </c>
      <c r="N2862" t="s">
        <v>1524</v>
      </c>
      <c r="O2862" t="s">
        <v>4953</v>
      </c>
      <c r="P2862" s="199">
        <v>10000</v>
      </c>
      <c r="S2862" t="s">
        <v>2947</v>
      </c>
      <c r="T2862" t="s">
        <v>3255</v>
      </c>
      <c r="U2862" s="201">
        <v>3.86</v>
      </c>
      <c r="V2862" t="s">
        <v>1369</v>
      </c>
      <c r="W2862" t="s">
        <v>1117</v>
      </c>
      <c r="X2862" t="s">
        <v>1118</v>
      </c>
      <c r="Y2862" t="s">
        <v>1528</v>
      </c>
      <c r="Z2862" t="s">
        <v>1909</v>
      </c>
      <c r="AA2862">
        <v>818013</v>
      </c>
      <c r="AB2862" s="198">
        <v>37042.875</v>
      </c>
      <c r="AC2862" s="198">
        <v>37042.875</v>
      </c>
    </row>
    <row r="2863" spans="1:29" x14ac:dyDescent="0.25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1310803</v>
      </c>
      <c r="H2863" s="198">
        <v>37041.385023148148</v>
      </c>
      <c r="I2863" t="s">
        <v>1463</v>
      </c>
      <c r="M2863" t="s">
        <v>2946</v>
      </c>
      <c r="N2863" t="s">
        <v>96</v>
      </c>
      <c r="O2863" t="s">
        <v>2345</v>
      </c>
      <c r="P2863" s="199">
        <v>5000</v>
      </c>
      <c r="S2863" t="s">
        <v>3329</v>
      </c>
      <c r="T2863" t="s">
        <v>97</v>
      </c>
      <c r="U2863" s="201">
        <v>4.7850000000000001</v>
      </c>
      <c r="V2863" t="s">
        <v>3338</v>
      </c>
      <c r="W2863" t="s">
        <v>98</v>
      </c>
      <c r="X2863" t="s">
        <v>99</v>
      </c>
      <c r="Y2863" t="s">
        <v>1528</v>
      </c>
      <c r="Z2863" t="s">
        <v>1910</v>
      </c>
      <c r="AA2863">
        <v>818014</v>
      </c>
      <c r="AB2863" s="198">
        <v>37042.875</v>
      </c>
      <c r="AC2863" s="198">
        <v>37042.875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30</v>
      </c>
      <c r="F2864" s="213">
        <f t="shared" si="225"/>
        <v>39360</v>
      </c>
      <c r="G2864" s="202">
        <v>1310804</v>
      </c>
      <c r="H2864" s="198">
        <v>37041.385034722225</v>
      </c>
      <c r="I2864" t="s">
        <v>1428</v>
      </c>
      <c r="M2864" t="s">
        <v>2946</v>
      </c>
      <c r="N2864" t="s">
        <v>1524</v>
      </c>
      <c r="O2864" t="s">
        <v>359</v>
      </c>
      <c r="Q2864" s="199">
        <v>1312</v>
      </c>
      <c r="S2864" t="s">
        <v>2947</v>
      </c>
      <c r="T2864" t="s">
        <v>3255</v>
      </c>
      <c r="U2864" s="201">
        <v>3.55</v>
      </c>
      <c r="V2864" t="s">
        <v>875</v>
      </c>
      <c r="W2864" t="s">
        <v>1107</v>
      </c>
      <c r="X2864" t="s">
        <v>85</v>
      </c>
      <c r="Y2864" t="s">
        <v>1528</v>
      </c>
      <c r="Z2864" t="s">
        <v>1909</v>
      </c>
      <c r="AA2864">
        <v>818015</v>
      </c>
      <c r="AB2864" s="198">
        <v>37043.875</v>
      </c>
      <c r="AC2864" s="198">
        <v>37072.875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60000</v>
      </c>
      <c r="G2865" s="202">
        <v>1310806</v>
      </c>
      <c r="H2865" s="198">
        <v>37041.385115740741</v>
      </c>
      <c r="I2865" t="s">
        <v>1262</v>
      </c>
      <c r="M2865" t="s">
        <v>2946</v>
      </c>
      <c r="N2865" t="s">
        <v>1524</v>
      </c>
      <c r="O2865" t="s">
        <v>3383</v>
      </c>
      <c r="Q2865" s="199">
        <v>2000</v>
      </c>
      <c r="S2865" t="s">
        <v>2947</v>
      </c>
      <c r="T2865" t="s">
        <v>3255</v>
      </c>
      <c r="U2865" s="201">
        <v>3.85</v>
      </c>
      <c r="V2865" t="s">
        <v>1369</v>
      </c>
      <c r="W2865" t="s">
        <v>1117</v>
      </c>
      <c r="X2865" t="s">
        <v>1118</v>
      </c>
      <c r="Y2865" t="s">
        <v>1528</v>
      </c>
      <c r="Z2865" t="s">
        <v>1909</v>
      </c>
      <c r="AA2865">
        <v>818016</v>
      </c>
      <c r="AB2865" s="198">
        <v>37043.875</v>
      </c>
      <c r="AC2865" s="198">
        <v>37072.875</v>
      </c>
    </row>
    <row r="2866" spans="1:29" x14ac:dyDescent="0.25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151</v>
      </c>
      <c r="F2866" s="213">
        <f t="shared" si="225"/>
        <v>755000</v>
      </c>
      <c r="G2866" s="202">
        <v>1310809</v>
      </c>
      <c r="H2866" s="198">
        <v>37041.385127314818</v>
      </c>
      <c r="I2866" t="s">
        <v>1523</v>
      </c>
      <c r="M2866" t="s">
        <v>2946</v>
      </c>
      <c r="N2866" t="s">
        <v>1268</v>
      </c>
      <c r="O2866" t="s">
        <v>1555</v>
      </c>
      <c r="P2866" s="199">
        <v>5000</v>
      </c>
      <c r="S2866" t="s">
        <v>2947</v>
      </c>
      <c r="T2866" t="s">
        <v>3255</v>
      </c>
      <c r="U2866" s="201">
        <v>4.1500000000000004</v>
      </c>
      <c r="V2866" t="s">
        <v>1115</v>
      </c>
      <c r="W2866" t="s">
        <v>1767</v>
      </c>
      <c r="X2866" t="s">
        <v>1269</v>
      </c>
      <c r="Y2866" t="s">
        <v>3275</v>
      </c>
      <c r="Z2866" t="s">
        <v>1909</v>
      </c>
      <c r="AA2866" t="s">
        <v>2483</v>
      </c>
      <c r="AB2866" s="198">
        <v>37196</v>
      </c>
      <c r="AC2866" s="198">
        <v>37346</v>
      </c>
    </row>
    <row r="2867" spans="1:29" x14ac:dyDescent="0.25">
      <c r="A2867" s="44" t="str">
        <f t="shared" si="221"/>
        <v>US Oil Products Financial</v>
      </c>
      <c r="B2867" s="44" t="str">
        <f t="shared" si="222"/>
        <v>US</v>
      </c>
      <c r="C2867" s="44" t="str">
        <f t="shared" si="223"/>
        <v>Oil Products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25000</v>
      </c>
      <c r="G2867" s="202">
        <v>1310810</v>
      </c>
      <c r="H2867" s="198">
        <v>37041.385150462964</v>
      </c>
      <c r="I2867" t="s">
        <v>1062</v>
      </c>
      <c r="M2867" t="s">
        <v>2950</v>
      </c>
      <c r="N2867" t="s">
        <v>3356</v>
      </c>
      <c r="O2867" t="s">
        <v>3357</v>
      </c>
      <c r="Q2867" s="199">
        <v>25000</v>
      </c>
      <c r="S2867" t="s">
        <v>1595</v>
      </c>
      <c r="T2867" t="s">
        <v>3255</v>
      </c>
      <c r="U2867" s="201">
        <v>77.599999999999994</v>
      </c>
      <c r="V2867" t="s">
        <v>1064</v>
      </c>
      <c r="W2867" t="s">
        <v>3436</v>
      </c>
      <c r="X2867" t="s">
        <v>3437</v>
      </c>
      <c r="Y2867" t="s">
        <v>1670</v>
      </c>
      <c r="Z2867" t="s">
        <v>1909</v>
      </c>
      <c r="AA2867">
        <v>109539</v>
      </c>
      <c r="AB2867" s="198">
        <v>37043</v>
      </c>
      <c r="AC2867" s="198">
        <v>37072</v>
      </c>
    </row>
    <row r="2868" spans="1:29" x14ac:dyDescent="0.25">
      <c r="A2868" s="44" t="str">
        <f t="shared" si="221"/>
        <v>US Power Physical</v>
      </c>
      <c r="B2868" s="44" t="str">
        <f t="shared" si="222"/>
        <v>US</v>
      </c>
      <c r="C2868" s="44" t="str">
        <f t="shared" si="223"/>
        <v>Power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30</v>
      </c>
      <c r="F2868" s="213">
        <f t="shared" si="225"/>
        <v>1500</v>
      </c>
      <c r="G2868" s="202">
        <v>1310811</v>
      </c>
      <c r="H2868" s="198">
        <v>37041.385162037041</v>
      </c>
      <c r="I2868" t="s">
        <v>2976</v>
      </c>
      <c r="M2868" t="s">
        <v>1657</v>
      </c>
      <c r="N2868" t="s">
        <v>2977</v>
      </c>
      <c r="O2868" t="s">
        <v>534</v>
      </c>
      <c r="P2868" s="199">
        <v>50</v>
      </c>
      <c r="S2868" t="s">
        <v>2945</v>
      </c>
      <c r="T2868" t="s">
        <v>3255</v>
      </c>
      <c r="U2868" s="201">
        <v>45.4</v>
      </c>
      <c r="V2868" t="s">
        <v>888</v>
      </c>
      <c r="W2868" t="s">
        <v>1253</v>
      </c>
      <c r="X2868" t="s">
        <v>3001</v>
      </c>
      <c r="Y2868" t="s">
        <v>1072</v>
      </c>
      <c r="Z2868" t="s">
        <v>1904</v>
      </c>
      <c r="AA2868">
        <v>626074.1</v>
      </c>
      <c r="AB2868" s="198">
        <v>37500.71597222222</v>
      </c>
      <c r="AC2868" s="198">
        <v>37529.71597222222</v>
      </c>
    </row>
    <row r="2869" spans="1:29" x14ac:dyDescent="0.25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151</v>
      </c>
      <c r="F2869" s="213">
        <f t="shared" si="225"/>
        <v>755000</v>
      </c>
      <c r="G2869" s="202">
        <v>1310812</v>
      </c>
      <c r="H2869" s="198">
        <v>37041.385243055556</v>
      </c>
      <c r="I2869" t="s">
        <v>1573</v>
      </c>
      <c r="M2869" t="s">
        <v>2946</v>
      </c>
      <c r="N2869" t="s">
        <v>1268</v>
      </c>
      <c r="O2869" t="s">
        <v>1555</v>
      </c>
      <c r="Q2869" s="199">
        <v>5000</v>
      </c>
      <c r="S2869" t="s">
        <v>2947</v>
      </c>
      <c r="T2869" t="s">
        <v>3255</v>
      </c>
      <c r="U2869" s="201">
        <v>4.1550000000000002</v>
      </c>
      <c r="V2869" t="s">
        <v>1217</v>
      </c>
      <c r="W2869" t="s">
        <v>1767</v>
      </c>
      <c r="X2869" t="s">
        <v>1269</v>
      </c>
      <c r="Y2869" t="s">
        <v>3275</v>
      </c>
      <c r="Z2869" t="s">
        <v>1909</v>
      </c>
      <c r="AA2869" t="s">
        <v>2484</v>
      </c>
      <c r="AB2869" s="198">
        <v>37196</v>
      </c>
      <c r="AC2869" s="198">
        <v>37346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5000</v>
      </c>
      <c r="G2870" s="202">
        <v>1310813</v>
      </c>
      <c r="H2870" s="198">
        <v>37041.385266203702</v>
      </c>
      <c r="I2870" t="s">
        <v>1276</v>
      </c>
      <c r="M2870" t="s">
        <v>2946</v>
      </c>
      <c r="N2870" t="s">
        <v>1524</v>
      </c>
      <c r="O2870" t="s">
        <v>4934</v>
      </c>
      <c r="P2870" s="199">
        <v>5000</v>
      </c>
      <c r="S2870" t="s">
        <v>2947</v>
      </c>
      <c r="T2870" t="s">
        <v>3255</v>
      </c>
      <c r="U2870" s="201">
        <v>3.5</v>
      </c>
      <c r="V2870" t="s">
        <v>314</v>
      </c>
      <c r="W2870" t="s">
        <v>91</v>
      </c>
      <c r="X2870" t="s">
        <v>83</v>
      </c>
      <c r="Y2870" t="s">
        <v>1528</v>
      </c>
      <c r="Z2870" t="s">
        <v>1909</v>
      </c>
      <c r="AA2870">
        <v>818017</v>
      </c>
      <c r="AB2870" s="198">
        <v>37042.875</v>
      </c>
      <c r="AC2870" s="198">
        <v>37042.875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1310815</v>
      </c>
      <c r="H2871" s="198">
        <v>37041.385300925926</v>
      </c>
      <c r="I2871" t="s">
        <v>1479</v>
      </c>
      <c r="M2871" t="s">
        <v>2946</v>
      </c>
      <c r="N2871" t="s">
        <v>1524</v>
      </c>
      <c r="O2871" t="s">
        <v>2086</v>
      </c>
      <c r="Q2871" s="199">
        <v>5000</v>
      </c>
      <c r="S2871" t="s">
        <v>2947</v>
      </c>
      <c r="T2871" t="s">
        <v>3255</v>
      </c>
      <c r="U2871" s="201">
        <v>3.7488000000000001</v>
      </c>
      <c r="V2871" t="s">
        <v>1480</v>
      </c>
      <c r="W2871" t="s">
        <v>1526</v>
      </c>
      <c r="X2871" t="s">
        <v>1527</v>
      </c>
      <c r="Y2871" t="s">
        <v>1528</v>
      </c>
      <c r="Z2871" t="s">
        <v>1909</v>
      </c>
      <c r="AA2871">
        <v>818018</v>
      </c>
      <c r="AB2871" s="198">
        <v>37042.875</v>
      </c>
      <c r="AC2871" s="198">
        <v>37042.875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608</v>
      </c>
      <c r="G2872" s="202">
        <v>1310814</v>
      </c>
      <c r="H2872" s="198">
        <v>37041.385300925926</v>
      </c>
      <c r="I2872" t="s">
        <v>1238</v>
      </c>
      <c r="M2872" t="s">
        <v>2946</v>
      </c>
      <c r="N2872" t="s">
        <v>1524</v>
      </c>
      <c r="O2872" t="s">
        <v>4941</v>
      </c>
      <c r="Q2872" s="199">
        <v>608</v>
      </c>
      <c r="S2872" t="s">
        <v>2947</v>
      </c>
      <c r="T2872" t="s">
        <v>3255</v>
      </c>
      <c r="U2872" s="201">
        <v>3.65</v>
      </c>
      <c r="V2872" t="s">
        <v>1416</v>
      </c>
      <c r="W2872" t="s">
        <v>1388</v>
      </c>
      <c r="X2872" t="s">
        <v>85</v>
      </c>
      <c r="Y2872" t="s">
        <v>1528</v>
      </c>
      <c r="Z2872" t="s">
        <v>1909</v>
      </c>
      <c r="AA2872">
        <v>818019</v>
      </c>
      <c r="AB2872" s="198">
        <v>37042.875</v>
      </c>
      <c r="AC2872" s="198">
        <v>37042.875</v>
      </c>
    </row>
    <row r="2873" spans="1:29" x14ac:dyDescent="0.25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1310816</v>
      </c>
      <c r="H2873" s="198">
        <v>37041.385312500002</v>
      </c>
      <c r="I2873" t="s">
        <v>1484</v>
      </c>
      <c r="M2873" t="s">
        <v>2946</v>
      </c>
      <c r="N2873" t="s">
        <v>96</v>
      </c>
      <c r="O2873" t="s">
        <v>2390</v>
      </c>
      <c r="P2873" s="199">
        <v>5000</v>
      </c>
      <c r="S2873" t="s">
        <v>3329</v>
      </c>
      <c r="T2873" t="s">
        <v>97</v>
      </c>
      <c r="U2873" s="201">
        <v>5.05</v>
      </c>
      <c r="V2873" t="s">
        <v>2485</v>
      </c>
      <c r="W2873" t="s">
        <v>1487</v>
      </c>
      <c r="X2873" t="s">
        <v>3337</v>
      </c>
      <c r="Y2873" t="s">
        <v>1528</v>
      </c>
      <c r="Z2873" t="s">
        <v>1910</v>
      </c>
      <c r="AA2873">
        <v>818020</v>
      </c>
      <c r="AB2873" s="198">
        <v>37042.875</v>
      </c>
      <c r="AC2873" s="198">
        <v>37042.875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2155</v>
      </c>
      <c r="G2874" s="202">
        <v>1310819</v>
      </c>
      <c r="H2874" s="198">
        <v>37041.385347222225</v>
      </c>
      <c r="I2874" t="s">
        <v>2976</v>
      </c>
      <c r="M2874" t="s">
        <v>2946</v>
      </c>
      <c r="N2874" t="s">
        <v>1524</v>
      </c>
      <c r="O2874" t="s">
        <v>4904</v>
      </c>
      <c r="P2874" s="199">
        <v>2155</v>
      </c>
      <c r="S2874" t="s">
        <v>2947</v>
      </c>
      <c r="T2874" t="s">
        <v>3255</v>
      </c>
      <c r="U2874" s="201">
        <v>3.9049999999999998</v>
      </c>
      <c r="V2874" t="s">
        <v>1473</v>
      </c>
      <c r="W2874" t="s">
        <v>64</v>
      </c>
      <c r="X2874" t="s">
        <v>65</v>
      </c>
      <c r="Y2874" t="s">
        <v>1528</v>
      </c>
      <c r="Z2874" t="s">
        <v>1909</v>
      </c>
      <c r="AA2874">
        <v>818022</v>
      </c>
      <c r="AB2874" s="198">
        <v>37042.875</v>
      </c>
      <c r="AC2874" s="198">
        <v>37042.875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1310818</v>
      </c>
      <c r="H2875" s="198">
        <v>37041.385347222225</v>
      </c>
      <c r="I2875" t="s">
        <v>2430</v>
      </c>
      <c r="M2875" t="s">
        <v>2946</v>
      </c>
      <c r="N2875" t="s">
        <v>1524</v>
      </c>
      <c r="O2875" t="s">
        <v>2071</v>
      </c>
      <c r="Q2875" s="199">
        <v>5000</v>
      </c>
      <c r="S2875" t="s">
        <v>2947</v>
      </c>
      <c r="T2875" t="s">
        <v>3255</v>
      </c>
      <c r="U2875" s="201">
        <v>3.5750000000000002</v>
      </c>
      <c r="V2875" t="s">
        <v>2431</v>
      </c>
      <c r="W2875" t="s">
        <v>1107</v>
      </c>
      <c r="X2875" t="s">
        <v>85</v>
      </c>
      <c r="Y2875" t="s">
        <v>1528</v>
      </c>
      <c r="Z2875" t="s">
        <v>1909</v>
      </c>
      <c r="AA2875">
        <v>818021</v>
      </c>
      <c r="AB2875" s="198">
        <v>37042.875</v>
      </c>
      <c r="AC2875" s="198">
        <v>37042.875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1310820</v>
      </c>
      <c r="H2876" s="198">
        <v>37041.385358796295</v>
      </c>
      <c r="I2876" t="s">
        <v>1276</v>
      </c>
      <c r="M2876" t="s">
        <v>2946</v>
      </c>
      <c r="N2876" t="s">
        <v>1524</v>
      </c>
      <c r="O2876" t="s">
        <v>2016</v>
      </c>
      <c r="Q2876" s="199">
        <v>5000</v>
      </c>
      <c r="S2876" t="s">
        <v>2947</v>
      </c>
      <c r="T2876" t="s">
        <v>3255</v>
      </c>
      <c r="U2876" s="201">
        <v>3.645</v>
      </c>
      <c r="V2876" t="s">
        <v>3393</v>
      </c>
      <c r="W2876" t="s">
        <v>1107</v>
      </c>
      <c r="X2876" t="s">
        <v>1108</v>
      </c>
      <c r="Y2876" t="s">
        <v>1528</v>
      </c>
      <c r="Z2876" t="s">
        <v>1909</v>
      </c>
      <c r="AA2876">
        <v>818023</v>
      </c>
      <c r="AB2876" s="198">
        <v>37042.875</v>
      </c>
      <c r="AC2876" s="198">
        <v>37042.875</v>
      </c>
    </row>
    <row r="2877" spans="1:29" x14ac:dyDescent="0.25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1310821</v>
      </c>
      <c r="H2877" s="198">
        <v>37041.385370370372</v>
      </c>
      <c r="I2877" t="s">
        <v>1592</v>
      </c>
      <c r="M2877" t="s">
        <v>2946</v>
      </c>
      <c r="N2877" t="s">
        <v>96</v>
      </c>
      <c r="O2877" t="s">
        <v>2345</v>
      </c>
      <c r="Q2877" s="199">
        <v>5000</v>
      </c>
      <c r="S2877" t="s">
        <v>3329</v>
      </c>
      <c r="T2877" t="s">
        <v>97</v>
      </c>
      <c r="U2877" s="201">
        <v>4.8</v>
      </c>
      <c r="V2877" t="s">
        <v>1593</v>
      </c>
      <c r="W2877" t="s">
        <v>98</v>
      </c>
      <c r="X2877" t="s">
        <v>99</v>
      </c>
      <c r="Y2877" t="s">
        <v>1528</v>
      </c>
      <c r="Z2877" t="s">
        <v>1910</v>
      </c>
      <c r="AA2877">
        <v>818024</v>
      </c>
      <c r="AB2877" s="198">
        <v>37042.875</v>
      </c>
      <c r="AC2877" s="198">
        <v>37042.875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8377</v>
      </c>
      <c r="G2878" s="202">
        <v>1310822</v>
      </c>
      <c r="H2878" s="198">
        <v>37041.385393518518</v>
      </c>
      <c r="I2878" t="s">
        <v>1457</v>
      </c>
      <c r="M2878" t="s">
        <v>2946</v>
      </c>
      <c r="N2878" t="s">
        <v>1524</v>
      </c>
      <c r="O2878" t="s">
        <v>110</v>
      </c>
      <c r="P2878" s="199">
        <v>8377</v>
      </c>
      <c r="S2878" t="s">
        <v>2947</v>
      </c>
      <c r="T2878" t="s">
        <v>3255</v>
      </c>
      <c r="U2878" s="201">
        <v>3.6850000000000001</v>
      </c>
      <c r="V2878" t="s">
        <v>3351</v>
      </c>
      <c r="W2878" t="s">
        <v>1101</v>
      </c>
      <c r="X2878" t="s">
        <v>1102</v>
      </c>
      <c r="Y2878" t="s">
        <v>1528</v>
      </c>
      <c r="Z2878" t="s">
        <v>1909</v>
      </c>
      <c r="AA2878">
        <v>818025</v>
      </c>
      <c r="AB2878" s="198">
        <v>37042.875</v>
      </c>
      <c r="AC2878" s="198">
        <v>37042.875</v>
      </c>
    </row>
    <row r="2879" spans="1:29" x14ac:dyDescent="0.25">
      <c r="A2879" s="44" t="str">
        <f t="shared" si="221"/>
        <v xml:space="preserve"> Metals Financial</v>
      </c>
      <c r="B2879" s="44" t="str">
        <f t="shared" si="222"/>
        <v/>
      </c>
      <c r="C2879" s="44" t="str">
        <f t="shared" si="223"/>
        <v>Metals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2</v>
      </c>
      <c r="G2879" s="202">
        <v>1310823</v>
      </c>
      <c r="H2879" s="198">
        <v>37041.385474537034</v>
      </c>
      <c r="I2879" t="s">
        <v>3421</v>
      </c>
      <c r="M2879" t="s">
        <v>2952</v>
      </c>
      <c r="N2879" t="s">
        <v>3252</v>
      </c>
      <c r="O2879" t="s">
        <v>3253</v>
      </c>
      <c r="Q2879" s="199">
        <v>2</v>
      </c>
      <c r="S2879" t="s">
        <v>3254</v>
      </c>
      <c r="T2879" t="s">
        <v>3255</v>
      </c>
      <c r="U2879" s="201">
        <v>1702</v>
      </c>
      <c r="V2879" t="s">
        <v>3422</v>
      </c>
      <c r="W2879" t="s">
        <v>3261</v>
      </c>
      <c r="X2879" t="s">
        <v>3257</v>
      </c>
      <c r="Y2879" t="s">
        <v>3258</v>
      </c>
      <c r="Z2879" t="s">
        <v>3259</v>
      </c>
      <c r="AA2879">
        <v>2157931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1310825</v>
      </c>
      <c r="H2880" s="198">
        <v>37041.38554398148</v>
      </c>
      <c r="I2880" t="s">
        <v>1551</v>
      </c>
      <c r="M2880" t="s">
        <v>2946</v>
      </c>
      <c r="N2880" t="s">
        <v>1524</v>
      </c>
      <c r="O2880" t="s">
        <v>110</v>
      </c>
      <c r="P2880" s="199">
        <v>10000</v>
      </c>
      <c r="S2880" t="s">
        <v>2947</v>
      </c>
      <c r="T2880" t="s">
        <v>3255</v>
      </c>
      <c r="U2880" s="201">
        <v>3.6850000000000001</v>
      </c>
      <c r="V2880" t="s">
        <v>1058</v>
      </c>
      <c r="W2880" t="s">
        <v>1101</v>
      </c>
      <c r="X2880" t="s">
        <v>1102</v>
      </c>
      <c r="Y2880" t="s">
        <v>1528</v>
      </c>
      <c r="Z2880" t="s">
        <v>1909</v>
      </c>
      <c r="AA2880">
        <v>818026</v>
      </c>
      <c r="AB2880" s="198">
        <v>37042.875</v>
      </c>
      <c r="AC2880" s="198">
        <v>37042.875</v>
      </c>
    </row>
    <row r="2881" spans="1:29" x14ac:dyDescent="0.25">
      <c r="A2881" s="44" t="str">
        <f t="shared" si="221"/>
        <v xml:space="preserve"> Metals Financial</v>
      </c>
      <c r="B2881" s="44" t="str">
        <f t="shared" si="222"/>
        <v/>
      </c>
      <c r="C2881" s="44" t="str">
        <f t="shared" si="223"/>
        <v>Metals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8</v>
      </c>
      <c r="G2881" s="202">
        <v>1310827</v>
      </c>
      <c r="H2881" s="198">
        <v>37041.385601851849</v>
      </c>
      <c r="I2881" t="s">
        <v>3306</v>
      </c>
      <c r="M2881" t="s">
        <v>2952</v>
      </c>
      <c r="N2881" t="s">
        <v>3252</v>
      </c>
      <c r="O2881" t="s">
        <v>3253</v>
      </c>
      <c r="Q2881" s="199">
        <v>8</v>
      </c>
      <c r="S2881" t="s">
        <v>3254</v>
      </c>
      <c r="T2881" t="s">
        <v>3255</v>
      </c>
      <c r="U2881" s="201">
        <v>1702</v>
      </c>
      <c r="V2881" t="s">
        <v>2990</v>
      </c>
      <c r="W2881" t="s">
        <v>3261</v>
      </c>
      <c r="X2881" t="s">
        <v>3257</v>
      </c>
      <c r="Y2881" t="s">
        <v>3258</v>
      </c>
      <c r="Z2881" t="s">
        <v>3259</v>
      </c>
      <c r="AA2881">
        <v>2157935</v>
      </c>
    </row>
    <row r="2882" spans="1:29" x14ac:dyDescent="0.25">
      <c r="A2882" s="44" t="str">
        <f t="shared" si="221"/>
        <v xml:space="preserve"> Metals Financial</v>
      </c>
      <c r="B2882" s="44" t="str">
        <f t="shared" si="222"/>
        <v/>
      </c>
      <c r="C2882" s="44" t="str">
        <f t="shared" si="223"/>
        <v>Metals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2</v>
      </c>
      <c r="G2882" s="202">
        <v>1310828</v>
      </c>
      <c r="H2882" s="198">
        <v>37041.385601851849</v>
      </c>
      <c r="I2882" t="s">
        <v>3421</v>
      </c>
      <c r="M2882" t="s">
        <v>2952</v>
      </c>
      <c r="N2882" t="s">
        <v>3265</v>
      </c>
      <c r="O2882" t="s">
        <v>3266</v>
      </c>
      <c r="P2882" s="199">
        <v>2</v>
      </c>
      <c r="S2882" t="s">
        <v>3254</v>
      </c>
      <c r="T2882" t="s">
        <v>3255</v>
      </c>
      <c r="U2882" s="201">
        <v>1523</v>
      </c>
      <c r="V2882" t="s">
        <v>3422</v>
      </c>
      <c r="W2882" t="s">
        <v>3261</v>
      </c>
      <c r="X2882" t="s">
        <v>3257</v>
      </c>
      <c r="Y2882" t="s">
        <v>3258</v>
      </c>
      <c r="Z2882" t="s">
        <v>3259</v>
      </c>
      <c r="AA2882">
        <v>2157933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1310829</v>
      </c>
      <c r="H2883" s="198">
        <v>37041.385613425926</v>
      </c>
      <c r="I2883" t="s">
        <v>3019</v>
      </c>
      <c r="M2883" t="s">
        <v>2946</v>
      </c>
      <c r="N2883" t="s">
        <v>1524</v>
      </c>
      <c r="O2883" t="s">
        <v>362</v>
      </c>
      <c r="P2883" s="199">
        <v>10000</v>
      </c>
      <c r="S2883" t="s">
        <v>2947</v>
      </c>
      <c r="T2883" t="s">
        <v>3255</v>
      </c>
      <c r="U2883" s="201">
        <v>3.62</v>
      </c>
      <c r="V2883" t="s">
        <v>3020</v>
      </c>
      <c r="W2883" t="s">
        <v>1388</v>
      </c>
      <c r="X2883" t="s">
        <v>85</v>
      </c>
      <c r="Y2883" t="s">
        <v>1528</v>
      </c>
      <c r="Z2883" t="s">
        <v>1909</v>
      </c>
      <c r="AA2883">
        <v>818027</v>
      </c>
      <c r="AB2883" s="198">
        <v>37042.875</v>
      </c>
      <c r="AC2883" s="198">
        <v>37042.875</v>
      </c>
    </row>
    <row r="2884" spans="1:29" x14ac:dyDescent="0.25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1310831</v>
      </c>
      <c r="H2884" s="198">
        <v>37041.385625000003</v>
      </c>
      <c r="I2884" t="s">
        <v>1062</v>
      </c>
      <c r="M2884" t="s">
        <v>3086</v>
      </c>
      <c r="N2884" t="s">
        <v>1063</v>
      </c>
      <c r="O2884" t="s">
        <v>2972</v>
      </c>
      <c r="P2884" s="199">
        <v>50000</v>
      </c>
      <c r="S2884" t="s">
        <v>2953</v>
      </c>
      <c r="T2884" t="s">
        <v>3255</v>
      </c>
      <c r="U2884" s="201">
        <v>28.55</v>
      </c>
      <c r="V2884" t="s">
        <v>1513</v>
      </c>
      <c r="W2884" t="s">
        <v>1065</v>
      </c>
      <c r="X2884" t="s">
        <v>1066</v>
      </c>
      <c r="Y2884" t="s">
        <v>1670</v>
      </c>
      <c r="Z2884" t="s">
        <v>1909</v>
      </c>
      <c r="AA2884">
        <v>109540</v>
      </c>
      <c r="AB2884" s="198">
        <v>37073</v>
      </c>
      <c r="AC2884" s="198">
        <v>37103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4455</v>
      </c>
      <c r="G2885" s="202">
        <v>1310833</v>
      </c>
      <c r="H2885" s="198">
        <v>37041.385717592595</v>
      </c>
      <c r="I2885" t="s">
        <v>1529</v>
      </c>
      <c r="M2885" t="s">
        <v>2946</v>
      </c>
      <c r="N2885" t="s">
        <v>1524</v>
      </c>
      <c r="O2885" t="s">
        <v>4960</v>
      </c>
      <c r="P2885" s="199">
        <v>4455</v>
      </c>
      <c r="S2885" t="s">
        <v>2947</v>
      </c>
      <c r="T2885" t="s">
        <v>3255</v>
      </c>
      <c r="U2885" s="201">
        <v>3.6675</v>
      </c>
      <c r="V2885" t="s">
        <v>1530</v>
      </c>
      <c r="W2885" t="s">
        <v>1562</v>
      </c>
      <c r="X2885" t="s">
        <v>1563</v>
      </c>
      <c r="Y2885" t="s">
        <v>1528</v>
      </c>
      <c r="Z2885" t="s">
        <v>1909</v>
      </c>
      <c r="AA2885">
        <v>818028</v>
      </c>
      <c r="AB2885" s="198">
        <v>37042.875</v>
      </c>
      <c r="AC2885" s="198">
        <v>37042.875</v>
      </c>
    </row>
    <row r="2886" spans="1:29" x14ac:dyDescent="0.25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151</v>
      </c>
      <c r="F2886" s="213">
        <f t="shared" si="225"/>
        <v>755000</v>
      </c>
      <c r="G2886" s="202">
        <v>1310836</v>
      </c>
      <c r="H2886" s="198">
        <v>37041.385763888888</v>
      </c>
      <c r="I2886" t="s">
        <v>1267</v>
      </c>
      <c r="M2886" t="s">
        <v>2946</v>
      </c>
      <c r="N2886" t="s">
        <v>1268</v>
      </c>
      <c r="O2886" t="s">
        <v>1555</v>
      </c>
      <c r="P2886" s="199">
        <v>5000</v>
      </c>
      <c r="S2886" t="s">
        <v>2947</v>
      </c>
      <c r="T2886" t="s">
        <v>3255</v>
      </c>
      <c r="U2886" s="201">
        <v>4.1550000000000002</v>
      </c>
      <c r="V2886" t="s">
        <v>1343</v>
      </c>
      <c r="W2886" t="s">
        <v>1767</v>
      </c>
      <c r="X2886" t="s">
        <v>1269</v>
      </c>
      <c r="Y2886" t="s">
        <v>3275</v>
      </c>
      <c r="Z2886" t="s">
        <v>1909</v>
      </c>
      <c r="AA2886" t="s">
        <v>2486</v>
      </c>
      <c r="AB2886" s="198">
        <v>37196</v>
      </c>
      <c r="AC2886" s="198">
        <v>37346</v>
      </c>
    </row>
    <row r="2887" spans="1:29" x14ac:dyDescent="0.25">
      <c r="A2887" s="44" t="str">
        <f t="shared" si="221"/>
        <v>US Natural Gas Financial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Financial</v>
      </c>
      <c r="E2887" s="44">
        <f>IF(VLOOKUP(S2887,'DD-Lookup'!$J$6:$L$50,3,FALSE)="Monthly",(YEAR(AC2887)-YEAR(AB2887))*12+MONTH(AC2887)-MONTH(AB2887)+1,(AC2887-AB2887+1))</f>
        <v>30</v>
      </c>
      <c r="F2887" s="213">
        <f t="shared" si="225"/>
        <v>150000</v>
      </c>
      <c r="G2887" s="202">
        <v>1310837</v>
      </c>
      <c r="H2887" s="198">
        <v>37041.385775462964</v>
      </c>
      <c r="I2887" t="s">
        <v>1569</v>
      </c>
      <c r="M2887" t="s">
        <v>2946</v>
      </c>
      <c r="N2887" t="s">
        <v>1538</v>
      </c>
      <c r="O2887" t="s">
        <v>1414</v>
      </c>
      <c r="P2887" s="199">
        <v>5000</v>
      </c>
      <c r="S2887" t="s">
        <v>2947</v>
      </c>
      <c r="T2887" t="s">
        <v>3255</v>
      </c>
      <c r="U2887" s="201">
        <v>5.41</v>
      </c>
      <c r="V2887" t="s">
        <v>1322</v>
      </c>
      <c r="W2887" t="s">
        <v>1410</v>
      </c>
      <c r="X2887" t="s">
        <v>1411</v>
      </c>
      <c r="Y2887" t="s">
        <v>3275</v>
      </c>
      <c r="Z2887" t="s">
        <v>1909</v>
      </c>
      <c r="AA2887" t="s">
        <v>2487</v>
      </c>
      <c r="AB2887" s="198">
        <v>37135.875</v>
      </c>
      <c r="AC2887" s="198">
        <v>37164.875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880</v>
      </c>
      <c r="G2888" s="202">
        <v>1310840</v>
      </c>
      <c r="H2888" s="198">
        <v>37041.38585648148</v>
      </c>
      <c r="I2888" t="s">
        <v>1509</v>
      </c>
      <c r="M2888" t="s">
        <v>2946</v>
      </c>
      <c r="N2888" t="s">
        <v>1524</v>
      </c>
      <c r="O2888" t="s">
        <v>4953</v>
      </c>
      <c r="P2888" s="199">
        <v>880</v>
      </c>
      <c r="S2888" t="s">
        <v>2947</v>
      </c>
      <c r="T2888" t="s">
        <v>3255</v>
      </c>
      <c r="U2888" s="201">
        <v>3.855</v>
      </c>
      <c r="V2888" t="s">
        <v>2965</v>
      </c>
      <c r="W2888" t="s">
        <v>1117</v>
      </c>
      <c r="X2888" t="s">
        <v>1118</v>
      </c>
      <c r="Y2888" t="s">
        <v>1528</v>
      </c>
      <c r="Z2888" t="s">
        <v>1909</v>
      </c>
      <c r="AA2888">
        <v>818029</v>
      </c>
      <c r="AB2888" s="198">
        <v>37042.875</v>
      </c>
      <c r="AC2888" s="198">
        <v>37042.875</v>
      </c>
    </row>
    <row r="2889" spans="1:29" x14ac:dyDescent="0.25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31</v>
      </c>
      <c r="F2889" s="213">
        <f t="shared" si="225"/>
        <v>310000</v>
      </c>
      <c r="G2889" s="202">
        <v>1310843</v>
      </c>
      <c r="H2889" s="198">
        <v>37041.385925925926</v>
      </c>
      <c r="I2889" t="s">
        <v>1532</v>
      </c>
      <c r="M2889" t="s">
        <v>2946</v>
      </c>
      <c r="N2889" t="s">
        <v>1538</v>
      </c>
      <c r="O2889" t="s">
        <v>529</v>
      </c>
      <c r="P2889" s="199">
        <v>10000</v>
      </c>
      <c r="S2889" t="s">
        <v>2947</v>
      </c>
      <c r="T2889" t="s">
        <v>3255</v>
      </c>
      <c r="U2889" s="201">
        <v>0.1925</v>
      </c>
      <c r="V2889" t="s">
        <v>1533</v>
      </c>
      <c r="W2889" t="s">
        <v>1539</v>
      </c>
      <c r="X2889" t="s">
        <v>1540</v>
      </c>
      <c r="Y2889" t="s">
        <v>3275</v>
      </c>
      <c r="Z2889" t="s">
        <v>1909</v>
      </c>
      <c r="AA2889" t="s">
        <v>2488</v>
      </c>
      <c r="AB2889" s="198">
        <v>37073.875</v>
      </c>
      <c r="AC2889" s="198">
        <v>37103.875</v>
      </c>
    </row>
    <row r="2890" spans="1:29" x14ac:dyDescent="0.25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365</v>
      </c>
      <c r="F2890" s="213">
        <f t="shared" si="225"/>
        <v>1825000</v>
      </c>
      <c r="G2890" s="202">
        <v>1310844</v>
      </c>
      <c r="H2890" s="198">
        <v>37041.385983796295</v>
      </c>
      <c r="I2890" t="s">
        <v>2992</v>
      </c>
      <c r="M2890" t="s">
        <v>2946</v>
      </c>
      <c r="N2890" t="s">
        <v>1268</v>
      </c>
      <c r="O2890" t="s">
        <v>1578</v>
      </c>
      <c r="P2890" s="199">
        <v>5000</v>
      </c>
      <c r="S2890" t="s">
        <v>2947</v>
      </c>
      <c r="T2890" t="s">
        <v>3255</v>
      </c>
      <c r="U2890" s="201">
        <v>3.875</v>
      </c>
      <c r="V2890" t="s">
        <v>1685</v>
      </c>
      <c r="W2890" t="s">
        <v>1767</v>
      </c>
      <c r="X2890" t="s">
        <v>1269</v>
      </c>
      <c r="Y2890" t="s">
        <v>3275</v>
      </c>
      <c r="Z2890" t="s">
        <v>1909</v>
      </c>
      <c r="AA2890" t="s">
        <v>2489</v>
      </c>
      <c r="AB2890" s="198">
        <v>37257.875</v>
      </c>
      <c r="AC2890" s="198">
        <v>37621.875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590</v>
      </c>
      <c r="G2891" s="202">
        <v>1310845</v>
      </c>
      <c r="H2891" s="198">
        <v>37041.386018518519</v>
      </c>
      <c r="I2891" t="s">
        <v>3133</v>
      </c>
      <c r="M2891" t="s">
        <v>2946</v>
      </c>
      <c r="N2891" t="s">
        <v>1524</v>
      </c>
      <c r="O2891" t="s">
        <v>360</v>
      </c>
      <c r="Q2891" s="199">
        <v>590</v>
      </c>
      <c r="S2891" t="s">
        <v>2947</v>
      </c>
      <c r="T2891" t="s">
        <v>3255</v>
      </c>
      <c r="U2891" s="201">
        <v>3.6349999999999998</v>
      </c>
      <c r="V2891" t="s">
        <v>3134</v>
      </c>
      <c r="W2891" t="s">
        <v>1107</v>
      </c>
      <c r="X2891" t="s">
        <v>85</v>
      </c>
      <c r="Y2891" t="s">
        <v>1528</v>
      </c>
      <c r="Z2891" t="s">
        <v>1909</v>
      </c>
      <c r="AA2891">
        <v>818031</v>
      </c>
      <c r="AB2891" s="198">
        <v>37042.875</v>
      </c>
      <c r="AC2891" s="198">
        <v>37042.875</v>
      </c>
    </row>
    <row r="2892" spans="1:29" x14ac:dyDescent="0.25">
      <c r="A2892" s="44" t="str">
        <f t="shared" si="226"/>
        <v>US Natural Gas Financial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30</v>
      </c>
      <c r="F2892" s="213">
        <f t="shared" si="230"/>
        <v>150000</v>
      </c>
      <c r="G2892" s="202">
        <v>1310848</v>
      </c>
      <c r="H2892" s="198">
        <v>37041.386030092595</v>
      </c>
      <c r="I2892" t="s">
        <v>75</v>
      </c>
      <c r="M2892" t="s">
        <v>2946</v>
      </c>
      <c r="N2892" t="s">
        <v>1268</v>
      </c>
      <c r="O2892" t="s">
        <v>74</v>
      </c>
      <c r="Q2892" s="199">
        <v>5000</v>
      </c>
      <c r="S2892" t="s">
        <v>2947</v>
      </c>
      <c r="T2892" t="s">
        <v>3255</v>
      </c>
      <c r="U2892" s="201">
        <v>3.63</v>
      </c>
      <c r="V2892" t="s">
        <v>1466</v>
      </c>
      <c r="W2892" t="s">
        <v>1580</v>
      </c>
      <c r="X2892" t="s">
        <v>1093</v>
      </c>
      <c r="Y2892" t="s">
        <v>3275</v>
      </c>
      <c r="Z2892" t="s">
        <v>1909</v>
      </c>
      <c r="AA2892" t="s">
        <v>2490</v>
      </c>
      <c r="AB2892" s="198">
        <v>37043.875</v>
      </c>
      <c r="AC2892" s="198">
        <v>37072.875</v>
      </c>
    </row>
    <row r="2893" spans="1:29" x14ac:dyDescent="0.25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92</v>
      </c>
      <c r="F2893" s="213">
        <f t="shared" si="230"/>
        <v>460000</v>
      </c>
      <c r="G2893" s="202">
        <v>1310846</v>
      </c>
      <c r="H2893" s="198">
        <v>37041.386030092595</v>
      </c>
      <c r="I2893" t="s">
        <v>1532</v>
      </c>
      <c r="M2893" t="s">
        <v>2946</v>
      </c>
      <c r="N2893" t="s">
        <v>1538</v>
      </c>
      <c r="O2893" t="s">
        <v>2088</v>
      </c>
      <c r="P2893" s="199">
        <v>5000</v>
      </c>
      <c r="S2893" t="s">
        <v>2947</v>
      </c>
      <c r="T2893" t="s">
        <v>3255</v>
      </c>
      <c r="U2893" s="201">
        <v>0.1875</v>
      </c>
      <c r="V2893" t="s">
        <v>1533</v>
      </c>
      <c r="W2893" t="s">
        <v>1539</v>
      </c>
      <c r="X2893" t="s">
        <v>1540</v>
      </c>
      <c r="Y2893" t="s">
        <v>3275</v>
      </c>
      <c r="Z2893" t="s">
        <v>1909</v>
      </c>
      <c r="AA2893" t="s">
        <v>2491</v>
      </c>
      <c r="AB2893" s="198">
        <v>37073</v>
      </c>
      <c r="AC2893" s="198">
        <v>37164</v>
      </c>
    </row>
    <row r="2894" spans="1:29" x14ac:dyDescent="0.25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31</v>
      </c>
      <c r="F2894" s="213">
        <f t="shared" si="230"/>
        <v>310000</v>
      </c>
      <c r="G2894" s="202">
        <v>1310849</v>
      </c>
      <c r="H2894" s="198">
        <v>37041.386053240742</v>
      </c>
      <c r="I2894" t="s">
        <v>3151</v>
      </c>
      <c r="M2894" t="s">
        <v>2946</v>
      </c>
      <c r="N2894" t="s">
        <v>1268</v>
      </c>
      <c r="O2894" t="s">
        <v>1537</v>
      </c>
      <c r="Q2894" s="199">
        <v>10000</v>
      </c>
      <c r="S2894" t="s">
        <v>2947</v>
      </c>
      <c r="T2894" t="s">
        <v>3255</v>
      </c>
      <c r="U2894" s="201">
        <v>3.7149999999999999</v>
      </c>
      <c r="V2894" t="s">
        <v>1544</v>
      </c>
      <c r="W2894" t="s">
        <v>1767</v>
      </c>
      <c r="X2894" t="s">
        <v>1269</v>
      </c>
      <c r="Y2894" t="s">
        <v>3275</v>
      </c>
      <c r="Z2894" t="s">
        <v>1909</v>
      </c>
      <c r="AA2894" t="s">
        <v>2492</v>
      </c>
      <c r="AB2894" s="198">
        <v>37073.875</v>
      </c>
      <c r="AC2894" s="198">
        <v>37103.875</v>
      </c>
    </row>
    <row r="2895" spans="1:29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200</v>
      </c>
      <c r="G2895" s="202">
        <v>1310850</v>
      </c>
      <c r="H2895" s="198">
        <v>37041.386053240742</v>
      </c>
      <c r="I2895" t="s">
        <v>1425</v>
      </c>
      <c r="M2895" t="s">
        <v>2946</v>
      </c>
      <c r="N2895" t="s">
        <v>1524</v>
      </c>
      <c r="O2895" t="s">
        <v>4953</v>
      </c>
      <c r="Q2895" s="199">
        <v>200</v>
      </c>
      <c r="S2895" t="s">
        <v>2947</v>
      </c>
      <c r="T2895" t="s">
        <v>3255</v>
      </c>
      <c r="U2895" s="201">
        <v>3.87</v>
      </c>
      <c r="V2895" t="s">
        <v>1454</v>
      </c>
      <c r="W2895" t="s">
        <v>1117</v>
      </c>
      <c r="X2895" t="s">
        <v>1118</v>
      </c>
      <c r="Y2895" t="s">
        <v>1528</v>
      </c>
      <c r="Z2895" t="s">
        <v>1909</v>
      </c>
      <c r="AA2895">
        <v>818032</v>
      </c>
      <c r="AB2895" s="198">
        <v>37042.875</v>
      </c>
      <c r="AC2895" s="198">
        <v>37042.875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2000</v>
      </c>
      <c r="G2896" s="202">
        <v>1310851</v>
      </c>
      <c r="H2896" s="198">
        <v>37041.386064814818</v>
      </c>
      <c r="I2896" t="s">
        <v>1515</v>
      </c>
      <c r="M2896" t="s">
        <v>2946</v>
      </c>
      <c r="N2896" t="s">
        <v>1524</v>
      </c>
      <c r="O2896" t="s">
        <v>4953</v>
      </c>
      <c r="Q2896" s="199">
        <v>2000</v>
      </c>
      <c r="S2896" t="s">
        <v>2947</v>
      </c>
      <c r="T2896" t="s">
        <v>3255</v>
      </c>
      <c r="U2896" s="201">
        <v>3.87</v>
      </c>
      <c r="V2896" t="s">
        <v>3120</v>
      </c>
      <c r="W2896" t="s">
        <v>1117</v>
      </c>
      <c r="X2896" t="s">
        <v>1118</v>
      </c>
      <c r="Y2896" t="s">
        <v>1528</v>
      </c>
      <c r="Z2896" t="s">
        <v>1909</v>
      </c>
      <c r="AA2896">
        <v>818033</v>
      </c>
      <c r="AB2896" s="198">
        <v>37042.875</v>
      </c>
      <c r="AC2896" s="198">
        <v>37042.875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4910</v>
      </c>
      <c r="G2897" s="202">
        <v>1310852</v>
      </c>
      <c r="H2897" s="198">
        <v>37041.386099537034</v>
      </c>
      <c r="I2897" t="s">
        <v>2910</v>
      </c>
      <c r="M2897" t="s">
        <v>2946</v>
      </c>
      <c r="N2897" t="s">
        <v>1524</v>
      </c>
      <c r="O2897" t="s">
        <v>4845</v>
      </c>
      <c r="P2897" s="199">
        <v>4910</v>
      </c>
      <c r="S2897" t="s">
        <v>2947</v>
      </c>
      <c r="T2897" t="s">
        <v>3255</v>
      </c>
      <c r="U2897" s="201">
        <v>3.7362000000000002</v>
      </c>
      <c r="V2897" t="s">
        <v>2958</v>
      </c>
      <c r="W2897" t="s">
        <v>1526</v>
      </c>
      <c r="X2897" t="s">
        <v>1527</v>
      </c>
      <c r="Y2897" t="s">
        <v>1528</v>
      </c>
      <c r="Z2897" t="s">
        <v>1909</v>
      </c>
      <c r="AA2897">
        <v>818034</v>
      </c>
      <c r="AB2897" s="198">
        <v>37042.875</v>
      </c>
      <c r="AC2897" s="198">
        <v>37042.875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1463</v>
      </c>
      <c r="G2898" s="202">
        <v>1310853</v>
      </c>
      <c r="H2898" s="198">
        <v>37041.386111111111</v>
      </c>
      <c r="I2898" t="s">
        <v>1546</v>
      </c>
      <c r="M2898" t="s">
        <v>2946</v>
      </c>
      <c r="N2898" t="s">
        <v>1524</v>
      </c>
      <c r="O2898" t="s">
        <v>1984</v>
      </c>
      <c r="P2898" s="199">
        <v>1463</v>
      </c>
      <c r="S2898" t="s">
        <v>2947</v>
      </c>
      <c r="T2898" t="s">
        <v>3255</v>
      </c>
      <c r="U2898" s="201">
        <v>4.0549999999999997</v>
      </c>
      <c r="V2898" t="s">
        <v>2971</v>
      </c>
      <c r="W2898" t="s">
        <v>250</v>
      </c>
      <c r="X2898" t="s">
        <v>70</v>
      </c>
      <c r="Y2898" t="s">
        <v>1528</v>
      </c>
      <c r="Z2898" t="s">
        <v>1909</v>
      </c>
      <c r="AA2898">
        <v>818035</v>
      </c>
      <c r="AB2898" s="198">
        <v>37042.875</v>
      </c>
      <c r="AC2898" s="198">
        <v>37042.875</v>
      </c>
    </row>
    <row r="2899" spans="1:29" x14ac:dyDescent="0.25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30</v>
      </c>
      <c r="F2899" s="213">
        <f t="shared" si="230"/>
        <v>150000</v>
      </c>
      <c r="G2899" s="202">
        <v>1310854</v>
      </c>
      <c r="H2899" s="198">
        <v>37041.386122685188</v>
      </c>
      <c r="I2899" t="s">
        <v>75</v>
      </c>
      <c r="M2899" t="s">
        <v>2946</v>
      </c>
      <c r="N2899" t="s">
        <v>1268</v>
      </c>
      <c r="O2899" t="s">
        <v>74</v>
      </c>
      <c r="Q2899" s="199">
        <v>5000</v>
      </c>
      <c r="S2899" t="s">
        <v>2947</v>
      </c>
      <c r="T2899" t="s">
        <v>3255</v>
      </c>
      <c r="U2899" s="201">
        <v>3.63</v>
      </c>
      <c r="V2899" t="s">
        <v>76</v>
      </c>
      <c r="W2899" t="s">
        <v>1580</v>
      </c>
      <c r="X2899" t="s">
        <v>1093</v>
      </c>
      <c r="Y2899" t="s">
        <v>3275</v>
      </c>
      <c r="Z2899" t="s">
        <v>1909</v>
      </c>
      <c r="AA2899" t="s">
        <v>2493</v>
      </c>
      <c r="AB2899" s="198">
        <v>37043.875</v>
      </c>
      <c r="AC2899" s="198">
        <v>37072.875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870</v>
      </c>
      <c r="G2900" s="202">
        <v>1310855</v>
      </c>
      <c r="H2900" s="198">
        <v>37041.386134259257</v>
      </c>
      <c r="I2900" t="s">
        <v>3133</v>
      </c>
      <c r="M2900" t="s">
        <v>2946</v>
      </c>
      <c r="N2900" t="s">
        <v>1524</v>
      </c>
      <c r="O2900" t="s">
        <v>2046</v>
      </c>
      <c r="Q2900" s="199">
        <v>870</v>
      </c>
      <c r="S2900" t="s">
        <v>2947</v>
      </c>
      <c r="T2900" t="s">
        <v>3255</v>
      </c>
      <c r="U2900" s="201">
        <v>3.6349999999999998</v>
      </c>
      <c r="V2900" t="s">
        <v>3134</v>
      </c>
      <c r="W2900" t="s">
        <v>1107</v>
      </c>
      <c r="X2900" t="s">
        <v>85</v>
      </c>
      <c r="Y2900" t="s">
        <v>1528</v>
      </c>
      <c r="Z2900" t="s">
        <v>1909</v>
      </c>
      <c r="AA2900">
        <v>818036</v>
      </c>
      <c r="AB2900" s="198">
        <v>37042.875</v>
      </c>
      <c r="AC2900" s="198">
        <v>37042.875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1310857</v>
      </c>
      <c r="H2901" s="198">
        <v>37041.386145833334</v>
      </c>
      <c r="I2901" t="s">
        <v>3409</v>
      </c>
      <c r="M2901" t="s">
        <v>2946</v>
      </c>
      <c r="N2901" t="s">
        <v>1524</v>
      </c>
      <c r="O2901" t="s">
        <v>4934</v>
      </c>
      <c r="Q2901" s="199">
        <v>5000</v>
      </c>
      <c r="S2901" t="s">
        <v>2947</v>
      </c>
      <c r="T2901" t="s">
        <v>3255</v>
      </c>
      <c r="U2901" s="201">
        <v>3.5249999999999999</v>
      </c>
      <c r="V2901" t="s">
        <v>3410</v>
      </c>
      <c r="W2901" t="s">
        <v>91</v>
      </c>
      <c r="X2901" t="s">
        <v>83</v>
      </c>
      <c r="Y2901" t="s">
        <v>1528</v>
      </c>
      <c r="Z2901" t="s">
        <v>1909</v>
      </c>
      <c r="AA2901">
        <v>818037</v>
      </c>
      <c r="AB2901" s="198">
        <v>37042.875</v>
      </c>
      <c r="AC2901" s="198">
        <v>37042.875</v>
      </c>
    </row>
    <row r="2902" spans="1:29" x14ac:dyDescent="0.25">
      <c r="A2902" s="44" t="str">
        <f t="shared" si="226"/>
        <v>US Crude Financial</v>
      </c>
      <c r="B2902" s="44" t="str">
        <f t="shared" si="227"/>
        <v>US</v>
      </c>
      <c r="C2902" s="44" t="str">
        <f t="shared" si="228"/>
        <v>Crude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50000</v>
      </c>
      <c r="G2902" s="202">
        <v>1310856</v>
      </c>
      <c r="H2902" s="198">
        <v>37041.386145833334</v>
      </c>
      <c r="I2902" t="s">
        <v>3225</v>
      </c>
      <c r="M2902" t="s">
        <v>3086</v>
      </c>
      <c r="N2902" t="s">
        <v>1063</v>
      </c>
      <c r="O2902" t="s">
        <v>2972</v>
      </c>
      <c r="P2902" s="199">
        <v>50000</v>
      </c>
      <c r="S2902" t="s">
        <v>2953</v>
      </c>
      <c r="T2902" t="s">
        <v>3255</v>
      </c>
      <c r="U2902" s="201">
        <v>28.53</v>
      </c>
      <c r="V2902" t="s">
        <v>1199</v>
      </c>
      <c r="W2902" t="s">
        <v>1065</v>
      </c>
      <c r="X2902" t="s">
        <v>1066</v>
      </c>
      <c r="Y2902" t="s">
        <v>1670</v>
      </c>
      <c r="Z2902" t="s">
        <v>1909</v>
      </c>
      <c r="AA2902">
        <v>109541</v>
      </c>
      <c r="AB2902" s="198">
        <v>37073</v>
      </c>
      <c r="AC2902" s="198">
        <v>37103</v>
      </c>
    </row>
    <row r="2903" spans="1:29" x14ac:dyDescent="0.25">
      <c r="A2903" s="44" t="str">
        <f t="shared" si="226"/>
        <v>US Natural Gas Financial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31</v>
      </c>
      <c r="F2903" s="213">
        <f t="shared" si="230"/>
        <v>155000</v>
      </c>
      <c r="G2903" s="202">
        <v>1310858</v>
      </c>
      <c r="H2903" s="198">
        <v>37041.386157407411</v>
      </c>
      <c r="I2903" t="s">
        <v>1532</v>
      </c>
      <c r="M2903" t="s">
        <v>2946</v>
      </c>
      <c r="N2903" t="s">
        <v>1538</v>
      </c>
      <c r="O2903" t="s">
        <v>2090</v>
      </c>
      <c r="P2903" s="199">
        <v>5000</v>
      </c>
      <c r="S2903" t="s">
        <v>2947</v>
      </c>
      <c r="T2903" t="s">
        <v>3255</v>
      </c>
      <c r="U2903" s="201">
        <v>0.185</v>
      </c>
      <c r="V2903" t="s">
        <v>1533</v>
      </c>
      <c r="W2903" t="s">
        <v>1539</v>
      </c>
      <c r="X2903" t="s">
        <v>1540</v>
      </c>
      <c r="Y2903" t="s">
        <v>3275</v>
      </c>
      <c r="Z2903" t="s">
        <v>1909</v>
      </c>
      <c r="AA2903" t="s">
        <v>2494</v>
      </c>
      <c r="AB2903" s="198">
        <v>37165</v>
      </c>
      <c r="AC2903" s="198">
        <v>37195</v>
      </c>
    </row>
    <row r="2904" spans="1:29" x14ac:dyDescent="0.25">
      <c r="A2904" s="44" t="str">
        <f t="shared" si="226"/>
        <v>US Natural Gas Financial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151</v>
      </c>
      <c r="F2904" s="213">
        <f t="shared" si="230"/>
        <v>755000</v>
      </c>
      <c r="G2904" s="202">
        <v>1310860</v>
      </c>
      <c r="H2904" s="198">
        <v>37041.386180555557</v>
      </c>
      <c r="I2904" t="s">
        <v>2976</v>
      </c>
      <c r="M2904" t="s">
        <v>2946</v>
      </c>
      <c r="N2904" t="s">
        <v>1268</v>
      </c>
      <c r="O2904" t="s">
        <v>1555</v>
      </c>
      <c r="P2904" s="199">
        <v>5000</v>
      </c>
      <c r="S2904" t="s">
        <v>2947</v>
      </c>
      <c r="T2904" t="s">
        <v>3255</v>
      </c>
      <c r="U2904" s="201">
        <v>4.1500000000000004</v>
      </c>
      <c r="V2904" t="s">
        <v>1417</v>
      </c>
      <c r="W2904" t="s">
        <v>1767</v>
      </c>
      <c r="X2904" t="s">
        <v>1269</v>
      </c>
      <c r="Y2904" t="s">
        <v>3275</v>
      </c>
      <c r="Z2904" t="s">
        <v>1909</v>
      </c>
      <c r="AA2904" t="s">
        <v>2495</v>
      </c>
      <c r="AB2904" s="198">
        <v>37196</v>
      </c>
      <c r="AC2904" s="198">
        <v>37346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386</v>
      </c>
      <c r="G2905" s="202">
        <v>1310861</v>
      </c>
      <c r="H2905" s="198">
        <v>37041.386180555557</v>
      </c>
      <c r="I2905" t="s">
        <v>1551</v>
      </c>
      <c r="M2905" t="s">
        <v>2946</v>
      </c>
      <c r="N2905" t="s">
        <v>1524</v>
      </c>
      <c r="O2905" t="s">
        <v>112</v>
      </c>
      <c r="Q2905" s="199">
        <v>386</v>
      </c>
      <c r="S2905" t="s">
        <v>2947</v>
      </c>
      <c r="T2905" t="s">
        <v>3255</v>
      </c>
      <c r="U2905" s="201">
        <v>3.605</v>
      </c>
      <c r="V2905" t="s">
        <v>3174</v>
      </c>
      <c r="W2905" t="s">
        <v>1388</v>
      </c>
      <c r="X2905" t="s">
        <v>85</v>
      </c>
      <c r="Y2905" t="s">
        <v>1528</v>
      </c>
      <c r="Z2905" t="s">
        <v>1909</v>
      </c>
      <c r="AA2905">
        <v>818038</v>
      </c>
      <c r="AB2905" s="198">
        <v>37042.875</v>
      </c>
      <c r="AC2905" s="198">
        <v>37042.875</v>
      </c>
    </row>
    <row r="2906" spans="1:29" x14ac:dyDescent="0.25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183</v>
      </c>
      <c r="F2906" s="213">
        <f t="shared" si="230"/>
        <v>4575000</v>
      </c>
      <c r="G2906" s="202">
        <v>1310859</v>
      </c>
      <c r="H2906" s="198">
        <v>37041.386180555557</v>
      </c>
      <c r="I2906" t="s">
        <v>3303</v>
      </c>
      <c r="M2906" t="s">
        <v>2946</v>
      </c>
      <c r="N2906" t="s">
        <v>3288</v>
      </c>
      <c r="O2906" t="s">
        <v>3147</v>
      </c>
      <c r="P2906" s="199">
        <v>25000</v>
      </c>
      <c r="S2906" t="s">
        <v>3290</v>
      </c>
      <c r="T2906" t="s">
        <v>3291</v>
      </c>
      <c r="U2906" s="201">
        <v>20</v>
      </c>
      <c r="V2906" t="s">
        <v>1521</v>
      </c>
      <c r="W2906" t="s">
        <v>3292</v>
      </c>
      <c r="X2906" t="s">
        <v>3293</v>
      </c>
      <c r="Y2906" t="s">
        <v>3294</v>
      </c>
      <c r="Z2906" t="s">
        <v>3260</v>
      </c>
      <c r="AA2906">
        <v>105481</v>
      </c>
      <c r="AB2906" s="198">
        <v>37712</v>
      </c>
      <c r="AC2906" s="198">
        <v>37894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1310862</v>
      </c>
      <c r="H2907" s="198">
        <v>37041.386238425926</v>
      </c>
      <c r="I2907" t="s">
        <v>1600</v>
      </c>
      <c r="M2907" t="s">
        <v>2946</v>
      </c>
      <c r="N2907" t="s">
        <v>1524</v>
      </c>
      <c r="O2907" t="s">
        <v>1985</v>
      </c>
      <c r="Q2907" s="199">
        <v>10000</v>
      </c>
      <c r="S2907" t="s">
        <v>2947</v>
      </c>
      <c r="T2907" t="s">
        <v>3255</v>
      </c>
      <c r="U2907" s="201">
        <v>9.9499999999999993</v>
      </c>
      <c r="V2907" t="s">
        <v>3011</v>
      </c>
      <c r="W2907" t="s">
        <v>2919</v>
      </c>
      <c r="X2907" t="s">
        <v>83</v>
      </c>
      <c r="Y2907" t="s">
        <v>1528</v>
      </c>
      <c r="Z2907" t="s">
        <v>1909</v>
      </c>
      <c r="AA2907">
        <v>818039</v>
      </c>
      <c r="AB2907" s="198">
        <v>37042.875</v>
      </c>
      <c r="AC2907" s="198">
        <v>37042.875</v>
      </c>
    </row>
    <row r="2908" spans="1:29" x14ac:dyDescent="0.25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31</v>
      </c>
      <c r="F2908" s="213">
        <f t="shared" si="230"/>
        <v>155000</v>
      </c>
      <c r="G2908" s="202">
        <v>1310863</v>
      </c>
      <c r="H2908" s="198">
        <v>37041.386250000003</v>
      </c>
      <c r="I2908" t="s">
        <v>2992</v>
      </c>
      <c r="M2908" t="s">
        <v>2946</v>
      </c>
      <c r="N2908" t="s">
        <v>1538</v>
      </c>
      <c r="O2908" t="s">
        <v>1409</v>
      </c>
      <c r="Q2908" s="199">
        <v>5000</v>
      </c>
      <c r="S2908" t="s">
        <v>2947</v>
      </c>
      <c r="T2908" t="s">
        <v>3255</v>
      </c>
      <c r="U2908" s="201">
        <v>6.25</v>
      </c>
      <c r="V2908" t="s">
        <v>465</v>
      </c>
      <c r="W2908" t="s">
        <v>1410</v>
      </c>
      <c r="X2908" t="s">
        <v>1411</v>
      </c>
      <c r="Y2908" t="s">
        <v>3275</v>
      </c>
      <c r="Z2908" t="s">
        <v>1909</v>
      </c>
      <c r="AA2908" t="s">
        <v>2496</v>
      </c>
      <c r="AB2908" s="198">
        <v>37073.875</v>
      </c>
      <c r="AC2908" s="198">
        <v>37103.875</v>
      </c>
    </row>
    <row r="2909" spans="1:29" x14ac:dyDescent="0.25">
      <c r="A2909" s="44" t="str">
        <f t="shared" si="226"/>
        <v>US Natural Gas Financial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151</v>
      </c>
      <c r="F2909" s="213">
        <f t="shared" si="230"/>
        <v>755000</v>
      </c>
      <c r="G2909" s="202">
        <v>1310865</v>
      </c>
      <c r="H2909" s="198">
        <v>37041.386261574073</v>
      </c>
      <c r="I2909" t="s">
        <v>1573</v>
      </c>
      <c r="M2909" t="s">
        <v>2946</v>
      </c>
      <c r="N2909" t="s">
        <v>1538</v>
      </c>
      <c r="O2909" t="s">
        <v>440</v>
      </c>
      <c r="P2909" s="199">
        <v>5000</v>
      </c>
      <c r="S2909" t="s">
        <v>2947</v>
      </c>
      <c r="T2909" t="s">
        <v>3255</v>
      </c>
      <c r="U2909" s="201">
        <v>3.2</v>
      </c>
      <c r="V2909" t="s">
        <v>2497</v>
      </c>
      <c r="W2909" t="s">
        <v>106</v>
      </c>
      <c r="X2909" t="s">
        <v>107</v>
      </c>
      <c r="Y2909" t="s">
        <v>3275</v>
      </c>
      <c r="Z2909" t="s">
        <v>1909</v>
      </c>
      <c r="AA2909" t="s">
        <v>2498</v>
      </c>
      <c r="AB2909" s="198">
        <v>37196</v>
      </c>
      <c r="AC2909" s="198">
        <v>37346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1310864</v>
      </c>
      <c r="H2910" s="198">
        <v>37041.386261574073</v>
      </c>
      <c r="I2910" t="s">
        <v>1276</v>
      </c>
      <c r="M2910" t="s">
        <v>2946</v>
      </c>
      <c r="N2910" t="s">
        <v>1524</v>
      </c>
      <c r="O2910" t="s">
        <v>4934</v>
      </c>
      <c r="P2910" s="199">
        <v>5000</v>
      </c>
      <c r="S2910" t="s">
        <v>2947</v>
      </c>
      <c r="T2910" t="s">
        <v>3255</v>
      </c>
      <c r="U2910" s="201">
        <v>3.5</v>
      </c>
      <c r="V2910" t="s">
        <v>314</v>
      </c>
      <c r="W2910" t="s">
        <v>91</v>
      </c>
      <c r="X2910" t="s">
        <v>83</v>
      </c>
      <c r="Y2910" t="s">
        <v>1528</v>
      </c>
      <c r="Z2910" t="s">
        <v>1909</v>
      </c>
      <c r="AA2910">
        <v>818040</v>
      </c>
      <c r="AB2910" s="198">
        <v>37042.875</v>
      </c>
      <c r="AC2910" s="198">
        <v>37042.875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1310866</v>
      </c>
      <c r="H2911" s="198">
        <v>37041.386273148149</v>
      </c>
      <c r="I2911" t="s">
        <v>3409</v>
      </c>
      <c r="M2911" t="s">
        <v>2946</v>
      </c>
      <c r="N2911" t="s">
        <v>1524</v>
      </c>
      <c r="O2911" t="s">
        <v>4934</v>
      </c>
      <c r="Q2911" s="199">
        <v>5000</v>
      </c>
      <c r="S2911" t="s">
        <v>2947</v>
      </c>
      <c r="T2911" t="s">
        <v>3255</v>
      </c>
      <c r="U2911" s="201">
        <v>3.5249999999999999</v>
      </c>
      <c r="V2911" t="s">
        <v>3410</v>
      </c>
      <c r="W2911" t="s">
        <v>91</v>
      </c>
      <c r="X2911" t="s">
        <v>83</v>
      </c>
      <c r="Y2911" t="s">
        <v>1528</v>
      </c>
      <c r="Z2911" t="s">
        <v>1909</v>
      </c>
      <c r="AA2911">
        <v>818041</v>
      </c>
      <c r="AB2911" s="198">
        <v>37042.875</v>
      </c>
      <c r="AC2911" s="198">
        <v>37042.875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1310867</v>
      </c>
      <c r="H2912" s="198">
        <v>37041.386296296296</v>
      </c>
      <c r="I2912" t="s">
        <v>1600</v>
      </c>
      <c r="M2912" t="s">
        <v>2946</v>
      </c>
      <c r="N2912" t="s">
        <v>1524</v>
      </c>
      <c r="O2912" t="s">
        <v>4891</v>
      </c>
      <c r="P2912" s="199">
        <v>5000</v>
      </c>
      <c r="S2912" t="s">
        <v>2947</v>
      </c>
      <c r="T2912" t="s">
        <v>3255</v>
      </c>
      <c r="U2912" s="201">
        <v>3.54</v>
      </c>
      <c r="V2912" t="s">
        <v>1365</v>
      </c>
      <c r="W2912" t="s">
        <v>1363</v>
      </c>
      <c r="X2912" t="s">
        <v>1548</v>
      </c>
      <c r="Y2912" t="s">
        <v>1528</v>
      </c>
      <c r="Z2912" t="s">
        <v>1909</v>
      </c>
      <c r="AA2912">
        <v>818043</v>
      </c>
      <c r="AB2912" s="198">
        <v>37042.875</v>
      </c>
      <c r="AC2912" s="198">
        <v>37042.875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1287</v>
      </c>
      <c r="G2913" s="202">
        <v>1310868</v>
      </c>
      <c r="H2913" s="198">
        <v>37041.386307870373</v>
      </c>
      <c r="I2913" t="s">
        <v>3133</v>
      </c>
      <c r="M2913" t="s">
        <v>2946</v>
      </c>
      <c r="N2913" t="s">
        <v>1524</v>
      </c>
      <c r="O2913" t="s">
        <v>4904</v>
      </c>
      <c r="P2913" s="199">
        <v>1287</v>
      </c>
      <c r="S2913" t="s">
        <v>2947</v>
      </c>
      <c r="T2913" t="s">
        <v>3255</v>
      </c>
      <c r="U2913" s="201">
        <v>3.9049999999999998</v>
      </c>
      <c r="V2913" t="s">
        <v>3134</v>
      </c>
      <c r="W2913" t="s">
        <v>64</v>
      </c>
      <c r="X2913" t="s">
        <v>65</v>
      </c>
      <c r="Y2913" t="s">
        <v>1528</v>
      </c>
      <c r="Z2913" t="s">
        <v>1909</v>
      </c>
      <c r="AA2913">
        <v>818042</v>
      </c>
      <c r="AB2913" s="198">
        <v>37042.875</v>
      </c>
      <c r="AC2913" s="198">
        <v>37042.875</v>
      </c>
    </row>
    <row r="2914" spans="1:29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155000</v>
      </c>
      <c r="G2914" s="202">
        <v>1310869</v>
      </c>
      <c r="H2914" s="198">
        <v>37041.386342592596</v>
      </c>
      <c r="I2914" t="s">
        <v>2992</v>
      </c>
      <c r="M2914" t="s">
        <v>2946</v>
      </c>
      <c r="N2914" t="s">
        <v>1538</v>
      </c>
      <c r="O2914" t="s">
        <v>1413</v>
      </c>
      <c r="Q2914" s="199">
        <v>5000</v>
      </c>
      <c r="S2914" t="s">
        <v>2947</v>
      </c>
      <c r="T2914" t="s">
        <v>3255</v>
      </c>
      <c r="U2914" s="201">
        <v>6.25</v>
      </c>
      <c r="V2914" t="s">
        <v>465</v>
      </c>
      <c r="W2914" t="s">
        <v>1410</v>
      </c>
      <c r="X2914" t="s">
        <v>1411</v>
      </c>
      <c r="Y2914" t="s">
        <v>3275</v>
      </c>
      <c r="Z2914" t="s">
        <v>1909</v>
      </c>
      <c r="AA2914" t="s">
        <v>2499</v>
      </c>
      <c r="AB2914" s="198">
        <v>37104.875</v>
      </c>
      <c r="AC2914" s="198">
        <v>37134.875</v>
      </c>
    </row>
    <row r="2915" spans="1:29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1310870</v>
      </c>
      <c r="H2915" s="198">
        <v>37041.386342592596</v>
      </c>
      <c r="I2915" t="s">
        <v>1600</v>
      </c>
      <c r="M2915" t="s">
        <v>2946</v>
      </c>
      <c r="N2915" t="s">
        <v>1524</v>
      </c>
      <c r="O2915" t="s">
        <v>2093</v>
      </c>
      <c r="Q2915" s="199">
        <v>10000</v>
      </c>
      <c r="S2915" t="s">
        <v>2947</v>
      </c>
      <c r="T2915" t="s">
        <v>3255</v>
      </c>
      <c r="U2915" s="201">
        <v>9.9499999999999993</v>
      </c>
      <c r="V2915" t="s">
        <v>3011</v>
      </c>
      <c r="W2915" t="s">
        <v>2919</v>
      </c>
      <c r="X2915" t="s">
        <v>83</v>
      </c>
      <c r="Y2915" t="s">
        <v>1528</v>
      </c>
      <c r="Z2915" t="s">
        <v>1909</v>
      </c>
      <c r="AA2915">
        <v>818044</v>
      </c>
      <c r="AB2915" s="198">
        <v>37042.875</v>
      </c>
      <c r="AC2915" s="198">
        <v>37042.875</v>
      </c>
    </row>
    <row r="2916" spans="1:29" x14ac:dyDescent="0.25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150000</v>
      </c>
      <c r="G2916" s="202">
        <v>1310871</v>
      </c>
      <c r="H2916" s="198">
        <v>37041.386365740742</v>
      </c>
      <c r="I2916" t="s">
        <v>1277</v>
      </c>
      <c r="M2916" t="s">
        <v>2946</v>
      </c>
      <c r="N2916" t="s">
        <v>1268</v>
      </c>
      <c r="O2916" t="s">
        <v>74</v>
      </c>
      <c r="Q2916" s="199">
        <v>5000</v>
      </c>
      <c r="S2916" t="s">
        <v>2947</v>
      </c>
      <c r="T2916" t="s">
        <v>3255</v>
      </c>
      <c r="U2916" s="201">
        <v>3.6349999999999998</v>
      </c>
      <c r="V2916" t="s">
        <v>2936</v>
      </c>
      <c r="W2916" t="s">
        <v>1580</v>
      </c>
      <c r="X2916" t="s">
        <v>1093</v>
      </c>
      <c r="Y2916" t="s">
        <v>3275</v>
      </c>
      <c r="Z2916" t="s">
        <v>1909</v>
      </c>
      <c r="AA2916" t="s">
        <v>2500</v>
      </c>
      <c r="AB2916" s="198">
        <v>37043.875</v>
      </c>
      <c r="AC2916" s="198">
        <v>37072.875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4774</v>
      </c>
      <c r="G2917" s="202">
        <v>1310872</v>
      </c>
      <c r="H2917" s="198">
        <v>37041.386365740742</v>
      </c>
      <c r="I2917" t="s">
        <v>1600</v>
      </c>
      <c r="M2917" t="s">
        <v>2946</v>
      </c>
      <c r="N2917" t="s">
        <v>1524</v>
      </c>
      <c r="O2917" t="s">
        <v>4845</v>
      </c>
      <c r="Q2917" s="199">
        <v>4774</v>
      </c>
      <c r="S2917" t="s">
        <v>2947</v>
      </c>
      <c r="T2917" t="s">
        <v>3255</v>
      </c>
      <c r="U2917" s="201">
        <v>3.7387999999999999</v>
      </c>
      <c r="V2917" t="s">
        <v>1365</v>
      </c>
      <c r="W2917" t="s">
        <v>1526</v>
      </c>
      <c r="X2917" t="s">
        <v>1527</v>
      </c>
      <c r="Y2917" t="s">
        <v>1528</v>
      </c>
      <c r="Z2917" t="s">
        <v>1909</v>
      </c>
      <c r="AA2917">
        <v>818045</v>
      </c>
      <c r="AB2917" s="198">
        <v>37042.875</v>
      </c>
      <c r="AC2917" s="198">
        <v>37042.875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545</v>
      </c>
      <c r="G2918" s="202">
        <v>1310873</v>
      </c>
      <c r="H2918" s="198">
        <v>37041.386388888888</v>
      </c>
      <c r="I2918" t="s">
        <v>1529</v>
      </c>
      <c r="M2918" t="s">
        <v>2946</v>
      </c>
      <c r="N2918" t="s">
        <v>1524</v>
      </c>
      <c r="O2918" t="s">
        <v>4960</v>
      </c>
      <c r="P2918" s="199">
        <v>545</v>
      </c>
      <c r="S2918" t="s">
        <v>2947</v>
      </c>
      <c r="T2918" t="s">
        <v>3255</v>
      </c>
      <c r="U2918" s="201">
        <v>3.665</v>
      </c>
      <c r="V2918" t="s">
        <v>1530</v>
      </c>
      <c r="W2918" t="s">
        <v>1562</v>
      </c>
      <c r="X2918" t="s">
        <v>1563</v>
      </c>
      <c r="Y2918" t="s">
        <v>1528</v>
      </c>
      <c r="Z2918" t="s">
        <v>1909</v>
      </c>
      <c r="AA2918">
        <v>818046</v>
      </c>
      <c r="AB2918" s="198">
        <v>37042.875</v>
      </c>
      <c r="AC2918" s="198">
        <v>37042.875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1310874</v>
      </c>
      <c r="H2919" s="198">
        <v>37041.386412037034</v>
      </c>
      <c r="I2919" t="s">
        <v>1276</v>
      </c>
      <c r="M2919" t="s">
        <v>2946</v>
      </c>
      <c r="N2919" t="s">
        <v>1524</v>
      </c>
      <c r="O2919" t="s">
        <v>4934</v>
      </c>
      <c r="P2919" s="199">
        <v>5000</v>
      </c>
      <c r="S2919" t="s">
        <v>2947</v>
      </c>
      <c r="T2919" t="s">
        <v>3255</v>
      </c>
      <c r="U2919" s="201">
        <v>3.5</v>
      </c>
      <c r="V2919" t="s">
        <v>314</v>
      </c>
      <c r="W2919" t="s">
        <v>91</v>
      </c>
      <c r="X2919" t="s">
        <v>83</v>
      </c>
      <c r="Y2919" t="s">
        <v>1528</v>
      </c>
      <c r="Z2919" t="s">
        <v>1909</v>
      </c>
      <c r="AA2919">
        <v>818047</v>
      </c>
      <c r="AB2919" s="198">
        <v>37042.875</v>
      </c>
      <c r="AC2919" s="198">
        <v>37042.875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1310875</v>
      </c>
      <c r="H2920" s="198">
        <v>37041.386423611111</v>
      </c>
      <c r="I2920" t="s">
        <v>2941</v>
      </c>
      <c r="M2920" t="s">
        <v>2946</v>
      </c>
      <c r="N2920" t="s">
        <v>1524</v>
      </c>
      <c r="O2920" t="s">
        <v>357</v>
      </c>
      <c r="P2920" s="199">
        <v>10000</v>
      </c>
      <c r="S2920" t="s">
        <v>2947</v>
      </c>
      <c r="T2920" t="s">
        <v>3255</v>
      </c>
      <c r="U2920" s="201">
        <v>3.6850000000000001</v>
      </c>
      <c r="V2920" t="s">
        <v>1057</v>
      </c>
      <c r="W2920" t="s">
        <v>1388</v>
      </c>
      <c r="X2920" t="s">
        <v>1461</v>
      </c>
      <c r="Y2920" t="s">
        <v>1528</v>
      </c>
      <c r="Z2920" t="s">
        <v>1909</v>
      </c>
      <c r="AA2920">
        <v>818048</v>
      </c>
      <c r="AB2920" s="198">
        <v>37042.875</v>
      </c>
      <c r="AC2920" s="198">
        <v>37042.875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1310876</v>
      </c>
      <c r="H2921" s="198">
        <v>37041.386435185188</v>
      </c>
      <c r="I2921" t="s">
        <v>1600</v>
      </c>
      <c r="M2921" t="s">
        <v>2946</v>
      </c>
      <c r="N2921" t="s">
        <v>1524</v>
      </c>
      <c r="O2921" t="s">
        <v>2093</v>
      </c>
      <c r="Q2921" s="199">
        <v>10000</v>
      </c>
      <c r="S2921" t="s">
        <v>2947</v>
      </c>
      <c r="T2921" t="s">
        <v>3255</v>
      </c>
      <c r="U2921" s="201">
        <v>9.9499999999999993</v>
      </c>
      <c r="V2921" t="s">
        <v>3011</v>
      </c>
      <c r="W2921" t="s">
        <v>2919</v>
      </c>
      <c r="X2921" t="s">
        <v>83</v>
      </c>
      <c r="Y2921" t="s">
        <v>1528</v>
      </c>
      <c r="Z2921" t="s">
        <v>1909</v>
      </c>
      <c r="AA2921">
        <v>818049</v>
      </c>
      <c r="AB2921" s="198">
        <v>37042.875</v>
      </c>
      <c r="AC2921" s="198">
        <v>37042.875</v>
      </c>
    </row>
    <row r="2922" spans="1:29" x14ac:dyDescent="0.25">
      <c r="A2922" s="44" t="str">
        <f t="shared" si="226"/>
        <v>US Crude Financial</v>
      </c>
      <c r="B2922" s="44" t="str">
        <f t="shared" si="227"/>
        <v>US</v>
      </c>
      <c r="C2922" s="44" t="str">
        <f t="shared" si="228"/>
        <v>Crude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50000</v>
      </c>
      <c r="G2922" s="202">
        <v>1310877</v>
      </c>
      <c r="H2922" s="198">
        <v>37041.386435185188</v>
      </c>
      <c r="I2922" t="s">
        <v>1062</v>
      </c>
      <c r="M2922" t="s">
        <v>3086</v>
      </c>
      <c r="N2922" t="s">
        <v>1063</v>
      </c>
      <c r="O2922" t="s">
        <v>2972</v>
      </c>
      <c r="Q2922" s="199">
        <v>50000</v>
      </c>
      <c r="S2922" t="s">
        <v>2953</v>
      </c>
      <c r="T2922" t="s">
        <v>3255</v>
      </c>
      <c r="U2922" s="201">
        <v>28.55</v>
      </c>
      <c r="V2922" t="s">
        <v>1064</v>
      </c>
      <c r="W2922" t="s">
        <v>1065</v>
      </c>
      <c r="X2922" t="s">
        <v>1066</v>
      </c>
      <c r="Y2922" t="s">
        <v>1670</v>
      </c>
      <c r="Z2922" t="s">
        <v>1909</v>
      </c>
      <c r="AA2922">
        <v>109542</v>
      </c>
      <c r="AB2922" s="198">
        <v>37073</v>
      </c>
      <c r="AC2922" s="198">
        <v>37103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30</v>
      </c>
      <c r="F2923" s="213">
        <f t="shared" si="230"/>
        <v>99990</v>
      </c>
      <c r="G2923" s="202">
        <v>1310878</v>
      </c>
      <c r="H2923" s="198">
        <v>37041.386435185188</v>
      </c>
      <c r="I2923" t="s">
        <v>1462</v>
      </c>
      <c r="M2923" t="s">
        <v>2946</v>
      </c>
      <c r="N2923" t="s">
        <v>1524</v>
      </c>
      <c r="O2923" t="s">
        <v>495</v>
      </c>
      <c r="Q2923" s="199">
        <v>3333</v>
      </c>
      <c r="S2923" t="s">
        <v>2947</v>
      </c>
      <c r="T2923" t="s">
        <v>3255</v>
      </c>
      <c r="U2923" s="201">
        <v>3.56</v>
      </c>
      <c r="V2923">
        <v>10041965</v>
      </c>
      <c r="W2923" t="s">
        <v>1388</v>
      </c>
      <c r="X2923" t="s">
        <v>85</v>
      </c>
      <c r="Y2923" t="s">
        <v>1528</v>
      </c>
      <c r="Z2923" t="s">
        <v>1909</v>
      </c>
      <c r="AA2923">
        <v>818050</v>
      </c>
      <c r="AB2923" s="198">
        <v>37043.875</v>
      </c>
      <c r="AC2923" s="198">
        <v>37072.875</v>
      </c>
    </row>
    <row r="2924" spans="1:29" x14ac:dyDescent="0.25">
      <c r="A2924" s="44" t="str">
        <f t="shared" si="226"/>
        <v>US Natural Gas Financial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31</v>
      </c>
      <c r="F2924" s="213">
        <f t="shared" si="230"/>
        <v>3100</v>
      </c>
      <c r="G2924" s="202">
        <v>1310880</v>
      </c>
      <c r="H2924" s="198">
        <v>37041.386516203704</v>
      </c>
      <c r="I2924" t="s">
        <v>1430</v>
      </c>
      <c r="M2924" t="s">
        <v>2946</v>
      </c>
      <c r="N2924" t="s">
        <v>1507</v>
      </c>
      <c r="O2924" t="s">
        <v>3370</v>
      </c>
      <c r="P2924" s="199">
        <v>100</v>
      </c>
      <c r="S2924" t="s">
        <v>1441</v>
      </c>
      <c r="T2924" t="s">
        <v>3255</v>
      </c>
      <c r="U2924" s="201">
        <v>0.2525</v>
      </c>
      <c r="V2924" t="s">
        <v>2501</v>
      </c>
      <c r="W2924" t="s">
        <v>1442</v>
      </c>
      <c r="X2924" t="s">
        <v>1443</v>
      </c>
      <c r="Y2924" t="s">
        <v>3275</v>
      </c>
      <c r="Z2924" t="s">
        <v>1909</v>
      </c>
      <c r="AA2924" t="s">
        <v>2502</v>
      </c>
      <c r="AB2924" s="198">
        <v>37073</v>
      </c>
      <c r="AC2924" s="198">
        <v>37103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550</v>
      </c>
      <c r="G2925" s="202">
        <v>1310882</v>
      </c>
      <c r="H2925" s="198">
        <v>37041.38652777778</v>
      </c>
      <c r="I2925" t="s">
        <v>3130</v>
      </c>
      <c r="M2925" t="s">
        <v>2946</v>
      </c>
      <c r="N2925" t="s">
        <v>1524</v>
      </c>
      <c r="O2925" t="s">
        <v>4945</v>
      </c>
      <c r="Q2925" s="199">
        <v>550</v>
      </c>
      <c r="S2925" t="s">
        <v>2947</v>
      </c>
      <c r="T2925" t="s">
        <v>3255</v>
      </c>
      <c r="U2925" s="201">
        <v>4.0199999999999996</v>
      </c>
      <c r="V2925" t="s">
        <v>3028</v>
      </c>
      <c r="W2925" t="s">
        <v>250</v>
      </c>
      <c r="X2925" t="s">
        <v>70</v>
      </c>
      <c r="Y2925" t="s">
        <v>1528</v>
      </c>
      <c r="Z2925" t="s">
        <v>1909</v>
      </c>
      <c r="AA2925">
        <v>818051</v>
      </c>
      <c r="AB2925" s="198">
        <v>37042.875</v>
      </c>
      <c r="AC2925" s="198">
        <v>37042.875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1310883</v>
      </c>
      <c r="H2926" s="198">
        <v>37041.38653935185</v>
      </c>
      <c r="I2926" t="s">
        <v>1600</v>
      </c>
      <c r="M2926" t="s">
        <v>2946</v>
      </c>
      <c r="N2926" t="s">
        <v>1524</v>
      </c>
      <c r="O2926" t="s">
        <v>2093</v>
      </c>
      <c r="Q2926" s="199">
        <v>10000</v>
      </c>
      <c r="S2926" t="s">
        <v>2947</v>
      </c>
      <c r="T2926" t="s">
        <v>3255</v>
      </c>
      <c r="U2926" s="201">
        <v>9.9499999999999993</v>
      </c>
      <c r="V2926" t="s">
        <v>3011</v>
      </c>
      <c r="W2926" t="s">
        <v>2919</v>
      </c>
      <c r="X2926" t="s">
        <v>83</v>
      </c>
      <c r="Y2926" t="s">
        <v>1528</v>
      </c>
      <c r="Z2926" t="s">
        <v>1909</v>
      </c>
      <c r="AA2926">
        <v>818052</v>
      </c>
      <c r="AB2926" s="198">
        <v>37042.875</v>
      </c>
      <c r="AC2926" s="198">
        <v>37042.875</v>
      </c>
    </row>
    <row r="2927" spans="1:29" x14ac:dyDescent="0.25">
      <c r="A2927" s="44" t="str">
        <f t="shared" si="226"/>
        <v>US Crude Financial</v>
      </c>
      <c r="B2927" s="44" t="str">
        <f t="shared" si="227"/>
        <v>US</v>
      </c>
      <c r="C2927" s="44" t="str">
        <f t="shared" si="228"/>
        <v>Crude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50000</v>
      </c>
      <c r="G2927" s="202">
        <v>1310884</v>
      </c>
      <c r="H2927" s="198">
        <v>37041.386550925927</v>
      </c>
      <c r="I2927" t="s">
        <v>1267</v>
      </c>
      <c r="M2927" t="s">
        <v>3086</v>
      </c>
      <c r="N2927" t="s">
        <v>1063</v>
      </c>
      <c r="O2927" t="s">
        <v>2972</v>
      </c>
      <c r="Q2927" s="199">
        <v>50000</v>
      </c>
      <c r="S2927" t="s">
        <v>2953</v>
      </c>
      <c r="T2927" t="s">
        <v>3255</v>
      </c>
      <c r="U2927" s="201">
        <v>28.57</v>
      </c>
      <c r="V2927" t="s">
        <v>1511</v>
      </c>
      <c r="W2927" t="s">
        <v>1065</v>
      </c>
      <c r="X2927" t="s">
        <v>1066</v>
      </c>
      <c r="Y2927" t="s">
        <v>1670</v>
      </c>
      <c r="Z2927" t="s">
        <v>1909</v>
      </c>
      <c r="AA2927">
        <v>109543</v>
      </c>
      <c r="AB2927" s="198">
        <v>37073</v>
      </c>
      <c r="AC2927" s="198">
        <v>37103</v>
      </c>
    </row>
    <row r="2928" spans="1:29" x14ac:dyDescent="0.25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1310886</v>
      </c>
      <c r="H2928" s="198">
        <v>37041.386608796296</v>
      </c>
      <c r="I2928" t="s">
        <v>1421</v>
      </c>
      <c r="M2928" t="s">
        <v>2946</v>
      </c>
      <c r="N2928" t="s">
        <v>96</v>
      </c>
      <c r="O2928" t="s">
        <v>2203</v>
      </c>
      <c r="P2928" s="199">
        <v>5000</v>
      </c>
      <c r="S2928" t="s">
        <v>2947</v>
      </c>
      <c r="T2928" t="s">
        <v>3255</v>
      </c>
      <c r="U2928" s="201">
        <v>3.56</v>
      </c>
      <c r="V2928" t="s">
        <v>2503</v>
      </c>
      <c r="W2928" t="s">
        <v>1487</v>
      </c>
      <c r="X2928" t="s">
        <v>3337</v>
      </c>
      <c r="Y2928" t="s">
        <v>1528</v>
      </c>
      <c r="Z2928" t="s">
        <v>1910</v>
      </c>
      <c r="AA2928">
        <v>818053</v>
      </c>
      <c r="AB2928" s="198">
        <v>37042.875</v>
      </c>
      <c r="AC2928" s="198">
        <v>37042.875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4741</v>
      </c>
      <c r="G2929" s="202">
        <v>1310887</v>
      </c>
      <c r="H2929" s="198">
        <v>37041.386631944442</v>
      </c>
      <c r="I2929" t="s">
        <v>2992</v>
      </c>
      <c r="M2929" t="s">
        <v>2946</v>
      </c>
      <c r="N2929" t="s">
        <v>1524</v>
      </c>
      <c r="O2929" t="s">
        <v>4921</v>
      </c>
      <c r="P2929" s="199">
        <v>4741</v>
      </c>
      <c r="S2929" t="s">
        <v>2947</v>
      </c>
      <c r="T2929" t="s">
        <v>3255</v>
      </c>
      <c r="U2929" s="201">
        <v>3.5649999999999999</v>
      </c>
      <c r="V2929" t="s">
        <v>3374</v>
      </c>
      <c r="W2929" t="s">
        <v>1363</v>
      </c>
      <c r="X2929" t="s">
        <v>1548</v>
      </c>
      <c r="Y2929" t="s">
        <v>1528</v>
      </c>
      <c r="Z2929" t="s">
        <v>1909</v>
      </c>
      <c r="AA2929">
        <v>818054</v>
      </c>
      <c r="AB2929" s="198">
        <v>37042.875</v>
      </c>
      <c r="AC2929" s="198">
        <v>37042.875</v>
      </c>
    </row>
    <row r="2930" spans="1:29" x14ac:dyDescent="0.25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92</v>
      </c>
      <c r="F2930" s="213">
        <f t="shared" si="230"/>
        <v>460000</v>
      </c>
      <c r="G2930" s="202">
        <v>1310889</v>
      </c>
      <c r="H2930" s="198">
        <v>37041.386666666665</v>
      </c>
      <c r="I2930" t="s">
        <v>1532</v>
      </c>
      <c r="M2930" t="s">
        <v>2946</v>
      </c>
      <c r="N2930" t="s">
        <v>1538</v>
      </c>
      <c r="O2930" t="s">
        <v>2088</v>
      </c>
      <c r="P2930" s="199">
        <v>5000</v>
      </c>
      <c r="S2930" t="s">
        <v>2947</v>
      </c>
      <c r="T2930" t="s">
        <v>3255</v>
      </c>
      <c r="U2930" s="201">
        <v>0.185</v>
      </c>
      <c r="V2930" t="s">
        <v>1533</v>
      </c>
      <c r="W2930" t="s">
        <v>1539</v>
      </c>
      <c r="X2930" t="s">
        <v>1540</v>
      </c>
      <c r="Y2930" t="s">
        <v>3275</v>
      </c>
      <c r="Z2930" t="s">
        <v>1909</v>
      </c>
      <c r="AA2930" t="s">
        <v>2504</v>
      </c>
      <c r="AB2930" s="198">
        <v>37073</v>
      </c>
      <c r="AC2930" s="198">
        <v>37164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1310888</v>
      </c>
      <c r="H2931" s="198">
        <v>37041.386666666665</v>
      </c>
      <c r="I2931" t="s">
        <v>1492</v>
      </c>
      <c r="M2931" t="s">
        <v>2946</v>
      </c>
      <c r="N2931" t="s">
        <v>1524</v>
      </c>
      <c r="O2931" t="s">
        <v>4845</v>
      </c>
      <c r="Q2931" s="199">
        <v>5000</v>
      </c>
      <c r="S2931" t="s">
        <v>2947</v>
      </c>
      <c r="T2931" t="s">
        <v>3255</v>
      </c>
      <c r="U2931" s="201">
        <v>3.7387999999999999</v>
      </c>
      <c r="V2931" t="s">
        <v>3335</v>
      </c>
      <c r="W2931" t="s">
        <v>1526</v>
      </c>
      <c r="X2931" t="s">
        <v>1527</v>
      </c>
      <c r="Y2931" t="s">
        <v>1528</v>
      </c>
      <c r="Z2931" t="s">
        <v>1909</v>
      </c>
      <c r="AA2931">
        <v>818055</v>
      </c>
      <c r="AB2931" s="198">
        <v>37042.875</v>
      </c>
      <c r="AC2931" s="198">
        <v>37042.875</v>
      </c>
    </row>
    <row r="2932" spans="1:29" x14ac:dyDescent="0.25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1310891</v>
      </c>
      <c r="H2932" s="198">
        <v>37041.386678240742</v>
      </c>
      <c r="I2932" t="s">
        <v>1541</v>
      </c>
      <c r="M2932" t="s">
        <v>2946</v>
      </c>
      <c r="N2932" t="s">
        <v>96</v>
      </c>
      <c r="O2932" t="s">
        <v>2203</v>
      </c>
      <c r="P2932" s="199">
        <v>5000</v>
      </c>
      <c r="S2932" t="s">
        <v>2947</v>
      </c>
      <c r="T2932" t="s">
        <v>3255</v>
      </c>
      <c r="U2932" s="201">
        <v>3.5449999999999999</v>
      </c>
      <c r="V2932" t="s">
        <v>871</v>
      </c>
      <c r="W2932" t="s">
        <v>1487</v>
      </c>
      <c r="X2932" t="s">
        <v>3337</v>
      </c>
      <c r="Y2932" t="s">
        <v>1528</v>
      </c>
      <c r="Z2932" t="s">
        <v>1910</v>
      </c>
      <c r="AA2932">
        <v>818057</v>
      </c>
      <c r="AB2932" s="198">
        <v>37042.875</v>
      </c>
      <c r="AC2932" s="198">
        <v>37042.875</v>
      </c>
    </row>
    <row r="2933" spans="1:29" x14ac:dyDescent="0.25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150000</v>
      </c>
      <c r="G2933" s="202">
        <v>1310890</v>
      </c>
      <c r="H2933" s="198">
        <v>37041.386678240742</v>
      </c>
      <c r="I2933" t="s">
        <v>1331</v>
      </c>
      <c r="M2933" t="s">
        <v>2946</v>
      </c>
      <c r="N2933" t="s">
        <v>96</v>
      </c>
      <c r="O2933" t="s">
        <v>3128</v>
      </c>
      <c r="Q2933" s="199">
        <v>5000</v>
      </c>
      <c r="S2933" t="s">
        <v>3329</v>
      </c>
      <c r="T2933" t="s">
        <v>97</v>
      </c>
      <c r="U2933" s="201">
        <v>4.835</v>
      </c>
      <c r="V2933" t="s">
        <v>1332</v>
      </c>
      <c r="W2933" t="s">
        <v>1502</v>
      </c>
      <c r="X2933" t="s">
        <v>99</v>
      </c>
      <c r="Y2933" t="s">
        <v>1528</v>
      </c>
      <c r="Z2933" t="s">
        <v>1910</v>
      </c>
      <c r="AA2933">
        <v>818056</v>
      </c>
      <c r="AB2933" s="198">
        <v>37043.875</v>
      </c>
      <c r="AC2933" s="198">
        <v>37072.875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226</v>
      </c>
      <c r="G2934" s="202">
        <v>1310892</v>
      </c>
      <c r="H2934" s="198">
        <v>37041.386689814812</v>
      </c>
      <c r="I2934" t="s">
        <v>1529</v>
      </c>
      <c r="M2934" t="s">
        <v>2946</v>
      </c>
      <c r="N2934" t="s">
        <v>1524</v>
      </c>
      <c r="O2934" t="s">
        <v>4845</v>
      </c>
      <c r="Q2934" s="199">
        <v>226</v>
      </c>
      <c r="S2934" t="s">
        <v>2947</v>
      </c>
      <c r="T2934" t="s">
        <v>3255</v>
      </c>
      <c r="U2934" s="201">
        <v>3.7387999999999999</v>
      </c>
      <c r="V2934" t="s">
        <v>1530</v>
      </c>
      <c r="W2934" t="s">
        <v>1526</v>
      </c>
      <c r="X2934" t="s">
        <v>1527</v>
      </c>
      <c r="Y2934" t="s">
        <v>1528</v>
      </c>
      <c r="Z2934" t="s">
        <v>1909</v>
      </c>
      <c r="AA2934">
        <v>818058</v>
      </c>
      <c r="AB2934" s="198">
        <v>37042.875</v>
      </c>
      <c r="AC2934" s="198">
        <v>37042.875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1310893</v>
      </c>
      <c r="H2935" s="198">
        <v>37041.386701388888</v>
      </c>
      <c r="I2935" t="s">
        <v>1254</v>
      </c>
      <c r="M2935" t="s">
        <v>2946</v>
      </c>
      <c r="N2935" t="s">
        <v>1524</v>
      </c>
      <c r="O2935" t="s">
        <v>4879</v>
      </c>
      <c r="Q2935" s="199">
        <v>5000</v>
      </c>
      <c r="S2935" t="s">
        <v>2947</v>
      </c>
      <c r="T2935" t="s">
        <v>3255</v>
      </c>
      <c r="U2935" s="201">
        <v>3.855</v>
      </c>
      <c r="V2935" t="s">
        <v>1382</v>
      </c>
      <c r="W2935" t="s">
        <v>1575</v>
      </c>
      <c r="X2935" t="s">
        <v>1576</v>
      </c>
      <c r="Y2935" t="s">
        <v>1528</v>
      </c>
      <c r="Z2935" t="s">
        <v>1909</v>
      </c>
      <c r="AA2935">
        <v>818059</v>
      </c>
      <c r="AB2935" s="198">
        <v>37042.875</v>
      </c>
      <c r="AC2935" s="198">
        <v>37042.875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4987</v>
      </c>
      <c r="G2936" s="202">
        <v>1310894</v>
      </c>
      <c r="H2936" s="198">
        <v>37041.386736111112</v>
      </c>
      <c r="I2936" t="s">
        <v>1277</v>
      </c>
      <c r="M2936" t="s">
        <v>2946</v>
      </c>
      <c r="N2936" t="s">
        <v>1524</v>
      </c>
      <c r="O2936" t="s">
        <v>110</v>
      </c>
      <c r="Q2936" s="199">
        <v>4987</v>
      </c>
      <c r="S2936" t="s">
        <v>2947</v>
      </c>
      <c r="T2936" t="s">
        <v>3255</v>
      </c>
      <c r="U2936" s="201">
        <v>3.6850000000000001</v>
      </c>
      <c r="V2936" t="s">
        <v>3162</v>
      </c>
      <c r="W2936" t="s">
        <v>1101</v>
      </c>
      <c r="X2936" t="s">
        <v>1102</v>
      </c>
      <c r="Y2936" t="s">
        <v>1528</v>
      </c>
      <c r="Z2936" t="s">
        <v>1909</v>
      </c>
      <c r="AA2936">
        <v>818060</v>
      </c>
      <c r="AB2936" s="198">
        <v>37042.875</v>
      </c>
      <c r="AC2936" s="198">
        <v>37042.875</v>
      </c>
    </row>
    <row r="2937" spans="1:29" x14ac:dyDescent="0.25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31</v>
      </c>
      <c r="F2937" s="213">
        <f t="shared" si="230"/>
        <v>155000</v>
      </c>
      <c r="G2937" s="202">
        <v>1310895</v>
      </c>
      <c r="H2937" s="198">
        <v>37041.386759259258</v>
      </c>
      <c r="I2937" t="s">
        <v>1532</v>
      </c>
      <c r="M2937" t="s">
        <v>2946</v>
      </c>
      <c r="N2937" t="s">
        <v>1538</v>
      </c>
      <c r="O2937" t="s">
        <v>2090</v>
      </c>
      <c r="P2937" s="199">
        <v>5000</v>
      </c>
      <c r="S2937" t="s">
        <v>2947</v>
      </c>
      <c r="T2937" t="s">
        <v>3255</v>
      </c>
      <c r="U2937" s="201">
        <v>0.1825</v>
      </c>
      <c r="V2937" t="s">
        <v>1533</v>
      </c>
      <c r="W2937" t="s">
        <v>1539</v>
      </c>
      <c r="X2937" t="s">
        <v>1540</v>
      </c>
      <c r="Y2937" t="s">
        <v>3275</v>
      </c>
      <c r="Z2937" t="s">
        <v>1909</v>
      </c>
      <c r="AA2937" t="s">
        <v>2505</v>
      </c>
      <c r="AB2937" s="198">
        <v>37165</v>
      </c>
      <c r="AC2937" s="198">
        <v>37195</v>
      </c>
    </row>
    <row r="2938" spans="1:29" x14ac:dyDescent="0.25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1310897</v>
      </c>
      <c r="H2938" s="198">
        <v>37041.386770833335</v>
      </c>
      <c r="I2938" t="s">
        <v>1421</v>
      </c>
      <c r="M2938" t="s">
        <v>2946</v>
      </c>
      <c r="N2938" t="s">
        <v>96</v>
      </c>
      <c r="O2938" t="s">
        <v>2203</v>
      </c>
      <c r="P2938" s="199">
        <v>5000</v>
      </c>
      <c r="S2938" t="s">
        <v>2947</v>
      </c>
      <c r="T2938" t="s">
        <v>3255</v>
      </c>
      <c r="U2938" s="201">
        <v>3.53</v>
      </c>
      <c r="V2938" t="s">
        <v>2503</v>
      </c>
      <c r="W2938" t="s">
        <v>1487</v>
      </c>
      <c r="X2938" t="s">
        <v>3337</v>
      </c>
      <c r="Y2938" t="s">
        <v>1528</v>
      </c>
      <c r="Z2938" t="s">
        <v>1910</v>
      </c>
      <c r="AA2938">
        <v>818062</v>
      </c>
      <c r="AB2938" s="198">
        <v>37042.875</v>
      </c>
      <c r="AC2938" s="198">
        <v>37042.875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1310896</v>
      </c>
      <c r="H2939" s="198">
        <v>37041.386770833335</v>
      </c>
      <c r="I2939" t="s">
        <v>1462</v>
      </c>
      <c r="M2939" t="s">
        <v>2946</v>
      </c>
      <c r="N2939" t="s">
        <v>1524</v>
      </c>
      <c r="O2939" t="s">
        <v>1984</v>
      </c>
      <c r="P2939" s="199">
        <v>5000</v>
      </c>
      <c r="S2939" t="s">
        <v>2947</v>
      </c>
      <c r="T2939" t="s">
        <v>3255</v>
      </c>
      <c r="U2939" s="201">
        <v>4.0549999999999997</v>
      </c>
      <c r="V2939">
        <v>19691994</v>
      </c>
      <c r="W2939" t="s">
        <v>250</v>
      </c>
      <c r="X2939" t="s">
        <v>70</v>
      </c>
      <c r="Y2939" t="s">
        <v>1528</v>
      </c>
      <c r="Z2939" t="s">
        <v>1909</v>
      </c>
      <c r="AA2939">
        <v>818061</v>
      </c>
      <c r="AB2939" s="198">
        <v>37042.875</v>
      </c>
      <c r="AC2939" s="198">
        <v>37042.875</v>
      </c>
    </row>
    <row r="2940" spans="1:29" x14ac:dyDescent="0.25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5</v>
      </c>
      <c r="F2940" s="213">
        <f t="shared" si="230"/>
        <v>500000</v>
      </c>
      <c r="G2940" s="202">
        <v>1310899</v>
      </c>
      <c r="H2940" s="198">
        <v>37041.38690972222</v>
      </c>
      <c r="I2940" t="s">
        <v>3311</v>
      </c>
      <c r="M2940" t="s">
        <v>2946</v>
      </c>
      <c r="N2940" t="s">
        <v>3288</v>
      </c>
      <c r="O2940" t="s">
        <v>312</v>
      </c>
      <c r="Q2940" s="199">
        <v>100000</v>
      </c>
      <c r="S2940" t="s">
        <v>3290</v>
      </c>
      <c r="T2940" t="s">
        <v>3291</v>
      </c>
      <c r="U2940" s="201">
        <v>21.1</v>
      </c>
      <c r="V2940" t="s">
        <v>257</v>
      </c>
      <c r="W2940" t="s">
        <v>3302</v>
      </c>
      <c r="X2940" t="s">
        <v>3293</v>
      </c>
      <c r="Y2940" t="s">
        <v>3294</v>
      </c>
      <c r="Z2940" t="s">
        <v>3260</v>
      </c>
      <c r="AA2940">
        <v>105482</v>
      </c>
      <c r="AB2940" s="198">
        <v>37046.875</v>
      </c>
      <c r="AC2940" s="198">
        <v>37050.875</v>
      </c>
    </row>
    <row r="2941" spans="1:29" x14ac:dyDescent="0.25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31</v>
      </c>
      <c r="F2941" s="213">
        <f t="shared" si="230"/>
        <v>155000</v>
      </c>
      <c r="G2941" s="202">
        <v>1310900</v>
      </c>
      <c r="H2941" s="198">
        <v>37041.386921296296</v>
      </c>
      <c r="I2941" t="s">
        <v>2992</v>
      </c>
      <c r="M2941" t="s">
        <v>2946</v>
      </c>
      <c r="N2941" t="s">
        <v>1538</v>
      </c>
      <c r="O2941" t="s">
        <v>2090</v>
      </c>
      <c r="Q2941" s="199">
        <v>5000</v>
      </c>
      <c r="S2941" t="s">
        <v>2947</v>
      </c>
      <c r="T2941" t="s">
        <v>3255</v>
      </c>
      <c r="U2941" s="201">
        <v>0.185</v>
      </c>
      <c r="V2941" t="s">
        <v>1099</v>
      </c>
      <c r="W2941" t="s">
        <v>1539</v>
      </c>
      <c r="X2941" t="s">
        <v>1540</v>
      </c>
      <c r="Y2941" t="s">
        <v>3275</v>
      </c>
      <c r="Z2941" t="s">
        <v>1909</v>
      </c>
      <c r="AA2941" t="s">
        <v>2506</v>
      </c>
      <c r="AB2941" s="198">
        <v>37165</v>
      </c>
      <c r="AC2941" s="198">
        <v>37195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10000</v>
      </c>
      <c r="G2942" s="202">
        <v>1310901</v>
      </c>
      <c r="H2942" s="198">
        <v>37041.386932870373</v>
      </c>
      <c r="I2942" t="s">
        <v>1496</v>
      </c>
      <c r="M2942" t="s">
        <v>2946</v>
      </c>
      <c r="N2942" t="s">
        <v>96</v>
      </c>
      <c r="O2942" t="s">
        <v>1016</v>
      </c>
      <c r="P2942" s="199">
        <v>10000</v>
      </c>
      <c r="S2942" t="s">
        <v>3329</v>
      </c>
      <c r="T2942" t="s">
        <v>97</v>
      </c>
      <c r="U2942" s="201">
        <v>4.7750000000000004</v>
      </c>
      <c r="V2942" t="s">
        <v>3193</v>
      </c>
      <c r="W2942" t="s">
        <v>98</v>
      </c>
      <c r="X2942" t="s">
        <v>99</v>
      </c>
      <c r="Y2942" t="s">
        <v>1528</v>
      </c>
      <c r="Z2942" t="s">
        <v>1910</v>
      </c>
      <c r="AA2942">
        <v>818063</v>
      </c>
      <c r="AB2942" s="198">
        <v>37041.875</v>
      </c>
      <c r="AC2942" s="198">
        <v>37041.875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5000</v>
      </c>
      <c r="G2943" s="202">
        <v>1310902</v>
      </c>
      <c r="H2943" s="198">
        <v>37041.386979166666</v>
      </c>
      <c r="I2943" t="s">
        <v>1600</v>
      </c>
      <c r="M2943" t="s">
        <v>2946</v>
      </c>
      <c r="N2943" t="s">
        <v>1524</v>
      </c>
      <c r="O2943" t="s">
        <v>4904</v>
      </c>
      <c r="Q2943" s="199">
        <v>5000</v>
      </c>
      <c r="S2943" t="s">
        <v>2947</v>
      </c>
      <c r="T2943" t="s">
        <v>3255</v>
      </c>
      <c r="U2943" s="201">
        <v>3.915</v>
      </c>
      <c r="V2943" t="s">
        <v>389</v>
      </c>
      <c r="W2943" t="s">
        <v>64</v>
      </c>
      <c r="X2943" t="s">
        <v>65</v>
      </c>
      <c r="Y2943" t="s">
        <v>1528</v>
      </c>
      <c r="Z2943" t="s">
        <v>1909</v>
      </c>
      <c r="AA2943">
        <v>818065</v>
      </c>
      <c r="AB2943" s="198">
        <v>37042.875</v>
      </c>
      <c r="AC2943" s="198">
        <v>37042.875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1310903</v>
      </c>
      <c r="H2944" s="198">
        <v>37041.386979166666</v>
      </c>
      <c r="I2944" t="s">
        <v>88</v>
      </c>
      <c r="M2944" t="s">
        <v>2946</v>
      </c>
      <c r="N2944" t="s">
        <v>1524</v>
      </c>
      <c r="O2944" t="s">
        <v>4953</v>
      </c>
      <c r="Q2944" s="199">
        <v>5000</v>
      </c>
      <c r="S2944" t="s">
        <v>2947</v>
      </c>
      <c r="T2944" t="s">
        <v>3255</v>
      </c>
      <c r="U2944" s="201">
        <v>3.87</v>
      </c>
      <c r="V2944" t="s">
        <v>1494</v>
      </c>
      <c r="W2944" t="s">
        <v>1117</v>
      </c>
      <c r="X2944" t="s">
        <v>1118</v>
      </c>
      <c r="Y2944" t="s">
        <v>1528</v>
      </c>
      <c r="Z2944" t="s">
        <v>1909</v>
      </c>
      <c r="AA2944">
        <v>818064</v>
      </c>
      <c r="AB2944" s="198">
        <v>37042.875</v>
      </c>
      <c r="AC2944" s="198">
        <v>37042.875</v>
      </c>
    </row>
    <row r="2945" spans="1:29" x14ac:dyDescent="0.25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30</v>
      </c>
      <c r="F2945" s="213">
        <f t="shared" si="230"/>
        <v>300000</v>
      </c>
      <c r="G2945" s="202">
        <v>1310904</v>
      </c>
      <c r="H2945" s="198">
        <v>37041.387002314812</v>
      </c>
      <c r="I2945" t="s">
        <v>1427</v>
      </c>
      <c r="M2945" t="s">
        <v>2946</v>
      </c>
      <c r="N2945" t="s">
        <v>1556</v>
      </c>
      <c r="O2945" t="s">
        <v>422</v>
      </c>
      <c r="Q2945" s="199">
        <v>10000</v>
      </c>
      <c r="S2945" t="s">
        <v>2947</v>
      </c>
      <c r="T2945" t="s">
        <v>3255</v>
      </c>
      <c r="U2945" s="201">
        <v>3.86</v>
      </c>
      <c r="V2945" t="s">
        <v>1700</v>
      </c>
      <c r="W2945" t="s">
        <v>1557</v>
      </c>
      <c r="X2945" t="s">
        <v>1558</v>
      </c>
      <c r="Y2945" t="s">
        <v>1528</v>
      </c>
      <c r="Z2945" t="s">
        <v>1909</v>
      </c>
      <c r="AA2945">
        <v>818066</v>
      </c>
      <c r="AB2945" s="198">
        <v>37043.875</v>
      </c>
      <c r="AC2945" s="198">
        <v>37072.875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4774</v>
      </c>
      <c r="G2946" s="202">
        <v>1310905</v>
      </c>
      <c r="H2946" s="198">
        <v>37041.387025462966</v>
      </c>
      <c r="I2946" t="s">
        <v>1529</v>
      </c>
      <c r="M2946" t="s">
        <v>2946</v>
      </c>
      <c r="N2946" t="s">
        <v>1524</v>
      </c>
      <c r="O2946" t="s">
        <v>4845</v>
      </c>
      <c r="Q2946" s="199">
        <v>4774</v>
      </c>
      <c r="S2946" t="s">
        <v>2947</v>
      </c>
      <c r="T2946" t="s">
        <v>3255</v>
      </c>
      <c r="U2946" s="201">
        <v>3.7374999999999998</v>
      </c>
      <c r="V2946" t="s">
        <v>1530</v>
      </c>
      <c r="W2946" t="s">
        <v>1526</v>
      </c>
      <c r="X2946" t="s">
        <v>1527</v>
      </c>
      <c r="Y2946" t="s">
        <v>1528</v>
      </c>
      <c r="Z2946" t="s">
        <v>1909</v>
      </c>
      <c r="AA2946">
        <v>818067</v>
      </c>
      <c r="AB2946" s="198">
        <v>37042.875</v>
      </c>
      <c r="AC2946" s="198">
        <v>37042.875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1310907</v>
      </c>
      <c r="H2947" s="198">
        <v>37041.387083333335</v>
      </c>
      <c r="I2947" t="s">
        <v>1551</v>
      </c>
      <c r="M2947" t="s">
        <v>2946</v>
      </c>
      <c r="N2947" t="s">
        <v>1524</v>
      </c>
      <c r="O2947" t="s">
        <v>4891</v>
      </c>
      <c r="Q2947" s="199">
        <v>5000</v>
      </c>
      <c r="S2947" t="s">
        <v>2947</v>
      </c>
      <c r="T2947" t="s">
        <v>3255</v>
      </c>
      <c r="U2947" s="201">
        <v>3.5425</v>
      </c>
      <c r="V2947" t="s">
        <v>3161</v>
      </c>
      <c r="W2947" t="s">
        <v>1363</v>
      </c>
      <c r="X2947" t="s">
        <v>1548</v>
      </c>
      <c r="Y2947" t="s">
        <v>1528</v>
      </c>
      <c r="Z2947" t="s">
        <v>1909</v>
      </c>
      <c r="AA2947">
        <v>818068</v>
      </c>
      <c r="AB2947" s="198">
        <v>37042.875</v>
      </c>
      <c r="AC2947" s="198">
        <v>37042.875</v>
      </c>
    </row>
    <row r="2948" spans="1:29" x14ac:dyDescent="0.25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13">
        <f t="shared" si="230"/>
        <v>300000</v>
      </c>
      <c r="G2948" s="202">
        <v>1310909</v>
      </c>
      <c r="H2948" s="198">
        <v>37041.387094907404</v>
      </c>
      <c r="I2948" t="s">
        <v>3412</v>
      </c>
      <c r="M2948" t="s">
        <v>2946</v>
      </c>
      <c r="N2948" t="s">
        <v>1268</v>
      </c>
      <c r="O2948" t="s">
        <v>109</v>
      </c>
      <c r="P2948" s="199">
        <v>10000</v>
      </c>
      <c r="S2948" t="s">
        <v>2947</v>
      </c>
      <c r="T2948" t="s">
        <v>3255</v>
      </c>
      <c r="U2948" s="201">
        <v>3.76</v>
      </c>
      <c r="V2948" t="s">
        <v>278</v>
      </c>
      <c r="W2948" t="s">
        <v>1402</v>
      </c>
      <c r="X2948" t="s">
        <v>1403</v>
      </c>
      <c r="Y2948" t="s">
        <v>3275</v>
      </c>
      <c r="Z2948" t="s">
        <v>1909</v>
      </c>
      <c r="AA2948" t="s">
        <v>2507</v>
      </c>
      <c r="AB2948" s="198">
        <v>37043.599305555559</v>
      </c>
      <c r="AC2948" s="198">
        <v>37072.599305555559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1855</v>
      </c>
      <c r="G2949" s="202">
        <v>1310908</v>
      </c>
      <c r="H2949" s="198">
        <v>37041.387094907404</v>
      </c>
      <c r="I2949" t="s">
        <v>1546</v>
      </c>
      <c r="M2949" t="s">
        <v>2946</v>
      </c>
      <c r="N2949" t="s">
        <v>1524</v>
      </c>
      <c r="O2949" t="s">
        <v>4960</v>
      </c>
      <c r="P2949" s="199">
        <v>1855</v>
      </c>
      <c r="S2949" t="s">
        <v>2947</v>
      </c>
      <c r="T2949" t="s">
        <v>3255</v>
      </c>
      <c r="U2949" s="201">
        <v>3.665</v>
      </c>
      <c r="V2949" t="s">
        <v>1387</v>
      </c>
      <c r="W2949" t="s">
        <v>1562</v>
      </c>
      <c r="X2949" t="s">
        <v>1563</v>
      </c>
      <c r="Y2949" t="s">
        <v>1528</v>
      </c>
      <c r="Z2949" t="s">
        <v>1909</v>
      </c>
      <c r="AA2949">
        <v>818069</v>
      </c>
      <c r="AB2949" s="198">
        <v>37042.875</v>
      </c>
      <c r="AC2949" s="198">
        <v>37042.875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3000</v>
      </c>
      <c r="G2950" s="202">
        <v>1310910</v>
      </c>
      <c r="H2950" s="198">
        <v>37041.387129629627</v>
      </c>
      <c r="I2950" t="s">
        <v>1471</v>
      </c>
      <c r="M2950" t="s">
        <v>2946</v>
      </c>
      <c r="N2950" t="s">
        <v>1524</v>
      </c>
      <c r="O2950" t="s">
        <v>4965</v>
      </c>
      <c r="P2950" s="199">
        <v>3000</v>
      </c>
      <c r="S2950" t="s">
        <v>2947</v>
      </c>
      <c r="T2950" t="s">
        <v>3255</v>
      </c>
      <c r="U2950" s="201">
        <v>3.98</v>
      </c>
      <c r="V2950" t="s">
        <v>2324</v>
      </c>
      <c r="W2950" t="s">
        <v>250</v>
      </c>
      <c r="X2950" t="s">
        <v>70</v>
      </c>
      <c r="Y2950" t="s">
        <v>1528</v>
      </c>
      <c r="Z2950" t="s">
        <v>1909</v>
      </c>
      <c r="AA2950">
        <v>818070</v>
      </c>
      <c r="AB2950" s="198">
        <v>37042.875</v>
      </c>
      <c r="AC2950" s="198">
        <v>37042.875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1310911</v>
      </c>
      <c r="H2951" s="198">
        <v>37041.387152777781</v>
      </c>
      <c r="I2951" t="s">
        <v>1546</v>
      </c>
      <c r="M2951" t="s">
        <v>2946</v>
      </c>
      <c r="N2951" t="s">
        <v>1524</v>
      </c>
      <c r="O2951" t="s">
        <v>4891</v>
      </c>
      <c r="P2951" s="199">
        <v>5000</v>
      </c>
      <c r="S2951" t="s">
        <v>2947</v>
      </c>
      <c r="T2951" t="s">
        <v>3255</v>
      </c>
      <c r="U2951" s="201">
        <v>3.54</v>
      </c>
      <c r="V2951" t="s">
        <v>4922</v>
      </c>
      <c r="W2951" t="s">
        <v>1363</v>
      </c>
      <c r="X2951" t="s">
        <v>1548</v>
      </c>
      <c r="Y2951" t="s">
        <v>1528</v>
      </c>
      <c r="Z2951" t="s">
        <v>1909</v>
      </c>
      <c r="AA2951">
        <v>818071</v>
      </c>
      <c r="AB2951" s="198">
        <v>37042.875</v>
      </c>
      <c r="AC2951" s="198">
        <v>37042.875</v>
      </c>
    </row>
    <row r="2952" spans="1:29" x14ac:dyDescent="0.25">
      <c r="A2952" s="44" t="str">
        <f t="shared" si="226"/>
        <v>US Crude Financial</v>
      </c>
      <c r="B2952" s="44" t="str">
        <f t="shared" si="227"/>
        <v>US</v>
      </c>
      <c r="C2952" s="44" t="str">
        <f t="shared" si="228"/>
        <v>Crude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50000</v>
      </c>
      <c r="G2952" s="202">
        <v>1310913</v>
      </c>
      <c r="H2952" s="198">
        <v>37041.387256944443</v>
      </c>
      <c r="I2952" t="s">
        <v>1267</v>
      </c>
      <c r="M2952" t="s">
        <v>3086</v>
      </c>
      <c r="N2952" t="s">
        <v>1063</v>
      </c>
      <c r="O2952" t="s">
        <v>2972</v>
      </c>
      <c r="Q2952" s="199">
        <v>50000</v>
      </c>
      <c r="S2952" t="s">
        <v>2953</v>
      </c>
      <c r="T2952" t="s">
        <v>3255</v>
      </c>
      <c r="U2952" s="201">
        <v>28.61</v>
      </c>
      <c r="V2952" t="s">
        <v>3127</v>
      </c>
      <c r="W2952" t="s">
        <v>1065</v>
      </c>
      <c r="X2952" t="s">
        <v>1066</v>
      </c>
      <c r="Y2952" t="s">
        <v>1670</v>
      </c>
      <c r="Z2952" t="s">
        <v>1909</v>
      </c>
      <c r="AA2952">
        <v>109545</v>
      </c>
      <c r="AB2952" s="198">
        <v>37073</v>
      </c>
      <c r="AC2952" s="198">
        <v>37103</v>
      </c>
    </row>
    <row r="2953" spans="1:29" x14ac:dyDescent="0.25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1310914</v>
      </c>
      <c r="H2953" s="198">
        <v>37041.387314814812</v>
      </c>
      <c r="I2953" t="s">
        <v>1267</v>
      </c>
      <c r="M2953" t="s">
        <v>2946</v>
      </c>
      <c r="N2953" t="s">
        <v>96</v>
      </c>
      <c r="O2953" t="s">
        <v>2203</v>
      </c>
      <c r="Q2953" s="199">
        <v>5000</v>
      </c>
      <c r="S2953" t="s">
        <v>2947</v>
      </c>
      <c r="T2953" t="s">
        <v>3255</v>
      </c>
      <c r="U2953" s="201">
        <v>3.5449999999999999</v>
      </c>
      <c r="V2953" t="s">
        <v>3192</v>
      </c>
      <c r="W2953" t="s">
        <v>1487</v>
      </c>
      <c r="X2953" t="s">
        <v>3337</v>
      </c>
      <c r="Y2953" t="s">
        <v>1528</v>
      </c>
      <c r="Z2953" t="s">
        <v>1910</v>
      </c>
      <c r="AA2953">
        <v>818072</v>
      </c>
      <c r="AB2953" s="198">
        <v>37042.875</v>
      </c>
      <c r="AC2953" s="198">
        <v>37042.875</v>
      </c>
    </row>
    <row r="2954" spans="1:29" x14ac:dyDescent="0.25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365</v>
      </c>
      <c r="F2954" s="213">
        <f t="shared" si="230"/>
        <v>912500</v>
      </c>
      <c r="G2954" s="202">
        <v>1310915</v>
      </c>
      <c r="H2954" s="198">
        <v>37041.387384259258</v>
      </c>
      <c r="I2954" t="s">
        <v>3200</v>
      </c>
      <c r="M2954" t="s">
        <v>2946</v>
      </c>
      <c r="N2954" t="s">
        <v>1268</v>
      </c>
      <c r="O2954" t="s">
        <v>1578</v>
      </c>
      <c r="P2954" s="199">
        <v>2500</v>
      </c>
      <c r="S2954" t="s">
        <v>2947</v>
      </c>
      <c r="T2954" t="s">
        <v>3255</v>
      </c>
      <c r="U2954" s="201">
        <v>3.87</v>
      </c>
      <c r="V2954" t="s">
        <v>3451</v>
      </c>
      <c r="W2954" t="s">
        <v>1767</v>
      </c>
      <c r="X2954" t="s">
        <v>1269</v>
      </c>
      <c r="Y2954" t="s">
        <v>3275</v>
      </c>
      <c r="Z2954" t="s">
        <v>1909</v>
      </c>
      <c r="AA2954" t="s">
        <v>2508</v>
      </c>
      <c r="AB2954" s="198">
        <v>37257.875</v>
      </c>
      <c r="AC2954" s="198">
        <v>37621.875</v>
      </c>
    </row>
    <row r="2955" spans="1:29" x14ac:dyDescent="0.25">
      <c r="A2955" s="44" t="str">
        <f t="shared" ref="A2955:A3018" si="231">B2955&amp;" "&amp;C2955&amp;" "&amp;D2955</f>
        <v>US Natural Gas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31</v>
      </c>
      <c r="F2955" s="213">
        <f t="shared" ref="F2955:F3018" si="235">E2955*SUM(P2955:Q2955)</f>
        <v>155000</v>
      </c>
      <c r="G2955" s="202">
        <v>1310916</v>
      </c>
      <c r="H2955" s="198">
        <v>37041.387430555558</v>
      </c>
      <c r="I2955" t="s">
        <v>75</v>
      </c>
      <c r="M2955" t="s">
        <v>2946</v>
      </c>
      <c r="N2955" t="s">
        <v>1538</v>
      </c>
      <c r="O2955" t="s">
        <v>2509</v>
      </c>
      <c r="Q2955" s="199">
        <v>5000</v>
      </c>
      <c r="S2955" t="s">
        <v>2947</v>
      </c>
      <c r="T2955" t="s">
        <v>3255</v>
      </c>
      <c r="U2955" s="201">
        <v>-7.0000000000000007E-2</v>
      </c>
      <c r="V2955" t="s">
        <v>1123</v>
      </c>
      <c r="W2955" t="s">
        <v>1431</v>
      </c>
      <c r="X2955" t="s">
        <v>1432</v>
      </c>
      <c r="Y2955" t="s">
        <v>3275</v>
      </c>
      <c r="Z2955" t="s">
        <v>1909</v>
      </c>
      <c r="AA2955" t="s">
        <v>2510</v>
      </c>
      <c r="AB2955" s="198">
        <v>37073.875</v>
      </c>
      <c r="AC2955" s="198">
        <v>37103.875</v>
      </c>
    </row>
    <row r="2956" spans="1:29" x14ac:dyDescent="0.25">
      <c r="A2956" s="44" t="str">
        <f t="shared" si="231"/>
        <v>US Crude Financial</v>
      </c>
      <c r="B2956" s="44" t="str">
        <f t="shared" si="232"/>
        <v>US</v>
      </c>
      <c r="C2956" s="44" t="str">
        <f t="shared" si="233"/>
        <v>Crude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1310917</v>
      </c>
      <c r="H2956" s="198">
        <v>37041.387442129628</v>
      </c>
      <c r="I2956" t="s">
        <v>1267</v>
      </c>
      <c r="M2956" t="s">
        <v>3086</v>
      </c>
      <c r="N2956" t="s">
        <v>488</v>
      </c>
      <c r="O2956" t="s">
        <v>489</v>
      </c>
      <c r="Q2956" s="199">
        <v>25000</v>
      </c>
      <c r="S2956" t="s">
        <v>2949</v>
      </c>
      <c r="T2956" t="s">
        <v>3255</v>
      </c>
      <c r="U2956" s="201">
        <v>-0.12</v>
      </c>
      <c r="V2956" t="s">
        <v>3197</v>
      </c>
      <c r="W2956" t="s">
        <v>377</v>
      </c>
      <c r="X2956" t="s">
        <v>490</v>
      </c>
      <c r="Y2956" t="s">
        <v>3275</v>
      </c>
      <c r="Z2956" t="s">
        <v>1909</v>
      </c>
      <c r="AA2956" t="s">
        <v>2511</v>
      </c>
      <c r="AB2956" s="198">
        <v>37073</v>
      </c>
      <c r="AC2956" s="198">
        <v>37103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5000</v>
      </c>
      <c r="G2957" s="202">
        <v>1310920</v>
      </c>
      <c r="H2957" s="198">
        <v>37041.387465277781</v>
      </c>
      <c r="I2957" t="s">
        <v>1276</v>
      </c>
      <c r="M2957" t="s">
        <v>2946</v>
      </c>
      <c r="N2957" t="s">
        <v>1524</v>
      </c>
      <c r="O2957" t="s">
        <v>4934</v>
      </c>
      <c r="P2957" s="199">
        <v>5000</v>
      </c>
      <c r="S2957" t="s">
        <v>2947</v>
      </c>
      <c r="T2957" t="s">
        <v>3255</v>
      </c>
      <c r="U2957" s="201">
        <v>3.5</v>
      </c>
      <c r="V2957" t="s">
        <v>314</v>
      </c>
      <c r="W2957" t="s">
        <v>91</v>
      </c>
      <c r="X2957" t="s">
        <v>83</v>
      </c>
      <c r="Y2957" t="s">
        <v>1528</v>
      </c>
      <c r="Z2957" t="s">
        <v>1909</v>
      </c>
      <c r="AA2957">
        <v>818075</v>
      </c>
      <c r="AB2957" s="198">
        <v>37042.875</v>
      </c>
      <c r="AC2957" s="198">
        <v>37042.875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39360</v>
      </c>
      <c r="G2958" s="202">
        <v>1310918</v>
      </c>
      <c r="H2958" s="198">
        <v>37041.387465277781</v>
      </c>
      <c r="I2958" t="s">
        <v>1428</v>
      </c>
      <c r="M2958" t="s">
        <v>2946</v>
      </c>
      <c r="N2958" t="s">
        <v>1524</v>
      </c>
      <c r="O2958" t="s">
        <v>431</v>
      </c>
      <c r="P2958" s="199">
        <v>1312</v>
      </c>
      <c r="S2958" t="s">
        <v>2947</v>
      </c>
      <c r="T2958" t="s">
        <v>3255</v>
      </c>
      <c r="U2958" s="201">
        <v>3.5449999999999999</v>
      </c>
      <c r="V2958" t="s">
        <v>875</v>
      </c>
      <c r="W2958" t="s">
        <v>1388</v>
      </c>
      <c r="X2958" t="s">
        <v>85</v>
      </c>
      <c r="Y2958" t="s">
        <v>1528</v>
      </c>
      <c r="Z2958" t="s">
        <v>1909</v>
      </c>
      <c r="AA2958">
        <v>818078</v>
      </c>
      <c r="AB2958" s="198">
        <v>37043.875</v>
      </c>
      <c r="AC2958" s="198">
        <v>37072.875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17880</v>
      </c>
      <c r="G2959" s="202">
        <v>1310921</v>
      </c>
      <c r="H2959" s="198">
        <v>37041.387488425928</v>
      </c>
      <c r="I2959" t="s">
        <v>2917</v>
      </c>
      <c r="M2959" t="s">
        <v>2946</v>
      </c>
      <c r="N2959" t="s">
        <v>1524</v>
      </c>
      <c r="O2959" t="s">
        <v>110</v>
      </c>
      <c r="P2959" s="199">
        <v>17880</v>
      </c>
      <c r="S2959" t="s">
        <v>2947</v>
      </c>
      <c r="T2959" t="s">
        <v>3255</v>
      </c>
      <c r="U2959" s="201">
        <v>3.68</v>
      </c>
      <c r="V2959" t="s">
        <v>3184</v>
      </c>
      <c r="W2959" t="s">
        <v>1101</v>
      </c>
      <c r="X2959" t="s">
        <v>1102</v>
      </c>
      <c r="Y2959" t="s">
        <v>1528</v>
      </c>
      <c r="Z2959" t="s">
        <v>1909</v>
      </c>
      <c r="AA2959">
        <v>818076</v>
      </c>
      <c r="AB2959" s="198">
        <v>37042.875</v>
      </c>
      <c r="AC2959" s="198">
        <v>37042.875</v>
      </c>
    </row>
    <row r="2960" spans="1:29" x14ac:dyDescent="0.25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232500</v>
      </c>
      <c r="G2960" s="202">
        <v>1310922</v>
      </c>
      <c r="H2960" s="198">
        <v>37041.387499999997</v>
      </c>
      <c r="I2960" t="s">
        <v>3227</v>
      </c>
      <c r="M2960" t="s">
        <v>2946</v>
      </c>
      <c r="N2960" t="s">
        <v>1268</v>
      </c>
      <c r="O2960" t="s">
        <v>1537</v>
      </c>
      <c r="P2960" s="199">
        <v>7500</v>
      </c>
      <c r="S2960" t="s">
        <v>2947</v>
      </c>
      <c r="T2960" t="s">
        <v>3255</v>
      </c>
      <c r="U2960" s="201">
        <v>3.71</v>
      </c>
      <c r="V2960" t="s">
        <v>3198</v>
      </c>
      <c r="W2960" t="s">
        <v>1767</v>
      </c>
      <c r="X2960" t="s">
        <v>1269</v>
      </c>
      <c r="Y2960" t="s">
        <v>3275</v>
      </c>
      <c r="Z2960" t="s">
        <v>1909</v>
      </c>
      <c r="AA2960" t="s">
        <v>2512</v>
      </c>
      <c r="AB2960" s="198">
        <v>37073.875</v>
      </c>
      <c r="AC2960" s="198">
        <v>37103.875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4144</v>
      </c>
      <c r="G2961" s="202">
        <v>1310923</v>
      </c>
      <c r="H2961" s="198">
        <v>37041.387499999997</v>
      </c>
      <c r="I2961" t="s">
        <v>2976</v>
      </c>
      <c r="M2961" t="s">
        <v>2946</v>
      </c>
      <c r="N2961" t="s">
        <v>1524</v>
      </c>
      <c r="O2961" t="s">
        <v>4953</v>
      </c>
      <c r="P2961" s="199">
        <v>4144</v>
      </c>
      <c r="S2961" t="s">
        <v>2947</v>
      </c>
      <c r="T2961" t="s">
        <v>3255</v>
      </c>
      <c r="U2961" s="201">
        <v>3.86</v>
      </c>
      <c r="V2961" t="s">
        <v>1473</v>
      </c>
      <c r="W2961" t="s">
        <v>1117</v>
      </c>
      <c r="X2961" t="s">
        <v>1118</v>
      </c>
      <c r="Y2961" t="s">
        <v>1528</v>
      </c>
      <c r="Z2961" t="s">
        <v>1909</v>
      </c>
      <c r="AA2961">
        <v>818077</v>
      </c>
      <c r="AB2961" s="198">
        <v>37042.875</v>
      </c>
      <c r="AC2961" s="198">
        <v>37042.875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7852</v>
      </c>
      <c r="G2962" s="202">
        <v>1310924</v>
      </c>
      <c r="H2962" s="198">
        <v>37041.387523148151</v>
      </c>
      <c r="I2962" t="s">
        <v>1272</v>
      </c>
      <c r="M2962" t="s">
        <v>2946</v>
      </c>
      <c r="N2962" t="s">
        <v>1524</v>
      </c>
      <c r="O2962" t="s">
        <v>4845</v>
      </c>
      <c r="P2962" s="199">
        <v>7852</v>
      </c>
      <c r="S2962" t="s">
        <v>2947</v>
      </c>
      <c r="T2962" t="s">
        <v>3255</v>
      </c>
      <c r="U2962" s="201">
        <v>3.7349999999999999</v>
      </c>
      <c r="V2962" t="s">
        <v>1399</v>
      </c>
      <c r="W2962" t="s">
        <v>1526</v>
      </c>
      <c r="X2962" t="s">
        <v>1527</v>
      </c>
      <c r="Y2962" t="s">
        <v>1528</v>
      </c>
      <c r="Z2962" t="s">
        <v>1909</v>
      </c>
      <c r="AA2962">
        <v>818079</v>
      </c>
      <c r="AB2962" s="198">
        <v>37042.875</v>
      </c>
      <c r="AC2962" s="198">
        <v>37042.875</v>
      </c>
    </row>
    <row r="2963" spans="1:29" x14ac:dyDescent="0.25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31</v>
      </c>
      <c r="F2963" s="213">
        <f t="shared" si="235"/>
        <v>387500</v>
      </c>
      <c r="G2963" s="202">
        <v>1310925</v>
      </c>
      <c r="H2963" s="198">
        <v>37041.38753472222</v>
      </c>
      <c r="I2963" t="s">
        <v>1267</v>
      </c>
      <c r="M2963" t="s">
        <v>2946</v>
      </c>
      <c r="N2963" t="s">
        <v>1268</v>
      </c>
      <c r="O2963" t="s">
        <v>1537</v>
      </c>
      <c r="P2963" s="199">
        <v>12500</v>
      </c>
      <c r="S2963" t="s">
        <v>2947</v>
      </c>
      <c r="T2963" t="s">
        <v>3255</v>
      </c>
      <c r="U2963" s="201">
        <v>3.71</v>
      </c>
      <c r="V2963" t="s">
        <v>1303</v>
      </c>
      <c r="W2963" t="s">
        <v>1767</v>
      </c>
      <c r="X2963" t="s">
        <v>1269</v>
      </c>
      <c r="Y2963" t="s">
        <v>3275</v>
      </c>
      <c r="Z2963" t="s">
        <v>1909</v>
      </c>
      <c r="AA2963" t="s">
        <v>2513</v>
      </c>
      <c r="AB2963" s="198">
        <v>37073.875</v>
      </c>
      <c r="AC2963" s="198">
        <v>37103.875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30</v>
      </c>
      <c r="F2964" s="213">
        <f t="shared" si="235"/>
        <v>150000</v>
      </c>
      <c r="G2964" s="202">
        <v>1310926</v>
      </c>
      <c r="H2964" s="198">
        <v>37041.38753472222</v>
      </c>
      <c r="I2964" t="s">
        <v>1324</v>
      </c>
      <c r="M2964" t="s">
        <v>2946</v>
      </c>
      <c r="N2964" t="s">
        <v>1524</v>
      </c>
      <c r="O2964" t="s">
        <v>1135</v>
      </c>
      <c r="Q2964" s="199">
        <v>5000</v>
      </c>
      <c r="S2964" t="s">
        <v>2947</v>
      </c>
      <c r="T2964" t="s">
        <v>3255</v>
      </c>
      <c r="U2964" s="201">
        <v>2.4649999999999999</v>
      </c>
      <c r="V2964" t="s">
        <v>1381</v>
      </c>
      <c r="W2964" t="s">
        <v>1126</v>
      </c>
      <c r="X2964" t="s">
        <v>83</v>
      </c>
      <c r="Y2964" t="s">
        <v>1528</v>
      </c>
      <c r="Z2964" t="s">
        <v>1909</v>
      </c>
      <c r="AA2964">
        <v>818080</v>
      </c>
      <c r="AB2964" s="198">
        <v>37043.875</v>
      </c>
      <c r="AC2964" s="198">
        <v>37072.875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1310927</v>
      </c>
      <c r="H2965" s="198">
        <v>37041.387569444443</v>
      </c>
      <c r="I2965" t="s">
        <v>1277</v>
      </c>
      <c r="M2965" t="s">
        <v>2946</v>
      </c>
      <c r="N2965" t="s">
        <v>1524</v>
      </c>
      <c r="O2965" t="s">
        <v>4891</v>
      </c>
      <c r="P2965" s="199">
        <v>5000</v>
      </c>
      <c r="S2965" t="s">
        <v>2947</v>
      </c>
      <c r="T2965" t="s">
        <v>3255</v>
      </c>
      <c r="U2965" s="201">
        <v>3.5375000000000001</v>
      </c>
      <c r="V2965" t="s">
        <v>3162</v>
      </c>
      <c r="W2965" t="s">
        <v>1363</v>
      </c>
      <c r="X2965" t="s">
        <v>1548</v>
      </c>
      <c r="Y2965" t="s">
        <v>1528</v>
      </c>
      <c r="Z2965" t="s">
        <v>1909</v>
      </c>
      <c r="AA2965">
        <v>818081</v>
      </c>
      <c r="AB2965" s="198">
        <v>37042.875</v>
      </c>
      <c r="AC2965" s="198">
        <v>37042.875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1310928</v>
      </c>
      <c r="H2966" s="198">
        <v>37041.38758101852</v>
      </c>
      <c r="I2966" t="s">
        <v>1546</v>
      </c>
      <c r="M2966" t="s">
        <v>2946</v>
      </c>
      <c r="N2966" t="s">
        <v>1524</v>
      </c>
      <c r="O2966" t="s">
        <v>4926</v>
      </c>
      <c r="Q2966" s="199">
        <v>5000</v>
      </c>
      <c r="S2966" t="s">
        <v>2947</v>
      </c>
      <c r="T2966" t="s">
        <v>3255</v>
      </c>
      <c r="U2966" s="201">
        <v>2.57</v>
      </c>
      <c r="V2966" t="s">
        <v>2925</v>
      </c>
      <c r="W2966" t="s">
        <v>104</v>
      </c>
      <c r="X2966" t="s">
        <v>83</v>
      </c>
      <c r="Y2966" t="s">
        <v>1528</v>
      </c>
      <c r="Z2966" t="s">
        <v>1909</v>
      </c>
      <c r="AA2966">
        <v>818082</v>
      </c>
      <c r="AB2966" s="198">
        <v>37042.875</v>
      </c>
      <c r="AC2966" s="198">
        <v>37042.875</v>
      </c>
    </row>
    <row r="2967" spans="1:29" x14ac:dyDescent="0.25">
      <c r="A2967" s="44" t="str">
        <f t="shared" si="231"/>
        <v xml:space="preserve"> Natural Gas Physical</v>
      </c>
      <c r="B2967" s="44" t="str">
        <f t="shared" si="232"/>
        <v/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1310929</v>
      </c>
      <c r="H2967" s="198">
        <v>37041.387627314813</v>
      </c>
      <c r="I2967" t="s">
        <v>1463</v>
      </c>
      <c r="M2967" t="s">
        <v>2946</v>
      </c>
      <c r="N2967" t="s">
        <v>96</v>
      </c>
      <c r="O2967" t="s">
        <v>2345</v>
      </c>
      <c r="P2967" s="199">
        <v>5000</v>
      </c>
      <c r="S2967" t="s">
        <v>3329</v>
      </c>
      <c r="T2967" t="s">
        <v>97</v>
      </c>
      <c r="U2967" s="201">
        <v>4.7850000000000001</v>
      </c>
      <c r="V2967" t="s">
        <v>3338</v>
      </c>
      <c r="W2967" t="s">
        <v>98</v>
      </c>
      <c r="X2967" t="s">
        <v>99</v>
      </c>
      <c r="Y2967" t="s">
        <v>1528</v>
      </c>
      <c r="Z2967" t="s">
        <v>1910</v>
      </c>
      <c r="AA2967">
        <v>818083</v>
      </c>
      <c r="AB2967" s="198">
        <v>37042.875</v>
      </c>
      <c r="AC2967" s="198">
        <v>37042.875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1310930</v>
      </c>
      <c r="H2968" s="198">
        <v>37041.387638888889</v>
      </c>
      <c r="I2968" t="s">
        <v>1600</v>
      </c>
      <c r="M2968" t="s">
        <v>2946</v>
      </c>
      <c r="N2968" t="s">
        <v>1524</v>
      </c>
      <c r="O2968" t="s">
        <v>4845</v>
      </c>
      <c r="Q2968" s="199">
        <v>10000</v>
      </c>
      <c r="S2968" t="s">
        <v>2947</v>
      </c>
      <c r="T2968" t="s">
        <v>3255</v>
      </c>
      <c r="U2968" s="201">
        <v>3.7374999999999998</v>
      </c>
      <c r="V2968" t="s">
        <v>1365</v>
      </c>
      <c r="W2968" t="s">
        <v>1526</v>
      </c>
      <c r="X2968" t="s">
        <v>1527</v>
      </c>
      <c r="Y2968" t="s">
        <v>1528</v>
      </c>
      <c r="Z2968" t="s">
        <v>1909</v>
      </c>
      <c r="AA2968">
        <v>818084</v>
      </c>
      <c r="AB2968" s="198">
        <v>37042.875</v>
      </c>
      <c r="AC2968" s="198">
        <v>37042.875</v>
      </c>
    </row>
    <row r="2969" spans="1:29" x14ac:dyDescent="0.25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1310931</v>
      </c>
      <c r="H2969" s="198">
        <v>37041.387673611112</v>
      </c>
      <c r="I2969" t="s">
        <v>1541</v>
      </c>
      <c r="M2969" t="s">
        <v>2946</v>
      </c>
      <c r="N2969" t="s">
        <v>1556</v>
      </c>
      <c r="O2969" t="s">
        <v>4868</v>
      </c>
      <c r="P2969" s="199">
        <v>10000</v>
      </c>
      <c r="S2969" t="s">
        <v>2947</v>
      </c>
      <c r="T2969" t="s">
        <v>3255</v>
      </c>
      <c r="U2969" s="201">
        <v>3.86</v>
      </c>
      <c r="V2969" t="s">
        <v>1687</v>
      </c>
      <c r="W2969" t="s">
        <v>1557</v>
      </c>
      <c r="X2969" t="s">
        <v>1558</v>
      </c>
      <c r="Y2969" t="s">
        <v>1528</v>
      </c>
      <c r="Z2969" t="s">
        <v>1909</v>
      </c>
      <c r="AA2969">
        <v>818085</v>
      </c>
      <c r="AB2969" s="198">
        <v>37042.875</v>
      </c>
      <c r="AC2969" s="198">
        <v>37042.875</v>
      </c>
    </row>
    <row r="2970" spans="1:29" x14ac:dyDescent="0.25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1310932</v>
      </c>
      <c r="H2970" s="198">
        <v>37041.387696759259</v>
      </c>
      <c r="I2970" t="s">
        <v>1592</v>
      </c>
      <c r="M2970" t="s">
        <v>2946</v>
      </c>
      <c r="N2970" t="s">
        <v>96</v>
      </c>
      <c r="O2970" t="s">
        <v>2345</v>
      </c>
      <c r="Q2970" s="199">
        <v>5000</v>
      </c>
      <c r="S2970" t="s">
        <v>3329</v>
      </c>
      <c r="T2970" t="s">
        <v>97</v>
      </c>
      <c r="U2970" s="201">
        <v>4.8</v>
      </c>
      <c r="V2970" t="s">
        <v>1593</v>
      </c>
      <c r="W2970" t="s">
        <v>98</v>
      </c>
      <c r="X2970" t="s">
        <v>99</v>
      </c>
      <c r="Y2970" t="s">
        <v>1528</v>
      </c>
      <c r="Z2970" t="s">
        <v>1910</v>
      </c>
      <c r="AA2970">
        <v>818086</v>
      </c>
      <c r="AB2970" s="198">
        <v>37042.875</v>
      </c>
      <c r="AC2970" s="198">
        <v>37042.875</v>
      </c>
    </row>
    <row r="2971" spans="1:29" x14ac:dyDescent="0.25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2</v>
      </c>
      <c r="F2971" s="213">
        <f t="shared" si="235"/>
        <v>100000</v>
      </c>
      <c r="G2971" s="202">
        <v>1310933</v>
      </c>
      <c r="H2971" s="198">
        <v>37041.387731481482</v>
      </c>
      <c r="I2971" t="s">
        <v>3303</v>
      </c>
      <c r="M2971" t="s">
        <v>2946</v>
      </c>
      <c r="N2971" t="s">
        <v>3288</v>
      </c>
      <c r="O2971" t="s">
        <v>4738</v>
      </c>
      <c r="P2971" s="199">
        <v>50000</v>
      </c>
      <c r="S2971" t="s">
        <v>3290</v>
      </c>
      <c r="T2971" t="s">
        <v>3291</v>
      </c>
      <c r="U2971" s="201">
        <v>20.7</v>
      </c>
      <c r="V2971" t="s">
        <v>1521</v>
      </c>
      <c r="W2971" t="s">
        <v>3302</v>
      </c>
      <c r="X2971" t="s">
        <v>3293</v>
      </c>
      <c r="Y2971" t="s">
        <v>3294</v>
      </c>
      <c r="Z2971" t="s">
        <v>3260</v>
      </c>
      <c r="AA2971">
        <v>105483</v>
      </c>
      <c r="AB2971" s="198">
        <v>37042.875</v>
      </c>
      <c r="AC2971" s="198">
        <v>37043.875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1310934</v>
      </c>
      <c r="H2972" s="198">
        <v>37041.387812499997</v>
      </c>
      <c r="I2972" t="s">
        <v>1098</v>
      </c>
      <c r="M2972" t="s">
        <v>2946</v>
      </c>
      <c r="N2972" t="s">
        <v>1524</v>
      </c>
      <c r="O2972" t="s">
        <v>4921</v>
      </c>
      <c r="P2972" s="199">
        <v>5000</v>
      </c>
      <c r="S2972" t="s">
        <v>2947</v>
      </c>
      <c r="T2972" t="s">
        <v>3255</v>
      </c>
      <c r="U2972" s="201">
        <v>3.5649999999999999</v>
      </c>
      <c r="V2972" t="s">
        <v>3449</v>
      </c>
      <c r="W2972" t="s">
        <v>1363</v>
      </c>
      <c r="X2972" t="s">
        <v>1548</v>
      </c>
      <c r="Y2972" t="s">
        <v>1528</v>
      </c>
      <c r="Z2972" t="s">
        <v>1909</v>
      </c>
      <c r="AA2972">
        <v>818087</v>
      </c>
      <c r="AB2972" s="198">
        <v>37042.875</v>
      </c>
      <c r="AC2972" s="198">
        <v>37042.875</v>
      </c>
    </row>
    <row r="2973" spans="1:29" x14ac:dyDescent="0.25">
      <c r="A2973" s="44" t="str">
        <f t="shared" si="231"/>
        <v xml:space="preserve"> Natural Gas Physical</v>
      </c>
      <c r="B2973" s="44" t="str">
        <f t="shared" si="232"/>
        <v/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1310935</v>
      </c>
      <c r="H2973" s="198">
        <v>37041.387870370374</v>
      </c>
      <c r="I2973" t="s">
        <v>3358</v>
      </c>
      <c r="M2973" t="s">
        <v>2946</v>
      </c>
      <c r="N2973" t="s">
        <v>96</v>
      </c>
      <c r="O2973" t="s">
        <v>1016</v>
      </c>
      <c r="P2973" s="199">
        <v>5000</v>
      </c>
      <c r="S2973" t="s">
        <v>3329</v>
      </c>
      <c r="T2973" t="s">
        <v>97</v>
      </c>
      <c r="U2973" s="201">
        <v>4.7699999999999996</v>
      </c>
      <c r="V2973" t="s">
        <v>3359</v>
      </c>
      <c r="W2973" t="s">
        <v>98</v>
      </c>
      <c r="X2973" t="s">
        <v>99</v>
      </c>
      <c r="Y2973" t="s">
        <v>1528</v>
      </c>
      <c r="Z2973" t="s">
        <v>1910</v>
      </c>
      <c r="AA2973">
        <v>818088</v>
      </c>
      <c r="AB2973" s="198">
        <v>37041.875</v>
      </c>
      <c r="AC2973" s="198">
        <v>37041.875</v>
      </c>
    </row>
    <row r="2974" spans="1:29" x14ac:dyDescent="0.25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5367</v>
      </c>
      <c r="G2974" s="202">
        <v>1310937</v>
      </c>
      <c r="H2974" s="198">
        <v>37041.387939814813</v>
      </c>
      <c r="I2974" t="s">
        <v>1094</v>
      </c>
      <c r="M2974" t="s">
        <v>2946</v>
      </c>
      <c r="N2974" t="s">
        <v>1556</v>
      </c>
      <c r="O2974" t="s">
        <v>2193</v>
      </c>
      <c r="P2974" s="199">
        <v>5367</v>
      </c>
      <c r="S2974" t="s">
        <v>2947</v>
      </c>
      <c r="T2974" t="s">
        <v>3255</v>
      </c>
      <c r="U2974" s="201">
        <v>3.855</v>
      </c>
      <c r="V2974" t="s">
        <v>338</v>
      </c>
      <c r="W2974" t="s">
        <v>1557</v>
      </c>
      <c r="X2974" t="s">
        <v>1558</v>
      </c>
      <c r="Y2974" t="s">
        <v>1528</v>
      </c>
      <c r="Z2974" t="s">
        <v>1909</v>
      </c>
      <c r="AA2974">
        <v>818089</v>
      </c>
      <c r="AB2974" s="198">
        <v>37042.875</v>
      </c>
      <c r="AC2974" s="198">
        <v>37042.875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5000</v>
      </c>
      <c r="G2975" s="202">
        <v>1310938</v>
      </c>
      <c r="H2975" s="198">
        <v>37041.38795138889</v>
      </c>
      <c r="I2975" t="s">
        <v>1098</v>
      </c>
      <c r="M2975" t="s">
        <v>2946</v>
      </c>
      <c r="N2975" t="s">
        <v>1524</v>
      </c>
      <c r="O2975" t="s">
        <v>4912</v>
      </c>
      <c r="Q2975" s="199">
        <v>5000</v>
      </c>
      <c r="S2975" t="s">
        <v>2947</v>
      </c>
      <c r="T2975" t="s">
        <v>3255</v>
      </c>
      <c r="U2975" s="201">
        <v>3.5649999999999999</v>
      </c>
      <c r="V2975" t="s">
        <v>3449</v>
      </c>
      <c r="W2975" t="s">
        <v>1363</v>
      </c>
      <c r="X2975" t="s">
        <v>1548</v>
      </c>
      <c r="Y2975" t="s">
        <v>1528</v>
      </c>
      <c r="Z2975" t="s">
        <v>1909</v>
      </c>
      <c r="AA2975">
        <v>818090</v>
      </c>
      <c r="AB2975" s="198">
        <v>37042.875</v>
      </c>
      <c r="AC2975" s="198">
        <v>37042.875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1909</v>
      </c>
      <c r="G2976" s="202">
        <v>1310939</v>
      </c>
      <c r="H2976" s="198">
        <v>37041.387962962966</v>
      </c>
      <c r="I2976" t="s">
        <v>75</v>
      </c>
      <c r="M2976" t="s">
        <v>2946</v>
      </c>
      <c r="N2976" t="s">
        <v>1524</v>
      </c>
      <c r="O2976" t="s">
        <v>4950</v>
      </c>
      <c r="P2976" s="199">
        <v>1909</v>
      </c>
      <c r="S2976" t="s">
        <v>2947</v>
      </c>
      <c r="T2976" t="s">
        <v>3255</v>
      </c>
      <c r="U2976" s="201">
        <v>3.4950000000000001</v>
      </c>
      <c r="V2976" t="s">
        <v>1371</v>
      </c>
      <c r="W2976" t="s">
        <v>1562</v>
      </c>
      <c r="X2976" t="s">
        <v>1563</v>
      </c>
      <c r="Y2976" t="s">
        <v>1528</v>
      </c>
      <c r="Z2976" t="s">
        <v>1909</v>
      </c>
      <c r="AA2976">
        <v>818091</v>
      </c>
      <c r="AB2976" s="198">
        <v>37042.875</v>
      </c>
      <c r="AC2976" s="198">
        <v>37042.875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4845</v>
      </c>
      <c r="G2977" s="202">
        <v>1310940</v>
      </c>
      <c r="H2977" s="198">
        <v>37041.387962962966</v>
      </c>
      <c r="I2977" t="s">
        <v>3133</v>
      </c>
      <c r="M2977" t="s">
        <v>2946</v>
      </c>
      <c r="N2977" t="s">
        <v>1524</v>
      </c>
      <c r="O2977" t="s">
        <v>362</v>
      </c>
      <c r="Q2977" s="199">
        <v>4845</v>
      </c>
      <c r="S2977" t="s">
        <v>2947</v>
      </c>
      <c r="T2977" t="s">
        <v>3255</v>
      </c>
      <c r="U2977" s="201">
        <v>3.64</v>
      </c>
      <c r="V2977" t="s">
        <v>3134</v>
      </c>
      <c r="W2977" t="s">
        <v>1388</v>
      </c>
      <c r="X2977" t="s">
        <v>85</v>
      </c>
      <c r="Y2977" t="s">
        <v>1528</v>
      </c>
      <c r="Z2977" t="s">
        <v>1909</v>
      </c>
      <c r="AA2977">
        <v>818092</v>
      </c>
      <c r="AB2977" s="198">
        <v>37042.875</v>
      </c>
      <c r="AC2977" s="198">
        <v>37042.875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1310941</v>
      </c>
      <c r="H2978" s="198">
        <v>37041.387986111113</v>
      </c>
      <c r="I2978" t="s">
        <v>75</v>
      </c>
      <c r="M2978" t="s">
        <v>2946</v>
      </c>
      <c r="N2978" t="s">
        <v>1524</v>
      </c>
      <c r="O2978" t="s">
        <v>4893</v>
      </c>
      <c r="P2978" s="199">
        <v>5000</v>
      </c>
      <c r="S2978" t="s">
        <v>2947</v>
      </c>
      <c r="T2978" t="s">
        <v>3255</v>
      </c>
      <c r="U2978" s="201">
        <v>3.56</v>
      </c>
      <c r="V2978" t="s">
        <v>397</v>
      </c>
      <c r="W2978" t="s">
        <v>1363</v>
      </c>
      <c r="X2978" t="s">
        <v>1548</v>
      </c>
      <c r="Y2978" t="s">
        <v>1528</v>
      </c>
      <c r="Z2978" t="s">
        <v>1909</v>
      </c>
      <c r="AA2978">
        <v>818094</v>
      </c>
      <c r="AB2978" s="198">
        <v>37042.875</v>
      </c>
      <c r="AC2978" s="198">
        <v>37042.875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856</v>
      </c>
      <c r="G2979" s="202">
        <v>1310942</v>
      </c>
      <c r="H2979" s="198">
        <v>37041.387986111113</v>
      </c>
      <c r="I2979" t="s">
        <v>1551</v>
      </c>
      <c r="M2979" t="s">
        <v>2946</v>
      </c>
      <c r="N2979" t="s">
        <v>1524</v>
      </c>
      <c r="O2979" t="s">
        <v>4953</v>
      </c>
      <c r="P2979" s="199">
        <v>856</v>
      </c>
      <c r="S2979" t="s">
        <v>2947</v>
      </c>
      <c r="T2979" t="s">
        <v>3255</v>
      </c>
      <c r="U2979" s="201">
        <v>3.86</v>
      </c>
      <c r="V2979" t="s">
        <v>3175</v>
      </c>
      <c r="W2979" t="s">
        <v>1117</v>
      </c>
      <c r="X2979" t="s">
        <v>1118</v>
      </c>
      <c r="Y2979" t="s">
        <v>1528</v>
      </c>
      <c r="Z2979" t="s">
        <v>1909</v>
      </c>
      <c r="AA2979">
        <v>818093</v>
      </c>
      <c r="AB2979" s="198">
        <v>37042.875</v>
      </c>
      <c r="AC2979" s="198">
        <v>37042.875</v>
      </c>
    </row>
    <row r="2980" spans="1:29" x14ac:dyDescent="0.25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2</v>
      </c>
      <c r="G2980" s="202">
        <v>1310943</v>
      </c>
      <c r="H2980" s="198">
        <v>37041.388009259259</v>
      </c>
      <c r="I2980" t="s">
        <v>3270</v>
      </c>
      <c r="M2980" t="s">
        <v>2952</v>
      </c>
      <c r="N2980" t="s">
        <v>3265</v>
      </c>
      <c r="O2980" t="s">
        <v>215</v>
      </c>
      <c r="P2980" s="199">
        <v>2</v>
      </c>
      <c r="S2980" t="s">
        <v>3254</v>
      </c>
      <c r="T2980" t="s">
        <v>3255</v>
      </c>
      <c r="U2980" s="201">
        <v>1520.25</v>
      </c>
      <c r="V2980" t="s">
        <v>2514</v>
      </c>
      <c r="W2980" t="s">
        <v>3261</v>
      </c>
      <c r="X2980" t="s">
        <v>3257</v>
      </c>
      <c r="Y2980" t="s">
        <v>3258</v>
      </c>
      <c r="Z2980" t="s">
        <v>3259</v>
      </c>
      <c r="AA2980">
        <v>2157937</v>
      </c>
      <c r="AB2980" s="198">
        <v>37118</v>
      </c>
      <c r="AC2980" s="198">
        <v>37118</v>
      </c>
    </row>
    <row r="2981" spans="1:29" x14ac:dyDescent="0.25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1310944</v>
      </c>
      <c r="H2981" s="198">
        <v>37041.388009259259</v>
      </c>
      <c r="I2981" t="s">
        <v>1496</v>
      </c>
      <c r="M2981" t="s">
        <v>2946</v>
      </c>
      <c r="N2981" t="s">
        <v>96</v>
      </c>
      <c r="O2981" t="s">
        <v>1016</v>
      </c>
      <c r="P2981" s="199">
        <v>5000</v>
      </c>
      <c r="S2981" t="s">
        <v>3329</v>
      </c>
      <c r="T2981" t="s">
        <v>97</v>
      </c>
      <c r="U2981" s="201">
        <v>4.7699999999999996</v>
      </c>
      <c r="V2981" t="s">
        <v>3193</v>
      </c>
      <c r="W2981" t="s">
        <v>98</v>
      </c>
      <c r="X2981" t="s">
        <v>99</v>
      </c>
      <c r="Y2981" t="s">
        <v>1528</v>
      </c>
      <c r="Z2981" t="s">
        <v>1910</v>
      </c>
      <c r="AA2981">
        <v>818095</v>
      </c>
      <c r="AB2981" s="198">
        <v>37041.875</v>
      </c>
      <c r="AC2981" s="198">
        <v>37041.875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1310945</v>
      </c>
      <c r="H2982" s="198">
        <v>37041.388032407405</v>
      </c>
      <c r="I2982" t="s">
        <v>75</v>
      </c>
      <c r="M2982" t="s">
        <v>2946</v>
      </c>
      <c r="N2982" t="s">
        <v>1524</v>
      </c>
      <c r="O2982" t="s">
        <v>4921</v>
      </c>
      <c r="P2982" s="199">
        <v>5000</v>
      </c>
      <c r="S2982" t="s">
        <v>2947</v>
      </c>
      <c r="T2982" t="s">
        <v>3255</v>
      </c>
      <c r="U2982" s="201">
        <v>3.5625</v>
      </c>
      <c r="V2982" t="s">
        <v>397</v>
      </c>
      <c r="W2982" t="s">
        <v>1363</v>
      </c>
      <c r="X2982" t="s">
        <v>1548</v>
      </c>
      <c r="Y2982" t="s">
        <v>1528</v>
      </c>
      <c r="Z2982" t="s">
        <v>1909</v>
      </c>
      <c r="AA2982">
        <v>818096</v>
      </c>
      <c r="AB2982" s="198">
        <v>37042.875</v>
      </c>
      <c r="AC2982" s="198">
        <v>37042.875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1310946</v>
      </c>
      <c r="H2983" s="198">
        <v>37041.388067129628</v>
      </c>
      <c r="I2983" t="s">
        <v>88</v>
      </c>
      <c r="M2983" t="s">
        <v>2946</v>
      </c>
      <c r="N2983" t="s">
        <v>1524</v>
      </c>
      <c r="O2983" t="s">
        <v>4953</v>
      </c>
      <c r="Q2983" s="199">
        <v>5000</v>
      </c>
      <c r="S2983" t="s">
        <v>2947</v>
      </c>
      <c r="T2983" t="s">
        <v>3255</v>
      </c>
      <c r="U2983" s="201">
        <v>3.87</v>
      </c>
      <c r="V2983" t="s">
        <v>1494</v>
      </c>
      <c r="W2983" t="s">
        <v>1117</v>
      </c>
      <c r="X2983" t="s">
        <v>1118</v>
      </c>
      <c r="Y2983" t="s">
        <v>1528</v>
      </c>
      <c r="Z2983" t="s">
        <v>1909</v>
      </c>
      <c r="AA2983">
        <v>818097</v>
      </c>
      <c r="AB2983" s="198">
        <v>37042.875</v>
      </c>
      <c r="AC2983" s="198">
        <v>37042.875</v>
      </c>
    </row>
    <row r="2984" spans="1:29" x14ac:dyDescent="0.25">
      <c r="A2984" s="44" t="str">
        <f t="shared" si="231"/>
        <v xml:space="preserve"> Natural Gas Physical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</v>
      </c>
      <c r="G2984" s="202">
        <v>1310947</v>
      </c>
      <c r="H2984" s="198">
        <v>37041.388159722221</v>
      </c>
      <c r="I2984" t="s">
        <v>1013</v>
      </c>
      <c r="M2984" t="s">
        <v>2946</v>
      </c>
      <c r="N2984" t="s">
        <v>96</v>
      </c>
      <c r="O2984" t="s">
        <v>2345</v>
      </c>
      <c r="P2984" s="199">
        <v>5000</v>
      </c>
      <c r="S2984" t="s">
        <v>3329</v>
      </c>
      <c r="T2984" t="s">
        <v>97</v>
      </c>
      <c r="U2984" s="201">
        <v>4.7850000000000001</v>
      </c>
      <c r="V2984" t="s">
        <v>1014</v>
      </c>
      <c r="W2984" t="s">
        <v>98</v>
      </c>
      <c r="X2984" t="s">
        <v>99</v>
      </c>
      <c r="Y2984" t="s">
        <v>1528</v>
      </c>
      <c r="Z2984" t="s">
        <v>1910</v>
      </c>
      <c r="AA2984">
        <v>818098</v>
      </c>
      <c r="AB2984" s="198">
        <v>37042.875</v>
      </c>
      <c r="AC2984" s="198">
        <v>37042.875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5000</v>
      </c>
      <c r="G2985" s="202">
        <v>1310948</v>
      </c>
      <c r="H2985" s="198">
        <v>37041.388252314813</v>
      </c>
      <c r="I2985" t="s">
        <v>3442</v>
      </c>
      <c r="M2985" t="s">
        <v>2946</v>
      </c>
      <c r="N2985" t="s">
        <v>1524</v>
      </c>
      <c r="O2985" t="s">
        <v>4882</v>
      </c>
      <c r="P2985" s="199">
        <v>5000</v>
      </c>
      <c r="S2985" t="s">
        <v>2947</v>
      </c>
      <c r="T2985" t="s">
        <v>3255</v>
      </c>
      <c r="U2985" s="201">
        <v>3.835</v>
      </c>
      <c r="V2985" t="s">
        <v>3443</v>
      </c>
      <c r="W2985" t="s">
        <v>1575</v>
      </c>
      <c r="X2985" t="s">
        <v>1576</v>
      </c>
      <c r="Y2985" t="s">
        <v>1528</v>
      </c>
      <c r="Z2985" t="s">
        <v>1909</v>
      </c>
      <c r="AA2985">
        <v>818099</v>
      </c>
      <c r="AB2985" s="198">
        <v>37042.875</v>
      </c>
      <c r="AC2985" s="198">
        <v>37042.875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10000</v>
      </c>
      <c r="G2986" s="202">
        <v>1310949</v>
      </c>
      <c r="H2986" s="198">
        <v>37041.38826388889</v>
      </c>
      <c r="I2986" t="s">
        <v>2917</v>
      </c>
      <c r="M2986" t="s">
        <v>2946</v>
      </c>
      <c r="N2986" t="s">
        <v>1524</v>
      </c>
      <c r="O2986" t="s">
        <v>4940</v>
      </c>
      <c r="Q2986" s="199">
        <v>10000</v>
      </c>
      <c r="S2986" t="s">
        <v>2947</v>
      </c>
      <c r="T2986" t="s">
        <v>3255</v>
      </c>
      <c r="U2986" s="201">
        <v>4.4000000000000004</v>
      </c>
      <c r="V2986" t="s">
        <v>2918</v>
      </c>
      <c r="W2986" t="s">
        <v>82</v>
      </c>
      <c r="X2986" t="s">
        <v>83</v>
      </c>
      <c r="Y2986" t="s">
        <v>1528</v>
      </c>
      <c r="Z2986" t="s">
        <v>1909</v>
      </c>
      <c r="AA2986">
        <v>818100</v>
      </c>
      <c r="AB2986" s="198">
        <v>37042.875</v>
      </c>
      <c r="AC2986" s="198">
        <v>37042.875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2665</v>
      </c>
      <c r="G2987" s="202">
        <v>1310950</v>
      </c>
      <c r="H2987" s="198">
        <v>37041.388298611113</v>
      </c>
      <c r="I2987" t="s">
        <v>1546</v>
      </c>
      <c r="M2987" t="s">
        <v>2946</v>
      </c>
      <c r="N2987" t="s">
        <v>1524</v>
      </c>
      <c r="O2987" t="s">
        <v>4904</v>
      </c>
      <c r="P2987" s="199">
        <v>2665</v>
      </c>
      <c r="S2987" t="s">
        <v>2947</v>
      </c>
      <c r="T2987" t="s">
        <v>3255</v>
      </c>
      <c r="U2987" s="201">
        <v>3.9</v>
      </c>
      <c r="V2987" t="s">
        <v>2971</v>
      </c>
      <c r="W2987" t="s">
        <v>64</v>
      </c>
      <c r="X2987" t="s">
        <v>65</v>
      </c>
      <c r="Y2987" t="s">
        <v>1528</v>
      </c>
      <c r="Z2987" t="s">
        <v>1909</v>
      </c>
      <c r="AA2987">
        <v>818101</v>
      </c>
      <c r="AB2987" s="198">
        <v>37042.875</v>
      </c>
      <c r="AC2987" s="198">
        <v>37042.875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1310951</v>
      </c>
      <c r="H2988" s="198">
        <v>37041.388310185182</v>
      </c>
      <c r="I2988" t="s">
        <v>2515</v>
      </c>
      <c r="M2988" t="s">
        <v>2946</v>
      </c>
      <c r="N2988" t="s">
        <v>2928</v>
      </c>
      <c r="O2988" t="s">
        <v>2104</v>
      </c>
      <c r="Q2988" s="199">
        <v>10000</v>
      </c>
      <c r="S2988" t="s">
        <v>2947</v>
      </c>
      <c r="T2988" t="s">
        <v>3255</v>
      </c>
      <c r="U2988" s="201">
        <v>3.6549999999999998</v>
      </c>
      <c r="V2988" t="s">
        <v>2516</v>
      </c>
      <c r="W2988" t="s">
        <v>1327</v>
      </c>
      <c r="X2988" t="s">
        <v>3386</v>
      </c>
      <c r="Y2988" t="s">
        <v>1528</v>
      </c>
      <c r="Z2988" t="s">
        <v>2930</v>
      </c>
      <c r="AA2988">
        <v>818102</v>
      </c>
      <c r="AB2988" s="198">
        <v>37042.875</v>
      </c>
      <c r="AC2988" s="198">
        <v>37042.875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10000</v>
      </c>
      <c r="G2989" s="202">
        <v>1310952</v>
      </c>
      <c r="H2989" s="198">
        <v>37041.388321759259</v>
      </c>
      <c r="I2989" t="s">
        <v>1600</v>
      </c>
      <c r="M2989" t="s">
        <v>2946</v>
      </c>
      <c r="N2989" t="s">
        <v>1524</v>
      </c>
      <c r="O2989" t="s">
        <v>2093</v>
      </c>
      <c r="Q2989" s="199">
        <v>10000</v>
      </c>
      <c r="S2989" t="s">
        <v>2947</v>
      </c>
      <c r="T2989" t="s">
        <v>3255</v>
      </c>
      <c r="U2989" s="201">
        <v>10.050000000000001</v>
      </c>
      <c r="V2989" t="s">
        <v>3011</v>
      </c>
      <c r="W2989" t="s">
        <v>2919</v>
      </c>
      <c r="X2989" t="s">
        <v>83</v>
      </c>
      <c r="Y2989" t="s">
        <v>1528</v>
      </c>
      <c r="Z2989" t="s">
        <v>1909</v>
      </c>
      <c r="AA2989">
        <v>818103</v>
      </c>
      <c r="AB2989" s="198">
        <v>37042.875</v>
      </c>
      <c r="AC2989" s="198">
        <v>37042.875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4656</v>
      </c>
      <c r="G2990" s="202">
        <v>1310954</v>
      </c>
      <c r="H2990" s="198">
        <v>37041.388333333336</v>
      </c>
      <c r="I2990" t="s">
        <v>1254</v>
      </c>
      <c r="M2990" t="s">
        <v>2946</v>
      </c>
      <c r="N2990" t="s">
        <v>1524</v>
      </c>
      <c r="O2990" t="s">
        <v>4879</v>
      </c>
      <c r="Q2990" s="199">
        <v>4656</v>
      </c>
      <c r="S2990" t="s">
        <v>2947</v>
      </c>
      <c r="T2990" t="s">
        <v>3255</v>
      </c>
      <c r="U2990" s="201">
        <v>3.8650000000000002</v>
      </c>
      <c r="V2990" t="s">
        <v>1382</v>
      </c>
      <c r="W2990" t="s">
        <v>1575</v>
      </c>
      <c r="X2990" t="s">
        <v>1576</v>
      </c>
      <c r="Y2990" t="s">
        <v>1528</v>
      </c>
      <c r="Z2990" t="s">
        <v>1909</v>
      </c>
      <c r="AA2990">
        <v>818104</v>
      </c>
      <c r="AB2990" s="198">
        <v>37042.875</v>
      </c>
      <c r="AC2990" s="198">
        <v>37042.875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1310953</v>
      </c>
      <c r="H2991" s="198">
        <v>37041.388333333336</v>
      </c>
      <c r="I2991" t="s">
        <v>1552</v>
      </c>
      <c r="M2991" t="s">
        <v>2946</v>
      </c>
      <c r="N2991" t="s">
        <v>1524</v>
      </c>
      <c r="O2991" t="s">
        <v>4912</v>
      </c>
      <c r="P2991" s="199">
        <v>5000</v>
      </c>
      <c r="S2991" t="s">
        <v>2947</v>
      </c>
      <c r="T2991" t="s">
        <v>3255</v>
      </c>
      <c r="U2991" s="201">
        <v>3.5625</v>
      </c>
      <c r="V2991" t="s">
        <v>1082</v>
      </c>
      <c r="W2991" t="s">
        <v>1363</v>
      </c>
      <c r="X2991" t="s">
        <v>1548</v>
      </c>
      <c r="Y2991" t="s">
        <v>1528</v>
      </c>
      <c r="Z2991" t="s">
        <v>1909</v>
      </c>
      <c r="AA2991">
        <v>818105</v>
      </c>
      <c r="AB2991" s="198">
        <v>37042.875</v>
      </c>
      <c r="AC2991" s="198">
        <v>37042.875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2407</v>
      </c>
      <c r="G2992" s="202">
        <v>1310955</v>
      </c>
      <c r="H2992" s="198">
        <v>37041.388344907406</v>
      </c>
      <c r="I2992" t="s">
        <v>1267</v>
      </c>
      <c r="M2992" t="s">
        <v>2946</v>
      </c>
      <c r="N2992" t="s">
        <v>1524</v>
      </c>
      <c r="O2992" t="s">
        <v>357</v>
      </c>
      <c r="Q2992" s="199">
        <v>2407</v>
      </c>
      <c r="S2992" t="s">
        <v>2947</v>
      </c>
      <c r="T2992" t="s">
        <v>3255</v>
      </c>
      <c r="U2992" s="201">
        <v>3.6949999999999998</v>
      </c>
      <c r="V2992" t="s">
        <v>3155</v>
      </c>
      <c r="W2992" t="s">
        <v>1388</v>
      </c>
      <c r="X2992" t="s">
        <v>1461</v>
      </c>
      <c r="Y2992" t="s">
        <v>1528</v>
      </c>
      <c r="Z2992" t="s">
        <v>1909</v>
      </c>
      <c r="AA2992">
        <v>818106</v>
      </c>
      <c r="AB2992" s="198">
        <v>37042.875</v>
      </c>
      <c r="AC2992" s="198">
        <v>37042.875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1310957</v>
      </c>
      <c r="H2993" s="198">
        <v>37041.388356481482</v>
      </c>
      <c r="I2993" t="s">
        <v>1546</v>
      </c>
      <c r="M2993" t="s">
        <v>2946</v>
      </c>
      <c r="N2993" t="s">
        <v>1524</v>
      </c>
      <c r="O2993" t="s">
        <v>4940</v>
      </c>
      <c r="Q2993" s="199">
        <v>10000</v>
      </c>
      <c r="S2993" t="s">
        <v>2947</v>
      </c>
      <c r="T2993" t="s">
        <v>3255</v>
      </c>
      <c r="U2993" s="201">
        <v>4.5</v>
      </c>
      <c r="V2993" t="s">
        <v>2181</v>
      </c>
      <c r="W2993" t="s">
        <v>82</v>
      </c>
      <c r="X2993" t="s">
        <v>83</v>
      </c>
      <c r="Y2993" t="s">
        <v>1528</v>
      </c>
      <c r="Z2993" t="s">
        <v>1909</v>
      </c>
      <c r="AA2993">
        <v>818109</v>
      </c>
      <c r="AB2993" s="198">
        <v>37042.875</v>
      </c>
      <c r="AC2993" s="198">
        <v>37042.875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1744</v>
      </c>
      <c r="G2994" s="202">
        <v>1310956</v>
      </c>
      <c r="H2994" s="198">
        <v>37041.388356481482</v>
      </c>
      <c r="I2994" t="s">
        <v>1551</v>
      </c>
      <c r="M2994" t="s">
        <v>2946</v>
      </c>
      <c r="N2994" t="s">
        <v>1524</v>
      </c>
      <c r="O2994" t="s">
        <v>4953</v>
      </c>
      <c r="P2994" s="199">
        <v>1744</v>
      </c>
      <c r="S2994" t="s">
        <v>2947</v>
      </c>
      <c r="T2994" t="s">
        <v>3255</v>
      </c>
      <c r="U2994" s="201">
        <v>3.86</v>
      </c>
      <c r="V2994" t="s">
        <v>3175</v>
      </c>
      <c r="W2994" t="s">
        <v>1117</v>
      </c>
      <c r="X2994" t="s">
        <v>1118</v>
      </c>
      <c r="Y2994" t="s">
        <v>1528</v>
      </c>
      <c r="Z2994" t="s">
        <v>1909</v>
      </c>
      <c r="AA2994">
        <v>818108</v>
      </c>
      <c r="AB2994" s="198">
        <v>37042.875</v>
      </c>
      <c r="AC2994" s="198">
        <v>37042.875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9614</v>
      </c>
      <c r="G2995" s="202">
        <v>1310958</v>
      </c>
      <c r="H2995" s="198">
        <v>37041.388356481482</v>
      </c>
      <c r="I2995" t="s">
        <v>1569</v>
      </c>
      <c r="M2995" t="s">
        <v>2946</v>
      </c>
      <c r="N2995" t="s">
        <v>1524</v>
      </c>
      <c r="O2995" t="s">
        <v>112</v>
      </c>
      <c r="Q2995" s="199">
        <v>9614</v>
      </c>
      <c r="S2995" t="s">
        <v>2947</v>
      </c>
      <c r="T2995" t="s">
        <v>3255</v>
      </c>
      <c r="U2995" s="201">
        <v>3.6</v>
      </c>
      <c r="V2995" t="s">
        <v>3194</v>
      </c>
      <c r="W2995" t="s">
        <v>1388</v>
      </c>
      <c r="X2995" t="s">
        <v>85</v>
      </c>
      <c r="Y2995" t="s">
        <v>1528</v>
      </c>
      <c r="Z2995" t="s">
        <v>1909</v>
      </c>
      <c r="AA2995">
        <v>818107</v>
      </c>
      <c r="AB2995" s="198">
        <v>37042.875</v>
      </c>
      <c r="AC2995" s="198">
        <v>37042.875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10000</v>
      </c>
      <c r="G2996" s="202">
        <v>1310959</v>
      </c>
      <c r="H2996" s="198">
        <v>37041.388368055559</v>
      </c>
      <c r="I2996" t="s">
        <v>2992</v>
      </c>
      <c r="M2996" t="s">
        <v>2946</v>
      </c>
      <c r="N2996" t="s">
        <v>1524</v>
      </c>
      <c r="O2996" t="s">
        <v>2108</v>
      </c>
      <c r="Q2996" s="199">
        <v>10000</v>
      </c>
      <c r="S2996" t="s">
        <v>2947</v>
      </c>
      <c r="T2996" t="s">
        <v>3255</v>
      </c>
      <c r="U2996" s="201">
        <v>3.73</v>
      </c>
      <c r="V2996" t="s">
        <v>2517</v>
      </c>
      <c r="W2996" t="s">
        <v>1526</v>
      </c>
      <c r="X2996" t="s">
        <v>1527</v>
      </c>
      <c r="Y2996" t="s">
        <v>1528</v>
      </c>
      <c r="Z2996" t="s">
        <v>1909</v>
      </c>
      <c r="AA2996">
        <v>818111</v>
      </c>
      <c r="AB2996" s="198">
        <v>37042.875</v>
      </c>
      <c r="AC2996" s="198">
        <v>37042.875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1400</v>
      </c>
      <c r="G2997" s="202">
        <v>1310960</v>
      </c>
      <c r="H2997" s="198">
        <v>37041.388391203705</v>
      </c>
      <c r="I2997" t="s">
        <v>1462</v>
      </c>
      <c r="M2997" t="s">
        <v>2946</v>
      </c>
      <c r="N2997" t="s">
        <v>1524</v>
      </c>
      <c r="O2997" t="s">
        <v>1984</v>
      </c>
      <c r="P2997" s="199">
        <v>1400</v>
      </c>
      <c r="S2997" t="s">
        <v>2947</v>
      </c>
      <c r="T2997" t="s">
        <v>3255</v>
      </c>
      <c r="U2997" s="201">
        <v>4.04</v>
      </c>
      <c r="V2997">
        <v>19691994</v>
      </c>
      <c r="W2997" t="s">
        <v>250</v>
      </c>
      <c r="X2997" t="s">
        <v>70</v>
      </c>
      <c r="Y2997" t="s">
        <v>1528</v>
      </c>
      <c r="Z2997" t="s">
        <v>1909</v>
      </c>
      <c r="AA2997">
        <v>818112</v>
      </c>
      <c r="AB2997" s="198">
        <v>37042.875</v>
      </c>
      <c r="AC2997" s="198">
        <v>37042.875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1310961</v>
      </c>
      <c r="H2998" s="198">
        <v>37041.388402777775</v>
      </c>
      <c r="I2998" t="s">
        <v>1600</v>
      </c>
      <c r="M2998" t="s">
        <v>2946</v>
      </c>
      <c r="N2998" t="s">
        <v>1524</v>
      </c>
      <c r="O2998" t="s">
        <v>2093</v>
      </c>
      <c r="Q2998" s="199">
        <v>10000</v>
      </c>
      <c r="S2998" t="s">
        <v>2947</v>
      </c>
      <c r="T2998" t="s">
        <v>3255</v>
      </c>
      <c r="U2998" s="201">
        <v>10.050000000000001</v>
      </c>
      <c r="V2998" t="s">
        <v>3011</v>
      </c>
      <c r="W2998" t="s">
        <v>2919</v>
      </c>
      <c r="X2998" t="s">
        <v>83</v>
      </c>
      <c r="Y2998" t="s">
        <v>1528</v>
      </c>
      <c r="Z2998" t="s">
        <v>1909</v>
      </c>
      <c r="AA2998">
        <v>818113</v>
      </c>
      <c r="AB2998" s="198">
        <v>37042.875</v>
      </c>
      <c r="AC2998" s="198">
        <v>37042.875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10000</v>
      </c>
      <c r="G2999" s="202">
        <v>1310963</v>
      </c>
      <c r="H2999" s="198">
        <v>37041.388437499998</v>
      </c>
      <c r="I2999" t="s">
        <v>1262</v>
      </c>
      <c r="M2999" t="s">
        <v>2946</v>
      </c>
      <c r="N2999" t="s">
        <v>1524</v>
      </c>
      <c r="O2999" t="s">
        <v>4940</v>
      </c>
      <c r="Q2999" s="199">
        <v>10000</v>
      </c>
      <c r="S2999" t="s">
        <v>2947</v>
      </c>
      <c r="T2999" t="s">
        <v>3255</v>
      </c>
      <c r="U2999" s="201">
        <v>4.6500000000000004</v>
      </c>
      <c r="V2999" t="s">
        <v>2963</v>
      </c>
      <c r="W2999" t="s">
        <v>82</v>
      </c>
      <c r="X2999" t="s">
        <v>83</v>
      </c>
      <c r="Y2999" t="s">
        <v>1528</v>
      </c>
      <c r="Z2999" t="s">
        <v>1909</v>
      </c>
      <c r="AA2999">
        <v>818114</v>
      </c>
      <c r="AB2999" s="198">
        <v>37042.875</v>
      </c>
      <c r="AC2999" s="198">
        <v>37042.875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1310968</v>
      </c>
      <c r="H3000" s="198">
        <v>37041.388611111113</v>
      </c>
      <c r="I3000" t="s">
        <v>1418</v>
      </c>
      <c r="M3000" t="s">
        <v>2946</v>
      </c>
      <c r="N3000" t="s">
        <v>1524</v>
      </c>
      <c r="O3000" t="s">
        <v>4941</v>
      </c>
      <c r="P3000" s="199">
        <v>5000</v>
      </c>
      <c r="S3000" t="s">
        <v>2947</v>
      </c>
      <c r="T3000" t="s">
        <v>3255</v>
      </c>
      <c r="U3000" s="201">
        <v>3.6150000000000002</v>
      </c>
      <c r="V3000" t="s">
        <v>1419</v>
      </c>
      <c r="W3000" t="s">
        <v>1388</v>
      </c>
      <c r="X3000" t="s">
        <v>85</v>
      </c>
      <c r="Y3000" t="s">
        <v>1528</v>
      </c>
      <c r="Z3000" t="s">
        <v>1909</v>
      </c>
      <c r="AA3000">
        <v>818115</v>
      </c>
      <c r="AB3000" s="198">
        <v>37042.875</v>
      </c>
      <c r="AC3000" s="198">
        <v>37042.875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31</v>
      </c>
      <c r="F3001" s="213">
        <f t="shared" si="235"/>
        <v>155000</v>
      </c>
      <c r="G3001" s="202">
        <v>1310972</v>
      </c>
      <c r="H3001" s="198">
        <v>37041.388726851852</v>
      </c>
      <c r="I3001" t="s">
        <v>1262</v>
      </c>
      <c r="M3001" t="s">
        <v>2946</v>
      </c>
      <c r="N3001" t="s">
        <v>1268</v>
      </c>
      <c r="O3001" t="s">
        <v>1537</v>
      </c>
      <c r="P3001" s="199">
        <v>5000</v>
      </c>
      <c r="S3001" t="s">
        <v>2947</v>
      </c>
      <c r="T3001" t="s">
        <v>3255</v>
      </c>
      <c r="U3001" s="201">
        <v>3.7050000000000001</v>
      </c>
      <c r="V3001" t="s">
        <v>1691</v>
      </c>
      <c r="W3001" t="s">
        <v>1767</v>
      </c>
      <c r="X3001" t="s">
        <v>1269</v>
      </c>
      <c r="Y3001" t="s">
        <v>3275</v>
      </c>
      <c r="Z3001" t="s">
        <v>1909</v>
      </c>
      <c r="AA3001" t="s">
        <v>2518</v>
      </c>
      <c r="AB3001" s="198">
        <v>37073.875</v>
      </c>
      <c r="AC3001" s="198">
        <v>37103.875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1310973</v>
      </c>
      <c r="H3002" s="198">
        <v>37041.388738425929</v>
      </c>
      <c r="I3002" t="s">
        <v>1267</v>
      </c>
      <c r="M3002" t="s">
        <v>2946</v>
      </c>
      <c r="N3002" t="s">
        <v>1524</v>
      </c>
      <c r="O3002" t="s">
        <v>4904</v>
      </c>
      <c r="P3002" s="199">
        <v>5000</v>
      </c>
      <c r="S3002" t="s">
        <v>2947</v>
      </c>
      <c r="T3002" t="s">
        <v>3255</v>
      </c>
      <c r="U3002" s="201">
        <v>3.8849999999999998</v>
      </c>
      <c r="V3002" t="s">
        <v>1359</v>
      </c>
      <c r="W3002" t="s">
        <v>64</v>
      </c>
      <c r="X3002" t="s">
        <v>65</v>
      </c>
      <c r="Y3002" t="s">
        <v>1528</v>
      </c>
      <c r="Z3002" t="s">
        <v>1909</v>
      </c>
      <c r="AA3002">
        <v>818116</v>
      </c>
      <c r="AB3002" s="198">
        <v>37042.875</v>
      </c>
      <c r="AC3002" s="198">
        <v>37042.875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1310974</v>
      </c>
      <c r="H3003" s="198">
        <v>37041.388749999998</v>
      </c>
      <c r="I3003" t="s">
        <v>2992</v>
      </c>
      <c r="M3003" t="s">
        <v>2946</v>
      </c>
      <c r="N3003" t="s">
        <v>1524</v>
      </c>
      <c r="O3003" t="s">
        <v>4940</v>
      </c>
      <c r="P3003" s="199">
        <v>10000</v>
      </c>
      <c r="S3003" t="s">
        <v>2947</v>
      </c>
      <c r="T3003" t="s">
        <v>3255</v>
      </c>
      <c r="U3003" s="201">
        <v>4.6500000000000004</v>
      </c>
      <c r="V3003" t="s">
        <v>2519</v>
      </c>
      <c r="W3003" t="s">
        <v>82</v>
      </c>
      <c r="X3003" t="s">
        <v>83</v>
      </c>
      <c r="Y3003" t="s">
        <v>1528</v>
      </c>
      <c r="Z3003" t="s">
        <v>1909</v>
      </c>
      <c r="AA3003">
        <v>818117</v>
      </c>
      <c r="AB3003" s="198">
        <v>37042.875</v>
      </c>
      <c r="AC3003" s="198">
        <v>37042.875</v>
      </c>
    </row>
    <row r="3004" spans="1:29" x14ac:dyDescent="0.25">
      <c r="A3004" s="44" t="str">
        <f t="shared" si="231"/>
        <v>US Power Physical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92</v>
      </c>
      <c r="F3004" s="213">
        <f t="shared" si="235"/>
        <v>4600</v>
      </c>
      <c r="G3004" s="202">
        <v>1310975</v>
      </c>
      <c r="H3004" s="198">
        <v>37041.388784722221</v>
      </c>
      <c r="I3004" t="s">
        <v>2992</v>
      </c>
      <c r="M3004" t="s">
        <v>1657</v>
      </c>
      <c r="N3004" t="s">
        <v>2977</v>
      </c>
      <c r="O3004" t="s">
        <v>503</v>
      </c>
      <c r="P3004" s="199">
        <v>50</v>
      </c>
      <c r="S3004" t="s">
        <v>2945</v>
      </c>
      <c r="T3004" t="s">
        <v>3255</v>
      </c>
      <c r="U3004" s="201">
        <v>32.25</v>
      </c>
      <c r="V3004" t="s">
        <v>2996</v>
      </c>
      <c r="W3004" t="s">
        <v>2997</v>
      </c>
      <c r="X3004" t="s">
        <v>2989</v>
      </c>
      <c r="Y3004" t="s">
        <v>1072</v>
      </c>
      <c r="Z3004" t="s">
        <v>1904</v>
      </c>
      <c r="AA3004">
        <v>626076.1</v>
      </c>
      <c r="AB3004" s="198">
        <v>37530.71597222222</v>
      </c>
      <c r="AC3004" s="198">
        <v>37621.71597222222</v>
      </c>
    </row>
    <row r="3005" spans="1:29" x14ac:dyDescent="0.25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77500</v>
      </c>
      <c r="G3005" s="202">
        <v>1310976</v>
      </c>
      <c r="H3005" s="198">
        <v>37041.388807870368</v>
      </c>
      <c r="I3005" t="s">
        <v>1324</v>
      </c>
      <c r="M3005" t="s">
        <v>2946</v>
      </c>
      <c r="N3005" t="s">
        <v>1268</v>
      </c>
      <c r="O3005" t="s">
        <v>1537</v>
      </c>
      <c r="P3005" s="199">
        <v>2500</v>
      </c>
      <c r="S3005" t="s">
        <v>2947</v>
      </c>
      <c r="T3005" t="s">
        <v>3255</v>
      </c>
      <c r="U3005" s="201">
        <v>3.7050000000000001</v>
      </c>
      <c r="V3005" t="s">
        <v>1151</v>
      </c>
      <c r="W3005" t="s">
        <v>1767</v>
      </c>
      <c r="X3005" t="s">
        <v>1269</v>
      </c>
      <c r="Y3005" t="s">
        <v>3275</v>
      </c>
      <c r="Z3005" t="s">
        <v>1909</v>
      </c>
      <c r="AA3005" t="s">
        <v>2520</v>
      </c>
      <c r="AB3005" s="198">
        <v>37073.875</v>
      </c>
      <c r="AC3005" s="198">
        <v>37103.875</v>
      </c>
    </row>
    <row r="3006" spans="1:29" x14ac:dyDescent="0.25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13">
        <f t="shared" si="235"/>
        <v>387500</v>
      </c>
      <c r="G3006" s="202">
        <v>1310977</v>
      </c>
      <c r="H3006" s="198">
        <v>37041.388842592591</v>
      </c>
      <c r="I3006" t="s">
        <v>1532</v>
      </c>
      <c r="M3006" t="s">
        <v>2946</v>
      </c>
      <c r="N3006" t="s">
        <v>1268</v>
      </c>
      <c r="O3006" t="s">
        <v>1537</v>
      </c>
      <c r="P3006" s="199">
        <v>12500</v>
      </c>
      <c r="S3006" t="s">
        <v>2947</v>
      </c>
      <c r="T3006" t="s">
        <v>3255</v>
      </c>
      <c r="U3006" s="201">
        <v>3.7050000000000001</v>
      </c>
      <c r="V3006" t="s">
        <v>3041</v>
      </c>
      <c r="W3006" t="s">
        <v>1767</v>
      </c>
      <c r="X3006" t="s">
        <v>1269</v>
      </c>
      <c r="Y3006" t="s">
        <v>3275</v>
      </c>
      <c r="Z3006" t="s">
        <v>1909</v>
      </c>
      <c r="AA3006" t="s">
        <v>2521</v>
      </c>
      <c r="AB3006" s="198">
        <v>37073.875</v>
      </c>
      <c r="AC3006" s="198">
        <v>37103.875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1310979</v>
      </c>
      <c r="H3007" s="198">
        <v>37041.388854166667</v>
      </c>
      <c r="I3007" t="s">
        <v>1523</v>
      </c>
      <c r="M3007" t="s">
        <v>2946</v>
      </c>
      <c r="N3007" t="s">
        <v>1524</v>
      </c>
      <c r="O3007" t="s">
        <v>4940</v>
      </c>
      <c r="Q3007" s="199">
        <v>5000</v>
      </c>
      <c r="S3007" t="s">
        <v>2947</v>
      </c>
      <c r="T3007" t="s">
        <v>3255</v>
      </c>
      <c r="U3007" s="201">
        <v>4.7</v>
      </c>
      <c r="V3007" t="s">
        <v>3122</v>
      </c>
      <c r="W3007" t="s">
        <v>82</v>
      </c>
      <c r="X3007" t="s">
        <v>83</v>
      </c>
      <c r="Y3007" t="s">
        <v>1528</v>
      </c>
      <c r="Z3007" t="s">
        <v>1909</v>
      </c>
      <c r="AA3007">
        <v>818119</v>
      </c>
      <c r="AB3007" s="198">
        <v>37042.875</v>
      </c>
      <c r="AC3007" s="198">
        <v>37042.875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1310978</v>
      </c>
      <c r="H3008" s="198">
        <v>37041.388854166667</v>
      </c>
      <c r="I3008" t="s">
        <v>1238</v>
      </c>
      <c r="M3008" t="s">
        <v>2946</v>
      </c>
      <c r="N3008" t="s">
        <v>1524</v>
      </c>
      <c r="O3008" t="s">
        <v>4845</v>
      </c>
      <c r="P3008" s="199">
        <v>10000</v>
      </c>
      <c r="S3008" t="s">
        <v>2947</v>
      </c>
      <c r="T3008" t="s">
        <v>3255</v>
      </c>
      <c r="U3008" s="201">
        <v>3.7324999999999999</v>
      </c>
      <c r="V3008" t="s">
        <v>1553</v>
      </c>
      <c r="W3008" t="s">
        <v>1526</v>
      </c>
      <c r="X3008" t="s">
        <v>1527</v>
      </c>
      <c r="Y3008" t="s">
        <v>1528</v>
      </c>
      <c r="Z3008" t="s">
        <v>1909</v>
      </c>
      <c r="AA3008">
        <v>818118</v>
      </c>
      <c r="AB3008" s="198">
        <v>37042.875</v>
      </c>
      <c r="AC3008" s="198">
        <v>37042.875</v>
      </c>
    </row>
    <row r="3009" spans="1:29" x14ac:dyDescent="0.25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1310980</v>
      </c>
      <c r="H3009" s="198">
        <v>37041.388865740744</v>
      </c>
      <c r="I3009" t="s">
        <v>1541</v>
      </c>
      <c r="M3009" t="s">
        <v>2946</v>
      </c>
      <c r="N3009" t="s">
        <v>1556</v>
      </c>
      <c r="O3009" t="s">
        <v>4868</v>
      </c>
      <c r="P3009" s="199">
        <v>10000</v>
      </c>
      <c r="S3009" t="s">
        <v>2947</v>
      </c>
      <c r="T3009" t="s">
        <v>3255</v>
      </c>
      <c r="U3009" s="201">
        <v>3.86</v>
      </c>
      <c r="V3009" t="s">
        <v>1687</v>
      </c>
      <c r="W3009" t="s">
        <v>1557</v>
      </c>
      <c r="X3009" t="s">
        <v>1558</v>
      </c>
      <c r="Y3009" t="s">
        <v>1528</v>
      </c>
      <c r="Z3009" t="s">
        <v>1909</v>
      </c>
      <c r="AA3009">
        <v>818120</v>
      </c>
      <c r="AB3009" s="198">
        <v>37042.875</v>
      </c>
      <c r="AC3009" s="198">
        <v>37042.875</v>
      </c>
    </row>
    <row r="3010" spans="1:29" x14ac:dyDescent="0.25">
      <c r="A3010" s="44" t="str">
        <f t="shared" si="231"/>
        <v xml:space="preserve"> Metals Financial</v>
      </c>
      <c r="B3010" s="44" t="str">
        <f t="shared" si="232"/>
        <v/>
      </c>
      <c r="C3010" s="44" t="str">
        <f t="shared" si="233"/>
        <v>Metals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9</v>
      </c>
      <c r="G3010" s="202">
        <v>1310981</v>
      </c>
      <c r="H3010" s="198">
        <v>37041.388888888891</v>
      </c>
      <c r="I3010" t="s">
        <v>3306</v>
      </c>
      <c r="M3010" t="s">
        <v>2952</v>
      </c>
      <c r="N3010" t="s">
        <v>3280</v>
      </c>
      <c r="O3010" t="s">
        <v>3281</v>
      </c>
      <c r="Q3010" s="199">
        <v>9</v>
      </c>
      <c r="S3010" t="s">
        <v>3282</v>
      </c>
      <c r="T3010" t="s">
        <v>3255</v>
      </c>
      <c r="U3010" s="201">
        <v>7100</v>
      </c>
      <c r="V3010" t="s">
        <v>2990</v>
      </c>
      <c r="W3010" t="s">
        <v>3283</v>
      </c>
      <c r="X3010" t="s">
        <v>3257</v>
      </c>
      <c r="Y3010" t="s">
        <v>3258</v>
      </c>
      <c r="Z3010" t="s">
        <v>3259</v>
      </c>
      <c r="AA3010">
        <v>2157939</v>
      </c>
    </row>
    <row r="3011" spans="1:29" x14ac:dyDescent="0.25">
      <c r="A3011" s="44" t="str">
        <f t="shared" si="231"/>
        <v xml:space="preserve"> Metals Financial</v>
      </c>
      <c r="B3011" s="44" t="str">
        <f t="shared" si="232"/>
        <v/>
      </c>
      <c r="C3011" s="44" t="str">
        <f t="shared" si="233"/>
        <v>Metals</v>
      </c>
      <c r="D3011" s="44" t="str">
        <f t="shared" si="234"/>
        <v>Financial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20</v>
      </c>
      <c r="G3011" s="202">
        <v>1310982</v>
      </c>
      <c r="H3011" s="198">
        <v>37041.38890046296</v>
      </c>
      <c r="I3011" t="s">
        <v>3321</v>
      </c>
      <c r="M3011" t="s">
        <v>2952</v>
      </c>
      <c r="N3011" t="s">
        <v>3265</v>
      </c>
      <c r="O3011" t="s">
        <v>3266</v>
      </c>
      <c r="Q3011" s="199">
        <v>20</v>
      </c>
      <c r="S3011" t="s">
        <v>3254</v>
      </c>
      <c r="T3011" t="s">
        <v>3255</v>
      </c>
      <c r="U3011" s="201">
        <v>1525</v>
      </c>
      <c r="V3011" t="s">
        <v>1283</v>
      </c>
      <c r="W3011" t="s">
        <v>3261</v>
      </c>
      <c r="X3011" t="s">
        <v>3257</v>
      </c>
      <c r="Y3011" t="s">
        <v>3258</v>
      </c>
      <c r="Z3011" t="s">
        <v>3259</v>
      </c>
      <c r="AA3011">
        <v>2157941</v>
      </c>
    </row>
    <row r="3012" spans="1:29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3">
        <f t="shared" si="235"/>
        <v>620000</v>
      </c>
      <c r="G3012" s="202">
        <v>1310983</v>
      </c>
      <c r="H3012" s="198">
        <v>37041.388935185183</v>
      </c>
      <c r="I3012" t="s">
        <v>1532</v>
      </c>
      <c r="M3012" t="s">
        <v>2946</v>
      </c>
      <c r="N3012" t="s">
        <v>1268</v>
      </c>
      <c r="O3012" t="s">
        <v>1537</v>
      </c>
      <c r="P3012" s="199">
        <v>20000</v>
      </c>
      <c r="S3012" t="s">
        <v>2947</v>
      </c>
      <c r="T3012" t="s">
        <v>3255</v>
      </c>
      <c r="U3012" s="201">
        <v>3.7</v>
      </c>
      <c r="V3012" t="s">
        <v>3041</v>
      </c>
      <c r="W3012" t="s">
        <v>1767</v>
      </c>
      <c r="X3012" t="s">
        <v>1269</v>
      </c>
      <c r="Y3012" t="s">
        <v>3275</v>
      </c>
      <c r="Z3012" t="s">
        <v>1909</v>
      </c>
      <c r="AA3012" t="s">
        <v>2522</v>
      </c>
      <c r="AB3012" s="198">
        <v>37073.875</v>
      </c>
      <c r="AC3012" s="198">
        <v>37103.875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25000</v>
      </c>
      <c r="G3013" s="202">
        <v>1310985</v>
      </c>
      <c r="H3013" s="198">
        <v>37041.388981481483</v>
      </c>
      <c r="I3013" t="s">
        <v>1418</v>
      </c>
      <c r="M3013" t="s">
        <v>2946</v>
      </c>
      <c r="N3013" t="s">
        <v>1524</v>
      </c>
      <c r="O3013" t="s">
        <v>110</v>
      </c>
      <c r="P3013" s="199">
        <v>25000</v>
      </c>
      <c r="S3013" t="s">
        <v>2947</v>
      </c>
      <c r="T3013" t="s">
        <v>3255</v>
      </c>
      <c r="U3013" s="201">
        <v>3.67</v>
      </c>
      <c r="V3013" t="s">
        <v>2957</v>
      </c>
      <c r="W3013" t="s">
        <v>1101</v>
      </c>
      <c r="X3013" t="s">
        <v>1102</v>
      </c>
      <c r="Y3013" t="s">
        <v>1528</v>
      </c>
      <c r="Z3013" t="s">
        <v>1909</v>
      </c>
      <c r="AA3013">
        <v>818121</v>
      </c>
      <c r="AB3013" s="198">
        <v>37042.875</v>
      </c>
      <c r="AC3013" s="198">
        <v>37042.875</v>
      </c>
    </row>
    <row r="3014" spans="1:29" x14ac:dyDescent="0.25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30</v>
      </c>
      <c r="F3014" s="213">
        <f t="shared" si="235"/>
        <v>450000</v>
      </c>
      <c r="G3014" s="202">
        <v>1310986</v>
      </c>
      <c r="H3014" s="198">
        <v>37041.388993055552</v>
      </c>
      <c r="I3014" t="s">
        <v>3151</v>
      </c>
      <c r="M3014" t="s">
        <v>2946</v>
      </c>
      <c r="N3014" t="s">
        <v>1268</v>
      </c>
      <c r="O3014" t="s">
        <v>1168</v>
      </c>
      <c r="P3014" s="199">
        <v>15000</v>
      </c>
      <c r="S3014" t="s">
        <v>2947</v>
      </c>
      <c r="T3014" t="s">
        <v>3255</v>
      </c>
      <c r="U3014" s="201">
        <v>3.65</v>
      </c>
      <c r="V3014" t="s">
        <v>511</v>
      </c>
      <c r="W3014" t="s">
        <v>1402</v>
      </c>
      <c r="X3014" t="s">
        <v>1403</v>
      </c>
      <c r="Y3014" t="s">
        <v>3275</v>
      </c>
      <c r="Z3014" t="s">
        <v>1909</v>
      </c>
      <c r="AA3014" t="s">
        <v>2523</v>
      </c>
      <c r="AB3014" s="198">
        <v>37043.875</v>
      </c>
      <c r="AC3014" s="198">
        <v>37072.875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1310987</v>
      </c>
      <c r="H3015" s="198">
        <v>37041.389004629629</v>
      </c>
      <c r="I3015" t="s">
        <v>1262</v>
      </c>
      <c r="M3015" t="s">
        <v>2946</v>
      </c>
      <c r="N3015" t="s">
        <v>1524</v>
      </c>
      <c r="O3015" t="s">
        <v>2016</v>
      </c>
      <c r="Q3015" s="199">
        <v>10000</v>
      </c>
      <c r="S3015" t="s">
        <v>2947</v>
      </c>
      <c r="T3015" t="s">
        <v>3255</v>
      </c>
      <c r="U3015" s="201">
        <v>3.64</v>
      </c>
      <c r="V3015" t="s">
        <v>1369</v>
      </c>
      <c r="W3015" t="s">
        <v>1107</v>
      </c>
      <c r="X3015" t="s">
        <v>1108</v>
      </c>
      <c r="Y3015" t="s">
        <v>1528</v>
      </c>
      <c r="Z3015" t="s">
        <v>1909</v>
      </c>
      <c r="AA3015">
        <v>818122</v>
      </c>
      <c r="AB3015" s="198">
        <v>37042.875</v>
      </c>
      <c r="AC3015" s="198">
        <v>37042.875</v>
      </c>
    </row>
    <row r="3016" spans="1:29" x14ac:dyDescent="0.25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151</v>
      </c>
      <c r="F3016" s="213">
        <f t="shared" si="235"/>
        <v>755000</v>
      </c>
      <c r="G3016" s="202">
        <v>1310988</v>
      </c>
      <c r="H3016" s="198">
        <v>37041.389016203706</v>
      </c>
      <c r="I3016" t="s">
        <v>1395</v>
      </c>
      <c r="M3016" t="s">
        <v>2946</v>
      </c>
      <c r="N3016" t="s">
        <v>1538</v>
      </c>
      <c r="O3016" t="s">
        <v>914</v>
      </c>
      <c r="P3016" s="199">
        <v>5000</v>
      </c>
      <c r="S3016" t="s">
        <v>2947</v>
      </c>
      <c r="T3016" t="s">
        <v>3255</v>
      </c>
      <c r="U3016" s="201">
        <v>0.88</v>
      </c>
      <c r="V3016" t="s">
        <v>890</v>
      </c>
      <c r="W3016" t="s">
        <v>1539</v>
      </c>
      <c r="X3016" t="s">
        <v>1540</v>
      </c>
      <c r="Y3016" t="s">
        <v>3275</v>
      </c>
      <c r="Z3016" t="s">
        <v>1909</v>
      </c>
      <c r="AA3016" t="s">
        <v>2524</v>
      </c>
      <c r="AB3016" s="198">
        <v>37196</v>
      </c>
      <c r="AC3016" s="198">
        <v>37346</v>
      </c>
    </row>
    <row r="3017" spans="1:29" x14ac:dyDescent="0.25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300000</v>
      </c>
      <c r="G3017" s="202">
        <v>1310989</v>
      </c>
      <c r="H3017" s="198">
        <v>37041.389027777775</v>
      </c>
      <c r="I3017" t="s">
        <v>1254</v>
      </c>
      <c r="M3017" t="s">
        <v>2946</v>
      </c>
      <c r="N3017" t="s">
        <v>1268</v>
      </c>
      <c r="O3017" t="s">
        <v>74</v>
      </c>
      <c r="P3017" s="199">
        <v>10000</v>
      </c>
      <c r="S3017" t="s">
        <v>2947</v>
      </c>
      <c r="T3017" t="s">
        <v>3255</v>
      </c>
      <c r="U3017" s="201">
        <v>3.62</v>
      </c>
      <c r="V3017" t="s">
        <v>1459</v>
      </c>
      <c r="W3017" t="s">
        <v>1580</v>
      </c>
      <c r="X3017" t="s">
        <v>1093</v>
      </c>
      <c r="Y3017" t="s">
        <v>3275</v>
      </c>
      <c r="Z3017" t="s">
        <v>1909</v>
      </c>
      <c r="AA3017" t="s">
        <v>2525</v>
      </c>
      <c r="AB3017" s="198">
        <v>37043.875</v>
      </c>
      <c r="AC3017" s="198">
        <v>37072.875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4611</v>
      </c>
      <c r="G3018" s="202">
        <v>1310990</v>
      </c>
      <c r="H3018" s="198">
        <v>37041.389027777775</v>
      </c>
      <c r="I3018" t="s">
        <v>1600</v>
      </c>
      <c r="M3018" t="s">
        <v>2946</v>
      </c>
      <c r="N3018" t="s">
        <v>1524</v>
      </c>
      <c r="O3018" t="s">
        <v>357</v>
      </c>
      <c r="Q3018" s="199">
        <v>4611</v>
      </c>
      <c r="S3018" t="s">
        <v>2947</v>
      </c>
      <c r="T3018" t="s">
        <v>3255</v>
      </c>
      <c r="U3018" s="201">
        <v>3.69</v>
      </c>
      <c r="V3018" t="s">
        <v>3119</v>
      </c>
      <c r="W3018" t="s">
        <v>1388</v>
      </c>
      <c r="X3018" t="s">
        <v>1461</v>
      </c>
      <c r="Y3018" t="s">
        <v>1528</v>
      </c>
      <c r="Z3018" t="s">
        <v>1909</v>
      </c>
      <c r="AA3018">
        <v>818123</v>
      </c>
      <c r="AB3018" s="198">
        <v>37042.875</v>
      </c>
      <c r="AC3018" s="198">
        <v>37042.875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1310992</v>
      </c>
      <c r="H3019" s="198">
        <v>37041.389050925929</v>
      </c>
      <c r="I3019" t="s">
        <v>3442</v>
      </c>
      <c r="M3019" t="s">
        <v>2946</v>
      </c>
      <c r="N3019" t="s">
        <v>1524</v>
      </c>
      <c r="O3019" t="s">
        <v>4882</v>
      </c>
      <c r="P3019" s="199">
        <v>5000</v>
      </c>
      <c r="S3019" t="s">
        <v>2947</v>
      </c>
      <c r="T3019" t="s">
        <v>3255</v>
      </c>
      <c r="U3019" s="201">
        <v>3.835</v>
      </c>
      <c r="V3019" t="s">
        <v>3443</v>
      </c>
      <c r="W3019" t="s">
        <v>1575</v>
      </c>
      <c r="X3019" t="s">
        <v>1576</v>
      </c>
      <c r="Y3019" t="s">
        <v>1528</v>
      </c>
      <c r="Z3019" t="s">
        <v>1909</v>
      </c>
      <c r="AA3019">
        <v>818124</v>
      </c>
      <c r="AB3019" s="198">
        <v>37042.875</v>
      </c>
      <c r="AC3019" s="198">
        <v>37042.875</v>
      </c>
    </row>
    <row r="3020" spans="1:29" x14ac:dyDescent="0.25">
      <c r="A3020" s="44" t="str">
        <f t="shared" si="236"/>
        <v>US Natural Gas Financial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Financial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600000</v>
      </c>
      <c r="G3020" s="202">
        <v>1310993</v>
      </c>
      <c r="H3020" s="198">
        <v>37041.389062499999</v>
      </c>
      <c r="I3020" t="s">
        <v>1095</v>
      </c>
      <c r="M3020" t="s">
        <v>2946</v>
      </c>
      <c r="N3020" t="s">
        <v>1268</v>
      </c>
      <c r="O3020" t="s">
        <v>111</v>
      </c>
      <c r="P3020" s="199">
        <v>20000</v>
      </c>
      <c r="S3020" t="s">
        <v>2947</v>
      </c>
      <c r="T3020" t="s">
        <v>3255</v>
      </c>
      <c r="U3020" s="201">
        <v>3.8149999999999999</v>
      </c>
      <c r="V3020" t="s">
        <v>1096</v>
      </c>
      <c r="W3020" t="s">
        <v>1767</v>
      </c>
      <c r="X3020" t="s">
        <v>1269</v>
      </c>
      <c r="Y3020" t="s">
        <v>3275</v>
      </c>
      <c r="Z3020" t="s">
        <v>1909</v>
      </c>
      <c r="AA3020" t="s">
        <v>2526</v>
      </c>
      <c r="AB3020" s="198">
        <v>37135.875</v>
      </c>
      <c r="AC3020" s="198">
        <v>37164.875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5000</v>
      </c>
      <c r="G3021" s="202">
        <v>1310994</v>
      </c>
      <c r="H3021" s="198">
        <v>37041.389062499999</v>
      </c>
      <c r="I3021" t="s">
        <v>1238</v>
      </c>
      <c r="M3021" t="s">
        <v>2946</v>
      </c>
      <c r="N3021" t="s">
        <v>1524</v>
      </c>
      <c r="O3021" t="s">
        <v>1984</v>
      </c>
      <c r="P3021" s="199">
        <v>5000</v>
      </c>
      <c r="S3021" t="s">
        <v>2947</v>
      </c>
      <c r="T3021" t="s">
        <v>3255</v>
      </c>
      <c r="U3021" s="201">
        <v>4.04</v>
      </c>
      <c r="V3021" t="s">
        <v>1522</v>
      </c>
      <c r="W3021" t="s">
        <v>250</v>
      </c>
      <c r="X3021" t="s">
        <v>70</v>
      </c>
      <c r="Y3021" t="s">
        <v>1528</v>
      </c>
      <c r="Z3021" t="s">
        <v>1909</v>
      </c>
      <c r="AA3021">
        <v>818125</v>
      </c>
      <c r="AB3021" s="198">
        <v>37042.875</v>
      </c>
      <c r="AC3021" s="198">
        <v>37042.875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1310997</v>
      </c>
      <c r="H3022" s="198">
        <v>37041.389074074075</v>
      </c>
      <c r="I3022" t="s">
        <v>1529</v>
      </c>
      <c r="M3022" t="s">
        <v>2946</v>
      </c>
      <c r="N3022" t="s">
        <v>1524</v>
      </c>
      <c r="O3022" t="s">
        <v>4891</v>
      </c>
      <c r="P3022" s="199">
        <v>5000</v>
      </c>
      <c r="S3022" t="s">
        <v>2947</v>
      </c>
      <c r="T3022" t="s">
        <v>3255</v>
      </c>
      <c r="U3022" s="201">
        <v>3.5350000000000001</v>
      </c>
      <c r="V3022" t="s">
        <v>1561</v>
      </c>
      <c r="W3022" t="s">
        <v>1363</v>
      </c>
      <c r="X3022" t="s">
        <v>1548</v>
      </c>
      <c r="Y3022" t="s">
        <v>1528</v>
      </c>
      <c r="Z3022" t="s">
        <v>1909</v>
      </c>
      <c r="AA3022">
        <v>818126</v>
      </c>
      <c r="AB3022" s="198">
        <v>37042.875</v>
      </c>
      <c r="AC3022" s="198">
        <v>37042.875</v>
      </c>
    </row>
    <row r="3023" spans="1:29" x14ac:dyDescent="0.25">
      <c r="A3023" s="44" t="str">
        <f t="shared" si="236"/>
        <v>US Power Physical</v>
      </c>
      <c r="B3023" s="44" t="str">
        <f t="shared" si="237"/>
        <v>US</v>
      </c>
      <c r="C3023" s="44" t="str">
        <f t="shared" si="238"/>
        <v>Power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61</v>
      </c>
      <c r="F3023" s="213">
        <f t="shared" si="240"/>
        <v>3050</v>
      </c>
      <c r="G3023" s="202">
        <v>1310998</v>
      </c>
      <c r="H3023" s="198">
        <v>37041.389120370368</v>
      </c>
      <c r="I3023" t="s">
        <v>2992</v>
      </c>
      <c r="M3023" t="s">
        <v>1657</v>
      </c>
      <c r="N3023" t="s">
        <v>1259</v>
      </c>
      <c r="O3023" t="s">
        <v>3158</v>
      </c>
      <c r="P3023" s="199">
        <v>50</v>
      </c>
      <c r="S3023" t="s">
        <v>2945</v>
      </c>
      <c r="T3023" t="s">
        <v>3255</v>
      </c>
      <c r="U3023" s="201">
        <v>33.75</v>
      </c>
      <c r="V3023" t="s">
        <v>3159</v>
      </c>
      <c r="W3023" t="s">
        <v>1564</v>
      </c>
      <c r="X3023" t="s">
        <v>1565</v>
      </c>
      <c r="Y3023" t="s">
        <v>1072</v>
      </c>
      <c r="Z3023" t="s">
        <v>1904</v>
      </c>
      <c r="AA3023">
        <v>626077.1</v>
      </c>
      <c r="AB3023" s="198">
        <v>37316</v>
      </c>
      <c r="AC3023" s="198">
        <v>37376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1311000</v>
      </c>
      <c r="H3024" s="198">
        <v>37041.389131944445</v>
      </c>
      <c r="I3024" t="s">
        <v>1097</v>
      </c>
      <c r="M3024" t="s">
        <v>2946</v>
      </c>
      <c r="N3024" t="s">
        <v>1524</v>
      </c>
      <c r="O3024" t="s">
        <v>4845</v>
      </c>
      <c r="P3024" s="199">
        <v>10000</v>
      </c>
      <c r="S3024" t="s">
        <v>2947</v>
      </c>
      <c r="T3024" t="s">
        <v>3255</v>
      </c>
      <c r="U3024" s="201">
        <v>3.7288000000000001</v>
      </c>
      <c r="V3024" t="s">
        <v>52</v>
      </c>
      <c r="W3024" t="s">
        <v>1526</v>
      </c>
      <c r="X3024" t="s">
        <v>1527</v>
      </c>
      <c r="Y3024" t="s">
        <v>1528</v>
      </c>
      <c r="Z3024" t="s">
        <v>1909</v>
      </c>
      <c r="AA3024">
        <v>818128</v>
      </c>
      <c r="AB3024" s="198">
        <v>37042.875</v>
      </c>
      <c r="AC3024" s="198">
        <v>37042.875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805</v>
      </c>
      <c r="G3025" s="202">
        <v>1310999</v>
      </c>
      <c r="H3025" s="198">
        <v>37041.389131944445</v>
      </c>
      <c r="I3025" t="s">
        <v>1267</v>
      </c>
      <c r="M3025" t="s">
        <v>2946</v>
      </c>
      <c r="N3025" t="s">
        <v>1524</v>
      </c>
      <c r="O3025" t="s">
        <v>4904</v>
      </c>
      <c r="P3025" s="199">
        <v>805</v>
      </c>
      <c r="S3025" t="s">
        <v>2947</v>
      </c>
      <c r="T3025" t="s">
        <v>3255</v>
      </c>
      <c r="U3025" s="201">
        <v>3.8450000000000002</v>
      </c>
      <c r="V3025" t="s">
        <v>1359</v>
      </c>
      <c r="W3025" t="s">
        <v>64</v>
      </c>
      <c r="X3025" t="s">
        <v>65</v>
      </c>
      <c r="Y3025" t="s">
        <v>1528</v>
      </c>
      <c r="Z3025" t="s">
        <v>1909</v>
      </c>
      <c r="AA3025">
        <v>818127</v>
      </c>
      <c r="AB3025" s="198">
        <v>37042.875</v>
      </c>
      <c r="AC3025" s="198">
        <v>37042.875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1311001</v>
      </c>
      <c r="H3026" s="198">
        <v>37041.389155092591</v>
      </c>
      <c r="I3026" t="s">
        <v>2515</v>
      </c>
      <c r="M3026" t="s">
        <v>2946</v>
      </c>
      <c r="N3026" t="s">
        <v>2928</v>
      </c>
      <c r="O3026" t="s">
        <v>2104</v>
      </c>
      <c r="Q3026" s="199">
        <v>10000</v>
      </c>
      <c r="S3026" t="s">
        <v>2947</v>
      </c>
      <c r="T3026" t="s">
        <v>3255</v>
      </c>
      <c r="U3026" s="201">
        <v>3.6549999999999998</v>
      </c>
      <c r="V3026" t="s">
        <v>2516</v>
      </c>
      <c r="W3026" t="s">
        <v>1327</v>
      </c>
      <c r="X3026" t="s">
        <v>3386</v>
      </c>
      <c r="Y3026" t="s">
        <v>1528</v>
      </c>
      <c r="Z3026" t="s">
        <v>2930</v>
      </c>
      <c r="AA3026">
        <v>818129</v>
      </c>
      <c r="AB3026" s="198">
        <v>37042.875</v>
      </c>
      <c r="AC3026" s="198">
        <v>37042.875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1311002</v>
      </c>
      <c r="H3027" s="198">
        <v>37041.389166666668</v>
      </c>
      <c r="I3027" t="s">
        <v>1569</v>
      </c>
      <c r="M3027" t="s">
        <v>2946</v>
      </c>
      <c r="N3027" t="s">
        <v>1524</v>
      </c>
      <c r="O3027" t="s">
        <v>112</v>
      </c>
      <c r="Q3027" s="199">
        <v>10000</v>
      </c>
      <c r="S3027" t="s">
        <v>2947</v>
      </c>
      <c r="T3027" t="s">
        <v>3255</v>
      </c>
      <c r="U3027" s="201">
        <v>3.59</v>
      </c>
      <c r="V3027" t="s">
        <v>3194</v>
      </c>
      <c r="W3027" t="s">
        <v>1388</v>
      </c>
      <c r="X3027" t="s">
        <v>85</v>
      </c>
      <c r="Y3027" t="s">
        <v>1528</v>
      </c>
      <c r="Z3027" t="s">
        <v>1909</v>
      </c>
      <c r="AA3027">
        <v>818130</v>
      </c>
      <c r="AB3027" s="198">
        <v>37042.875</v>
      </c>
      <c r="AC3027" s="198">
        <v>37042.875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10000</v>
      </c>
      <c r="G3028" s="202">
        <v>1311005</v>
      </c>
      <c r="H3028" s="198">
        <v>37041.389201388891</v>
      </c>
      <c r="I3028" t="s">
        <v>2917</v>
      </c>
      <c r="M3028" t="s">
        <v>2946</v>
      </c>
      <c r="N3028" t="s">
        <v>1524</v>
      </c>
      <c r="O3028" t="s">
        <v>4940</v>
      </c>
      <c r="Q3028" s="199">
        <v>10000</v>
      </c>
      <c r="S3028" t="s">
        <v>2947</v>
      </c>
      <c r="T3028" t="s">
        <v>3255</v>
      </c>
      <c r="U3028" s="201">
        <v>4.75</v>
      </c>
      <c r="V3028" t="s">
        <v>2918</v>
      </c>
      <c r="W3028" t="s">
        <v>82</v>
      </c>
      <c r="X3028" t="s">
        <v>83</v>
      </c>
      <c r="Y3028" t="s">
        <v>1528</v>
      </c>
      <c r="Z3028" t="s">
        <v>1909</v>
      </c>
      <c r="AA3028">
        <v>818131</v>
      </c>
      <c r="AB3028" s="198">
        <v>37042.875</v>
      </c>
      <c r="AC3028" s="198">
        <v>37042.875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1311006</v>
      </c>
      <c r="H3029" s="198">
        <v>37041.389201388891</v>
      </c>
      <c r="I3029" t="s">
        <v>1600</v>
      </c>
      <c r="M3029" t="s">
        <v>2946</v>
      </c>
      <c r="N3029" t="s">
        <v>1524</v>
      </c>
      <c r="O3029" t="s">
        <v>4904</v>
      </c>
      <c r="Q3029" s="199">
        <v>5000</v>
      </c>
      <c r="S3029" t="s">
        <v>2947</v>
      </c>
      <c r="T3029" t="s">
        <v>3255</v>
      </c>
      <c r="U3029" s="201">
        <v>3.8849999999999998</v>
      </c>
      <c r="V3029" t="s">
        <v>1100</v>
      </c>
      <c r="W3029" t="s">
        <v>64</v>
      </c>
      <c r="X3029" t="s">
        <v>65</v>
      </c>
      <c r="Y3029" t="s">
        <v>1528</v>
      </c>
      <c r="Z3029" t="s">
        <v>1909</v>
      </c>
      <c r="AA3029">
        <v>818132</v>
      </c>
      <c r="AB3029" s="198">
        <v>37042.875</v>
      </c>
      <c r="AC3029" s="198">
        <v>37042.875</v>
      </c>
    </row>
    <row r="3030" spans="1:29" x14ac:dyDescent="0.25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77500</v>
      </c>
      <c r="G3030" s="202">
        <v>1311007</v>
      </c>
      <c r="H3030" s="198">
        <v>37041.389224537037</v>
      </c>
      <c r="I3030" t="s">
        <v>3227</v>
      </c>
      <c r="M3030" t="s">
        <v>2946</v>
      </c>
      <c r="N3030" t="s">
        <v>1268</v>
      </c>
      <c r="O3030" t="s">
        <v>1537</v>
      </c>
      <c r="Q3030" s="199">
        <v>2500</v>
      </c>
      <c r="S3030" t="s">
        <v>2947</v>
      </c>
      <c r="T3030" t="s">
        <v>3255</v>
      </c>
      <c r="U3030" s="201">
        <v>3.7</v>
      </c>
      <c r="V3030" t="s">
        <v>3198</v>
      </c>
      <c r="W3030" t="s">
        <v>1767</v>
      </c>
      <c r="X3030" t="s">
        <v>1269</v>
      </c>
      <c r="Y3030" t="s">
        <v>3275</v>
      </c>
      <c r="Z3030" t="s">
        <v>1909</v>
      </c>
      <c r="AA3030" t="s">
        <v>2527</v>
      </c>
      <c r="AB3030" s="198">
        <v>37073.875</v>
      </c>
      <c r="AC3030" s="198">
        <v>37103.875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1311009</v>
      </c>
      <c r="H3031" s="198">
        <v>37041.389247685183</v>
      </c>
      <c r="I3031" t="s">
        <v>1098</v>
      </c>
      <c r="M3031" t="s">
        <v>2946</v>
      </c>
      <c r="N3031" t="s">
        <v>1524</v>
      </c>
      <c r="O3031" t="s">
        <v>4912</v>
      </c>
      <c r="Q3031" s="199">
        <v>5000</v>
      </c>
      <c r="S3031" t="s">
        <v>2947</v>
      </c>
      <c r="T3031" t="s">
        <v>3255</v>
      </c>
      <c r="U3031" s="201">
        <v>3.5550000000000002</v>
      </c>
      <c r="V3031" t="s">
        <v>3449</v>
      </c>
      <c r="W3031" t="s">
        <v>1363</v>
      </c>
      <c r="X3031" t="s">
        <v>1548</v>
      </c>
      <c r="Y3031" t="s">
        <v>1528</v>
      </c>
      <c r="Z3031" t="s">
        <v>1909</v>
      </c>
      <c r="AA3031">
        <v>818133</v>
      </c>
      <c r="AB3031" s="198">
        <v>37042.875</v>
      </c>
      <c r="AC3031" s="198">
        <v>37042.875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450000</v>
      </c>
      <c r="G3032" s="202">
        <v>1311011</v>
      </c>
      <c r="H3032" s="198">
        <v>37041.389270833337</v>
      </c>
      <c r="I3032" t="s">
        <v>1238</v>
      </c>
      <c r="M3032" t="s">
        <v>2946</v>
      </c>
      <c r="N3032" t="s">
        <v>1524</v>
      </c>
      <c r="O3032" t="s">
        <v>1154</v>
      </c>
      <c r="Q3032" s="199">
        <v>15000</v>
      </c>
      <c r="S3032" t="s">
        <v>2947</v>
      </c>
      <c r="T3032" t="s">
        <v>3255</v>
      </c>
      <c r="U3032" s="201">
        <v>3.54</v>
      </c>
      <c r="V3032" t="s">
        <v>1136</v>
      </c>
      <c r="W3032" t="s">
        <v>1402</v>
      </c>
      <c r="X3032" t="s">
        <v>1155</v>
      </c>
      <c r="Y3032" t="s">
        <v>1528</v>
      </c>
      <c r="Z3032" t="s">
        <v>1909</v>
      </c>
      <c r="AA3032">
        <v>818134</v>
      </c>
      <c r="AB3032" s="198">
        <v>37043.407638888886</v>
      </c>
      <c r="AC3032" s="198">
        <v>37072.407638888886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1311012</v>
      </c>
      <c r="H3033" s="198">
        <v>37041.389317129629</v>
      </c>
      <c r="I3033" t="s">
        <v>92</v>
      </c>
      <c r="M3033" t="s">
        <v>2946</v>
      </c>
      <c r="N3033" t="s">
        <v>1524</v>
      </c>
      <c r="O3033" t="s">
        <v>4912</v>
      </c>
      <c r="P3033" s="199">
        <v>5000</v>
      </c>
      <c r="S3033" t="s">
        <v>2947</v>
      </c>
      <c r="T3033" t="s">
        <v>3255</v>
      </c>
      <c r="U3033" s="201">
        <v>3.5525000000000002</v>
      </c>
      <c r="V3033" t="s">
        <v>1197</v>
      </c>
      <c r="W3033" t="s">
        <v>1363</v>
      </c>
      <c r="X3033" t="s">
        <v>1548</v>
      </c>
      <c r="Y3033" t="s">
        <v>1528</v>
      </c>
      <c r="Z3033" t="s">
        <v>1909</v>
      </c>
      <c r="AA3033">
        <v>818135</v>
      </c>
      <c r="AB3033" s="198">
        <v>37042.875</v>
      </c>
      <c r="AC3033" s="198">
        <v>37042.875</v>
      </c>
    </row>
    <row r="3034" spans="1:29" x14ac:dyDescent="0.25">
      <c r="A3034" s="44" t="str">
        <f t="shared" si="236"/>
        <v xml:space="preserve"> Natural Gas Physical</v>
      </c>
      <c r="B3034" s="44" t="str">
        <f t="shared" si="237"/>
        <v/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1311014</v>
      </c>
      <c r="H3034" s="198">
        <v>37041.389363425929</v>
      </c>
      <c r="I3034" t="s">
        <v>1427</v>
      </c>
      <c r="M3034" t="s">
        <v>2946</v>
      </c>
      <c r="N3034" t="s">
        <v>1556</v>
      </c>
      <c r="O3034" t="s">
        <v>4868</v>
      </c>
      <c r="Q3034" s="199">
        <v>10000</v>
      </c>
      <c r="S3034" t="s">
        <v>2947</v>
      </c>
      <c r="T3034" t="s">
        <v>3255</v>
      </c>
      <c r="U3034" s="201">
        <v>3.86</v>
      </c>
      <c r="V3034" t="s">
        <v>1700</v>
      </c>
      <c r="W3034" t="s">
        <v>1557</v>
      </c>
      <c r="X3034" t="s">
        <v>1558</v>
      </c>
      <c r="Y3034" t="s">
        <v>1528</v>
      </c>
      <c r="Z3034" t="s">
        <v>1909</v>
      </c>
      <c r="AA3034">
        <v>818136</v>
      </c>
      <c r="AB3034" s="198">
        <v>37042.875</v>
      </c>
      <c r="AC3034" s="198">
        <v>37042.875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1311015</v>
      </c>
      <c r="H3035" s="198">
        <v>37041.389363425929</v>
      </c>
      <c r="I3035" t="s">
        <v>1529</v>
      </c>
      <c r="M3035" t="s">
        <v>2946</v>
      </c>
      <c r="N3035" t="s">
        <v>1524</v>
      </c>
      <c r="O3035" t="s">
        <v>4893</v>
      </c>
      <c r="Q3035" s="199">
        <v>5000</v>
      </c>
      <c r="S3035" t="s">
        <v>2947</v>
      </c>
      <c r="T3035" t="s">
        <v>3255</v>
      </c>
      <c r="U3035" s="201">
        <v>3.5525000000000002</v>
      </c>
      <c r="V3035" t="s">
        <v>1567</v>
      </c>
      <c r="W3035" t="s">
        <v>1363</v>
      </c>
      <c r="X3035" t="s">
        <v>1548</v>
      </c>
      <c r="Y3035" t="s">
        <v>1528</v>
      </c>
      <c r="Z3035" t="s">
        <v>1909</v>
      </c>
      <c r="AA3035">
        <v>818137</v>
      </c>
      <c r="AB3035" s="198">
        <v>37042.875</v>
      </c>
      <c r="AC3035" s="198">
        <v>37042.875</v>
      </c>
    </row>
    <row r="3036" spans="1:29" x14ac:dyDescent="0.25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150000</v>
      </c>
      <c r="G3036" s="202">
        <v>1311016</v>
      </c>
      <c r="H3036" s="198">
        <v>37041.389386574076</v>
      </c>
      <c r="I3036" t="s">
        <v>1241</v>
      </c>
      <c r="M3036" t="s">
        <v>2946</v>
      </c>
      <c r="N3036" t="s">
        <v>1268</v>
      </c>
      <c r="O3036" t="s">
        <v>74</v>
      </c>
      <c r="Q3036" s="199">
        <v>5000</v>
      </c>
      <c r="S3036" t="s">
        <v>2947</v>
      </c>
      <c r="T3036" t="s">
        <v>3255</v>
      </c>
      <c r="U3036" s="201">
        <v>3.6150000000000002</v>
      </c>
      <c r="V3036" t="s">
        <v>14</v>
      </c>
      <c r="W3036" t="s">
        <v>1580</v>
      </c>
      <c r="X3036" t="s">
        <v>1093</v>
      </c>
      <c r="Y3036" t="s">
        <v>3275</v>
      </c>
      <c r="Z3036" t="s">
        <v>1909</v>
      </c>
      <c r="AA3036" t="s">
        <v>2528</v>
      </c>
      <c r="AB3036" s="198">
        <v>37043.875</v>
      </c>
      <c r="AC3036" s="198">
        <v>37072.875</v>
      </c>
    </row>
    <row r="3037" spans="1:29" x14ac:dyDescent="0.25">
      <c r="A3037" s="44" t="str">
        <f t="shared" si="236"/>
        <v>US Crude Financial</v>
      </c>
      <c r="B3037" s="44" t="str">
        <f t="shared" si="237"/>
        <v>US</v>
      </c>
      <c r="C3037" s="44" t="str">
        <f t="shared" si="238"/>
        <v>Crude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50000</v>
      </c>
      <c r="G3037" s="202">
        <v>1311017</v>
      </c>
      <c r="H3037" s="198">
        <v>37041.389409722222</v>
      </c>
      <c r="I3037" t="s">
        <v>1267</v>
      </c>
      <c r="M3037" t="s">
        <v>3086</v>
      </c>
      <c r="N3037" t="s">
        <v>1063</v>
      </c>
      <c r="O3037" t="s">
        <v>2972</v>
      </c>
      <c r="Q3037" s="199">
        <v>50000</v>
      </c>
      <c r="S3037" t="s">
        <v>2953</v>
      </c>
      <c r="T3037" t="s">
        <v>3255</v>
      </c>
      <c r="U3037" s="201">
        <v>28.61</v>
      </c>
      <c r="V3037" t="s">
        <v>1511</v>
      </c>
      <c r="W3037" t="s">
        <v>1065</v>
      </c>
      <c r="X3037" t="s">
        <v>1066</v>
      </c>
      <c r="Y3037" t="s">
        <v>1670</v>
      </c>
      <c r="Z3037" t="s">
        <v>1909</v>
      </c>
      <c r="AA3037">
        <v>109547</v>
      </c>
      <c r="AB3037" s="198">
        <v>37073</v>
      </c>
      <c r="AC3037" s="198">
        <v>37103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10000</v>
      </c>
      <c r="G3038" s="202">
        <v>1311021</v>
      </c>
      <c r="H3038" s="198">
        <v>37041.389432870368</v>
      </c>
      <c r="I3038" t="s">
        <v>2976</v>
      </c>
      <c r="M3038" t="s">
        <v>2946</v>
      </c>
      <c r="N3038" t="s">
        <v>1524</v>
      </c>
      <c r="O3038" t="s">
        <v>4940</v>
      </c>
      <c r="P3038" s="199">
        <v>10000</v>
      </c>
      <c r="S3038" t="s">
        <v>2947</v>
      </c>
      <c r="T3038" t="s">
        <v>3255</v>
      </c>
      <c r="U3038" s="201">
        <v>4.5999999999999996</v>
      </c>
      <c r="V3038" t="s">
        <v>1280</v>
      </c>
      <c r="W3038" t="s">
        <v>82</v>
      </c>
      <c r="X3038" t="s">
        <v>83</v>
      </c>
      <c r="Y3038" t="s">
        <v>1528</v>
      </c>
      <c r="Z3038" t="s">
        <v>1909</v>
      </c>
      <c r="AA3038">
        <v>818139</v>
      </c>
      <c r="AB3038" s="198">
        <v>37042.875</v>
      </c>
      <c r="AC3038" s="198">
        <v>37042.875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1311019</v>
      </c>
      <c r="H3039" s="198">
        <v>37041.389432870368</v>
      </c>
      <c r="I3039" t="s">
        <v>1551</v>
      </c>
      <c r="M3039" t="s">
        <v>2946</v>
      </c>
      <c r="N3039" t="s">
        <v>1524</v>
      </c>
      <c r="O3039" t="s">
        <v>4845</v>
      </c>
      <c r="Q3039" s="199">
        <v>5000</v>
      </c>
      <c r="S3039" t="s">
        <v>2947</v>
      </c>
      <c r="T3039" t="s">
        <v>3255</v>
      </c>
      <c r="U3039" s="201">
        <v>3.7250000000000001</v>
      </c>
      <c r="V3039" t="s">
        <v>1364</v>
      </c>
      <c r="W3039" t="s">
        <v>1526</v>
      </c>
      <c r="X3039" t="s">
        <v>1527</v>
      </c>
      <c r="Y3039" t="s">
        <v>1528</v>
      </c>
      <c r="Z3039" t="s">
        <v>1909</v>
      </c>
      <c r="AA3039">
        <v>818138</v>
      </c>
      <c r="AB3039" s="198">
        <v>37042.875</v>
      </c>
      <c r="AC3039" s="198">
        <v>37042.875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</v>
      </c>
      <c r="G3040" s="202">
        <v>1311020</v>
      </c>
      <c r="H3040" s="198">
        <v>37041.389432870368</v>
      </c>
      <c r="I3040" t="s">
        <v>1105</v>
      </c>
      <c r="M3040" t="s">
        <v>2946</v>
      </c>
      <c r="N3040" t="s">
        <v>1524</v>
      </c>
      <c r="O3040" t="s">
        <v>4845</v>
      </c>
      <c r="Q3040" s="199">
        <v>500</v>
      </c>
      <c r="S3040" t="s">
        <v>2947</v>
      </c>
      <c r="T3040" t="s">
        <v>3255</v>
      </c>
      <c r="U3040" s="201">
        <v>3.7250000000000001</v>
      </c>
      <c r="V3040" t="s">
        <v>1106</v>
      </c>
      <c r="W3040" t="s">
        <v>1526</v>
      </c>
      <c r="X3040" t="s">
        <v>1527</v>
      </c>
      <c r="Y3040" t="s">
        <v>1528</v>
      </c>
      <c r="Z3040" t="s">
        <v>1909</v>
      </c>
      <c r="AA3040">
        <v>818140</v>
      </c>
      <c r="AB3040" s="198">
        <v>37042.875</v>
      </c>
      <c r="AC3040" s="198">
        <v>37042.875</v>
      </c>
    </row>
    <row r="3041" spans="1:29" x14ac:dyDescent="0.25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1311022</v>
      </c>
      <c r="H3041" s="198">
        <v>37041.389444444445</v>
      </c>
      <c r="I3041" t="s">
        <v>1094</v>
      </c>
      <c r="M3041" t="s">
        <v>2946</v>
      </c>
      <c r="N3041" t="s">
        <v>96</v>
      </c>
      <c r="O3041" t="s">
        <v>1016</v>
      </c>
      <c r="P3041" s="199">
        <v>10000</v>
      </c>
      <c r="S3041" t="s">
        <v>3329</v>
      </c>
      <c r="T3041" t="s">
        <v>97</v>
      </c>
      <c r="U3041" s="201">
        <v>4.76</v>
      </c>
      <c r="V3041" t="s">
        <v>3354</v>
      </c>
      <c r="W3041" t="s">
        <v>98</v>
      </c>
      <c r="X3041" t="s">
        <v>99</v>
      </c>
      <c r="Y3041" t="s">
        <v>1528</v>
      </c>
      <c r="Z3041" t="s">
        <v>1910</v>
      </c>
      <c r="AA3041">
        <v>818141</v>
      </c>
      <c r="AB3041" s="198">
        <v>37041.875</v>
      </c>
      <c r="AC3041" s="198">
        <v>37041.875</v>
      </c>
    </row>
    <row r="3042" spans="1:29" x14ac:dyDescent="0.25">
      <c r="A3042" s="44" t="str">
        <f t="shared" si="236"/>
        <v xml:space="preserve"> Metals Financial</v>
      </c>
      <c r="B3042" s="44" t="str">
        <f t="shared" si="237"/>
        <v/>
      </c>
      <c r="C3042" s="44" t="str">
        <f t="shared" si="238"/>
        <v>Metals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4</v>
      </c>
      <c r="G3042" s="202">
        <v>1311023</v>
      </c>
      <c r="H3042" s="198">
        <v>37041.389467592591</v>
      </c>
      <c r="I3042" t="s">
        <v>3277</v>
      </c>
      <c r="M3042" t="s">
        <v>2952</v>
      </c>
      <c r="N3042" t="s">
        <v>3284</v>
      </c>
      <c r="O3042" t="s">
        <v>3285</v>
      </c>
      <c r="Q3042" s="199">
        <v>4</v>
      </c>
      <c r="S3042" t="s">
        <v>3254</v>
      </c>
      <c r="T3042" t="s">
        <v>3255</v>
      </c>
      <c r="U3042" s="201">
        <v>478</v>
      </c>
      <c r="V3042" t="s">
        <v>3318</v>
      </c>
      <c r="W3042" t="s">
        <v>3274</v>
      </c>
      <c r="X3042" t="s">
        <v>3257</v>
      </c>
      <c r="Y3042" t="s">
        <v>3258</v>
      </c>
      <c r="Z3042" t="s">
        <v>3259</v>
      </c>
      <c r="AA3042">
        <v>2157945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1311024</v>
      </c>
      <c r="H3043" s="198">
        <v>37041.389479166668</v>
      </c>
      <c r="I3043" t="s">
        <v>3015</v>
      </c>
      <c r="M3043" t="s">
        <v>2946</v>
      </c>
      <c r="N3043" t="s">
        <v>1524</v>
      </c>
      <c r="O3043" t="s">
        <v>360</v>
      </c>
      <c r="Q3043" s="199">
        <v>5000</v>
      </c>
      <c r="S3043" t="s">
        <v>2947</v>
      </c>
      <c r="T3043" t="s">
        <v>3255</v>
      </c>
      <c r="U3043" s="201">
        <v>3.625</v>
      </c>
      <c r="V3043" t="s">
        <v>478</v>
      </c>
      <c r="W3043" t="s">
        <v>1107</v>
      </c>
      <c r="X3043" t="s">
        <v>85</v>
      </c>
      <c r="Y3043" t="s">
        <v>1528</v>
      </c>
      <c r="Z3043" t="s">
        <v>1909</v>
      </c>
      <c r="AA3043">
        <v>818142</v>
      </c>
      <c r="AB3043" s="198">
        <v>37042.875</v>
      </c>
      <c r="AC3043" s="198">
        <v>37042.875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1311025</v>
      </c>
      <c r="H3044" s="198">
        <v>37041.389513888891</v>
      </c>
      <c r="I3044" t="s">
        <v>2910</v>
      </c>
      <c r="M3044" t="s">
        <v>2946</v>
      </c>
      <c r="N3044" t="s">
        <v>1524</v>
      </c>
      <c r="O3044" t="s">
        <v>4973</v>
      </c>
      <c r="P3044" s="199">
        <v>10000</v>
      </c>
      <c r="S3044" t="s">
        <v>2947</v>
      </c>
      <c r="T3044" t="s">
        <v>3255</v>
      </c>
      <c r="U3044" s="201">
        <v>3.74</v>
      </c>
      <c r="V3044" t="s">
        <v>2911</v>
      </c>
      <c r="W3044" t="s">
        <v>1101</v>
      </c>
      <c r="X3044" t="s">
        <v>1102</v>
      </c>
      <c r="Y3044" t="s">
        <v>1528</v>
      </c>
      <c r="Z3044" t="s">
        <v>1909</v>
      </c>
      <c r="AA3044">
        <v>818143</v>
      </c>
      <c r="AB3044" s="198">
        <v>37042.875</v>
      </c>
      <c r="AC3044" s="198">
        <v>37042.875</v>
      </c>
    </row>
    <row r="3045" spans="1:29" x14ac:dyDescent="0.25">
      <c r="A3045" s="44" t="str">
        <f t="shared" si="236"/>
        <v>US Crude Financial</v>
      </c>
      <c r="B3045" s="44" t="str">
        <f t="shared" si="237"/>
        <v>US</v>
      </c>
      <c r="C3045" s="44" t="str">
        <f t="shared" si="238"/>
        <v>Crude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50000</v>
      </c>
      <c r="G3045" s="202">
        <v>1311026</v>
      </c>
      <c r="H3045" s="198">
        <v>37041.389513888891</v>
      </c>
      <c r="I3045" t="s">
        <v>2944</v>
      </c>
      <c r="M3045" t="s">
        <v>3086</v>
      </c>
      <c r="N3045" t="s">
        <v>1063</v>
      </c>
      <c r="O3045" t="s">
        <v>2972</v>
      </c>
      <c r="Q3045" s="199">
        <v>50000</v>
      </c>
      <c r="S3045" t="s">
        <v>2953</v>
      </c>
      <c r="T3045" t="s">
        <v>3255</v>
      </c>
      <c r="U3045" s="201">
        <v>28.63</v>
      </c>
      <c r="V3045" t="s">
        <v>1695</v>
      </c>
      <c r="W3045" t="s">
        <v>1065</v>
      </c>
      <c r="X3045" t="s">
        <v>1066</v>
      </c>
      <c r="Y3045" t="s">
        <v>1670</v>
      </c>
      <c r="Z3045" t="s">
        <v>1909</v>
      </c>
      <c r="AA3045">
        <v>109548</v>
      </c>
      <c r="AB3045" s="198">
        <v>37073</v>
      </c>
      <c r="AC3045" s="198">
        <v>37103</v>
      </c>
    </row>
    <row r="3046" spans="1:29" x14ac:dyDescent="0.25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31</v>
      </c>
      <c r="F3046" s="213">
        <f t="shared" si="240"/>
        <v>310000</v>
      </c>
      <c r="G3046" s="202">
        <v>1311027</v>
      </c>
      <c r="H3046" s="198">
        <v>37041.389525462961</v>
      </c>
      <c r="I3046" t="s">
        <v>3151</v>
      </c>
      <c r="M3046" t="s">
        <v>2946</v>
      </c>
      <c r="N3046" t="s">
        <v>1268</v>
      </c>
      <c r="O3046" t="s">
        <v>1537</v>
      </c>
      <c r="Q3046" s="199">
        <v>10000</v>
      </c>
      <c r="S3046" t="s">
        <v>2947</v>
      </c>
      <c r="T3046" t="s">
        <v>3255</v>
      </c>
      <c r="U3046" s="201">
        <v>3.6949999999999998</v>
      </c>
      <c r="V3046" t="s">
        <v>466</v>
      </c>
      <c r="W3046" t="s">
        <v>1767</v>
      </c>
      <c r="X3046" t="s">
        <v>1269</v>
      </c>
      <c r="Y3046" t="s">
        <v>3275</v>
      </c>
      <c r="Z3046" t="s">
        <v>1909</v>
      </c>
      <c r="AA3046" t="s">
        <v>2529</v>
      </c>
      <c r="AB3046" s="198">
        <v>37073.875</v>
      </c>
      <c r="AC3046" s="198">
        <v>37103.875</v>
      </c>
    </row>
    <row r="3047" spans="1:29" x14ac:dyDescent="0.25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1311028</v>
      </c>
      <c r="H3047" s="198">
        <v>37041.389537037037</v>
      </c>
      <c r="I3047" t="s">
        <v>1277</v>
      </c>
      <c r="M3047" t="s">
        <v>2946</v>
      </c>
      <c r="N3047" t="s">
        <v>1268</v>
      </c>
      <c r="O3047" t="s">
        <v>74</v>
      </c>
      <c r="Q3047" s="199">
        <v>5000</v>
      </c>
      <c r="S3047" t="s">
        <v>2947</v>
      </c>
      <c r="T3047" t="s">
        <v>3255</v>
      </c>
      <c r="U3047" s="201">
        <v>3.61</v>
      </c>
      <c r="V3047" t="s">
        <v>2936</v>
      </c>
      <c r="W3047" t="s">
        <v>1580</v>
      </c>
      <c r="X3047" t="s">
        <v>1093</v>
      </c>
      <c r="Y3047" t="s">
        <v>3275</v>
      </c>
      <c r="Z3047" t="s">
        <v>1909</v>
      </c>
      <c r="AA3047" t="s">
        <v>2530</v>
      </c>
      <c r="AB3047" s="198">
        <v>37043.875</v>
      </c>
      <c r="AC3047" s="198">
        <v>37072.875</v>
      </c>
    </row>
    <row r="3048" spans="1:29" x14ac:dyDescent="0.25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1311029</v>
      </c>
      <c r="H3048" s="198">
        <v>37041.389560185184</v>
      </c>
      <c r="I3048" t="s">
        <v>2944</v>
      </c>
      <c r="M3048" t="s">
        <v>3086</v>
      </c>
      <c r="N3048" t="s">
        <v>1063</v>
      </c>
      <c r="O3048" t="s">
        <v>2972</v>
      </c>
      <c r="Q3048" s="199">
        <v>50000</v>
      </c>
      <c r="S3048" t="s">
        <v>2953</v>
      </c>
      <c r="T3048" t="s">
        <v>3255</v>
      </c>
      <c r="U3048" s="201">
        <v>28.65</v>
      </c>
      <c r="V3048" t="s">
        <v>1695</v>
      </c>
      <c r="W3048" t="s">
        <v>1065</v>
      </c>
      <c r="X3048" t="s">
        <v>1066</v>
      </c>
      <c r="Y3048" t="s">
        <v>1670</v>
      </c>
      <c r="Z3048" t="s">
        <v>1909</v>
      </c>
      <c r="AA3048">
        <v>109549</v>
      </c>
      <c r="AB3048" s="198">
        <v>37073</v>
      </c>
      <c r="AC3048" s="198">
        <v>37103</v>
      </c>
    </row>
    <row r="3049" spans="1:29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150000</v>
      </c>
      <c r="G3049" s="202">
        <v>1311031</v>
      </c>
      <c r="H3049" s="198">
        <v>37041.389594907407</v>
      </c>
      <c r="I3049" t="s">
        <v>3095</v>
      </c>
      <c r="M3049" t="s">
        <v>2946</v>
      </c>
      <c r="N3049" t="s">
        <v>1268</v>
      </c>
      <c r="O3049" t="s">
        <v>74</v>
      </c>
      <c r="Q3049" s="199">
        <v>5000</v>
      </c>
      <c r="S3049" t="s">
        <v>2947</v>
      </c>
      <c r="T3049" t="s">
        <v>3255</v>
      </c>
      <c r="U3049" s="201">
        <v>3.6150000000000002</v>
      </c>
      <c r="V3049" t="s">
        <v>414</v>
      </c>
      <c r="W3049" t="s">
        <v>1580</v>
      </c>
      <c r="X3049" t="s">
        <v>1093</v>
      </c>
      <c r="Y3049" t="s">
        <v>3275</v>
      </c>
      <c r="Z3049" t="s">
        <v>1909</v>
      </c>
      <c r="AA3049" t="s">
        <v>2531</v>
      </c>
      <c r="AB3049" s="198">
        <v>37043.875</v>
      </c>
      <c r="AC3049" s="198">
        <v>37072.875</v>
      </c>
    </row>
    <row r="3050" spans="1:29" x14ac:dyDescent="0.25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151</v>
      </c>
      <c r="F3050" s="213">
        <f t="shared" si="240"/>
        <v>755000</v>
      </c>
      <c r="G3050" s="202">
        <v>1311030</v>
      </c>
      <c r="H3050" s="198">
        <v>37041.389594907407</v>
      </c>
      <c r="I3050" t="s">
        <v>1523</v>
      </c>
      <c r="M3050" t="s">
        <v>2946</v>
      </c>
      <c r="N3050" t="s">
        <v>1538</v>
      </c>
      <c r="O3050" t="s">
        <v>356</v>
      </c>
      <c r="P3050" s="199">
        <v>5000</v>
      </c>
      <c r="S3050" t="s">
        <v>2947</v>
      </c>
      <c r="T3050" t="s">
        <v>3255</v>
      </c>
      <c r="U3050" s="201">
        <v>2.4</v>
      </c>
      <c r="V3050" t="s">
        <v>3006</v>
      </c>
      <c r="W3050" t="s">
        <v>106</v>
      </c>
      <c r="X3050" t="s">
        <v>107</v>
      </c>
      <c r="Y3050" t="s">
        <v>3275</v>
      </c>
      <c r="Z3050" t="s">
        <v>1909</v>
      </c>
      <c r="AA3050" t="s">
        <v>2532</v>
      </c>
      <c r="AB3050" s="198">
        <v>37196</v>
      </c>
      <c r="AC3050" s="198">
        <v>37346</v>
      </c>
    </row>
    <row r="3051" spans="1:29" x14ac:dyDescent="0.25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31</v>
      </c>
      <c r="F3051" s="213">
        <f t="shared" si="240"/>
        <v>155000</v>
      </c>
      <c r="G3051" s="202">
        <v>1311033</v>
      </c>
      <c r="H3051" s="198">
        <v>37041.389618055553</v>
      </c>
      <c r="I3051" t="s">
        <v>1274</v>
      </c>
      <c r="M3051" t="s">
        <v>2946</v>
      </c>
      <c r="N3051" t="s">
        <v>1268</v>
      </c>
      <c r="O3051" t="s">
        <v>1537</v>
      </c>
      <c r="Q3051" s="199">
        <v>5000</v>
      </c>
      <c r="S3051" t="s">
        <v>2947</v>
      </c>
      <c r="T3051" t="s">
        <v>3255</v>
      </c>
      <c r="U3051" s="201">
        <v>3.6949999999999998</v>
      </c>
      <c r="V3051" t="s">
        <v>282</v>
      </c>
      <c r="W3051" t="s">
        <v>1767</v>
      </c>
      <c r="X3051" t="s">
        <v>1269</v>
      </c>
      <c r="Y3051" t="s">
        <v>3275</v>
      </c>
      <c r="Z3051" t="s">
        <v>1909</v>
      </c>
      <c r="AA3051" t="s">
        <v>2533</v>
      </c>
      <c r="AB3051" s="198">
        <v>37073.875</v>
      </c>
      <c r="AC3051" s="198">
        <v>37103.875</v>
      </c>
    </row>
    <row r="3052" spans="1:29" x14ac:dyDescent="0.25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7</v>
      </c>
      <c r="G3052" s="202">
        <v>1311032</v>
      </c>
      <c r="H3052" s="198">
        <v>37041.389618055553</v>
      </c>
      <c r="I3052" t="s">
        <v>3286</v>
      </c>
      <c r="M3052" t="s">
        <v>2952</v>
      </c>
      <c r="N3052" t="s">
        <v>3280</v>
      </c>
      <c r="O3052" t="s">
        <v>3281</v>
      </c>
      <c r="P3052" s="199">
        <v>7</v>
      </c>
      <c r="S3052" t="s">
        <v>3282</v>
      </c>
      <c r="T3052" t="s">
        <v>3255</v>
      </c>
      <c r="U3052" s="201">
        <v>7095</v>
      </c>
      <c r="V3052" t="s">
        <v>6</v>
      </c>
      <c r="W3052" t="s">
        <v>3283</v>
      </c>
      <c r="X3052" t="s">
        <v>3257</v>
      </c>
      <c r="Y3052" t="s">
        <v>3258</v>
      </c>
      <c r="Z3052" t="s">
        <v>3259</v>
      </c>
      <c r="AA3052">
        <v>2157947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20000</v>
      </c>
      <c r="G3053" s="202">
        <v>1311034</v>
      </c>
      <c r="H3053" s="198">
        <v>37041.38962962963</v>
      </c>
      <c r="I3053" t="s">
        <v>66</v>
      </c>
      <c r="M3053" t="s">
        <v>2946</v>
      </c>
      <c r="N3053" t="s">
        <v>1524</v>
      </c>
      <c r="O3053" t="s">
        <v>110</v>
      </c>
      <c r="Q3053" s="199">
        <v>20000</v>
      </c>
      <c r="S3053" t="s">
        <v>2947</v>
      </c>
      <c r="T3053" t="s">
        <v>3255</v>
      </c>
      <c r="U3053" s="201">
        <v>3.67</v>
      </c>
      <c r="V3053" t="s">
        <v>387</v>
      </c>
      <c r="W3053" t="s">
        <v>1101</v>
      </c>
      <c r="X3053" t="s">
        <v>1102</v>
      </c>
      <c r="Y3053" t="s">
        <v>1528</v>
      </c>
      <c r="Z3053" t="s">
        <v>1909</v>
      </c>
      <c r="AA3053">
        <v>818144</v>
      </c>
      <c r="AB3053" s="198">
        <v>37042.875</v>
      </c>
      <c r="AC3053" s="198">
        <v>37042.875</v>
      </c>
    </row>
    <row r="3054" spans="1:29" x14ac:dyDescent="0.25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123</v>
      </c>
      <c r="F3054" s="213">
        <f t="shared" si="240"/>
        <v>615000</v>
      </c>
      <c r="G3054" s="202">
        <v>1311038</v>
      </c>
      <c r="H3054" s="198">
        <v>37041.389664351853</v>
      </c>
      <c r="I3054" t="s">
        <v>1267</v>
      </c>
      <c r="M3054" t="s">
        <v>2946</v>
      </c>
      <c r="N3054" t="s">
        <v>1268</v>
      </c>
      <c r="O3054" t="s">
        <v>251</v>
      </c>
      <c r="P3054" s="199">
        <v>5000</v>
      </c>
      <c r="S3054" t="s">
        <v>2947</v>
      </c>
      <c r="T3054" t="s">
        <v>3255</v>
      </c>
      <c r="U3054" s="201">
        <v>3.78</v>
      </c>
      <c r="V3054" t="s">
        <v>1343</v>
      </c>
      <c r="W3054" t="s">
        <v>1767</v>
      </c>
      <c r="X3054" t="s">
        <v>1269</v>
      </c>
      <c r="Y3054" t="s">
        <v>3275</v>
      </c>
      <c r="Z3054" t="s">
        <v>1909</v>
      </c>
      <c r="AA3054" t="s">
        <v>2534</v>
      </c>
      <c r="AB3054" s="198">
        <v>37073</v>
      </c>
      <c r="AC3054" s="198">
        <v>37195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2908</v>
      </c>
      <c r="G3055" s="202">
        <v>1311037</v>
      </c>
      <c r="H3055" s="198">
        <v>37041.389664351853</v>
      </c>
      <c r="I3055" t="s">
        <v>2992</v>
      </c>
      <c r="M3055" t="s">
        <v>2946</v>
      </c>
      <c r="N3055" t="s">
        <v>1524</v>
      </c>
      <c r="O3055" t="s">
        <v>2108</v>
      </c>
      <c r="Q3055" s="199">
        <v>2908</v>
      </c>
      <c r="S3055" t="s">
        <v>2947</v>
      </c>
      <c r="T3055" t="s">
        <v>3255</v>
      </c>
      <c r="U3055" s="201">
        <v>3.7324999999999999</v>
      </c>
      <c r="V3055" t="s">
        <v>2517</v>
      </c>
      <c r="W3055" t="s">
        <v>1526</v>
      </c>
      <c r="X3055" t="s">
        <v>1527</v>
      </c>
      <c r="Y3055" t="s">
        <v>1528</v>
      </c>
      <c r="Z3055" t="s">
        <v>1909</v>
      </c>
      <c r="AA3055">
        <v>818146</v>
      </c>
      <c r="AB3055" s="198">
        <v>37042.875</v>
      </c>
      <c r="AC3055" s="198">
        <v>37042.875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1311036</v>
      </c>
      <c r="H3056" s="198">
        <v>37041.389664351853</v>
      </c>
      <c r="I3056" t="s">
        <v>2976</v>
      </c>
      <c r="M3056" t="s">
        <v>2946</v>
      </c>
      <c r="N3056" t="s">
        <v>1524</v>
      </c>
      <c r="O3056" t="s">
        <v>4940</v>
      </c>
      <c r="P3056" s="199">
        <v>10000</v>
      </c>
      <c r="S3056" t="s">
        <v>2947</v>
      </c>
      <c r="T3056" t="s">
        <v>3255</v>
      </c>
      <c r="U3056" s="201">
        <v>4.5</v>
      </c>
      <c r="V3056" t="s">
        <v>1280</v>
      </c>
      <c r="W3056" t="s">
        <v>82</v>
      </c>
      <c r="X3056" t="s">
        <v>83</v>
      </c>
      <c r="Y3056" t="s">
        <v>1528</v>
      </c>
      <c r="Z3056" t="s">
        <v>1909</v>
      </c>
      <c r="AA3056">
        <v>818145</v>
      </c>
      <c r="AB3056" s="198">
        <v>37042.875</v>
      </c>
      <c r="AC3056" s="198">
        <v>37042.875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1311040</v>
      </c>
      <c r="H3057" s="198">
        <v>37041.389803240738</v>
      </c>
      <c r="I3057" t="s">
        <v>3151</v>
      </c>
      <c r="M3057" t="s">
        <v>2946</v>
      </c>
      <c r="N3057" t="s">
        <v>1268</v>
      </c>
      <c r="O3057" t="s">
        <v>74</v>
      </c>
      <c r="Q3057" s="199">
        <v>5000</v>
      </c>
      <c r="S3057" t="s">
        <v>2947</v>
      </c>
      <c r="T3057" t="s">
        <v>3255</v>
      </c>
      <c r="U3057" s="201">
        <v>3.6150000000000002</v>
      </c>
      <c r="V3057" t="s">
        <v>2101</v>
      </c>
      <c r="W3057" t="s">
        <v>1580</v>
      </c>
      <c r="X3057" t="s">
        <v>1093</v>
      </c>
      <c r="Y3057" t="s">
        <v>3275</v>
      </c>
      <c r="Z3057" t="s">
        <v>1909</v>
      </c>
      <c r="AA3057" t="s">
        <v>2535</v>
      </c>
      <c r="AB3057" s="198">
        <v>37043.875</v>
      </c>
      <c r="AC3057" s="198">
        <v>37072.875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1311039</v>
      </c>
      <c r="H3058" s="198">
        <v>37041.389803240738</v>
      </c>
      <c r="I3058" t="s">
        <v>1098</v>
      </c>
      <c r="M3058" t="s">
        <v>2946</v>
      </c>
      <c r="N3058" t="s">
        <v>1524</v>
      </c>
      <c r="O3058" t="s">
        <v>4912</v>
      </c>
      <c r="Q3058" s="199">
        <v>5000</v>
      </c>
      <c r="S3058" t="s">
        <v>2947</v>
      </c>
      <c r="T3058" t="s">
        <v>3255</v>
      </c>
      <c r="U3058" s="201">
        <v>3.5550000000000002</v>
      </c>
      <c r="V3058" t="s">
        <v>3449</v>
      </c>
      <c r="W3058" t="s">
        <v>1363</v>
      </c>
      <c r="X3058" t="s">
        <v>1548</v>
      </c>
      <c r="Y3058" t="s">
        <v>1528</v>
      </c>
      <c r="Z3058" t="s">
        <v>1909</v>
      </c>
      <c r="AA3058">
        <v>818147</v>
      </c>
      <c r="AB3058" s="198">
        <v>37042.875</v>
      </c>
      <c r="AC3058" s="198">
        <v>37042.875</v>
      </c>
    </row>
    <row r="3059" spans="1:29" x14ac:dyDescent="0.25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1311041</v>
      </c>
      <c r="H3059" s="198">
        <v>37041.389826388891</v>
      </c>
      <c r="I3059" t="s">
        <v>3380</v>
      </c>
      <c r="M3059" t="s">
        <v>2946</v>
      </c>
      <c r="N3059" t="s">
        <v>96</v>
      </c>
      <c r="O3059" t="s">
        <v>1016</v>
      </c>
      <c r="P3059" s="199">
        <v>10000</v>
      </c>
      <c r="S3059" t="s">
        <v>3329</v>
      </c>
      <c r="T3059" t="s">
        <v>97</v>
      </c>
      <c r="U3059" s="201">
        <v>4.7549999999999999</v>
      </c>
      <c r="V3059" t="s">
        <v>1132</v>
      </c>
      <c r="W3059" t="s">
        <v>98</v>
      </c>
      <c r="X3059" t="s">
        <v>99</v>
      </c>
      <c r="Y3059" t="s">
        <v>1528</v>
      </c>
      <c r="Z3059" t="s">
        <v>1910</v>
      </c>
      <c r="AA3059">
        <v>818149</v>
      </c>
      <c r="AB3059" s="198">
        <v>37041.875</v>
      </c>
      <c r="AC3059" s="198">
        <v>37041.875</v>
      </c>
    </row>
    <row r="3060" spans="1:29" x14ac:dyDescent="0.25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10000</v>
      </c>
      <c r="G3060" s="202">
        <v>1311042</v>
      </c>
      <c r="H3060" s="198">
        <v>37041.389837962961</v>
      </c>
      <c r="I3060" t="s">
        <v>1541</v>
      </c>
      <c r="M3060" t="s">
        <v>2946</v>
      </c>
      <c r="N3060" t="s">
        <v>1556</v>
      </c>
      <c r="O3060" t="s">
        <v>4868</v>
      </c>
      <c r="P3060" s="199">
        <v>10000</v>
      </c>
      <c r="S3060" t="s">
        <v>2947</v>
      </c>
      <c r="T3060" t="s">
        <v>3255</v>
      </c>
      <c r="U3060" s="201">
        <v>3.855</v>
      </c>
      <c r="V3060" t="s">
        <v>1687</v>
      </c>
      <c r="W3060" t="s">
        <v>1557</v>
      </c>
      <c r="X3060" t="s">
        <v>1558</v>
      </c>
      <c r="Y3060" t="s">
        <v>1528</v>
      </c>
      <c r="Z3060" t="s">
        <v>1909</v>
      </c>
      <c r="AA3060">
        <v>818150</v>
      </c>
      <c r="AB3060" s="198">
        <v>37042.875</v>
      </c>
      <c r="AC3060" s="198">
        <v>37042.875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1311043</v>
      </c>
      <c r="H3061" s="198">
        <v>37041.389837962961</v>
      </c>
      <c r="I3061" t="s">
        <v>1111</v>
      </c>
      <c r="M3061" t="s">
        <v>2946</v>
      </c>
      <c r="N3061" t="s">
        <v>1524</v>
      </c>
      <c r="O3061" t="s">
        <v>2015</v>
      </c>
      <c r="P3061" s="199">
        <v>5000</v>
      </c>
      <c r="S3061" t="s">
        <v>2947</v>
      </c>
      <c r="T3061" t="s">
        <v>3255</v>
      </c>
      <c r="U3061" s="201">
        <v>2.8</v>
      </c>
      <c r="V3061" t="s">
        <v>81</v>
      </c>
      <c r="W3061" t="s">
        <v>272</v>
      </c>
      <c r="X3061" t="s">
        <v>83</v>
      </c>
      <c r="Y3061" t="s">
        <v>1528</v>
      </c>
      <c r="Z3061" t="s">
        <v>1909</v>
      </c>
      <c r="AA3061">
        <v>818151</v>
      </c>
      <c r="AB3061" s="198">
        <v>37042.875</v>
      </c>
      <c r="AC3061" s="198">
        <v>37042.875</v>
      </c>
    </row>
    <row r="3062" spans="1:29" x14ac:dyDescent="0.25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25000</v>
      </c>
      <c r="G3062" s="202">
        <v>1311044</v>
      </c>
      <c r="H3062" s="198">
        <v>37041.389849537038</v>
      </c>
      <c r="I3062" t="s">
        <v>1267</v>
      </c>
      <c r="M3062" t="s">
        <v>3086</v>
      </c>
      <c r="N3062" t="s">
        <v>488</v>
      </c>
      <c r="O3062" t="s">
        <v>489</v>
      </c>
      <c r="Q3062" s="199">
        <v>25000</v>
      </c>
      <c r="S3062" t="s">
        <v>2949</v>
      </c>
      <c r="T3062" t="s">
        <v>3255</v>
      </c>
      <c r="U3062" s="201">
        <v>-0.1</v>
      </c>
      <c r="V3062" t="s">
        <v>1511</v>
      </c>
      <c r="W3062" t="s">
        <v>377</v>
      </c>
      <c r="X3062" t="s">
        <v>490</v>
      </c>
      <c r="Y3062" t="s">
        <v>3275</v>
      </c>
      <c r="Z3062" t="s">
        <v>1909</v>
      </c>
      <c r="AA3062" t="s">
        <v>2536</v>
      </c>
      <c r="AB3062" s="198">
        <v>37073</v>
      </c>
      <c r="AC3062" s="198">
        <v>37103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1311045</v>
      </c>
      <c r="H3063" s="198">
        <v>37041.389849537038</v>
      </c>
      <c r="I3063" t="s">
        <v>1569</v>
      </c>
      <c r="M3063" t="s">
        <v>2946</v>
      </c>
      <c r="N3063" t="s">
        <v>1524</v>
      </c>
      <c r="O3063" t="s">
        <v>4893</v>
      </c>
      <c r="P3063" s="199">
        <v>5000</v>
      </c>
      <c r="S3063" t="s">
        <v>2947</v>
      </c>
      <c r="T3063" t="s">
        <v>3255</v>
      </c>
      <c r="U3063" s="201">
        <v>3.55</v>
      </c>
      <c r="V3063" t="s">
        <v>396</v>
      </c>
      <c r="W3063" t="s">
        <v>1363</v>
      </c>
      <c r="X3063" t="s">
        <v>1548</v>
      </c>
      <c r="Y3063" t="s">
        <v>1528</v>
      </c>
      <c r="Z3063" t="s">
        <v>1909</v>
      </c>
      <c r="AA3063">
        <v>818152</v>
      </c>
      <c r="AB3063" s="198">
        <v>37042.875</v>
      </c>
      <c r="AC3063" s="198">
        <v>37042.875</v>
      </c>
    </row>
    <row r="3064" spans="1:29" x14ac:dyDescent="0.25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16</v>
      </c>
      <c r="G3064" s="202">
        <v>1311046</v>
      </c>
      <c r="H3064" s="198">
        <v>37041.389861111114</v>
      </c>
      <c r="I3064" t="s">
        <v>3225</v>
      </c>
      <c r="M3064" t="s">
        <v>2952</v>
      </c>
      <c r="N3064" t="s">
        <v>3265</v>
      </c>
      <c r="O3064" t="s">
        <v>3266</v>
      </c>
      <c r="P3064" s="199">
        <v>16</v>
      </c>
      <c r="S3064" t="s">
        <v>3254</v>
      </c>
      <c r="T3064" t="s">
        <v>3255</v>
      </c>
      <c r="U3064" s="201">
        <v>1524</v>
      </c>
      <c r="V3064" t="s">
        <v>3269</v>
      </c>
      <c r="W3064" t="s">
        <v>3261</v>
      </c>
      <c r="X3064" t="s">
        <v>3257</v>
      </c>
      <c r="Y3064" t="s">
        <v>3258</v>
      </c>
      <c r="Z3064" t="s">
        <v>3259</v>
      </c>
      <c r="AA3064">
        <v>2157949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2800</v>
      </c>
      <c r="G3065" s="202">
        <v>1311047</v>
      </c>
      <c r="H3065" s="198">
        <v>37041.389872685184</v>
      </c>
      <c r="I3065" t="s">
        <v>1098</v>
      </c>
      <c r="M3065" t="s">
        <v>2946</v>
      </c>
      <c r="N3065" t="s">
        <v>1524</v>
      </c>
      <c r="O3065" t="s">
        <v>2046</v>
      </c>
      <c r="P3065" s="199">
        <v>2800</v>
      </c>
      <c r="S3065" t="s">
        <v>2947</v>
      </c>
      <c r="T3065" t="s">
        <v>3255</v>
      </c>
      <c r="U3065" s="201">
        <v>3.6</v>
      </c>
      <c r="V3065" t="s">
        <v>1009</v>
      </c>
      <c r="W3065" t="s">
        <v>1107</v>
      </c>
      <c r="X3065" t="s">
        <v>85</v>
      </c>
      <c r="Y3065" t="s">
        <v>1528</v>
      </c>
      <c r="Z3065" t="s">
        <v>1909</v>
      </c>
      <c r="AA3065">
        <v>818153</v>
      </c>
      <c r="AB3065" s="198">
        <v>37042.875</v>
      </c>
      <c r="AC3065" s="198">
        <v>37042.875</v>
      </c>
    </row>
    <row r="3066" spans="1:29" x14ac:dyDescent="0.25">
      <c r="A3066" s="44" t="str">
        <f t="shared" si="236"/>
        <v>US Power Physical</v>
      </c>
      <c r="B3066" s="44" t="str">
        <f t="shared" si="237"/>
        <v>US</v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30</v>
      </c>
      <c r="F3066" s="213">
        <f t="shared" si="240"/>
        <v>1500</v>
      </c>
      <c r="G3066" s="202">
        <v>1311051</v>
      </c>
      <c r="H3066" s="198">
        <v>37041.389884259261</v>
      </c>
      <c r="I3066" t="s">
        <v>2987</v>
      </c>
      <c r="M3066" t="s">
        <v>1657</v>
      </c>
      <c r="N3066" t="s">
        <v>2977</v>
      </c>
      <c r="O3066" t="s">
        <v>2537</v>
      </c>
      <c r="P3066" s="199">
        <v>50</v>
      </c>
      <c r="S3066" t="s">
        <v>2945</v>
      </c>
      <c r="T3066" t="s">
        <v>3255</v>
      </c>
      <c r="U3066" s="201">
        <v>17</v>
      </c>
      <c r="V3066" t="s">
        <v>239</v>
      </c>
      <c r="W3066" t="s">
        <v>2997</v>
      </c>
      <c r="X3066" t="s">
        <v>2989</v>
      </c>
      <c r="Y3066" t="s">
        <v>1072</v>
      </c>
      <c r="Z3066" t="s">
        <v>1904</v>
      </c>
      <c r="AA3066">
        <v>626082.1</v>
      </c>
      <c r="AB3066" s="198">
        <v>37043.875</v>
      </c>
      <c r="AC3066" s="198">
        <v>37072.875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141000</v>
      </c>
      <c r="G3067" s="202">
        <v>1311048</v>
      </c>
      <c r="H3067" s="198">
        <v>37041.389884259261</v>
      </c>
      <c r="I3067" t="s">
        <v>3133</v>
      </c>
      <c r="M3067" t="s">
        <v>2946</v>
      </c>
      <c r="N3067" t="s">
        <v>1524</v>
      </c>
      <c r="O3067" t="s">
        <v>431</v>
      </c>
      <c r="P3067" s="199">
        <v>4700</v>
      </c>
      <c r="S3067" t="s">
        <v>2947</v>
      </c>
      <c r="T3067" t="s">
        <v>3255</v>
      </c>
      <c r="U3067" s="201">
        <v>3.5225</v>
      </c>
      <c r="V3067" t="s">
        <v>3134</v>
      </c>
      <c r="W3067" t="s">
        <v>1388</v>
      </c>
      <c r="X3067" t="s">
        <v>85</v>
      </c>
      <c r="Y3067" t="s">
        <v>1528</v>
      </c>
      <c r="Z3067" t="s">
        <v>1909</v>
      </c>
      <c r="AA3067">
        <v>818156</v>
      </c>
      <c r="AB3067" s="198">
        <v>37043.875</v>
      </c>
      <c r="AC3067" s="198">
        <v>37072.875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1311049</v>
      </c>
      <c r="H3068" s="198">
        <v>37041.389884259261</v>
      </c>
      <c r="I3068" t="s">
        <v>1464</v>
      </c>
      <c r="M3068" t="s">
        <v>2946</v>
      </c>
      <c r="N3068" t="s">
        <v>1524</v>
      </c>
      <c r="O3068" t="s">
        <v>110</v>
      </c>
      <c r="Q3068" s="199">
        <v>5000</v>
      </c>
      <c r="S3068" t="s">
        <v>2947</v>
      </c>
      <c r="T3068" t="s">
        <v>3255</v>
      </c>
      <c r="U3068" s="201">
        <v>3.67</v>
      </c>
      <c r="V3068" t="s">
        <v>4928</v>
      </c>
      <c r="W3068" t="s">
        <v>1101</v>
      </c>
      <c r="X3068" t="s">
        <v>1102</v>
      </c>
      <c r="Y3068" t="s">
        <v>1528</v>
      </c>
      <c r="Z3068" t="s">
        <v>1909</v>
      </c>
      <c r="AA3068">
        <v>818154</v>
      </c>
      <c r="AB3068" s="198">
        <v>37042.875</v>
      </c>
      <c r="AC3068" s="198">
        <v>37042.875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1273</v>
      </c>
      <c r="G3069" s="202">
        <v>1311052</v>
      </c>
      <c r="H3069" s="198">
        <v>37041.389918981484</v>
      </c>
      <c r="I3069" t="s">
        <v>1600</v>
      </c>
      <c r="M3069" t="s">
        <v>2946</v>
      </c>
      <c r="N3069" t="s">
        <v>1524</v>
      </c>
      <c r="O3069" t="s">
        <v>4893</v>
      </c>
      <c r="Q3069" s="199">
        <v>1273</v>
      </c>
      <c r="S3069" t="s">
        <v>2947</v>
      </c>
      <c r="T3069" t="s">
        <v>3255</v>
      </c>
      <c r="U3069" s="201">
        <v>3.5525000000000002</v>
      </c>
      <c r="V3069" t="s">
        <v>3010</v>
      </c>
      <c r="W3069" t="s">
        <v>1363</v>
      </c>
      <c r="X3069" t="s">
        <v>1548</v>
      </c>
      <c r="Y3069" t="s">
        <v>1528</v>
      </c>
      <c r="Z3069" t="s">
        <v>1909</v>
      </c>
      <c r="AA3069">
        <v>818155</v>
      </c>
      <c r="AB3069" s="198">
        <v>37042.875</v>
      </c>
      <c r="AC3069" s="198">
        <v>37042.875</v>
      </c>
    </row>
    <row r="3070" spans="1:29" x14ac:dyDescent="0.25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31</v>
      </c>
      <c r="F3070" s="213">
        <f t="shared" si="240"/>
        <v>77500</v>
      </c>
      <c r="G3070" s="202">
        <v>1311053</v>
      </c>
      <c r="H3070" s="198">
        <v>37041.389930555553</v>
      </c>
      <c r="I3070" t="s">
        <v>1262</v>
      </c>
      <c r="M3070" t="s">
        <v>2946</v>
      </c>
      <c r="N3070" t="s">
        <v>1268</v>
      </c>
      <c r="O3070" t="s">
        <v>1537</v>
      </c>
      <c r="P3070" s="199">
        <v>2500</v>
      </c>
      <c r="S3070" t="s">
        <v>2947</v>
      </c>
      <c r="T3070" t="s">
        <v>3255</v>
      </c>
      <c r="U3070" s="201">
        <v>3.6850000000000001</v>
      </c>
      <c r="V3070" t="s">
        <v>344</v>
      </c>
      <c r="W3070" t="s">
        <v>1767</v>
      </c>
      <c r="X3070" t="s">
        <v>1269</v>
      </c>
      <c r="Y3070" t="s">
        <v>3275</v>
      </c>
      <c r="Z3070" t="s">
        <v>1909</v>
      </c>
      <c r="AA3070" t="s">
        <v>2538</v>
      </c>
      <c r="AB3070" s="198">
        <v>37073.875</v>
      </c>
      <c r="AC3070" s="198">
        <v>37103.875</v>
      </c>
    </row>
    <row r="3071" spans="1:29" x14ac:dyDescent="0.25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77500</v>
      </c>
      <c r="G3071" s="202">
        <v>1311056</v>
      </c>
      <c r="H3071" s="198">
        <v>37041.39</v>
      </c>
      <c r="I3071" t="s">
        <v>1464</v>
      </c>
      <c r="M3071" t="s">
        <v>2946</v>
      </c>
      <c r="N3071" t="s">
        <v>1268</v>
      </c>
      <c r="O3071" t="s">
        <v>1537</v>
      </c>
      <c r="Q3071" s="199">
        <v>2500</v>
      </c>
      <c r="S3071" t="s">
        <v>2947</v>
      </c>
      <c r="T3071" t="s">
        <v>3255</v>
      </c>
      <c r="U3071" s="201">
        <v>3.6949999999999998</v>
      </c>
      <c r="V3071" t="s">
        <v>1165</v>
      </c>
      <c r="W3071" t="s">
        <v>1767</v>
      </c>
      <c r="X3071" t="s">
        <v>1269</v>
      </c>
      <c r="Y3071" t="s">
        <v>3275</v>
      </c>
      <c r="Z3071" t="s">
        <v>1909</v>
      </c>
      <c r="AA3071" t="s">
        <v>2539</v>
      </c>
      <c r="AB3071" s="198">
        <v>37073.875</v>
      </c>
      <c r="AC3071" s="198">
        <v>37103.875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1311055</v>
      </c>
      <c r="H3072" s="198">
        <v>37041.39</v>
      </c>
      <c r="I3072" t="s">
        <v>3442</v>
      </c>
      <c r="M3072" t="s">
        <v>2946</v>
      </c>
      <c r="N3072" t="s">
        <v>1524</v>
      </c>
      <c r="O3072" t="s">
        <v>4882</v>
      </c>
      <c r="P3072" s="199">
        <v>5000</v>
      </c>
      <c r="S3072" t="s">
        <v>2947</v>
      </c>
      <c r="T3072" t="s">
        <v>3255</v>
      </c>
      <c r="U3072" s="201">
        <v>3.83</v>
      </c>
      <c r="V3072" t="s">
        <v>3443</v>
      </c>
      <c r="W3072" t="s">
        <v>1575</v>
      </c>
      <c r="X3072" t="s">
        <v>1576</v>
      </c>
      <c r="Y3072" t="s">
        <v>1528</v>
      </c>
      <c r="Z3072" t="s">
        <v>1909</v>
      </c>
      <c r="AA3072">
        <v>818157</v>
      </c>
      <c r="AB3072" s="198">
        <v>37042.875</v>
      </c>
      <c r="AC3072" s="198">
        <v>37042.875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1311058</v>
      </c>
      <c r="H3073" s="198">
        <v>37041.390034722222</v>
      </c>
      <c r="I3073" t="s">
        <v>1546</v>
      </c>
      <c r="M3073" t="s">
        <v>2946</v>
      </c>
      <c r="N3073" t="s">
        <v>1524</v>
      </c>
      <c r="O3073" t="s">
        <v>4940</v>
      </c>
      <c r="Q3073" s="199">
        <v>10000</v>
      </c>
      <c r="S3073" t="s">
        <v>2947</v>
      </c>
      <c r="T3073" t="s">
        <v>3255</v>
      </c>
      <c r="U3073" s="201">
        <v>4.5999999999999996</v>
      </c>
      <c r="V3073" t="s">
        <v>2181</v>
      </c>
      <c r="W3073" t="s">
        <v>82</v>
      </c>
      <c r="X3073" t="s">
        <v>83</v>
      </c>
      <c r="Y3073" t="s">
        <v>1528</v>
      </c>
      <c r="Z3073" t="s">
        <v>1909</v>
      </c>
      <c r="AA3073">
        <v>818159</v>
      </c>
      <c r="AB3073" s="198">
        <v>37042.875</v>
      </c>
      <c r="AC3073" s="198">
        <v>37042.875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1311057</v>
      </c>
      <c r="H3074" s="198">
        <v>37041.390034722222</v>
      </c>
      <c r="I3074" t="s">
        <v>3442</v>
      </c>
      <c r="M3074" t="s">
        <v>2946</v>
      </c>
      <c r="N3074" t="s">
        <v>1524</v>
      </c>
      <c r="O3074" t="s">
        <v>4882</v>
      </c>
      <c r="P3074" s="199">
        <v>5000</v>
      </c>
      <c r="S3074" t="s">
        <v>2947</v>
      </c>
      <c r="T3074" t="s">
        <v>3255</v>
      </c>
      <c r="U3074" s="201">
        <v>3.8250000000000002</v>
      </c>
      <c r="V3074" t="s">
        <v>3443</v>
      </c>
      <c r="W3074" t="s">
        <v>1575</v>
      </c>
      <c r="X3074" t="s">
        <v>1576</v>
      </c>
      <c r="Y3074" t="s">
        <v>1528</v>
      </c>
      <c r="Z3074" t="s">
        <v>1909</v>
      </c>
      <c r="AA3074">
        <v>818158</v>
      </c>
      <c r="AB3074" s="198">
        <v>37042.875</v>
      </c>
      <c r="AC3074" s="198">
        <v>37042.875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30</v>
      </c>
      <c r="F3075" s="213">
        <f t="shared" si="240"/>
        <v>45420</v>
      </c>
      <c r="G3075" s="202">
        <v>1311059</v>
      </c>
      <c r="H3075" s="198">
        <v>37041.390104166669</v>
      </c>
      <c r="I3075" t="s">
        <v>1262</v>
      </c>
      <c r="M3075" t="s">
        <v>2946</v>
      </c>
      <c r="N3075" t="s">
        <v>1524</v>
      </c>
      <c r="O3075" t="s">
        <v>249</v>
      </c>
      <c r="Q3075" s="199">
        <v>1514</v>
      </c>
      <c r="S3075" t="s">
        <v>2947</v>
      </c>
      <c r="T3075" t="s">
        <v>3255</v>
      </c>
      <c r="U3075" s="201">
        <v>3.9750000000000001</v>
      </c>
      <c r="V3075" t="s">
        <v>79</v>
      </c>
      <c r="W3075" t="s">
        <v>250</v>
      </c>
      <c r="X3075" t="s">
        <v>70</v>
      </c>
      <c r="Y3075" t="s">
        <v>1528</v>
      </c>
      <c r="Z3075" t="s">
        <v>1909</v>
      </c>
      <c r="AA3075">
        <v>818165</v>
      </c>
      <c r="AB3075" s="198">
        <v>37043.875</v>
      </c>
      <c r="AC3075" s="198">
        <v>37072.875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25000</v>
      </c>
      <c r="G3076" s="202">
        <v>1311061</v>
      </c>
      <c r="H3076" s="198">
        <v>37041.390104166669</v>
      </c>
      <c r="I3076" t="s">
        <v>75</v>
      </c>
      <c r="M3076" t="s">
        <v>2946</v>
      </c>
      <c r="N3076" t="s">
        <v>1524</v>
      </c>
      <c r="O3076" t="s">
        <v>110</v>
      </c>
      <c r="P3076" s="199">
        <v>25000</v>
      </c>
      <c r="S3076" t="s">
        <v>2947</v>
      </c>
      <c r="T3076" t="s">
        <v>3255</v>
      </c>
      <c r="U3076" s="201">
        <v>3.67</v>
      </c>
      <c r="V3076" t="s">
        <v>76</v>
      </c>
      <c r="W3076" t="s">
        <v>1101</v>
      </c>
      <c r="X3076" t="s">
        <v>1102</v>
      </c>
      <c r="Y3076" t="s">
        <v>1528</v>
      </c>
      <c r="Z3076" t="s">
        <v>1909</v>
      </c>
      <c r="AA3076">
        <v>818163</v>
      </c>
      <c r="AB3076" s="198">
        <v>37042.875</v>
      </c>
      <c r="AC3076" s="198">
        <v>37042.875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1311063</v>
      </c>
      <c r="H3077" s="198">
        <v>37041.390115740738</v>
      </c>
      <c r="I3077" t="s">
        <v>92</v>
      </c>
      <c r="M3077" t="s">
        <v>2946</v>
      </c>
      <c r="N3077" t="s">
        <v>1524</v>
      </c>
      <c r="O3077" t="s">
        <v>4912</v>
      </c>
      <c r="P3077" s="199">
        <v>5000</v>
      </c>
      <c r="S3077" t="s">
        <v>2947</v>
      </c>
      <c r="T3077" t="s">
        <v>3255</v>
      </c>
      <c r="U3077" s="201">
        <v>3.5525000000000002</v>
      </c>
      <c r="V3077" t="s">
        <v>1197</v>
      </c>
      <c r="W3077" t="s">
        <v>1363</v>
      </c>
      <c r="X3077" t="s">
        <v>1548</v>
      </c>
      <c r="Y3077" t="s">
        <v>1528</v>
      </c>
      <c r="Z3077" t="s">
        <v>1909</v>
      </c>
      <c r="AA3077">
        <v>818162</v>
      </c>
      <c r="AB3077" s="198">
        <v>37042.875</v>
      </c>
      <c r="AC3077" s="198">
        <v>37042.875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1667</v>
      </c>
      <c r="G3078" s="202">
        <v>1311062</v>
      </c>
      <c r="H3078" s="198">
        <v>37041.390115740738</v>
      </c>
      <c r="I3078" t="s">
        <v>1425</v>
      </c>
      <c r="M3078" t="s">
        <v>2946</v>
      </c>
      <c r="N3078" t="s">
        <v>1524</v>
      </c>
      <c r="O3078" t="s">
        <v>4965</v>
      </c>
      <c r="Q3078" s="199">
        <v>1667</v>
      </c>
      <c r="S3078" t="s">
        <v>2947</v>
      </c>
      <c r="T3078" t="s">
        <v>3255</v>
      </c>
      <c r="U3078" s="201">
        <v>3.99</v>
      </c>
      <c r="V3078" t="s">
        <v>1454</v>
      </c>
      <c r="W3078" t="s">
        <v>250</v>
      </c>
      <c r="X3078" t="s">
        <v>70</v>
      </c>
      <c r="Y3078" t="s">
        <v>1528</v>
      </c>
      <c r="Z3078" t="s">
        <v>1909</v>
      </c>
      <c r="AA3078">
        <v>818161</v>
      </c>
      <c r="AB3078" s="198">
        <v>37042.875</v>
      </c>
      <c r="AC3078" s="198">
        <v>37042.875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1945</v>
      </c>
      <c r="G3079" s="202">
        <v>1311064</v>
      </c>
      <c r="H3079" s="198">
        <v>37041.390138888892</v>
      </c>
      <c r="I3079" t="s">
        <v>2992</v>
      </c>
      <c r="M3079" t="s">
        <v>2946</v>
      </c>
      <c r="N3079" t="s">
        <v>1524</v>
      </c>
      <c r="O3079" t="s">
        <v>4845</v>
      </c>
      <c r="Q3079" s="199">
        <v>1945</v>
      </c>
      <c r="S3079" t="s">
        <v>2947</v>
      </c>
      <c r="T3079" t="s">
        <v>3255</v>
      </c>
      <c r="U3079" s="201">
        <v>3.7250000000000001</v>
      </c>
      <c r="V3079" t="s">
        <v>2517</v>
      </c>
      <c r="W3079" t="s">
        <v>1526</v>
      </c>
      <c r="X3079" t="s">
        <v>1527</v>
      </c>
      <c r="Y3079" t="s">
        <v>1528</v>
      </c>
      <c r="Z3079" t="s">
        <v>1909</v>
      </c>
      <c r="AA3079">
        <v>818164</v>
      </c>
      <c r="AB3079" s="198">
        <v>37042.875</v>
      </c>
      <c r="AC3079" s="198">
        <v>37042.875</v>
      </c>
    </row>
    <row r="3080" spans="1:29" x14ac:dyDescent="0.25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254580</v>
      </c>
      <c r="G3080" s="202">
        <v>1311065</v>
      </c>
      <c r="H3080" s="198">
        <v>37041.390162037038</v>
      </c>
      <c r="I3080" t="s">
        <v>1435</v>
      </c>
      <c r="M3080" t="s">
        <v>2946</v>
      </c>
      <c r="N3080" t="s">
        <v>1268</v>
      </c>
      <c r="O3080" t="s">
        <v>74</v>
      </c>
      <c r="Q3080" s="199">
        <v>8486</v>
      </c>
      <c r="S3080" t="s">
        <v>2947</v>
      </c>
      <c r="T3080" t="s">
        <v>3255</v>
      </c>
      <c r="U3080" s="201">
        <v>3.6150000000000002</v>
      </c>
      <c r="V3080" t="s">
        <v>444</v>
      </c>
      <c r="W3080" t="s">
        <v>1580</v>
      </c>
      <c r="X3080" t="s">
        <v>1093</v>
      </c>
      <c r="Y3080" t="s">
        <v>3275</v>
      </c>
      <c r="Z3080" t="s">
        <v>1909</v>
      </c>
      <c r="AA3080" t="s">
        <v>2540</v>
      </c>
      <c r="AB3080" s="198">
        <v>37043.875</v>
      </c>
      <c r="AC3080" s="198">
        <v>37072.875</v>
      </c>
    </row>
    <row r="3081" spans="1:29" x14ac:dyDescent="0.25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1311066</v>
      </c>
      <c r="H3081" s="198">
        <v>37041.390162037038</v>
      </c>
      <c r="I3081" t="s">
        <v>3343</v>
      </c>
      <c r="M3081" t="s">
        <v>2946</v>
      </c>
      <c r="N3081" t="s">
        <v>96</v>
      </c>
      <c r="O3081" t="s">
        <v>2203</v>
      </c>
      <c r="Q3081" s="199">
        <v>5000</v>
      </c>
      <c r="S3081" t="s">
        <v>2947</v>
      </c>
      <c r="T3081" t="s">
        <v>3255</v>
      </c>
      <c r="U3081" s="201">
        <v>3.5350000000000001</v>
      </c>
      <c r="V3081" t="s">
        <v>3346</v>
      </c>
      <c r="W3081" t="s">
        <v>1487</v>
      </c>
      <c r="X3081" t="s">
        <v>3337</v>
      </c>
      <c r="Y3081" t="s">
        <v>1528</v>
      </c>
      <c r="Z3081" t="s">
        <v>1910</v>
      </c>
      <c r="AA3081">
        <v>818166</v>
      </c>
      <c r="AB3081" s="198">
        <v>37042.875</v>
      </c>
      <c r="AC3081" s="198">
        <v>37042.875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5000</v>
      </c>
      <c r="G3082" s="202">
        <v>1311067</v>
      </c>
      <c r="H3082" s="198">
        <v>37041.390208333331</v>
      </c>
      <c r="I3082" t="s">
        <v>1600</v>
      </c>
      <c r="M3082" t="s">
        <v>2946</v>
      </c>
      <c r="N3082" t="s">
        <v>1524</v>
      </c>
      <c r="O3082" t="s">
        <v>4940</v>
      </c>
      <c r="Q3082" s="199">
        <v>5000</v>
      </c>
      <c r="S3082" t="s">
        <v>2947</v>
      </c>
      <c r="T3082" t="s">
        <v>3255</v>
      </c>
      <c r="U3082" s="201">
        <v>4.7</v>
      </c>
      <c r="V3082" t="s">
        <v>3391</v>
      </c>
      <c r="W3082" t="s">
        <v>82</v>
      </c>
      <c r="X3082" t="s">
        <v>83</v>
      </c>
      <c r="Y3082" t="s">
        <v>1528</v>
      </c>
      <c r="Z3082" t="s">
        <v>1909</v>
      </c>
      <c r="AA3082">
        <v>818167</v>
      </c>
      <c r="AB3082" s="198">
        <v>37042.875</v>
      </c>
      <c r="AC3082" s="198">
        <v>37042.875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1311068</v>
      </c>
      <c r="H3083" s="198">
        <v>37041.390208333331</v>
      </c>
      <c r="I3083" t="s">
        <v>3095</v>
      </c>
      <c r="M3083" t="s">
        <v>2946</v>
      </c>
      <c r="N3083" t="s">
        <v>1524</v>
      </c>
      <c r="O3083" t="s">
        <v>362</v>
      </c>
      <c r="P3083" s="199">
        <v>10000</v>
      </c>
      <c r="S3083" t="s">
        <v>2947</v>
      </c>
      <c r="T3083" t="s">
        <v>3255</v>
      </c>
      <c r="U3083" s="201">
        <v>3.61</v>
      </c>
      <c r="V3083" t="s">
        <v>2942</v>
      </c>
      <c r="W3083" t="s">
        <v>1388</v>
      </c>
      <c r="X3083" t="s">
        <v>85</v>
      </c>
      <c r="Y3083" t="s">
        <v>1528</v>
      </c>
      <c r="Z3083" t="s">
        <v>1909</v>
      </c>
      <c r="AA3083">
        <v>818168</v>
      </c>
      <c r="AB3083" s="198">
        <v>37042.875</v>
      </c>
      <c r="AC3083" s="198">
        <v>37042.875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440</v>
      </c>
      <c r="G3084" s="202">
        <v>1311069</v>
      </c>
      <c r="H3084" s="198">
        <v>37041.390219907407</v>
      </c>
      <c r="I3084" t="s">
        <v>1462</v>
      </c>
      <c r="M3084" t="s">
        <v>2946</v>
      </c>
      <c r="N3084" t="s">
        <v>1524</v>
      </c>
      <c r="O3084" t="s">
        <v>4973</v>
      </c>
      <c r="Q3084" s="199">
        <v>440</v>
      </c>
      <c r="S3084" t="s">
        <v>2947</v>
      </c>
      <c r="T3084" t="s">
        <v>3255</v>
      </c>
      <c r="U3084" s="201">
        <v>3.7549999999999999</v>
      </c>
      <c r="V3084">
        <v>19691994</v>
      </c>
      <c r="W3084" t="s">
        <v>1101</v>
      </c>
      <c r="X3084" t="s">
        <v>1102</v>
      </c>
      <c r="Y3084" t="s">
        <v>1528</v>
      </c>
      <c r="Z3084" t="s">
        <v>1909</v>
      </c>
      <c r="AA3084">
        <v>818169</v>
      </c>
      <c r="AB3084" s="198">
        <v>37042.875</v>
      </c>
      <c r="AC3084" s="198">
        <v>37042.875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810</v>
      </c>
      <c r="G3085" s="202">
        <v>1311071</v>
      </c>
      <c r="H3085" s="198">
        <v>37041.390243055554</v>
      </c>
      <c r="I3085" t="s">
        <v>1272</v>
      </c>
      <c r="M3085" t="s">
        <v>2946</v>
      </c>
      <c r="N3085" t="s">
        <v>1524</v>
      </c>
      <c r="O3085" t="s">
        <v>4912</v>
      </c>
      <c r="P3085" s="199">
        <v>810</v>
      </c>
      <c r="S3085" t="s">
        <v>2947</v>
      </c>
      <c r="T3085" t="s">
        <v>3255</v>
      </c>
      <c r="U3085" s="201">
        <v>3.55</v>
      </c>
      <c r="V3085" t="s">
        <v>369</v>
      </c>
      <c r="W3085" t="s">
        <v>1363</v>
      </c>
      <c r="X3085" t="s">
        <v>1548</v>
      </c>
      <c r="Y3085" t="s">
        <v>1528</v>
      </c>
      <c r="Z3085" t="s">
        <v>1909</v>
      </c>
      <c r="AA3085">
        <v>818170</v>
      </c>
      <c r="AB3085" s="198">
        <v>37042.875</v>
      </c>
      <c r="AC3085" s="198">
        <v>37042.875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1311072</v>
      </c>
      <c r="H3086" s="198">
        <v>37041.390266203707</v>
      </c>
      <c r="I3086" t="s">
        <v>3095</v>
      </c>
      <c r="M3086" t="s">
        <v>2946</v>
      </c>
      <c r="N3086" t="s">
        <v>1524</v>
      </c>
      <c r="O3086" t="s">
        <v>362</v>
      </c>
      <c r="P3086" s="199">
        <v>10000</v>
      </c>
      <c r="S3086" t="s">
        <v>2947</v>
      </c>
      <c r="T3086" t="s">
        <v>3255</v>
      </c>
      <c r="U3086" s="201">
        <v>3.605</v>
      </c>
      <c r="V3086" t="s">
        <v>2942</v>
      </c>
      <c r="W3086" t="s">
        <v>1388</v>
      </c>
      <c r="X3086" t="s">
        <v>85</v>
      </c>
      <c r="Y3086" t="s">
        <v>1528</v>
      </c>
      <c r="Z3086" t="s">
        <v>1909</v>
      </c>
      <c r="AA3086">
        <v>818171</v>
      </c>
      <c r="AB3086" s="198">
        <v>37042.875</v>
      </c>
      <c r="AC3086" s="198">
        <v>37042.875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30</v>
      </c>
      <c r="F3087" s="213">
        <f t="shared" si="245"/>
        <v>150000</v>
      </c>
      <c r="G3087" s="202">
        <v>1311073</v>
      </c>
      <c r="H3087" s="198">
        <v>37041.390289351853</v>
      </c>
      <c r="I3087" t="s">
        <v>1376</v>
      </c>
      <c r="M3087" t="s">
        <v>2946</v>
      </c>
      <c r="N3087" t="s">
        <v>1524</v>
      </c>
      <c r="O3087" t="s">
        <v>1150</v>
      </c>
      <c r="Q3087" s="199">
        <v>5000</v>
      </c>
      <c r="S3087" t="s">
        <v>2947</v>
      </c>
      <c r="T3087" t="s">
        <v>3255</v>
      </c>
      <c r="U3087" s="201">
        <v>2.895</v>
      </c>
      <c r="V3087" t="s">
        <v>326</v>
      </c>
      <c r="W3087" t="s">
        <v>1126</v>
      </c>
      <c r="X3087" t="s">
        <v>83</v>
      </c>
      <c r="Y3087" t="s">
        <v>1528</v>
      </c>
      <c r="Z3087" t="s">
        <v>1909</v>
      </c>
      <c r="AA3087">
        <v>818173</v>
      </c>
      <c r="AB3087" s="198">
        <v>37043.875</v>
      </c>
      <c r="AC3087" s="198">
        <v>37072.875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1311074</v>
      </c>
      <c r="H3088" s="198">
        <v>37041.390289351853</v>
      </c>
      <c r="I3088" t="s">
        <v>1529</v>
      </c>
      <c r="M3088" t="s">
        <v>2946</v>
      </c>
      <c r="N3088" t="s">
        <v>1524</v>
      </c>
      <c r="O3088" t="s">
        <v>4912</v>
      </c>
      <c r="Q3088" s="199">
        <v>5000</v>
      </c>
      <c r="S3088" t="s">
        <v>2947</v>
      </c>
      <c r="T3088" t="s">
        <v>3255</v>
      </c>
      <c r="U3088" s="201">
        <v>3.5550000000000002</v>
      </c>
      <c r="V3088" t="s">
        <v>1530</v>
      </c>
      <c r="W3088" t="s">
        <v>1363</v>
      </c>
      <c r="X3088" t="s">
        <v>1548</v>
      </c>
      <c r="Y3088" t="s">
        <v>1528</v>
      </c>
      <c r="Z3088" t="s">
        <v>1909</v>
      </c>
      <c r="AA3088">
        <v>818172</v>
      </c>
      <c r="AB3088" s="198">
        <v>37042.875</v>
      </c>
      <c r="AC3088" s="198">
        <v>37042.875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4500</v>
      </c>
      <c r="G3089" s="202">
        <v>1311075</v>
      </c>
      <c r="H3089" s="198">
        <v>37041.390324074076</v>
      </c>
      <c r="I3089" t="s">
        <v>3195</v>
      </c>
      <c r="M3089" t="s">
        <v>2946</v>
      </c>
      <c r="N3089" t="s">
        <v>1524</v>
      </c>
      <c r="O3089" t="s">
        <v>4845</v>
      </c>
      <c r="Q3089" s="199">
        <v>4500</v>
      </c>
      <c r="S3089" t="s">
        <v>2947</v>
      </c>
      <c r="T3089" t="s">
        <v>3255</v>
      </c>
      <c r="U3089" s="201">
        <v>3.7250000000000001</v>
      </c>
      <c r="V3089" t="s">
        <v>2290</v>
      </c>
      <c r="W3089" t="s">
        <v>1526</v>
      </c>
      <c r="X3089" t="s">
        <v>1527</v>
      </c>
      <c r="Y3089" t="s">
        <v>1528</v>
      </c>
      <c r="Z3089" t="s">
        <v>1909</v>
      </c>
      <c r="AA3089">
        <v>818174</v>
      </c>
      <c r="AB3089" s="198">
        <v>37042.875</v>
      </c>
      <c r="AC3089" s="198">
        <v>37042.875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1311076</v>
      </c>
      <c r="H3090" s="198">
        <v>37041.390393518515</v>
      </c>
      <c r="I3090" t="s">
        <v>2917</v>
      </c>
      <c r="M3090" t="s">
        <v>2946</v>
      </c>
      <c r="N3090" t="s">
        <v>1524</v>
      </c>
      <c r="O3090" t="s">
        <v>4940</v>
      </c>
      <c r="Q3090" s="199">
        <v>10000</v>
      </c>
      <c r="S3090" t="s">
        <v>2947</v>
      </c>
      <c r="T3090" t="s">
        <v>3255</v>
      </c>
      <c r="U3090" s="201">
        <v>4.75</v>
      </c>
      <c r="V3090" t="s">
        <v>2918</v>
      </c>
      <c r="W3090" t="s">
        <v>82</v>
      </c>
      <c r="X3090" t="s">
        <v>83</v>
      </c>
      <c r="Y3090" t="s">
        <v>1528</v>
      </c>
      <c r="Z3090" t="s">
        <v>1909</v>
      </c>
      <c r="AA3090">
        <v>818175</v>
      </c>
      <c r="AB3090" s="198">
        <v>37042.875</v>
      </c>
      <c r="AC3090" s="198">
        <v>37042.875</v>
      </c>
    </row>
    <row r="3091" spans="1:29" x14ac:dyDescent="0.25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31</v>
      </c>
      <c r="F3091" s="213">
        <f t="shared" si="245"/>
        <v>620000</v>
      </c>
      <c r="G3091" s="202">
        <v>1311077</v>
      </c>
      <c r="H3091" s="198">
        <v>37041.390451388892</v>
      </c>
      <c r="I3091" t="s">
        <v>1570</v>
      </c>
      <c r="M3091" t="s">
        <v>2946</v>
      </c>
      <c r="N3091" t="s">
        <v>1268</v>
      </c>
      <c r="O3091" t="s">
        <v>1537</v>
      </c>
      <c r="Q3091" s="199">
        <v>20000</v>
      </c>
      <c r="S3091" t="s">
        <v>2947</v>
      </c>
      <c r="T3091" t="s">
        <v>3255</v>
      </c>
      <c r="U3091" s="201">
        <v>3.6949999999999998</v>
      </c>
      <c r="V3091" t="s">
        <v>1571</v>
      </c>
      <c r="W3091" t="s">
        <v>1767</v>
      </c>
      <c r="X3091" t="s">
        <v>1269</v>
      </c>
      <c r="Y3091" t="s">
        <v>3275</v>
      </c>
      <c r="Z3091" t="s">
        <v>1909</v>
      </c>
      <c r="AA3091" t="s">
        <v>2541</v>
      </c>
      <c r="AB3091" s="198">
        <v>37073.875</v>
      </c>
      <c r="AC3091" s="198">
        <v>37103.875</v>
      </c>
    </row>
    <row r="3092" spans="1:29" x14ac:dyDescent="0.25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1311080</v>
      </c>
      <c r="H3092" s="198">
        <v>37041.390509259261</v>
      </c>
      <c r="I3092" t="s">
        <v>1094</v>
      </c>
      <c r="M3092" t="s">
        <v>2946</v>
      </c>
      <c r="N3092" t="s">
        <v>96</v>
      </c>
      <c r="O3092" t="s">
        <v>1016</v>
      </c>
      <c r="P3092" s="199">
        <v>10000</v>
      </c>
      <c r="S3092" t="s">
        <v>3329</v>
      </c>
      <c r="T3092" t="s">
        <v>97</v>
      </c>
      <c r="U3092" s="201">
        <v>4.75</v>
      </c>
      <c r="V3092" t="s">
        <v>3354</v>
      </c>
      <c r="W3092" t="s">
        <v>98</v>
      </c>
      <c r="X3092" t="s">
        <v>99</v>
      </c>
      <c r="Y3092" t="s">
        <v>1528</v>
      </c>
      <c r="Z3092" t="s">
        <v>1910</v>
      </c>
      <c r="AA3092">
        <v>818178</v>
      </c>
      <c r="AB3092" s="198">
        <v>37041.875</v>
      </c>
      <c r="AC3092" s="198">
        <v>37041.875</v>
      </c>
    </row>
    <row r="3093" spans="1:29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1311079</v>
      </c>
      <c r="H3093" s="198">
        <v>37041.390509259261</v>
      </c>
      <c r="I3093" t="s">
        <v>1600</v>
      </c>
      <c r="M3093" t="s">
        <v>2946</v>
      </c>
      <c r="N3093" t="s">
        <v>1524</v>
      </c>
      <c r="O3093" t="s">
        <v>1985</v>
      </c>
      <c r="Q3093" s="199">
        <v>10000</v>
      </c>
      <c r="S3093" t="s">
        <v>2947</v>
      </c>
      <c r="T3093" t="s">
        <v>3255</v>
      </c>
      <c r="U3093" s="201">
        <v>10.050000000000001</v>
      </c>
      <c r="V3093" t="s">
        <v>3011</v>
      </c>
      <c r="W3093" t="s">
        <v>2919</v>
      </c>
      <c r="X3093" t="s">
        <v>83</v>
      </c>
      <c r="Y3093" t="s">
        <v>1528</v>
      </c>
      <c r="Z3093" t="s">
        <v>1909</v>
      </c>
      <c r="AA3093">
        <v>818176</v>
      </c>
      <c r="AB3093" s="198">
        <v>37042.875</v>
      </c>
      <c r="AC3093" s="198">
        <v>37042.875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1311078</v>
      </c>
      <c r="H3094" s="198">
        <v>37041.390509259261</v>
      </c>
      <c r="I3094" t="s">
        <v>1262</v>
      </c>
      <c r="M3094" t="s">
        <v>2946</v>
      </c>
      <c r="N3094" t="s">
        <v>1524</v>
      </c>
      <c r="O3094" t="s">
        <v>2003</v>
      </c>
      <c r="P3094" s="199">
        <v>10000</v>
      </c>
      <c r="S3094" t="s">
        <v>2947</v>
      </c>
      <c r="T3094" t="s">
        <v>3255</v>
      </c>
      <c r="U3094" s="201">
        <v>3.6349999999999998</v>
      </c>
      <c r="V3094" t="s">
        <v>3366</v>
      </c>
      <c r="W3094" t="s">
        <v>1575</v>
      </c>
      <c r="X3094" t="s">
        <v>1103</v>
      </c>
      <c r="Y3094" t="s">
        <v>1528</v>
      </c>
      <c r="Z3094" t="s">
        <v>1909</v>
      </c>
      <c r="AA3094">
        <v>818177</v>
      </c>
      <c r="AB3094" s="198">
        <v>37042.875</v>
      </c>
      <c r="AC3094" s="198">
        <v>37042.875</v>
      </c>
    </row>
    <row r="3095" spans="1:29" x14ac:dyDescent="0.25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1311081</v>
      </c>
      <c r="H3095" s="198">
        <v>37041.390520833331</v>
      </c>
      <c r="I3095" t="s">
        <v>1094</v>
      </c>
      <c r="M3095" t="s">
        <v>2946</v>
      </c>
      <c r="N3095" t="s">
        <v>1556</v>
      </c>
      <c r="O3095" t="s">
        <v>4868</v>
      </c>
      <c r="P3095" s="199">
        <v>10000</v>
      </c>
      <c r="S3095" t="s">
        <v>2947</v>
      </c>
      <c r="T3095" t="s">
        <v>3255</v>
      </c>
      <c r="U3095" s="201">
        <v>3.8450000000000002</v>
      </c>
      <c r="V3095" t="s">
        <v>1686</v>
      </c>
      <c r="W3095" t="s">
        <v>1557</v>
      </c>
      <c r="X3095" t="s">
        <v>1558</v>
      </c>
      <c r="Y3095" t="s">
        <v>1528</v>
      </c>
      <c r="Z3095" t="s">
        <v>1909</v>
      </c>
      <c r="AA3095">
        <v>818179</v>
      </c>
      <c r="AB3095" s="198">
        <v>37042.875</v>
      </c>
      <c r="AC3095" s="198">
        <v>37042.875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1311082</v>
      </c>
      <c r="H3096" s="198">
        <v>37041.390543981484</v>
      </c>
      <c r="I3096" t="s">
        <v>1551</v>
      </c>
      <c r="M3096" t="s">
        <v>2946</v>
      </c>
      <c r="N3096" t="s">
        <v>1524</v>
      </c>
      <c r="O3096" t="s">
        <v>4921</v>
      </c>
      <c r="Q3096" s="199">
        <v>5000</v>
      </c>
      <c r="S3096" t="s">
        <v>2947</v>
      </c>
      <c r="T3096" t="s">
        <v>3255</v>
      </c>
      <c r="U3096" s="201">
        <v>3.5550000000000002</v>
      </c>
      <c r="V3096" t="s">
        <v>1364</v>
      </c>
      <c r="W3096" t="s">
        <v>1363</v>
      </c>
      <c r="X3096" t="s">
        <v>1548</v>
      </c>
      <c r="Y3096" t="s">
        <v>1528</v>
      </c>
      <c r="Z3096" t="s">
        <v>1909</v>
      </c>
      <c r="AA3096">
        <v>818180</v>
      </c>
      <c r="AB3096" s="198">
        <v>37042.875</v>
      </c>
      <c r="AC3096" s="198">
        <v>37042.875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30</v>
      </c>
      <c r="F3097" s="213">
        <f t="shared" si="245"/>
        <v>150000</v>
      </c>
      <c r="G3097" s="202">
        <v>1311083</v>
      </c>
      <c r="H3097" s="198">
        <v>37041.390567129631</v>
      </c>
      <c r="I3097" t="s">
        <v>3095</v>
      </c>
      <c r="M3097" t="s">
        <v>2946</v>
      </c>
      <c r="N3097" t="s">
        <v>1524</v>
      </c>
      <c r="O3097" t="s">
        <v>1139</v>
      </c>
      <c r="Q3097" s="199">
        <v>5000</v>
      </c>
      <c r="S3097" t="s">
        <v>2947</v>
      </c>
      <c r="T3097" t="s">
        <v>3255</v>
      </c>
      <c r="U3097" s="201">
        <v>4.5250000000000004</v>
      </c>
      <c r="V3097" t="s">
        <v>287</v>
      </c>
      <c r="W3097" t="s">
        <v>1126</v>
      </c>
      <c r="X3097" t="s">
        <v>83</v>
      </c>
      <c r="Y3097" t="s">
        <v>1528</v>
      </c>
      <c r="Z3097" t="s">
        <v>1909</v>
      </c>
      <c r="AA3097">
        <v>818181</v>
      </c>
      <c r="AB3097" s="198">
        <v>37043.875</v>
      </c>
      <c r="AC3097" s="198">
        <v>37072.875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1311084</v>
      </c>
      <c r="H3098" s="198">
        <v>37041.390590277777</v>
      </c>
      <c r="I3098" t="s">
        <v>1529</v>
      </c>
      <c r="M3098" t="s">
        <v>2946</v>
      </c>
      <c r="N3098" t="s">
        <v>1524</v>
      </c>
      <c r="O3098" t="s">
        <v>4893</v>
      </c>
      <c r="Q3098" s="199">
        <v>5000</v>
      </c>
      <c r="S3098" t="s">
        <v>2947</v>
      </c>
      <c r="T3098" t="s">
        <v>3255</v>
      </c>
      <c r="U3098" s="201">
        <v>3.5525000000000002</v>
      </c>
      <c r="V3098" t="s">
        <v>1567</v>
      </c>
      <c r="W3098" t="s">
        <v>1363</v>
      </c>
      <c r="X3098" t="s">
        <v>1548</v>
      </c>
      <c r="Y3098" t="s">
        <v>1528</v>
      </c>
      <c r="Z3098" t="s">
        <v>1909</v>
      </c>
      <c r="AA3098">
        <v>818183</v>
      </c>
      <c r="AB3098" s="198">
        <v>37042.875</v>
      </c>
      <c r="AC3098" s="198">
        <v>37042.875</v>
      </c>
    </row>
    <row r="3099" spans="1:29" x14ac:dyDescent="0.25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150000</v>
      </c>
      <c r="G3099" s="202">
        <v>1311085</v>
      </c>
      <c r="H3099" s="198">
        <v>37041.390601851854</v>
      </c>
      <c r="I3099" t="s">
        <v>1451</v>
      </c>
      <c r="M3099" t="s">
        <v>2946</v>
      </c>
      <c r="N3099" t="s">
        <v>96</v>
      </c>
      <c r="O3099" t="s">
        <v>3128</v>
      </c>
      <c r="Q3099" s="199">
        <v>5000</v>
      </c>
      <c r="S3099" t="s">
        <v>3329</v>
      </c>
      <c r="T3099" t="s">
        <v>97</v>
      </c>
      <c r="U3099" s="201">
        <v>4.8099999999999996</v>
      </c>
      <c r="V3099" t="s">
        <v>3373</v>
      </c>
      <c r="W3099" t="s">
        <v>1502</v>
      </c>
      <c r="X3099" t="s">
        <v>99</v>
      </c>
      <c r="Y3099" t="s">
        <v>1528</v>
      </c>
      <c r="Z3099" t="s">
        <v>1910</v>
      </c>
      <c r="AA3099">
        <v>818184</v>
      </c>
      <c r="AB3099" s="198">
        <v>37043.875</v>
      </c>
      <c r="AC3099" s="198">
        <v>37072.875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1311086</v>
      </c>
      <c r="H3100" s="198">
        <v>37041.390636574077</v>
      </c>
      <c r="I3100" t="s">
        <v>3095</v>
      </c>
      <c r="M3100" t="s">
        <v>2946</v>
      </c>
      <c r="N3100" t="s">
        <v>1524</v>
      </c>
      <c r="O3100" t="s">
        <v>1124</v>
      </c>
      <c r="Q3100" s="199">
        <v>5000</v>
      </c>
      <c r="S3100" t="s">
        <v>2947</v>
      </c>
      <c r="T3100" t="s">
        <v>3255</v>
      </c>
      <c r="U3100" s="201">
        <v>10</v>
      </c>
      <c r="V3100" t="s">
        <v>1408</v>
      </c>
      <c r="W3100" t="s">
        <v>1126</v>
      </c>
      <c r="X3100" t="s">
        <v>83</v>
      </c>
      <c r="Y3100" t="s">
        <v>1528</v>
      </c>
      <c r="Z3100" t="s">
        <v>1909</v>
      </c>
      <c r="AA3100">
        <v>818185</v>
      </c>
      <c r="AB3100" s="198">
        <v>37043.875</v>
      </c>
      <c r="AC3100" s="198">
        <v>37072.875</v>
      </c>
    </row>
    <row r="3101" spans="1:29" x14ac:dyDescent="0.25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1311087</v>
      </c>
      <c r="H3101" s="198">
        <v>37041.390659722223</v>
      </c>
      <c r="I3101" t="s">
        <v>3137</v>
      </c>
      <c r="M3101" t="s">
        <v>2946</v>
      </c>
      <c r="N3101" t="s">
        <v>1268</v>
      </c>
      <c r="O3101" t="s">
        <v>74</v>
      </c>
      <c r="Q3101" s="199">
        <v>10000</v>
      </c>
      <c r="S3101" t="s">
        <v>2947</v>
      </c>
      <c r="T3101" t="s">
        <v>3255</v>
      </c>
      <c r="U3101" s="201">
        <v>3.6150000000000002</v>
      </c>
      <c r="V3101" t="s">
        <v>426</v>
      </c>
      <c r="W3101" t="s">
        <v>1580</v>
      </c>
      <c r="X3101" t="s">
        <v>1093</v>
      </c>
      <c r="Y3101" t="s">
        <v>3275</v>
      </c>
      <c r="Z3101" t="s">
        <v>1909</v>
      </c>
      <c r="AA3101" t="s">
        <v>2542</v>
      </c>
      <c r="AB3101" s="198">
        <v>37043.875</v>
      </c>
      <c r="AC3101" s="198">
        <v>37072.875</v>
      </c>
    </row>
    <row r="3102" spans="1:29" x14ac:dyDescent="0.25">
      <c r="A3102" s="44" t="str">
        <f t="shared" si="241"/>
        <v xml:space="preserve"> Power Physical</v>
      </c>
      <c r="B3102" s="44" t="str">
        <f t="shared" si="242"/>
        <v/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15</v>
      </c>
      <c r="G3102" s="202">
        <v>1311088</v>
      </c>
      <c r="H3102" s="198">
        <v>37041.3906712963</v>
      </c>
      <c r="I3102" t="s">
        <v>3262</v>
      </c>
      <c r="M3102" t="s">
        <v>1657</v>
      </c>
      <c r="N3102" t="s">
        <v>957</v>
      </c>
      <c r="O3102" t="s">
        <v>2543</v>
      </c>
      <c r="P3102" s="199">
        <v>15</v>
      </c>
      <c r="S3102" t="s">
        <v>2945</v>
      </c>
      <c r="T3102" t="s">
        <v>938</v>
      </c>
      <c r="U3102" s="201">
        <v>23.5</v>
      </c>
      <c r="V3102" t="s">
        <v>392</v>
      </c>
      <c r="W3102" t="s">
        <v>958</v>
      </c>
      <c r="X3102" t="s">
        <v>941</v>
      </c>
      <c r="Y3102" t="s">
        <v>942</v>
      </c>
      <c r="Z3102" t="s">
        <v>3260</v>
      </c>
      <c r="AA3102">
        <v>108397.1</v>
      </c>
      <c r="AB3102" s="198">
        <v>37043.875</v>
      </c>
      <c r="AC3102" s="198">
        <v>37043.875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9810</v>
      </c>
      <c r="G3103" s="202">
        <v>1311089</v>
      </c>
      <c r="H3103" s="198">
        <v>37041.390706018516</v>
      </c>
      <c r="I3103" t="s">
        <v>1505</v>
      </c>
      <c r="M3103" t="s">
        <v>2946</v>
      </c>
      <c r="N3103" t="s">
        <v>1524</v>
      </c>
      <c r="O3103" t="s">
        <v>4879</v>
      </c>
      <c r="P3103" s="199">
        <v>9810</v>
      </c>
      <c r="S3103" t="s">
        <v>2947</v>
      </c>
      <c r="T3103" t="s">
        <v>3255</v>
      </c>
      <c r="U3103" s="201">
        <v>3.86</v>
      </c>
      <c r="V3103" t="s">
        <v>1506</v>
      </c>
      <c r="W3103" t="s">
        <v>1575</v>
      </c>
      <c r="X3103" t="s">
        <v>1576</v>
      </c>
      <c r="Y3103" t="s">
        <v>1528</v>
      </c>
      <c r="Z3103" t="s">
        <v>1909</v>
      </c>
      <c r="AA3103">
        <v>818186</v>
      </c>
      <c r="AB3103" s="198">
        <v>37042.875</v>
      </c>
      <c r="AC3103" s="198">
        <v>37042.875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1311090</v>
      </c>
      <c r="H3104" s="198">
        <v>37041.390717592592</v>
      </c>
      <c r="I3104" t="s">
        <v>1600</v>
      </c>
      <c r="M3104" t="s">
        <v>2946</v>
      </c>
      <c r="N3104" t="s">
        <v>1524</v>
      </c>
      <c r="O3104" t="s">
        <v>2093</v>
      </c>
      <c r="Q3104" s="199">
        <v>10000</v>
      </c>
      <c r="S3104" t="s">
        <v>2947</v>
      </c>
      <c r="T3104" t="s">
        <v>3255</v>
      </c>
      <c r="U3104" s="201">
        <v>10.050000000000001</v>
      </c>
      <c r="V3104" t="s">
        <v>3011</v>
      </c>
      <c r="W3104" t="s">
        <v>2919</v>
      </c>
      <c r="X3104" t="s">
        <v>83</v>
      </c>
      <c r="Y3104" t="s">
        <v>1528</v>
      </c>
      <c r="Z3104" t="s">
        <v>1909</v>
      </c>
      <c r="AA3104">
        <v>818187</v>
      </c>
      <c r="AB3104" s="198">
        <v>37042.875</v>
      </c>
      <c r="AC3104" s="198">
        <v>37042.875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1311092</v>
      </c>
      <c r="H3105" s="198">
        <v>37041.390740740739</v>
      </c>
      <c r="I3105" t="s">
        <v>1552</v>
      </c>
      <c r="M3105" t="s">
        <v>2946</v>
      </c>
      <c r="N3105" t="s">
        <v>1524</v>
      </c>
      <c r="O3105" t="s">
        <v>4891</v>
      </c>
      <c r="Q3105" s="199">
        <v>5000</v>
      </c>
      <c r="S3105" t="s">
        <v>2947</v>
      </c>
      <c r="T3105" t="s">
        <v>3255</v>
      </c>
      <c r="U3105" s="201">
        <v>3.5274999999999999</v>
      </c>
      <c r="V3105" t="s">
        <v>1082</v>
      </c>
      <c r="W3105" t="s">
        <v>1363</v>
      </c>
      <c r="X3105" t="s">
        <v>1548</v>
      </c>
      <c r="Y3105" t="s">
        <v>1528</v>
      </c>
      <c r="Z3105" t="s">
        <v>1909</v>
      </c>
      <c r="AA3105">
        <v>818188</v>
      </c>
      <c r="AB3105" s="198">
        <v>37042.875</v>
      </c>
      <c r="AC3105" s="198">
        <v>37042.875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25000</v>
      </c>
      <c r="G3106" s="202">
        <v>1311091</v>
      </c>
      <c r="H3106" s="198">
        <v>37041.390740740739</v>
      </c>
      <c r="I3106" t="s">
        <v>1551</v>
      </c>
      <c r="M3106" t="s">
        <v>2946</v>
      </c>
      <c r="N3106" t="s">
        <v>1524</v>
      </c>
      <c r="O3106" t="s">
        <v>110</v>
      </c>
      <c r="Q3106" s="199">
        <v>25000</v>
      </c>
      <c r="S3106" t="s">
        <v>2947</v>
      </c>
      <c r="T3106" t="s">
        <v>3255</v>
      </c>
      <c r="U3106" s="201">
        <v>3.67</v>
      </c>
      <c r="V3106" t="s">
        <v>3175</v>
      </c>
      <c r="W3106" t="s">
        <v>1101</v>
      </c>
      <c r="X3106" t="s">
        <v>1102</v>
      </c>
      <c r="Y3106" t="s">
        <v>1528</v>
      </c>
      <c r="Z3106" t="s">
        <v>1909</v>
      </c>
      <c r="AA3106">
        <v>818189</v>
      </c>
      <c r="AB3106" s="198">
        <v>37042.875</v>
      </c>
      <c r="AC3106" s="198">
        <v>37042.875</v>
      </c>
    </row>
    <row r="3107" spans="1:31" x14ac:dyDescent="0.25">
      <c r="A3107" s="44" t="str">
        <f t="shared" si="241"/>
        <v>US Crude Financial</v>
      </c>
      <c r="B3107" s="44" t="str">
        <f t="shared" si="242"/>
        <v>US</v>
      </c>
      <c r="C3107" s="44" t="str">
        <f t="shared" si="243"/>
        <v>Crude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50000</v>
      </c>
      <c r="G3107" s="202">
        <v>1311093</v>
      </c>
      <c r="H3107" s="198">
        <v>37041.390752314815</v>
      </c>
      <c r="I3107" t="s">
        <v>1267</v>
      </c>
      <c r="M3107" t="s">
        <v>3086</v>
      </c>
      <c r="N3107" t="s">
        <v>1063</v>
      </c>
      <c r="O3107" t="s">
        <v>2972</v>
      </c>
      <c r="P3107" s="199">
        <v>50000</v>
      </c>
      <c r="S3107" t="s">
        <v>2953</v>
      </c>
      <c r="T3107" t="s">
        <v>3255</v>
      </c>
      <c r="U3107" s="201">
        <v>28.63</v>
      </c>
      <c r="V3107" t="s">
        <v>3332</v>
      </c>
      <c r="W3107" t="s">
        <v>1065</v>
      </c>
      <c r="X3107" t="s">
        <v>1066</v>
      </c>
      <c r="Y3107" t="s">
        <v>1670</v>
      </c>
      <c r="Z3107" t="s">
        <v>1909</v>
      </c>
      <c r="AA3107">
        <v>109550</v>
      </c>
      <c r="AB3107" s="198">
        <v>37073</v>
      </c>
      <c r="AC3107" s="198">
        <v>37103</v>
      </c>
    </row>
    <row r="3108" spans="1:31" x14ac:dyDescent="0.25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1311094</v>
      </c>
      <c r="H3108" s="198">
        <v>37041.390787037039</v>
      </c>
      <c r="I3108" t="s">
        <v>1541</v>
      </c>
      <c r="M3108" t="s">
        <v>2946</v>
      </c>
      <c r="N3108" t="s">
        <v>1556</v>
      </c>
      <c r="O3108" t="s">
        <v>4868</v>
      </c>
      <c r="Q3108" s="199">
        <v>10000</v>
      </c>
      <c r="S3108" t="s">
        <v>2947</v>
      </c>
      <c r="T3108" t="s">
        <v>3255</v>
      </c>
      <c r="U3108" s="201">
        <v>3.84</v>
      </c>
      <c r="V3108" t="s">
        <v>1687</v>
      </c>
      <c r="W3108" t="s">
        <v>1557</v>
      </c>
      <c r="X3108" t="s">
        <v>1558</v>
      </c>
      <c r="Y3108" t="s">
        <v>1528</v>
      </c>
      <c r="Z3108" t="s">
        <v>1909</v>
      </c>
      <c r="AA3108">
        <v>818190</v>
      </c>
      <c r="AB3108" s="198">
        <v>37042.875</v>
      </c>
      <c r="AC3108" s="198">
        <v>37042.875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1311095</v>
      </c>
      <c r="H3109" s="198">
        <v>37041.390810185185</v>
      </c>
      <c r="I3109" t="s">
        <v>1600</v>
      </c>
      <c r="M3109" t="s">
        <v>2946</v>
      </c>
      <c r="N3109" t="s">
        <v>1524</v>
      </c>
      <c r="O3109" t="s">
        <v>2093</v>
      </c>
      <c r="Q3109" s="199">
        <v>10000</v>
      </c>
      <c r="S3109" t="s">
        <v>2947</v>
      </c>
      <c r="T3109" t="s">
        <v>3255</v>
      </c>
      <c r="U3109" s="201">
        <v>10.050000000000001</v>
      </c>
      <c r="V3109" t="s">
        <v>3011</v>
      </c>
      <c r="W3109" t="s">
        <v>2919</v>
      </c>
      <c r="X3109" t="s">
        <v>83</v>
      </c>
      <c r="Y3109" t="s">
        <v>1528</v>
      </c>
      <c r="Z3109" t="s">
        <v>1909</v>
      </c>
      <c r="AA3109">
        <v>818191</v>
      </c>
      <c r="AB3109" s="198">
        <v>37042.875</v>
      </c>
      <c r="AC3109" s="198">
        <v>37042.875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1311096</v>
      </c>
      <c r="H3110" s="198">
        <v>37041.390821759262</v>
      </c>
      <c r="I3110" t="s">
        <v>1546</v>
      </c>
      <c r="M3110" t="s">
        <v>2946</v>
      </c>
      <c r="N3110" t="s">
        <v>1524</v>
      </c>
      <c r="O3110" t="s">
        <v>4845</v>
      </c>
      <c r="P3110" s="199">
        <v>10000</v>
      </c>
      <c r="S3110" t="s">
        <v>2947</v>
      </c>
      <c r="T3110" t="s">
        <v>3255</v>
      </c>
      <c r="U3110" s="201">
        <v>3.7225000000000001</v>
      </c>
      <c r="V3110" t="s">
        <v>1550</v>
      </c>
      <c r="W3110" t="s">
        <v>1526</v>
      </c>
      <c r="X3110" t="s">
        <v>1527</v>
      </c>
      <c r="Y3110" t="s">
        <v>1528</v>
      </c>
      <c r="Z3110" t="s">
        <v>1909</v>
      </c>
      <c r="AA3110">
        <v>818192</v>
      </c>
      <c r="AB3110" s="198">
        <v>37042.875</v>
      </c>
      <c r="AC3110" s="198">
        <v>37042.875</v>
      </c>
    </row>
    <row r="3111" spans="1:31" x14ac:dyDescent="0.25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31</v>
      </c>
      <c r="F3111" s="213">
        <f t="shared" si="245"/>
        <v>155000</v>
      </c>
      <c r="G3111" s="202">
        <v>1311097</v>
      </c>
      <c r="H3111" s="198">
        <v>37041.390833333331</v>
      </c>
      <c r="I3111" t="s">
        <v>1451</v>
      </c>
      <c r="M3111" t="s">
        <v>2946</v>
      </c>
      <c r="N3111" t="s">
        <v>1268</v>
      </c>
      <c r="O3111" t="s">
        <v>1537</v>
      </c>
      <c r="P3111" s="199">
        <v>5000</v>
      </c>
      <c r="S3111" t="s">
        <v>2947</v>
      </c>
      <c r="T3111" t="s">
        <v>3255</v>
      </c>
      <c r="U3111" s="201">
        <v>3.69</v>
      </c>
      <c r="V3111" t="s">
        <v>3126</v>
      </c>
      <c r="W3111" t="s">
        <v>1767</v>
      </c>
      <c r="X3111" t="s">
        <v>1269</v>
      </c>
      <c r="Y3111" t="s">
        <v>3275</v>
      </c>
      <c r="Z3111" t="s">
        <v>1909</v>
      </c>
      <c r="AA3111" t="s">
        <v>2544</v>
      </c>
      <c r="AB3111" s="198">
        <v>37073.875</v>
      </c>
      <c r="AC3111" s="198">
        <v>37103.875</v>
      </c>
    </row>
    <row r="3112" spans="1:31" x14ac:dyDescent="0.25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13">
        <f t="shared" si="245"/>
        <v>195000</v>
      </c>
      <c r="G3112" s="202">
        <v>1311098</v>
      </c>
      <c r="H3112" s="198">
        <v>37041.390856481485</v>
      </c>
      <c r="I3112" t="s">
        <v>1509</v>
      </c>
      <c r="M3112" t="s">
        <v>2946</v>
      </c>
      <c r="N3112" t="s">
        <v>1268</v>
      </c>
      <c r="O3112" t="s">
        <v>74</v>
      </c>
      <c r="P3112" s="199">
        <v>6500</v>
      </c>
      <c r="S3112" t="s">
        <v>2947</v>
      </c>
      <c r="T3112" t="s">
        <v>3255</v>
      </c>
      <c r="U3112" s="201">
        <v>3.61</v>
      </c>
      <c r="V3112" t="s">
        <v>3027</v>
      </c>
      <c r="W3112" t="s">
        <v>1580</v>
      </c>
      <c r="X3112" t="s">
        <v>1093</v>
      </c>
      <c r="Y3112" t="s">
        <v>3275</v>
      </c>
      <c r="Z3112" t="s">
        <v>1909</v>
      </c>
      <c r="AA3112" t="s">
        <v>2545</v>
      </c>
      <c r="AB3112" s="198">
        <v>37043.875</v>
      </c>
      <c r="AC3112" s="198">
        <v>37072.875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1311099</v>
      </c>
      <c r="H3113" s="198">
        <v>37041.390879629631</v>
      </c>
      <c r="I3113" t="s">
        <v>1238</v>
      </c>
      <c r="M3113" t="s">
        <v>2946</v>
      </c>
      <c r="N3113" t="s">
        <v>1524</v>
      </c>
      <c r="O3113" t="s">
        <v>4953</v>
      </c>
      <c r="Q3113" s="199">
        <v>5000</v>
      </c>
      <c r="S3113" t="s">
        <v>2947</v>
      </c>
      <c r="T3113" t="s">
        <v>3255</v>
      </c>
      <c r="U3113" s="201">
        <v>3.86</v>
      </c>
      <c r="V3113" t="s">
        <v>56</v>
      </c>
      <c r="W3113" t="s">
        <v>1117</v>
      </c>
      <c r="X3113" t="s">
        <v>1118</v>
      </c>
      <c r="Y3113" t="s">
        <v>1528</v>
      </c>
      <c r="Z3113" t="s">
        <v>1909</v>
      </c>
      <c r="AA3113">
        <v>818193</v>
      </c>
      <c r="AB3113" s="198">
        <v>37042.875</v>
      </c>
      <c r="AC3113" s="198">
        <v>37042.875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1340</v>
      </c>
      <c r="G3114" s="202">
        <v>1311100</v>
      </c>
      <c r="H3114" s="198">
        <v>37041.390914351854</v>
      </c>
      <c r="I3114" t="s">
        <v>1238</v>
      </c>
      <c r="M3114" t="s">
        <v>2946</v>
      </c>
      <c r="N3114" t="s">
        <v>1524</v>
      </c>
      <c r="O3114" t="s">
        <v>4893</v>
      </c>
      <c r="Q3114" s="199">
        <v>1340</v>
      </c>
      <c r="S3114" t="s">
        <v>2947</v>
      </c>
      <c r="T3114" t="s">
        <v>3255</v>
      </c>
      <c r="U3114" s="201">
        <v>3.5550000000000002</v>
      </c>
      <c r="V3114" t="s">
        <v>1512</v>
      </c>
      <c r="W3114" t="s">
        <v>1363</v>
      </c>
      <c r="X3114" t="s">
        <v>1548</v>
      </c>
      <c r="Y3114" t="s">
        <v>1528</v>
      </c>
      <c r="Z3114" t="s">
        <v>1909</v>
      </c>
      <c r="AA3114">
        <v>818194</v>
      </c>
      <c r="AB3114" s="198">
        <v>37042.875</v>
      </c>
      <c r="AC3114" s="198">
        <v>37042.875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180</v>
      </c>
      <c r="G3115" s="202">
        <v>1311102</v>
      </c>
      <c r="H3115" s="198">
        <v>37041.391041666669</v>
      </c>
      <c r="I3115" t="s">
        <v>1238</v>
      </c>
      <c r="M3115" t="s">
        <v>2946</v>
      </c>
      <c r="N3115" t="s">
        <v>1524</v>
      </c>
      <c r="O3115" t="s">
        <v>362</v>
      </c>
      <c r="Q3115" s="199">
        <v>180</v>
      </c>
      <c r="S3115" t="s">
        <v>2947</v>
      </c>
      <c r="T3115" t="s">
        <v>3255</v>
      </c>
      <c r="U3115" s="201">
        <v>3.63</v>
      </c>
      <c r="V3115" t="s">
        <v>1522</v>
      </c>
      <c r="W3115" t="s">
        <v>1388</v>
      </c>
      <c r="X3115" t="s">
        <v>85</v>
      </c>
      <c r="Y3115" t="s">
        <v>1528</v>
      </c>
      <c r="Z3115" t="s">
        <v>1909</v>
      </c>
      <c r="AA3115">
        <v>818195</v>
      </c>
      <c r="AB3115" s="198">
        <v>37042.875</v>
      </c>
      <c r="AC3115" s="198">
        <v>37042.875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1311103</v>
      </c>
      <c r="H3116" s="198">
        <v>37041.391064814816</v>
      </c>
      <c r="I3116" t="s">
        <v>1529</v>
      </c>
      <c r="M3116" t="s">
        <v>2946</v>
      </c>
      <c r="N3116" t="s">
        <v>1524</v>
      </c>
      <c r="O3116" t="s">
        <v>4891</v>
      </c>
      <c r="Q3116" s="199">
        <v>5000</v>
      </c>
      <c r="S3116" t="s">
        <v>2947</v>
      </c>
      <c r="T3116" t="s">
        <v>3255</v>
      </c>
      <c r="U3116" s="201">
        <v>3.53</v>
      </c>
      <c r="V3116" t="s">
        <v>1561</v>
      </c>
      <c r="W3116" t="s">
        <v>1363</v>
      </c>
      <c r="X3116" t="s">
        <v>1548</v>
      </c>
      <c r="Y3116" t="s">
        <v>1528</v>
      </c>
      <c r="Z3116" t="s">
        <v>1909</v>
      </c>
      <c r="AA3116">
        <v>818196</v>
      </c>
      <c r="AB3116" s="198">
        <v>37042.875</v>
      </c>
      <c r="AC3116" s="198">
        <v>37042.875</v>
      </c>
      <c r="AE3116" s="116">
        <f>IF(S3116="Gallon",F3116/42,F3116)</f>
        <v>5000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1311104</v>
      </c>
      <c r="H3117" s="198">
        <v>37041.391076388885</v>
      </c>
      <c r="I3117" t="s">
        <v>1569</v>
      </c>
      <c r="M3117" t="s">
        <v>2946</v>
      </c>
      <c r="N3117" t="s">
        <v>1524</v>
      </c>
      <c r="O3117" t="s">
        <v>4893</v>
      </c>
      <c r="P3117" s="199">
        <v>5000</v>
      </c>
      <c r="S3117" t="s">
        <v>2947</v>
      </c>
      <c r="T3117" t="s">
        <v>3255</v>
      </c>
      <c r="U3117" s="201">
        <v>3.55</v>
      </c>
      <c r="V3117" t="s">
        <v>396</v>
      </c>
      <c r="W3117" t="s">
        <v>1363</v>
      </c>
      <c r="X3117" t="s">
        <v>1548</v>
      </c>
      <c r="Y3117" t="s">
        <v>1528</v>
      </c>
      <c r="Z3117" t="s">
        <v>1909</v>
      </c>
      <c r="AA3117">
        <v>818197</v>
      </c>
      <c r="AB3117" s="198">
        <v>37042.875</v>
      </c>
      <c r="AC3117" s="198">
        <v>37042.875</v>
      </c>
    </row>
    <row r="3118" spans="1:31" x14ac:dyDescent="0.25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1311106</v>
      </c>
      <c r="H3118" s="198">
        <v>37041.391099537039</v>
      </c>
      <c r="I3118" t="s">
        <v>1592</v>
      </c>
      <c r="M3118" t="s">
        <v>2946</v>
      </c>
      <c r="N3118" t="s">
        <v>96</v>
      </c>
      <c r="O3118" t="s">
        <v>2345</v>
      </c>
      <c r="Q3118" s="199">
        <v>5000</v>
      </c>
      <c r="S3118" t="s">
        <v>3329</v>
      </c>
      <c r="T3118" t="s">
        <v>97</v>
      </c>
      <c r="U3118" s="201">
        <v>4.7850000000000001</v>
      </c>
      <c r="V3118" t="s">
        <v>1593</v>
      </c>
      <c r="W3118" t="s">
        <v>98</v>
      </c>
      <c r="X3118" t="s">
        <v>99</v>
      </c>
      <c r="Y3118" t="s">
        <v>1528</v>
      </c>
      <c r="Z3118" t="s">
        <v>1910</v>
      </c>
      <c r="AA3118">
        <v>818198</v>
      </c>
      <c r="AB3118" s="198">
        <v>37042.875</v>
      </c>
      <c r="AC3118" s="198">
        <v>37042.875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1311107</v>
      </c>
      <c r="H3119" s="198">
        <v>37041.391111111108</v>
      </c>
      <c r="I3119" t="s">
        <v>2976</v>
      </c>
      <c r="M3119" t="s">
        <v>2946</v>
      </c>
      <c r="N3119" t="s">
        <v>1524</v>
      </c>
      <c r="O3119" t="s">
        <v>4940</v>
      </c>
      <c r="P3119" s="199">
        <v>10000</v>
      </c>
      <c r="S3119" t="s">
        <v>2947</v>
      </c>
      <c r="T3119" t="s">
        <v>3255</v>
      </c>
      <c r="U3119" s="201">
        <v>4.6500000000000004</v>
      </c>
      <c r="V3119" t="s">
        <v>1280</v>
      </c>
      <c r="W3119" t="s">
        <v>82</v>
      </c>
      <c r="X3119" t="s">
        <v>83</v>
      </c>
      <c r="Y3119" t="s">
        <v>1528</v>
      </c>
      <c r="Z3119" t="s">
        <v>1909</v>
      </c>
      <c r="AA3119">
        <v>818199</v>
      </c>
      <c r="AB3119" s="198">
        <v>37042.875</v>
      </c>
      <c r="AC3119" s="198">
        <v>37042.875</v>
      </c>
    </row>
    <row r="3120" spans="1:31" x14ac:dyDescent="0.25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13">
        <f t="shared" si="245"/>
        <v>600000</v>
      </c>
      <c r="G3120" s="202">
        <v>1311108</v>
      </c>
      <c r="H3120" s="198">
        <v>37041.391168981485</v>
      </c>
      <c r="I3120" t="s">
        <v>1262</v>
      </c>
      <c r="M3120" t="s">
        <v>2946</v>
      </c>
      <c r="N3120" t="s">
        <v>1268</v>
      </c>
      <c r="O3120" t="s">
        <v>111</v>
      </c>
      <c r="Q3120" s="199">
        <v>20000</v>
      </c>
      <c r="S3120" t="s">
        <v>2947</v>
      </c>
      <c r="T3120" t="s">
        <v>3255</v>
      </c>
      <c r="U3120" s="201">
        <v>3.8149999999999999</v>
      </c>
      <c r="V3120" t="s">
        <v>1691</v>
      </c>
      <c r="W3120" t="s">
        <v>1767</v>
      </c>
      <c r="X3120" t="s">
        <v>1269</v>
      </c>
      <c r="Y3120" t="s">
        <v>3275</v>
      </c>
      <c r="Z3120" t="s">
        <v>1909</v>
      </c>
      <c r="AA3120" t="s">
        <v>2546</v>
      </c>
      <c r="AB3120" s="198">
        <v>37135.875</v>
      </c>
      <c r="AC3120" s="198">
        <v>37164.875</v>
      </c>
    </row>
    <row r="3121" spans="1:29" x14ac:dyDescent="0.25">
      <c r="A3121" s="44" t="str">
        <f t="shared" si="241"/>
        <v>US Crude Financial</v>
      </c>
      <c r="B3121" s="44" t="str">
        <f t="shared" si="242"/>
        <v>US</v>
      </c>
      <c r="C3121" s="44" t="str">
        <f t="shared" si="243"/>
        <v>Crude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50000</v>
      </c>
      <c r="G3121" s="202">
        <v>1311111</v>
      </c>
      <c r="H3121" s="198">
        <v>37041.391215277778</v>
      </c>
      <c r="I3121" t="s">
        <v>1062</v>
      </c>
      <c r="M3121" t="s">
        <v>3086</v>
      </c>
      <c r="N3121" t="s">
        <v>1063</v>
      </c>
      <c r="O3121" t="s">
        <v>2972</v>
      </c>
      <c r="P3121" s="199">
        <v>50000</v>
      </c>
      <c r="S3121" t="s">
        <v>2953</v>
      </c>
      <c r="T3121" t="s">
        <v>3255</v>
      </c>
      <c r="U3121" s="201">
        <v>28.61</v>
      </c>
      <c r="V3121" t="s">
        <v>1064</v>
      </c>
      <c r="W3121" t="s">
        <v>1065</v>
      </c>
      <c r="X3121" t="s">
        <v>1066</v>
      </c>
      <c r="Y3121" t="s">
        <v>1670</v>
      </c>
      <c r="Z3121" t="s">
        <v>1909</v>
      </c>
      <c r="AA3121">
        <v>109551</v>
      </c>
      <c r="AB3121" s="198">
        <v>37073</v>
      </c>
      <c r="AC3121" s="198">
        <v>37103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2866</v>
      </c>
      <c r="G3122" s="202">
        <v>1311112</v>
      </c>
      <c r="H3122" s="198">
        <v>37041.391226851854</v>
      </c>
      <c r="I3122" t="s">
        <v>1425</v>
      </c>
      <c r="M3122" t="s">
        <v>2946</v>
      </c>
      <c r="N3122" t="s">
        <v>1524</v>
      </c>
      <c r="O3122" t="s">
        <v>4882</v>
      </c>
      <c r="P3122" s="199">
        <v>2866</v>
      </c>
      <c r="S3122" t="s">
        <v>2947</v>
      </c>
      <c r="T3122" t="s">
        <v>3255</v>
      </c>
      <c r="U3122" s="201">
        <v>3.82</v>
      </c>
      <c r="V3122" t="s">
        <v>1426</v>
      </c>
      <c r="W3122" t="s">
        <v>1575</v>
      </c>
      <c r="X3122" t="s">
        <v>1576</v>
      </c>
      <c r="Y3122" t="s">
        <v>1528</v>
      </c>
      <c r="Z3122" t="s">
        <v>1909</v>
      </c>
      <c r="AA3122">
        <v>818200</v>
      </c>
      <c r="AB3122" s="198">
        <v>37042.875</v>
      </c>
      <c r="AC3122" s="198">
        <v>37042.875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25000</v>
      </c>
      <c r="G3123" s="202">
        <v>1311113</v>
      </c>
      <c r="H3123" s="198">
        <v>37041.391226851854</v>
      </c>
      <c r="I3123" t="s">
        <v>2941</v>
      </c>
      <c r="M3123" t="s">
        <v>2946</v>
      </c>
      <c r="N3123" t="s">
        <v>1524</v>
      </c>
      <c r="O3123" t="s">
        <v>110</v>
      </c>
      <c r="Q3123" s="199">
        <v>25000</v>
      </c>
      <c r="S3123" t="s">
        <v>2947</v>
      </c>
      <c r="T3123" t="s">
        <v>3255</v>
      </c>
      <c r="U3123" s="201">
        <v>3.6749999999999998</v>
      </c>
      <c r="V3123" t="s">
        <v>1057</v>
      </c>
      <c r="W3123" t="s">
        <v>1101</v>
      </c>
      <c r="X3123" t="s">
        <v>1102</v>
      </c>
      <c r="Y3123" t="s">
        <v>1528</v>
      </c>
      <c r="Z3123" t="s">
        <v>1909</v>
      </c>
      <c r="AA3123">
        <v>818201</v>
      </c>
      <c r="AB3123" s="198">
        <v>37042.875</v>
      </c>
      <c r="AC3123" s="198">
        <v>37042.875</v>
      </c>
    </row>
    <row r="3124" spans="1:29" x14ac:dyDescent="0.25">
      <c r="A3124" s="44" t="str">
        <f t="shared" si="241"/>
        <v xml:space="preserve"> Natural Gas Physical</v>
      </c>
      <c r="B3124" s="44" t="str">
        <f t="shared" si="242"/>
        <v/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30</v>
      </c>
      <c r="F3124" s="213">
        <f t="shared" si="245"/>
        <v>150000</v>
      </c>
      <c r="G3124" s="202">
        <v>1311115</v>
      </c>
      <c r="H3124" s="198">
        <v>37041.391250000001</v>
      </c>
      <c r="I3124" t="s">
        <v>1463</v>
      </c>
      <c r="M3124" t="s">
        <v>2946</v>
      </c>
      <c r="N3124" t="s">
        <v>96</v>
      </c>
      <c r="O3124" t="s">
        <v>3128</v>
      </c>
      <c r="P3124" s="199">
        <v>5000</v>
      </c>
      <c r="S3124" t="s">
        <v>3329</v>
      </c>
      <c r="T3124" t="s">
        <v>97</v>
      </c>
      <c r="U3124" s="201">
        <v>4.8099999999999996</v>
      </c>
      <c r="V3124" t="s">
        <v>3338</v>
      </c>
      <c r="W3124" t="s">
        <v>1502</v>
      </c>
      <c r="X3124" t="s">
        <v>99</v>
      </c>
      <c r="Y3124" t="s">
        <v>1528</v>
      </c>
      <c r="Z3124" t="s">
        <v>1910</v>
      </c>
      <c r="AA3124">
        <v>818202</v>
      </c>
      <c r="AB3124" s="198">
        <v>37043.875</v>
      </c>
      <c r="AC3124" s="198">
        <v>37072.875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1311117</v>
      </c>
      <c r="H3125" s="198">
        <v>37041.391331018516</v>
      </c>
      <c r="I3125" t="s">
        <v>1600</v>
      </c>
      <c r="M3125" t="s">
        <v>2946</v>
      </c>
      <c r="N3125" t="s">
        <v>1524</v>
      </c>
      <c r="O3125" t="s">
        <v>4891</v>
      </c>
      <c r="P3125" s="199">
        <v>5000</v>
      </c>
      <c r="S3125" t="s">
        <v>2947</v>
      </c>
      <c r="T3125" t="s">
        <v>3255</v>
      </c>
      <c r="U3125" s="201">
        <v>3.5274999999999999</v>
      </c>
      <c r="V3125" t="s">
        <v>1365</v>
      </c>
      <c r="W3125" t="s">
        <v>1363</v>
      </c>
      <c r="X3125" t="s">
        <v>1548</v>
      </c>
      <c r="Y3125" t="s">
        <v>1528</v>
      </c>
      <c r="Z3125" t="s">
        <v>1909</v>
      </c>
      <c r="AA3125">
        <v>818203</v>
      </c>
      <c r="AB3125" s="198">
        <v>37042.875</v>
      </c>
      <c r="AC3125" s="198">
        <v>37042.875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1311118</v>
      </c>
      <c r="H3126" s="198">
        <v>37041.391342592593</v>
      </c>
      <c r="I3126" t="s">
        <v>1600</v>
      </c>
      <c r="M3126" t="s">
        <v>2946</v>
      </c>
      <c r="N3126" t="s">
        <v>1524</v>
      </c>
      <c r="O3126" t="s">
        <v>360</v>
      </c>
      <c r="P3126" s="199">
        <v>5000</v>
      </c>
      <c r="S3126" t="s">
        <v>2947</v>
      </c>
      <c r="T3126" t="s">
        <v>3255</v>
      </c>
      <c r="U3126" s="201">
        <v>3.62</v>
      </c>
      <c r="V3126" t="s">
        <v>1100</v>
      </c>
      <c r="W3126" t="s">
        <v>1107</v>
      </c>
      <c r="X3126" t="s">
        <v>85</v>
      </c>
      <c r="Y3126" t="s">
        <v>1528</v>
      </c>
      <c r="Z3126" t="s">
        <v>1909</v>
      </c>
      <c r="AA3126">
        <v>818204</v>
      </c>
      <c r="AB3126" s="198">
        <v>37042.875</v>
      </c>
      <c r="AC3126" s="198">
        <v>37042.875</v>
      </c>
    </row>
    <row r="3127" spans="1:29" x14ac:dyDescent="0.25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3">
        <f t="shared" si="245"/>
        <v>30000</v>
      </c>
      <c r="G3127" s="202">
        <v>1311119</v>
      </c>
      <c r="H3127" s="198">
        <v>37041.39135416667</v>
      </c>
      <c r="I3127" t="s">
        <v>1600</v>
      </c>
      <c r="M3127" t="s">
        <v>2946</v>
      </c>
      <c r="N3127" t="s">
        <v>1268</v>
      </c>
      <c r="O3127" t="s">
        <v>2190</v>
      </c>
      <c r="Q3127" s="199">
        <v>1000</v>
      </c>
      <c r="S3127" t="s">
        <v>2947</v>
      </c>
      <c r="T3127" t="s">
        <v>3255</v>
      </c>
      <c r="U3127" s="201">
        <v>3.48</v>
      </c>
      <c r="V3127" t="s">
        <v>3375</v>
      </c>
      <c r="W3127" t="s">
        <v>2914</v>
      </c>
      <c r="X3127" t="s">
        <v>2915</v>
      </c>
      <c r="Y3127" t="s">
        <v>3275</v>
      </c>
      <c r="Z3127" t="s">
        <v>1909</v>
      </c>
      <c r="AA3127" t="s">
        <v>2547</v>
      </c>
      <c r="AB3127" s="198">
        <v>37043.875</v>
      </c>
      <c r="AC3127" s="198">
        <v>37072.875</v>
      </c>
    </row>
    <row r="3128" spans="1:29" x14ac:dyDescent="0.25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31</v>
      </c>
      <c r="F3128" s="213">
        <f t="shared" si="245"/>
        <v>155000</v>
      </c>
      <c r="G3128" s="202">
        <v>1311121</v>
      </c>
      <c r="H3128" s="198">
        <v>37041.391400462962</v>
      </c>
      <c r="I3128" t="s">
        <v>1254</v>
      </c>
      <c r="M3128" t="s">
        <v>2946</v>
      </c>
      <c r="N3128" t="s">
        <v>1268</v>
      </c>
      <c r="O3128" t="s">
        <v>1537</v>
      </c>
      <c r="P3128" s="199">
        <v>5000</v>
      </c>
      <c r="S3128" t="s">
        <v>2947</v>
      </c>
      <c r="T3128" t="s">
        <v>3255</v>
      </c>
      <c r="U3128" s="201">
        <v>3.69</v>
      </c>
      <c r="V3128" t="s">
        <v>912</v>
      </c>
      <c r="W3128" t="s">
        <v>1767</v>
      </c>
      <c r="X3128" t="s">
        <v>1269</v>
      </c>
      <c r="Y3128" t="s">
        <v>3275</v>
      </c>
      <c r="Z3128" t="s">
        <v>1909</v>
      </c>
      <c r="AA3128" t="s">
        <v>2548</v>
      </c>
      <c r="AB3128" s="198">
        <v>37073.875</v>
      </c>
      <c r="AC3128" s="198">
        <v>37103.875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1519</v>
      </c>
      <c r="G3129" s="202">
        <v>1311122</v>
      </c>
      <c r="H3129" s="198">
        <v>37041.391400462962</v>
      </c>
      <c r="I3129" t="s">
        <v>1529</v>
      </c>
      <c r="M3129" t="s">
        <v>2946</v>
      </c>
      <c r="N3129" t="s">
        <v>1524</v>
      </c>
      <c r="O3129" t="s">
        <v>4893</v>
      </c>
      <c r="Q3129" s="199">
        <v>1519</v>
      </c>
      <c r="S3129" t="s">
        <v>2947</v>
      </c>
      <c r="T3129" t="s">
        <v>3255</v>
      </c>
      <c r="U3129" s="201">
        <v>3.5525000000000002</v>
      </c>
      <c r="V3129" t="s">
        <v>289</v>
      </c>
      <c r="W3129" t="s">
        <v>1363</v>
      </c>
      <c r="X3129" t="s">
        <v>1548</v>
      </c>
      <c r="Y3129" t="s">
        <v>1528</v>
      </c>
      <c r="Z3129" t="s">
        <v>1909</v>
      </c>
      <c r="AA3129">
        <v>818205</v>
      </c>
      <c r="AB3129" s="198">
        <v>37042.875</v>
      </c>
      <c r="AC3129" s="198">
        <v>37042.875</v>
      </c>
    </row>
    <row r="3130" spans="1:29" x14ac:dyDescent="0.25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31</v>
      </c>
      <c r="F3130" s="213">
        <f t="shared" si="245"/>
        <v>310000</v>
      </c>
      <c r="G3130" s="202">
        <v>1311124</v>
      </c>
      <c r="H3130" s="198">
        <v>37041.391435185185</v>
      </c>
      <c r="I3130" t="s">
        <v>1600</v>
      </c>
      <c r="M3130" t="s">
        <v>2946</v>
      </c>
      <c r="N3130" t="s">
        <v>1268</v>
      </c>
      <c r="O3130" t="s">
        <v>1537</v>
      </c>
      <c r="P3130" s="199">
        <v>10000</v>
      </c>
      <c r="S3130" t="s">
        <v>2947</v>
      </c>
      <c r="T3130" t="s">
        <v>3255</v>
      </c>
      <c r="U3130" s="201">
        <v>3.69</v>
      </c>
      <c r="V3130" t="s">
        <v>3387</v>
      </c>
      <c r="W3130" t="s">
        <v>1767</v>
      </c>
      <c r="X3130" t="s">
        <v>1269</v>
      </c>
      <c r="Y3130" t="s">
        <v>3275</v>
      </c>
      <c r="Z3130" t="s">
        <v>1909</v>
      </c>
      <c r="AA3130" t="s">
        <v>2549</v>
      </c>
      <c r="AB3130" s="198">
        <v>37073.875</v>
      </c>
      <c r="AC3130" s="198">
        <v>37103.875</v>
      </c>
    </row>
    <row r="3131" spans="1:29" x14ac:dyDescent="0.25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1311123</v>
      </c>
      <c r="H3131" s="198">
        <v>37041.391435185185</v>
      </c>
      <c r="I3131" t="s">
        <v>1267</v>
      </c>
      <c r="M3131" t="s">
        <v>3086</v>
      </c>
      <c r="N3131" t="s">
        <v>1063</v>
      </c>
      <c r="O3131" t="s">
        <v>2972</v>
      </c>
      <c r="P3131" s="199">
        <v>50000</v>
      </c>
      <c r="S3131" t="s">
        <v>2953</v>
      </c>
      <c r="T3131" t="s">
        <v>3255</v>
      </c>
      <c r="U3131" s="201">
        <v>28.59</v>
      </c>
      <c r="V3131" t="s">
        <v>3332</v>
      </c>
      <c r="W3131" t="s">
        <v>1065</v>
      </c>
      <c r="X3131" t="s">
        <v>1066</v>
      </c>
      <c r="Y3131" t="s">
        <v>1670</v>
      </c>
      <c r="Z3131" t="s">
        <v>1909</v>
      </c>
      <c r="AA3131">
        <v>109552</v>
      </c>
      <c r="AB3131" s="198">
        <v>37073</v>
      </c>
      <c r="AC3131" s="198">
        <v>37103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1766</v>
      </c>
      <c r="G3132" s="202">
        <v>1311125</v>
      </c>
      <c r="H3132" s="198">
        <v>37041.391446759262</v>
      </c>
      <c r="I3132" t="s">
        <v>1552</v>
      </c>
      <c r="M3132" t="s">
        <v>2946</v>
      </c>
      <c r="N3132" t="s">
        <v>1524</v>
      </c>
      <c r="O3132" t="s">
        <v>4891</v>
      </c>
      <c r="Q3132" s="199">
        <v>1766</v>
      </c>
      <c r="S3132" t="s">
        <v>2947</v>
      </c>
      <c r="T3132" t="s">
        <v>3255</v>
      </c>
      <c r="U3132" s="201">
        <v>3.53</v>
      </c>
      <c r="V3132" t="s">
        <v>1082</v>
      </c>
      <c r="W3132" t="s">
        <v>1363</v>
      </c>
      <c r="X3132" t="s">
        <v>1548</v>
      </c>
      <c r="Y3132" t="s">
        <v>1528</v>
      </c>
      <c r="Z3132" t="s">
        <v>1909</v>
      </c>
      <c r="AA3132">
        <v>818207</v>
      </c>
      <c r="AB3132" s="198">
        <v>37042.875</v>
      </c>
      <c r="AC3132" s="198">
        <v>37042.875</v>
      </c>
    </row>
    <row r="3133" spans="1:29" x14ac:dyDescent="0.25">
      <c r="A3133" s="44" t="str">
        <f t="shared" si="241"/>
        <v xml:space="preserve"> Crude Financial</v>
      </c>
      <c r="B3133" s="44" t="str">
        <f t="shared" si="242"/>
        <v/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31</v>
      </c>
      <c r="F3133" s="213">
        <f t="shared" si="245"/>
        <v>775000</v>
      </c>
      <c r="G3133" s="202">
        <v>1311126</v>
      </c>
      <c r="H3133" s="198">
        <v>37041.391504629632</v>
      </c>
      <c r="I3133" t="s">
        <v>1267</v>
      </c>
      <c r="M3133" t="s">
        <v>3086</v>
      </c>
      <c r="N3133" t="s">
        <v>1288</v>
      </c>
      <c r="O3133" t="s">
        <v>1289</v>
      </c>
      <c r="P3133" s="199">
        <v>25000</v>
      </c>
      <c r="S3133" t="s">
        <v>1290</v>
      </c>
      <c r="T3133" t="s">
        <v>3255</v>
      </c>
      <c r="U3133" s="201">
        <v>29</v>
      </c>
      <c r="V3133" t="s">
        <v>1511</v>
      </c>
      <c r="W3133" t="s">
        <v>1050</v>
      </c>
      <c r="X3133" t="s">
        <v>1051</v>
      </c>
      <c r="Y3133" t="s">
        <v>1670</v>
      </c>
      <c r="Z3133" t="s">
        <v>3420</v>
      </c>
      <c r="AA3133">
        <v>109553</v>
      </c>
      <c r="AB3133" s="198">
        <v>37073</v>
      </c>
      <c r="AC3133" s="198">
        <v>37103</v>
      </c>
    </row>
    <row r="3134" spans="1:29" x14ac:dyDescent="0.25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3">
        <f t="shared" si="245"/>
        <v>300000</v>
      </c>
      <c r="G3134" s="202">
        <v>1311128</v>
      </c>
      <c r="H3134" s="198">
        <v>37041.391562500001</v>
      </c>
      <c r="I3134" t="s">
        <v>1532</v>
      </c>
      <c r="M3134" t="s">
        <v>2946</v>
      </c>
      <c r="N3134" t="s">
        <v>1268</v>
      </c>
      <c r="O3134" t="s">
        <v>2320</v>
      </c>
      <c r="Q3134" s="199">
        <v>10000</v>
      </c>
      <c r="S3134" t="s">
        <v>2947</v>
      </c>
      <c r="T3134" t="s">
        <v>3255</v>
      </c>
      <c r="U3134" s="201">
        <v>3.69</v>
      </c>
      <c r="V3134" t="s">
        <v>1329</v>
      </c>
      <c r="W3134" t="s">
        <v>89</v>
      </c>
      <c r="X3134" t="s">
        <v>90</v>
      </c>
      <c r="Y3134" t="s">
        <v>3275</v>
      </c>
      <c r="Z3134" t="s">
        <v>1909</v>
      </c>
      <c r="AA3134" t="s">
        <v>2550</v>
      </c>
      <c r="AB3134" s="198">
        <v>37043.875</v>
      </c>
      <c r="AC3134" s="198">
        <v>37072.875</v>
      </c>
    </row>
    <row r="3135" spans="1:29" x14ac:dyDescent="0.25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10000</v>
      </c>
      <c r="G3135" s="202">
        <v>1311130</v>
      </c>
      <c r="H3135" s="198">
        <v>37041.39162037037</v>
      </c>
      <c r="I3135" t="s">
        <v>1463</v>
      </c>
      <c r="M3135" t="s">
        <v>2946</v>
      </c>
      <c r="N3135" t="s">
        <v>96</v>
      </c>
      <c r="O3135" t="s">
        <v>1016</v>
      </c>
      <c r="P3135" s="199">
        <v>10000</v>
      </c>
      <c r="S3135" t="s">
        <v>3329</v>
      </c>
      <c r="T3135" t="s">
        <v>97</v>
      </c>
      <c r="U3135" s="201">
        <v>4.75</v>
      </c>
      <c r="V3135" t="s">
        <v>3338</v>
      </c>
      <c r="W3135" t="s">
        <v>98</v>
      </c>
      <c r="X3135" t="s">
        <v>99</v>
      </c>
      <c r="Y3135" t="s">
        <v>1528</v>
      </c>
      <c r="Z3135" t="s">
        <v>1910</v>
      </c>
      <c r="AA3135">
        <v>818208</v>
      </c>
      <c r="AB3135" s="198">
        <v>37041.875</v>
      </c>
      <c r="AC3135" s="198">
        <v>37041.875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1311133</v>
      </c>
      <c r="H3136" s="198">
        <v>37041.39167824074</v>
      </c>
      <c r="I3136" t="s">
        <v>105</v>
      </c>
      <c r="M3136" t="s">
        <v>2946</v>
      </c>
      <c r="N3136" t="s">
        <v>1524</v>
      </c>
      <c r="O3136" t="s">
        <v>1984</v>
      </c>
      <c r="P3136" s="199">
        <v>5000</v>
      </c>
      <c r="S3136" t="s">
        <v>2947</v>
      </c>
      <c r="T3136" t="s">
        <v>3255</v>
      </c>
      <c r="U3136" s="201">
        <v>4.0199999999999996</v>
      </c>
      <c r="V3136" t="s">
        <v>3345</v>
      </c>
      <c r="W3136" t="s">
        <v>250</v>
      </c>
      <c r="X3136" t="s">
        <v>70</v>
      </c>
      <c r="Y3136" t="s">
        <v>1528</v>
      </c>
      <c r="Z3136" t="s">
        <v>1909</v>
      </c>
      <c r="AA3136">
        <v>818209</v>
      </c>
      <c r="AB3136" s="198">
        <v>37042.875</v>
      </c>
      <c r="AC3136" s="198">
        <v>37042.875</v>
      </c>
    </row>
    <row r="3137" spans="1:29" x14ac:dyDescent="0.25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1311134</v>
      </c>
      <c r="H3137" s="198">
        <v>37041.391689814816</v>
      </c>
      <c r="I3137" t="s">
        <v>3380</v>
      </c>
      <c r="M3137" t="s">
        <v>2946</v>
      </c>
      <c r="N3137" t="s">
        <v>96</v>
      </c>
      <c r="O3137" t="s">
        <v>1016</v>
      </c>
      <c r="P3137" s="199">
        <v>10000</v>
      </c>
      <c r="S3137" t="s">
        <v>3329</v>
      </c>
      <c r="T3137" t="s">
        <v>97</v>
      </c>
      <c r="U3137" s="201">
        <v>4.7450000000000001</v>
      </c>
      <c r="V3137" t="s">
        <v>1132</v>
      </c>
      <c r="W3137" t="s">
        <v>98</v>
      </c>
      <c r="X3137" t="s">
        <v>99</v>
      </c>
      <c r="Y3137" t="s">
        <v>1528</v>
      </c>
      <c r="Z3137" t="s">
        <v>1910</v>
      </c>
      <c r="AA3137">
        <v>818210</v>
      </c>
      <c r="AB3137" s="198">
        <v>37041.875</v>
      </c>
      <c r="AC3137" s="198">
        <v>37041.875</v>
      </c>
    </row>
    <row r="3138" spans="1:29" x14ac:dyDescent="0.25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25000</v>
      </c>
      <c r="G3138" s="202">
        <v>1311135</v>
      </c>
      <c r="H3138" s="198">
        <v>37041.391701388886</v>
      </c>
      <c r="I3138" t="s">
        <v>1267</v>
      </c>
      <c r="M3138" t="s">
        <v>3086</v>
      </c>
      <c r="N3138" t="s">
        <v>488</v>
      </c>
      <c r="O3138" t="s">
        <v>489</v>
      </c>
      <c r="P3138" s="199">
        <v>25000</v>
      </c>
      <c r="S3138" t="s">
        <v>2949</v>
      </c>
      <c r="T3138" t="s">
        <v>3255</v>
      </c>
      <c r="U3138" s="201">
        <v>-0.11</v>
      </c>
      <c r="V3138" t="s">
        <v>3332</v>
      </c>
      <c r="W3138" t="s">
        <v>377</v>
      </c>
      <c r="X3138" t="s">
        <v>490</v>
      </c>
      <c r="Y3138" t="s">
        <v>3275</v>
      </c>
      <c r="Z3138" t="s">
        <v>1909</v>
      </c>
      <c r="AA3138" t="s">
        <v>2551</v>
      </c>
      <c r="AB3138" s="198">
        <v>37073</v>
      </c>
      <c r="AC3138" s="198">
        <v>37103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1311137</v>
      </c>
      <c r="H3139" s="198">
        <v>37041.391724537039</v>
      </c>
      <c r="I3139" t="s">
        <v>1551</v>
      </c>
      <c r="M3139" t="s">
        <v>2946</v>
      </c>
      <c r="N3139" t="s">
        <v>1524</v>
      </c>
      <c r="O3139" t="s">
        <v>4926</v>
      </c>
      <c r="Q3139" s="199">
        <v>5000</v>
      </c>
      <c r="S3139" t="s">
        <v>2947</v>
      </c>
      <c r="T3139" t="s">
        <v>3255</v>
      </c>
      <c r="U3139" s="201">
        <v>2.665</v>
      </c>
      <c r="V3139" t="s">
        <v>1372</v>
      </c>
      <c r="W3139" t="s">
        <v>104</v>
      </c>
      <c r="X3139" t="s">
        <v>83</v>
      </c>
      <c r="Y3139" t="s">
        <v>1528</v>
      </c>
      <c r="Z3139" t="s">
        <v>1909</v>
      </c>
      <c r="AA3139">
        <v>818211</v>
      </c>
      <c r="AB3139" s="198">
        <v>37042.875</v>
      </c>
      <c r="AC3139" s="198">
        <v>37042.875</v>
      </c>
    </row>
    <row r="3140" spans="1:29" x14ac:dyDescent="0.25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31</v>
      </c>
      <c r="F3140" s="213">
        <f t="shared" si="245"/>
        <v>620000</v>
      </c>
      <c r="G3140" s="202">
        <v>1311139</v>
      </c>
      <c r="H3140" s="198">
        <v>37041.391759259262</v>
      </c>
      <c r="I3140" t="s">
        <v>3151</v>
      </c>
      <c r="M3140" t="s">
        <v>2946</v>
      </c>
      <c r="N3140" t="s">
        <v>1268</v>
      </c>
      <c r="O3140" t="s">
        <v>1537</v>
      </c>
      <c r="Q3140" s="199">
        <v>20000</v>
      </c>
      <c r="S3140" t="s">
        <v>2947</v>
      </c>
      <c r="T3140" t="s">
        <v>3255</v>
      </c>
      <c r="U3140" s="201">
        <v>3.6949999999999998</v>
      </c>
      <c r="V3140" t="s">
        <v>1544</v>
      </c>
      <c r="W3140" t="s">
        <v>1767</v>
      </c>
      <c r="X3140" t="s">
        <v>1269</v>
      </c>
      <c r="Y3140" t="s">
        <v>3275</v>
      </c>
      <c r="Z3140" t="s">
        <v>1909</v>
      </c>
      <c r="AA3140" t="s">
        <v>2552</v>
      </c>
      <c r="AB3140" s="198">
        <v>37073.875</v>
      </c>
      <c r="AC3140" s="198">
        <v>37103.875</v>
      </c>
    </row>
    <row r="3141" spans="1:29" x14ac:dyDescent="0.25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1311140</v>
      </c>
      <c r="H3141" s="198">
        <v>37041.391770833332</v>
      </c>
      <c r="I3141" t="s">
        <v>3380</v>
      </c>
      <c r="M3141" t="s">
        <v>2946</v>
      </c>
      <c r="N3141" t="s">
        <v>96</v>
      </c>
      <c r="O3141" t="s">
        <v>1016</v>
      </c>
      <c r="P3141" s="199">
        <v>10000</v>
      </c>
      <c r="S3141" t="s">
        <v>3329</v>
      </c>
      <c r="T3141" t="s">
        <v>97</v>
      </c>
      <c r="U3141" s="201">
        <v>4.7350000000000003</v>
      </c>
      <c r="V3141" t="s">
        <v>1132</v>
      </c>
      <c r="W3141" t="s">
        <v>98</v>
      </c>
      <c r="X3141" t="s">
        <v>99</v>
      </c>
      <c r="Y3141" t="s">
        <v>1528</v>
      </c>
      <c r="Z3141" t="s">
        <v>1910</v>
      </c>
      <c r="AA3141">
        <v>818212</v>
      </c>
      <c r="AB3141" s="198">
        <v>37041.875</v>
      </c>
      <c r="AC3141" s="198">
        <v>37041.875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1311141</v>
      </c>
      <c r="H3142" s="198">
        <v>37041.391782407409</v>
      </c>
      <c r="I3142" t="s">
        <v>1551</v>
      </c>
      <c r="M3142" t="s">
        <v>2946</v>
      </c>
      <c r="N3142" t="s">
        <v>1524</v>
      </c>
      <c r="O3142" t="s">
        <v>110</v>
      </c>
      <c r="P3142" s="199">
        <v>10000</v>
      </c>
      <c r="S3142" t="s">
        <v>2947</v>
      </c>
      <c r="T3142" t="s">
        <v>3255</v>
      </c>
      <c r="U3142" s="201">
        <v>3.6749999999999998</v>
      </c>
      <c r="V3142" t="s">
        <v>1058</v>
      </c>
      <c r="W3142" t="s">
        <v>1101</v>
      </c>
      <c r="X3142" t="s">
        <v>1102</v>
      </c>
      <c r="Y3142" t="s">
        <v>1528</v>
      </c>
      <c r="Z3142" t="s">
        <v>1909</v>
      </c>
      <c r="AA3142">
        <v>818213</v>
      </c>
      <c r="AB3142" s="198">
        <v>37042.875</v>
      </c>
      <c r="AC3142" s="198">
        <v>37042.875</v>
      </c>
    </row>
    <row r="3143" spans="1:29" x14ac:dyDescent="0.25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300000</v>
      </c>
      <c r="G3143" s="202">
        <v>1311145</v>
      </c>
      <c r="H3143" s="198">
        <v>37041.391851851855</v>
      </c>
      <c r="I3143" t="s">
        <v>1241</v>
      </c>
      <c r="M3143" t="s">
        <v>2946</v>
      </c>
      <c r="N3143" t="s">
        <v>1268</v>
      </c>
      <c r="O3143" t="s">
        <v>74</v>
      </c>
      <c r="Q3143" s="199">
        <v>10000</v>
      </c>
      <c r="S3143" t="s">
        <v>2947</v>
      </c>
      <c r="T3143" t="s">
        <v>3255</v>
      </c>
      <c r="U3143" s="201">
        <v>3.62</v>
      </c>
      <c r="V3143" t="s">
        <v>14</v>
      </c>
      <c r="W3143" t="s">
        <v>1580</v>
      </c>
      <c r="X3143" t="s">
        <v>1093</v>
      </c>
      <c r="Y3143" t="s">
        <v>3275</v>
      </c>
      <c r="Z3143" t="s">
        <v>1909</v>
      </c>
      <c r="AA3143" t="s">
        <v>2553</v>
      </c>
      <c r="AB3143" s="198">
        <v>37043.875</v>
      </c>
      <c r="AC3143" s="198">
        <v>37072.875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1311144</v>
      </c>
      <c r="H3144" s="198">
        <v>37041.391851851855</v>
      </c>
      <c r="I3144" t="s">
        <v>1600</v>
      </c>
      <c r="M3144" t="s">
        <v>2946</v>
      </c>
      <c r="N3144" t="s">
        <v>1524</v>
      </c>
      <c r="O3144" t="s">
        <v>4891</v>
      </c>
      <c r="P3144" s="199">
        <v>5000</v>
      </c>
      <c r="S3144" t="s">
        <v>2947</v>
      </c>
      <c r="T3144" t="s">
        <v>3255</v>
      </c>
      <c r="U3144" s="201">
        <v>3.5274999999999999</v>
      </c>
      <c r="V3144" t="s">
        <v>1365</v>
      </c>
      <c r="W3144" t="s">
        <v>1363</v>
      </c>
      <c r="X3144" t="s">
        <v>1548</v>
      </c>
      <c r="Y3144" t="s">
        <v>1528</v>
      </c>
      <c r="Z3144" t="s">
        <v>1909</v>
      </c>
      <c r="AA3144">
        <v>818214</v>
      </c>
      <c r="AB3144" s="198">
        <v>37042.875</v>
      </c>
      <c r="AC3144" s="198">
        <v>37042.875</v>
      </c>
    </row>
    <row r="3145" spans="1:29" x14ac:dyDescent="0.25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1311146</v>
      </c>
      <c r="H3145" s="198">
        <v>37041.391886574071</v>
      </c>
      <c r="I3145" t="s">
        <v>3151</v>
      </c>
      <c r="M3145" t="s">
        <v>2946</v>
      </c>
      <c r="N3145" t="s">
        <v>1268</v>
      </c>
      <c r="O3145" t="s">
        <v>1537</v>
      </c>
      <c r="Q3145" s="199">
        <v>20000</v>
      </c>
      <c r="S3145" t="s">
        <v>2947</v>
      </c>
      <c r="T3145" t="s">
        <v>3255</v>
      </c>
      <c r="U3145" s="201">
        <v>3.6949999999999998</v>
      </c>
      <c r="V3145" t="s">
        <v>1544</v>
      </c>
      <c r="W3145" t="s">
        <v>1767</v>
      </c>
      <c r="X3145" t="s">
        <v>1269</v>
      </c>
      <c r="Y3145" t="s">
        <v>3275</v>
      </c>
      <c r="Z3145" t="s">
        <v>1909</v>
      </c>
      <c r="AA3145" t="s">
        <v>2554</v>
      </c>
      <c r="AB3145" s="198">
        <v>37073.875</v>
      </c>
      <c r="AC3145" s="198">
        <v>37103.875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25000</v>
      </c>
      <c r="G3146" s="202">
        <v>1311147</v>
      </c>
      <c r="H3146" s="198">
        <v>37041.391898148147</v>
      </c>
      <c r="I3146" t="s">
        <v>3227</v>
      </c>
      <c r="M3146" t="s">
        <v>2946</v>
      </c>
      <c r="N3146" t="s">
        <v>1524</v>
      </c>
      <c r="O3146" t="s">
        <v>110</v>
      </c>
      <c r="Q3146" s="199">
        <v>25000</v>
      </c>
      <c r="S3146" t="s">
        <v>2947</v>
      </c>
      <c r="T3146" t="s">
        <v>3255</v>
      </c>
      <c r="U3146" s="201">
        <v>3.6749999999999998</v>
      </c>
      <c r="V3146" t="s">
        <v>1122</v>
      </c>
      <c r="W3146" t="s">
        <v>1101</v>
      </c>
      <c r="X3146" t="s">
        <v>1102</v>
      </c>
      <c r="Y3146" t="s">
        <v>1528</v>
      </c>
      <c r="Z3146" t="s">
        <v>1909</v>
      </c>
      <c r="AA3146">
        <v>818215</v>
      </c>
      <c r="AB3146" s="198">
        <v>37042.875</v>
      </c>
      <c r="AC3146" s="198">
        <v>37042.875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10752</v>
      </c>
      <c r="G3147" s="202">
        <v>1311148</v>
      </c>
      <c r="H3147" s="198">
        <v>37041.391921296294</v>
      </c>
      <c r="I3147" t="s">
        <v>1094</v>
      </c>
      <c r="M3147" t="s">
        <v>2946</v>
      </c>
      <c r="N3147" t="s">
        <v>1524</v>
      </c>
      <c r="O3147" t="s">
        <v>4879</v>
      </c>
      <c r="P3147" s="199">
        <v>10752</v>
      </c>
      <c r="S3147" t="s">
        <v>2947</v>
      </c>
      <c r="T3147" t="s">
        <v>3255</v>
      </c>
      <c r="U3147" s="201">
        <v>3.86</v>
      </c>
      <c r="V3147" t="s">
        <v>1686</v>
      </c>
      <c r="W3147" t="s">
        <v>1575</v>
      </c>
      <c r="X3147" t="s">
        <v>1576</v>
      </c>
      <c r="Y3147" t="s">
        <v>1528</v>
      </c>
      <c r="Z3147" t="s">
        <v>1909</v>
      </c>
      <c r="AA3147">
        <v>818216</v>
      </c>
      <c r="AB3147" s="198">
        <v>37042.875</v>
      </c>
      <c r="AC3147" s="198">
        <v>37042.875</v>
      </c>
    </row>
    <row r="3148" spans="1:29" x14ac:dyDescent="0.25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150000</v>
      </c>
      <c r="G3148" s="202">
        <v>1311149</v>
      </c>
      <c r="H3148" s="198">
        <v>37041.391932870371</v>
      </c>
      <c r="I3148" t="s">
        <v>3341</v>
      </c>
      <c r="M3148" t="s">
        <v>2946</v>
      </c>
      <c r="N3148" t="s">
        <v>96</v>
      </c>
      <c r="O3148" t="s">
        <v>3128</v>
      </c>
      <c r="P3148" s="199">
        <v>5000</v>
      </c>
      <c r="S3148" t="s">
        <v>3329</v>
      </c>
      <c r="T3148" t="s">
        <v>97</v>
      </c>
      <c r="U3148" s="201">
        <v>4.8</v>
      </c>
      <c r="V3148" t="s">
        <v>3342</v>
      </c>
      <c r="W3148" t="s">
        <v>1502</v>
      </c>
      <c r="X3148" t="s">
        <v>99</v>
      </c>
      <c r="Y3148" t="s">
        <v>1528</v>
      </c>
      <c r="Z3148" t="s">
        <v>1910</v>
      </c>
      <c r="AA3148">
        <v>818217</v>
      </c>
      <c r="AB3148" s="198">
        <v>37043.875</v>
      </c>
      <c r="AC3148" s="198">
        <v>37072.875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1311150</v>
      </c>
      <c r="H3149" s="198">
        <v>37041.391956018517</v>
      </c>
      <c r="I3149" t="s">
        <v>2992</v>
      </c>
      <c r="M3149" t="s">
        <v>2946</v>
      </c>
      <c r="N3149" t="s">
        <v>1524</v>
      </c>
      <c r="O3149" t="s">
        <v>4940</v>
      </c>
      <c r="P3149" s="199">
        <v>5000</v>
      </c>
      <c r="S3149" t="s">
        <v>2947</v>
      </c>
      <c r="T3149" t="s">
        <v>3255</v>
      </c>
      <c r="U3149" s="201">
        <v>4.5</v>
      </c>
      <c r="V3149" t="s">
        <v>2519</v>
      </c>
      <c r="W3149" t="s">
        <v>82</v>
      </c>
      <c r="X3149" t="s">
        <v>83</v>
      </c>
      <c r="Y3149" t="s">
        <v>1528</v>
      </c>
      <c r="Z3149" t="s">
        <v>1909</v>
      </c>
      <c r="AA3149">
        <v>818218</v>
      </c>
      <c r="AB3149" s="198">
        <v>37042.875</v>
      </c>
      <c r="AC3149" s="198">
        <v>37042.875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1311151</v>
      </c>
      <c r="H3150" s="198">
        <v>37041.39199074074</v>
      </c>
      <c r="I3150" t="s">
        <v>1094</v>
      </c>
      <c r="M3150" t="s">
        <v>2946</v>
      </c>
      <c r="N3150" t="s">
        <v>1524</v>
      </c>
      <c r="O3150" t="s">
        <v>4879</v>
      </c>
      <c r="P3150" s="199">
        <v>5000</v>
      </c>
      <c r="S3150" t="s">
        <v>2947</v>
      </c>
      <c r="T3150" t="s">
        <v>3255</v>
      </c>
      <c r="U3150" s="201">
        <v>3.855</v>
      </c>
      <c r="V3150" t="s">
        <v>1686</v>
      </c>
      <c r="W3150" t="s">
        <v>1575</v>
      </c>
      <c r="X3150" t="s">
        <v>1576</v>
      </c>
      <c r="Y3150" t="s">
        <v>1528</v>
      </c>
      <c r="Z3150" t="s">
        <v>1909</v>
      </c>
      <c r="AA3150">
        <v>818219</v>
      </c>
      <c r="AB3150" s="198">
        <v>37042.875</v>
      </c>
      <c r="AC3150" s="198">
        <v>37042.875</v>
      </c>
    </row>
    <row r="3151" spans="1:29" x14ac:dyDescent="0.25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31</v>
      </c>
      <c r="F3151" s="213">
        <f t="shared" si="250"/>
        <v>232500</v>
      </c>
      <c r="G3151" s="202">
        <v>1311152</v>
      </c>
      <c r="H3151" s="198">
        <v>37041.392013888886</v>
      </c>
      <c r="I3151" t="s">
        <v>77</v>
      </c>
      <c r="M3151" t="s">
        <v>2946</v>
      </c>
      <c r="N3151" t="s">
        <v>1268</v>
      </c>
      <c r="O3151" t="s">
        <v>1537</v>
      </c>
      <c r="P3151" s="199">
        <v>7500</v>
      </c>
      <c r="S3151" t="s">
        <v>2947</v>
      </c>
      <c r="T3151" t="s">
        <v>3255</v>
      </c>
      <c r="U3151" s="201">
        <v>3.69</v>
      </c>
      <c r="V3151" t="s">
        <v>1216</v>
      </c>
      <c r="W3151" t="s">
        <v>1767</v>
      </c>
      <c r="X3151" t="s">
        <v>1269</v>
      </c>
      <c r="Y3151" t="s">
        <v>3275</v>
      </c>
      <c r="Z3151" t="s">
        <v>1909</v>
      </c>
      <c r="AA3151" t="s">
        <v>2555</v>
      </c>
      <c r="AB3151" s="198">
        <v>37073.875</v>
      </c>
      <c r="AC3151" s="198">
        <v>37103.875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1311153</v>
      </c>
      <c r="H3152" s="198">
        <v>37041.392025462963</v>
      </c>
      <c r="I3152" t="s">
        <v>1094</v>
      </c>
      <c r="M3152" t="s">
        <v>2946</v>
      </c>
      <c r="N3152" t="s">
        <v>1524</v>
      </c>
      <c r="O3152" t="s">
        <v>4879</v>
      </c>
      <c r="P3152" s="199">
        <v>5000</v>
      </c>
      <c r="S3152" t="s">
        <v>2947</v>
      </c>
      <c r="T3152" t="s">
        <v>3255</v>
      </c>
      <c r="U3152" s="201">
        <v>3.85</v>
      </c>
      <c r="V3152" t="s">
        <v>1686</v>
      </c>
      <c r="W3152" t="s">
        <v>1575</v>
      </c>
      <c r="X3152" t="s">
        <v>1576</v>
      </c>
      <c r="Y3152" t="s">
        <v>1528</v>
      </c>
      <c r="Z3152" t="s">
        <v>1909</v>
      </c>
      <c r="AA3152">
        <v>818220</v>
      </c>
      <c r="AB3152" s="198">
        <v>37042.875</v>
      </c>
      <c r="AC3152" s="198">
        <v>37042.875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</v>
      </c>
      <c r="G3153" s="202">
        <v>1311155</v>
      </c>
      <c r="H3153" s="198">
        <v>37041.392071759263</v>
      </c>
      <c r="I3153" t="s">
        <v>1094</v>
      </c>
      <c r="M3153" t="s">
        <v>2946</v>
      </c>
      <c r="N3153" t="s">
        <v>1524</v>
      </c>
      <c r="O3153" t="s">
        <v>4879</v>
      </c>
      <c r="P3153" s="199">
        <v>1000</v>
      </c>
      <c r="S3153" t="s">
        <v>2947</v>
      </c>
      <c r="T3153" t="s">
        <v>3255</v>
      </c>
      <c r="U3153" s="201">
        <v>3.85</v>
      </c>
      <c r="V3153" t="s">
        <v>1686</v>
      </c>
      <c r="W3153" t="s">
        <v>1575</v>
      </c>
      <c r="X3153" t="s">
        <v>1576</v>
      </c>
      <c r="Y3153" t="s">
        <v>1528</v>
      </c>
      <c r="Z3153" t="s">
        <v>1909</v>
      </c>
      <c r="AA3153">
        <v>818221</v>
      </c>
      <c r="AB3153" s="198">
        <v>37042.875</v>
      </c>
      <c r="AC3153" s="198">
        <v>37042.875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4000</v>
      </c>
      <c r="G3154" s="202">
        <v>1311156</v>
      </c>
      <c r="H3154" s="198">
        <v>37041.392083333332</v>
      </c>
      <c r="I3154" t="s">
        <v>92</v>
      </c>
      <c r="M3154" t="s">
        <v>2946</v>
      </c>
      <c r="N3154" t="s">
        <v>1524</v>
      </c>
      <c r="O3154" t="s">
        <v>4912</v>
      </c>
      <c r="P3154" s="199">
        <v>4000</v>
      </c>
      <c r="S3154" t="s">
        <v>2947</v>
      </c>
      <c r="T3154" t="s">
        <v>3255</v>
      </c>
      <c r="U3154" s="201">
        <v>3.5550000000000002</v>
      </c>
      <c r="V3154" t="s">
        <v>1197</v>
      </c>
      <c r="W3154" t="s">
        <v>1363</v>
      </c>
      <c r="X3154" t="s">
        <v>1548</v>
      </c>
      <c r="Y3154" t="s">
        <v>1528</v>
      </c>
      <c r="Z3154" t="s">
        <v>1909</v>
      </c>
      <c r="AA3154">
        <v>818222</v>
      </c>
      <c r="AB3154" s="198">
        <v>37042.875</v>
      </c>
      <c r="AC3154" s="198">
        <v>37042.875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1311157</v>
      </c>
      <c r="H3155" s="198">
        <v>37041.392118055555</v>
      </c>
      <c r="I3155" t="s">
        <v>1094</v>
      </c>
      <c r="M3155" t="s">
        <v>2946</v>
      </c>
      <c r="N3155" t="s">
        <v>1524</v>
      </c>
      <c r="O3155" t="s">
        <v>4879</v>
      </c>
      <c r="P3155" s="199">
        <v>5000</v>
      </c>
      <c r="S3155" t="s">
        <v>2947</v>
      </c>
      <c r="T3155" t="s">
        <v>3255</v>
      </c>
      <c r="U3155" s="201">
        <v>3.8450000000000002</v>
      </c>
      <c r="V3155" t="s">
        <v>1686</v>
      </c>
      <c r="W3155" t="s">
        <v>1575</v>
      </c>
      <c r="X3155" t="s">
        <v>1576</v>
      </c>
      <c r="Y3155" t="s">
        <v>1528</v>
      </c>
      <c r="Z3155" t="s">
        <v>1909</v>
      </c>
      <c r="AA3155">
        <v>818223</v>
      </c>
      <c r="AB3155" s="198">
        <v>37042.875</v>
      </c>
      <c r="AC3155" s="198">
        <v>37042.875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1311158</v>
      </c>
      <c r="H3156" s="198">
        <v>37041.392118055555</v>
      </c>
      <c r="I3156" t="s">
        <v>1098</v>
      </c>
      <c r="M3156" t="s">
        <v>2946</v>
      </c>
      <c r="N3156" t="s">
        <v>1524</v>
      </c>
      <c r="O3156" t="s">
        <v>4921</v>
      </c>
      <c r="P3156" s="199">
        <v>5000</v>
      </c>
      <c r="S3156" t="s">
        <v>2947</v>
      </c>
      <c r="T3156" t="s">
        <v>3255</v>
      </c>
      <c r="U3156" s="201">
        <v>3.5525000000000002</v>
      </c>
      <c r="V3156" t="s">
        <v>3449</v>
      </c>
      <c r="W3156" t="s">
        <v>1363</v>
      </c>
      <c r="X3156" t="s">
        <v>1548</v>
      </c>
      <c r="Y3156" t="s">
        <v>1528</v>
      </c>
      <c r="Z3156" t="s">
        <v>1909</v>
      </c>
      <c r="AA3156">
        <v>818224</v>
      </c>
      <c r="AB3156" s="198">
        <v>37042.875</v>
      </c>
      <c r="AC3156" s="198">
        <v>37042.875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1311159</v>
      </c>
      <c r="H3157" s="198">
        <v>37041.392141203702</v>
      </c>
      <c r="I3157" t="s">
        <v>1546</v>
      </c>
      <c r="M3157" t="s">
        <v>2946</v>
      </c>
      <c r="N3157" t="s">
        <v>1524</v>
      </c>
      <c r="O3157" t="s">
        <v>4891</v>
      </c>
      <c r="P3157" s="199">
        <v>5000</v>
      </c>
      <c r="S3157" t="s">
        <v>2947</v>
      </c>
      <c r="T3157" t="s">
        <v>3255</v>
      </c>
      <c r="U3157" s="201">
        <v>3.5249999999999999</v>
      </c>
      <c r="V3157" t="s">
        <v>1572</v>
      </c>
      <c r="W3157" t="s">
        <v>1363</v>
      </c>
      <c r="X3157" t="s">
        <v>1548</v>
      </c>
      <c r="Y3157" t="s">
        <v>1528</v>
      </c>
      <c r="Z3157" t="s">
        <v>1909</v>
      </c>
      <c r="AA3157">
        <v>818225</v>
      </c>
      <c r="AB3157" s="198">
        <v>37042.875</v>
      </c>
      <c r="AC3157" s="198">
        <v>37042.875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30</v>
      </c>
      <c r="F3158" s="213">
        <f t="shared" si="250"/>
        <v>105000</v>
      </c>
      <c r="G3158" s="202">
        <v>1311160</v>
      </c>
      <c r="H3158" s="198">
        <v>37041.392141203702</v>
      </c>
      <c r="I3158" t="s">
        <v>1428</v>
      </c>
      <c r="M3158" t="s">
        <v>2946</v>
      </c>
      <c r="N3158" t="s">
        <v>1524</v>
      </c>
      <c r="O3158" t="s">
        <v>350</v>
      </c>
      <c r="P3158" s="199">
        <v>3500</v>
      </c>
      <c r="S3158" t="s">
        <v>2947</v>
      </c>
      <c r="T3158" t="s">
        <v>3255</v>
      </c>
      <c r="U3158" s="201">
        <v>3.6150000000000002</v>
      </c>
      <c r="V3158" t="s">
        <v>875</v>
      </c>
      <c r="W3158" t="s">
        <v>1101</v>
      </c>
      <c r="X3158" t="s">
        <v>1102</v>
      </c>
      <c r="Y3158" t="s">
        <v>1528</v>
      </c>
      <c r="Z3158" t="s">
        <v>1909</v>
      </c>
      <c r="AA3158">
        <v>818227</v>
      </c>
      <c r="AB3158" s="198">
        <v>37043.875</v>
      </c>
      <c r="AC3158" s="198">
        <v>37072.875</v>
      </c>
    </row>
    <row r="3159" spans="1:29" x14ac:dyDescent="0.25">
      <c r="A3159" s="44" t="str">
        <f t="shared" si="246"/>
        <v>US Natural Gas Financial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365</v>
      </c>
      <c r="F3159" s="213">
        <f t="shared" si="250"/>
        <v>1825000</v>
      </c>
      <c r="G3159" s="202">
        <v>1311163</v>
      </c>
      <c r="H3159" s="198">
        <v>37041.392164351855</v>
      </c>
      <c r="I3159" t="s">
        <v>1267</v>
      </c>
      <c r="M3159" t="s">
        <v>2946</v>
      </c>
      <c r="N3159" t="s">
        <v>1268</v>
      </c>
      <c r="O3159" t="s">
        <v>1578</v>
      </c>
      <c r="Q3159" s="199">
        <v>5000</v>
      </c>
      <c r="S3159" t="s">
        <v>2947</v>
      </c>
      <c r="T3159" t="s">
        <v>3255</v>
      </c>
      <c r="U3159" s="201">
        <v>3.875</v>
      </c>
      <c r="V3159" t="s">
        <v>1501</v>
      </c>
      <c r="W3159" t="s">
        <v>1767</v>
      </c>
      <c r="X3159" t="s">
        <v>1269</v>
      </c>
      <c r="Y3159" t="s">
        <v>3275</v>
      </c>
      <c r="Z3159" t="s">
        <v>1909</v>
      </c>
      <c r="AA3159" t="s">
        <v>2556</v>
      </c>
      <c r="AB3159" s="198">
        <v>37257.875</v>
      </c>
      <c r="AC3159" s="198">
        <v>37621.875</v>
      </c>
    </row>
    <row r="3160" spans="1:29" x14ac:dyDescent="0.25">
      <c r="A3160" s="44" t="str">
        <f t="shared" si="246"/>
        <v xml:space="preserve"> Natural Gas Financial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31</v>
      </c>
      <c r="F3160" s="213">
        <f t="shared" si="250"/>
        <v>155000</v>
      </c>
      <c r="G3160" s="202">
        <v>1311162</v>
      </c>
      <c r="H3160" s="198">
        <v>37041.392164351855</v>
      </c>
      <c r="I3160" t="s">
        <v>1451</v>
      </c>
      <c r="M3160" t="s">
        <v>2946</v>
      </c>
      <c r="N3160" t="s">
        <v>3215</v>
      </c>
      <c r="O3160" t="s">
        <v>2969</v>
      </c>
      <c r="Q3160" s="199">
        <v>5000</v>
      </c>
      <c r="S3160" t="s">
        <v>2947</v>
      </c>
      <c r="T3160" t="s">
        <v>3255</v>
      </c>
      <c r="U3160" s="201">
        <v>-0.37</v>
      </c>
      <c r="V3160" t="s">
        <v>3373</v>
      </c>
      <c r="W3160" t="s">
        <v>3217</v>
      </c>
      <c r="X3160" t="s">
        <v>3218</v>
      </c>
      <c r="Y3160" t="s">
        <v>3275</v>
      </c>
      <c r="Z3160" t="s">
        <v>1910</v>
      </c>
      <c r="AA3160" t="s">
        <v>2557</v>
      </c>
      <c r="AB3160" s="198">
        <v>37073.875</v>
      </c>
      <c r="AC3160" s="198">
        <v>37103.875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1311164</v>
      </c>
      <c r="H3161" s="198">
        <v>37041.392175925925</v>
      </c>
      <c r="I3161" t="s">
        <v>1094</v>
      </c>
      <c r="M3161" t="s">
        <v>2946</v>
      </c>
      <c r="N3161" t="s">
        <v>1524</v>
      </c>
      <c r="O3161" t="s">
        <v>4879</v>
      </c>
      <c r="P3161" s="199">
        <v>5000</v>
      </c>
      <c r="S3161" t="s">
        <v>2947</v>
      </c>
      <c r="T3161" t="s">
        <v>3255</v>
      </c>
      <c r="U3161" s="201">
        <v>3.84</v>
      </c>
      <c r="V3161" t="s">
        <v>1686</v>
      </c>
      <c r="W3161" t="s">
        <v>1575</v>
      </c>
      <c r="X3161" t="s">
        <v>1576</v>
      </c>
      <c r="Y3161" t="s">
        <v>1528</v>
      </c>
      <c r="Z3161" t="s">
        <v>1909</v>
      </c>
      <c r="AA3161">
        <v>818226</v>
      </c>
      <c r="AB3161" s="198">
        <v>37042.875</v>
      </c>
      <c r="AC3161" s="198">
        <v>37042.875</v>
      </c>
    </row>
    <row r="3162" spans="1:29" x14ac:dyDescent="0.25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365</v>
      </c>
      <c r="F3162" s="213">
        <f t="shared" si="250"/>
        <v>1825000</v>
      </c>
      <c r="G3162" s="202">
        <v>1311165</v>
      </c>
      <c r="H3162" s="198">
        <v>37041.392187500001</v>
      </c>
      <c r="I3162" t="s">
        <v>1532</v>
      </c>
      <c r="M3162" t="s">
        <v>2946</v>
      </c>
      <c r="N3162" t="s">
        <v>1268</v>
      </c>
      <c r="O3162" t="s">
        <v>1578</v>
      </c>
      <c r="P3162" s="199">
        <v>5000</v>
      </c>
      <c r="S3162" t="s">
        <v>2947</v>
      </c>
      <c r="T3162" t="s">
        <v>3255</v>
      </c>
      <c r="U3162" s="201">
        <v>3.86</v>
      </c>
      <c r="V3162" t="s">
        <v>1533</v>
      </c>
      <c r="W3162" t="s">
        <v>1767</v>
      </c>
      <c r="X3162" t="s">
        <v>1269</v>
      </c>
      <c r="Y3162" t="s">
        <v>3275</v>
      </c>
      <c r="Z3162" t="s">
        <v>1909</v>
      </c>
      <c r="AA3162" t="s">
        <v>2558</v>
      </c>
      <c r="AB3162" s="198">
        <v>37257.875</v>
      </c>
      <c r="AC3162" s="198">
        <v>37621.875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1311167</v>
      </c>
      <c r="H3163" s="198">
        <v>37041.392233796294</v>
      </c>
      <c r="I3163" t="s">
        <v>1552</v>
      </c>
      <c r="M3163" t="s">
        <v>2946</v>
      </c>
      <c r="N3163" t="s">
        <v>1524</v>
      </c>
      <c r="O3163" t="s">
        <v>4921</v>
      </c>
      <c r="Q3163" s="199">
        <v>5000</v>
      </c>
      <c r="S3163" t="s">
        <v>2947</v>
      </c>
      <c r="T3163" t="s">
        <v>3255</v>
      </c>
      <c r="U3163" s="201">
        <v>3.5550000000000002</v>
      </c>
      <c r="V3163" t="s">
        <v>1082</v>
      </c>
      <c r="W3163" t="s">
        <v>1363</v>
      </c>
      <c r="X3163" t="s">
        <v>1548</v>
      </c>
      <c r="Y3163" t="s">
        <v>1528</v>
      </c>
      <c r="Z3163" t="s">
        <v>1909</v>
      </c>
      <c r="AA3163">
        <v>818228</v>
      </c>
      <c r="AB3163" s="198">
        <v>37042.875</v>
      </c>
      <c r="AC3163" s="198">
        <v>37042.875</v>
      </c>
    </row>
    <row r="3164" spans="1:29" x14ac:dyDescent="0.25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30</v>
      </c>
      <c r="F3164" s="213">
        <f t="shared" si="250"/>
        <v>150000</v>
      </c>
      <c r="G3164" s="202">
        <v>1311168</v>
      </c>
      <c r="H3164" s="198">
        <v>37041.392280092594</v>
      </c>
      <c r="I3164" t="s">
        <v>3343</v>
      </c>
      <c r="M3164" t="s">
        <v>2946</v>
      </c>
      <c r="N3164" t="s">
        <v>96</v>
      </c>
      <c r="O3164" t="s">
        <v>3128</v>
      </c>
      <c r="Q3164" s="199">
        <v>5000</v>
      </c>
      <c r="S3164" t="s">
        <v>3329</v>
      </c>
      <c r="T3164" t="s">
        <v>97</v>
      </c>
      <c r="U3164" s="201">
        <v>4.8099999999999996</v>
      </c>
      <c r="V3164" t="s">
        <v>3388</v>
      </c>
      <c r="W3164" t="s">
        <v>1502</v>
      </c>
      <c r="X3164" t="s">
        <v>99</v>
      </c>
      <c r="Y3164" t="s">
        <v>1528</v>
      </c>
      <c r="Z3164" t="s">
        <v>1910</v>
      </c>
      <c r="AA3164">
        <v>818229</v>
      </c>
      <c r="AB3164" s="198">
        <v>37043.875</v>
      </c>
      <c r="AC3164" s="198">
        <v>37072.875</v>
      </c>
    </row>
    <row r="3165" spans="1:29" x14ac:dyDescent="0.25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300000</v>
      </c>
      <c r="G3165" s="202">
        <v>1311169</v>
      </c>
      <c r="H3165" s="198">
        <v>37041.39230324074</v>
      </c>
      <c r="I3165" t="s">
        <v>1274</v>
      </c>
      <c r="M3165" t="s">
        <v>2946</v>
      </c>
      <c r="N3165" t="s">
        <v>1268</v>
      </c>
      <c r="O3165" t="s">
        <v>74</v>
      </c>
      <c r="Q3165" s="199">
        <v>10000</v>
      </c>
      <c r="S3165" t="s">
        <v>2947</v>
      </c>
      <c r="T3165" t="s">
        <v>3255</v>
      </c>
      <c r="U3165" s="201">
        <v>3.62</v>
      </c>
      <c r="V3165" t="s">
        <v>57</v>
      </c>
      <c r="W3165" t="s">
        <v>1580</v>
      </c>
      <c r="X3165" t="s">
        <v>1093</v>
      </c>
      <c r="Y3165" t="s">
        <v>3275</v>
      </c>
      <c r="Z3165" t="s">
        <v>1909</v>
      </c>
      <c r="AA3165" t="s">
        <v>2559</v>
      </c>
      <c r="AB3165" s="198">
        <v>37043.875</v>
      </c>
      <c r="AC3165" s="198">
        <v>37072.875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1311170</v>
      </c>
      <c r="H3166" s="198">
        <v>37041.392314814817</v>
      </c>
      <c r="I3166" t="s">
        <v>2910</v>
      </c>
      <c r="M3166" t="s">
        <v>2946</v>
      </c>
      <c r="N3166" t="s">
        <v>1524</v>
      </c>
      <c r="O3166" t="s">
        <v>2108</v>
      </c>
      <c r="Q3166" s="199">
        <v>5000</v>
      </c>
      <c r="S3166" t="s">
        <v>2947</v>
      </c>
      <c r="T3166" t="s">
        <v>3255</v>
      </c>
      <c r="U3166" s="201">
        <v>3.7288000000000001</v>
      </c>
      <c r="V3166" t="s">
        <v>2958</v>
      </c>
      <c r="W3166" t="s">
        <v>1526</v>
      </c>
      <c r="X3166" t="s">
        <v>1527</v>
      </c>
      <c r="Y3166" t="s">
        <v>1528</v>
      </c>
      <c r="Z3166" t="s">
        <v>1909</v>
      </c>
      <c r="AA3166">
        <v>818230</v>
      </c>
      <c r="AB3166" s="198">
        <v>37042.875</v>
      </c>
      <c r="AC3166" s="198">
        <v>37042.875</v>
      </c>
    </row>
    <row r="3167" spans="1:29" x14ac:dyDescent="0.25">
      <c r="A3167" s="44" t="str">
        <f t="shared" si="246"/>
        <v>US Power Physical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61</v>
      </c>
      <c r="F3167" s="213">
        <f t="shared" si="250"/>
        <v>3050</v>
      </c>
      <c r="G3167" s="202">
        <v>1311171</v>
      </c>
      <c r="H3167" s="198">
        <v>37041.392337962963</v>
      </c>
      <c r="I3167" t="s">
        <v>1238</v>
      </c>
      <c r="M3167" t="s">
        <v>1657</v>
      </c>
      <c r="N3167" t="s">
        <v>2977</v>
      </c>
      <c r="O3167" t="s">
        <v>2560</v>
      </c>
      <c r="P3167" s="199">
        <v>50</v>
      </c>
      <c r="S3167" t="s">
        <v>2945</v>
      </c>
      <c r="T3167" t="s">
        <v>3255</v>
      </c>
      <c r="U3167" s="201">
        <v>34.75</v>
      </c>
      <c r="V3167" t="s">
        <v>1076</v>
      </c>
      <c r="W3167" t="s">
        <v>2985</v>
      </c>
      <c r="X3167" t="s">
        <v>1266</v>
      </c>
      <c r="Y3167" t="s">
        <v>1072</v>
      </c>
      <c r="Z3167" t="s">
        <v>1904</v>
      </c>
      <c r="AA3167">
        <v>626092.1</v>
      </c>
      <c r="AB3167" s="198">
        <v>37316.711111111108</v>
      </c>
      <c r="AC3167" s="198">
        <v>37376.711111111108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5000</v>
      </c>
      <c r="G3168" s="202">
        <v>1311172</v>
      </c>
      <c r="H3168" s="198">
        <v>37041.392337962963</v>
      </c>
      <c r="I3168" t="s">
        <v>105</v>
      </c>
      <c r="M3168" t="s">
        <v>2946</v>
      </c>
      <c r="N3168" t="s">
        <v>1524</v>
      </c>
      <c r="O3168" t="s">
        <v>2046</v>
      </c>
      <c r="P3168" s="199">
        <v>5000</v>
      </c>
      <c r="S3168" t="s">
        <v>2947</v>
      </c>
      <c r="T3168" t="s">
        <v>3255</v>
      </c>
      <c r="U3168" s="201">
        <v>3.605</v>
      </c>
      <c r="V3168" t="s">
        <v>3206</v>
      </c>
      <c r="W3168" t="s">
        <v>1107</v>
      </c>
      <c r="X3168" t="s">
        <v>85</v>
      </c>
      <c r="Y3168" t="s">
        <v>1528</v>
      </c>
      <c r="Z3168" t="s">
        <v>1909</v>
      </c>
      <c r="AA3168">
        <v>818231</v>
      </c>
      <c r="AB3168" s="198">
        <v>37042.875</v>
      </c>
      <c r="AC3168" s="198">
        <v>37042.875</v>
      </c>
    </row>
    <row r="3169" spans="1:29" x14ac:dyDescent="0.25">
      <c r="A3169" s="44" t="str">
        <f t="shared" si="246"/>
        <v>US Natural Gas Financial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31</v>
      </c>
      <c r="F3169" s="213">
        <f t="shared" si="250"/>
        <v>387500</v>
      </c>
      <c r="G3169" s="202">
        <v>1311173</v>
      </c>
      <c r="H3169" s="198">
        <v>37041.39234953704</v>
      </c>
      <c r="I3169" t="s">
        <v>3169</v>
      </c>
      <c r="M3169" t="s">
        <v>2946</v>
      </c>
      <c r="N3169" t="s">
        <v>1268</v>
      </c>
      <c r="O3169" t="s">
        <v>1537</v>
      </c>
      <c r="Q3169" s="199">
        <v>12500</v>
      </c>
      <c r="S3169" t="s">
        <v>2947</v>
      </c>
      <c r="T3169" t="s">
        <v>3255</v>
      </c>
      <c r="U3169" s="201">
        <v>3.6949999999999998</v>
      </c>
      <c r="V3169" t="s">
        <v>3404</v>
      </c>
      <c r="W3169" t="s">
        <v>1767</v>
      </c>
      <c r="X3169" t="s">
        <v>1269</v>
      </c>
      <c r="Y3169" t="s">
        <v>3275</v>
      </c>
      <c r="Z3169" t="s">
        <v>1909</v>
      </c>
      <c r="AA3169" t="s">
        <v>2561</v>
      </c>
      <c r="AB3169" s="198">
        <v>37073.875</v>
      </c>
      <c r="AC3169" s="198">
        <v>37103.875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1311174</v>
      </c>
      <c r="H3170" s="198">
        <v>37041.392372685186</v>
      </c>
      <c r="I3170" t="s">
        <v>1529</v>
      </c>
      <c r="M3170" t="s">
        <v>2946</v>
      </c>
      <c r="N3170" t="s">
        <v>1524</v>
      </c>
      <c r="O3170" t="s">
        <v>4912</v>
      </c>
      <c r="Q3170" s="199">
        <v>5000</v>
      </c>
      <c r="S3170" t="s">
        <v>2947</v>
      </c>
      <c r="T3170" t="s">
        <v>3255</v>
      </c>
      <c r="U3170" s="201">
        <v>3.56</v>
      </c>
      <c r="V3170" t="s">
        <v>1561</v>
      </c>
      <c r="W3170" t="s">
        <v>1363</v>
      </c>
      <c r="X3170" t="s">
        <v>1548</v>
      </c>
      <c r="Y3170" t="s">
        <v>1528</v>
      </c>
      <c r="Z3170" t="s">
        <v>1909</v>
      </c>
      <c r="AA3170">
        <v>818232</v>
      </c>
      <c r="AB3170" s="198">
        <v>37042.875</v>
      </c>
      <c r="AC3170" s="198">
        <v>37042.875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1311175</v>
      </c>
      <c r="H3171" s="198">
        <v>37041.392384259256</v>
      </c>
      <c r="I3171" t="s">
        <v>1552</v>
      </c>
      <c r="M3171" t="s">
        <v>2946</v>
      </c>
      <c r="N3171" t="s">
        <v>1524</v>
      </c>
      <c r="O3171" t="s">
        <v>4921</v>
      </c>
      <c r="Q3171" s="199">
        <v>5000</v>
      </c>
      <c r="S3171" t="s">
        <v>2947</v>
      </c>
      <c r="T3171" t="s">
        <v>3255</v>
      </c>
      <c r="U3171" s="201">
        <v>3.5575000000000001</v>
      </c>
      <c r="V3171" t="s">
        <v>1082</v>
      </c>
      <c r="W3171" t="s">
        <v>1363</v>
      </c>
      <c r="X3171" t="s">
        <v>1548</v>
      </c>
      <c r="Y3171" t="s">
        <v>1528</v>
      </c>
      <c r="Z3171" t="s">
        <v>1909</v>
      </c>
      <c r="AA3171">
        <v>818233</v>
      </c>
      <c r="AB3171" s="198">
        <v>37042.875</v>
      </c>
      <c r="AC3171" s="198">
        <v>37042.875</v>
      </c>
    </row>
    <row r="3172" spans="1:29" x14ac:dyDescent="0.25">
      <c r="A3172" s="44" t="str">
        <f t="shared" si="246"/>
        <v>US Oil Products Financial</v>
      </c>
      <c r="B3172" s="44" t="str">
        <f t="shared" si="247"/>
        <v>US</v>
      </c>
      <c r="C3172" s="44" t="str">
        <f t="shared" si="248"/>
        <v>Oil Products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1311176</v>
      </c>
      <c r="H3172" s="198">
        <v>37041.392418981479</v>
      </c>
      <c r="I3172" t="s">
        <v>1062</v>
      </c>
      <c r="M3172" t="s">
        <v>2950</v>
      </c>
      <c r="N3172" t="s">
        <v>3356</v>
      </c>
      <c r="O3172" t="s">
        <v>3357</v>
      </c>
      <c r="P3172" s="199">
        <v>25000</v>
      </c>
      <c r="S3172" t="s">
        <v>1595</v>
      </c>
      <c r="T3172" t="s">
        <v>3255</v>
      </c>
      <c r="U3172" s="201">
        <v>77.900000000000006</v>
      </c>
      <c r="V3172" t="s">
        <v>1064</v>
      </c>
      <c r="W3172" t="s">
        <v>3436</v>
      </c>
      <c r="X3172" t="s">
        <v>3437</v>
      </c>
      <c r="Y3172" t="s">
        <v>1670</v>
      </c>
      <c r="Z3172" t="s">
        <v>1909</v>
      </c>
      <c r="AA3172">
        <v>109554</v>
      </c>
      <c r="AB3172" s="198">
        <v>37043</v>
      </c>
      <c r="AC3172" s="198">
        <v>37072</v>
      </c>
    </row>
    <row r="3173" spans="1:29" x14ac:dyDescent="0.25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150000</v>
      </c>
      <c r="G3173" s="202">
        <v>1311178</v>
      </c>
      <c r="H3173" s="198">
        <v>37041.392442129632</v>
      </c>
      <c r="I3173" t="s">
        <v>1331</v>
      </c>
      <c r="M3173" t="s">
        <v>2946</v>
      </c>
      <c r="N3173" t="s">
        <v>96</v>
      </c>
      <c r="O3173" t="s">
        <v>3128</v>
      </c>
      <c r="Q3173" s="199">
        <v>5000</v>
      </c>
      <c r="S3173" t="s">
        <v>3329</v>
      </c>
      <c r="T3173" t="s">
        <v>97</v>
      </c>
      <c r="U3173" s="201">
        <v>4.82</v>
      </c>
      <c r="V3173" t="s">
        <v>1332</v>
      </c>
      <c r="W3173" t="s">
        <v>1502</v>
      </c>
      <c r="X3173" t="s">
        <v>99</v>
      </c>
      <c r="Y3173" t="s">
        <v>1528</v>
      </c>
      <c r="Z3173" t="s">
        <v>1910</v>
      </c>
      <c r="AA3173">
        <v>818234</v>
      </c>
      <c r="AB3173" s="198">
        <v>37043.875</v>
      </c>
      <c r="AC3173" s="198">
        <v>37072.875</v>
      </c>
    </row>
    <row r="3174" spans="1:29" x14ac:dyDescent="0.25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3">
        <f t="shared" si="250"/>
        <v>3100</v>
      </c>
      <c r="G3174" s="202">
        <v>1311179</v>
      </c>
      <c r="H3174" s="198">
        <v>37041.392453703702</v>
      </c>
      <c r="I3174" t="s">
        <v>1546</v>
      </c>
      <c r="M3174" t="s">
        <v>2946</v>
      </c>
      <c r="N3174" t="s">
        <v>1440</v>
      </c>
      <c r="O3174" t="s">
        <v>517</v>
      </c>
      <c r="Q3174" s="199">
        <v>100</v>
      </c>
      <c r="S3174" t="s">
        <v>1441</v>
      </c>
      <c r="T3174" t="s">
        <v>3255</v>
      </c>
      <c r="U3174" s="201">
        <v>7.2499999999999995E-2</v>
      </c>
      <c r="V3174" t="s">
        <v>869</v>
      </c>
      <c r="W3174" t="s">
        <v>1442</v>
      </c>
      <c r="X3174" t="s">
        <v>1443</v>
      </c>
      <c r="Y3174" t="s">
        <v>3275</v>
      </c>
      <c r="Z3174" t="s">
        <v>1909</v>
      </c>
      <c r="AA3174" t="s">
        <v>2562</v>
      </c>
      <c r="AB3174" s="198">
        <v>37073</v>
      </c>
      <c r="AC3174" s="198">
        <v>37103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30</v>
      </c>
      <c r="F3175" s="213">
        <f t="shared" si="250"/>
        <v>150000</v>
      </c>
      <c r="G3175" s="202">
        <v>1311181</v>
      </c>
      <c r="H3175" s="198">
        <v>37041.392465277779</v>
      </c>
      <c r="I3175" t="s">
        <v>86</v>
      </c>
      <c r="M3175" t="s">
        <v>2946</v>
      </c>
      <c r="N3175" t="s">
        <v>1458</v>
      </c>
      <c r="O3175" t="s">
        <v>4863</v>
      </c>
      <c r="P3175" s="199">
        <v>5000</v>
      </c>
      <c r="S3175" t="s">
        <v>2947</v>
      </c>
      <c r="T3175" t="s">
        <v>3255</v>
      </c>
      <c r="U3175" s="201">
        <v>-0.02</v>
      </c>
      <c r="V3175" t="s">
        <v>87</v>
      </c>
      <c r="W3175" t="s">
        <v>250</v>
      </c>
      <c r="X3175" t="s">
        <v>70</v>
      </c>
      <c r="Y3175" t="s">
        <v>1528</v>
      </c>
      <c r="Z3175" t="s">
        <v>1909</v>
      </c>
      <c r="AA3175">
        <v>818235</v>
      </c>
      <c r="AB3175" s="198">
        <v>37043.875</v>
      </c>
      <c r="AC3175" s="198">
        <v>37072.875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1311182</v>
      </c>
      <c r="H3176" s="198">
        <v>37041.392476851855</v>
      </c>
      <c r="I3176" t="s">
        <v>3380</v>
      </c>
      <c r="M3176" t="s">
        <v>2946</v>
      </c>
      <c r="N3176" t="s">
        <v>96</v>
      </c>
      <c r="O3176" t="s">
        <v>1016</v>
      </c>
      <c r="P3176" s="199">
        <v>10000</v>
      </c>
      <c r="S3176" t="s">
        <v>3329</v>
      </c>
      <c r="T3176" t="s">
        <v>97</v>
      </c>
      <c r="U3176" s="201">
        <v>4.7350000000000003</v>
      </c>
      <c r="V3176" t="s">
        <v>1132</v>
      </c>
      <c r="W3176" t="s">
        <v>98</v>
      </c>
      <c r="X3176" t="s">
        <v>99</v>
      </c>
      <c r="Y3176" t="s">
        <v>1528</v>
      </c>
      <c r="Z3176" t="s">
        <v>1910</v>
      </c>
      <c r="AA3176">
        <v>818236</v>
      </c>
      <c r="AB3176" s="198">
        <v>37041.875</v>
      </c>
      <c r="AC3176" s="198">
        <v>37041.875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2052</v>
      </c>
      <c r="G3177" s="202">
        <v>1311183</v>
      </c>
      <c r="H3177" s="198">
        <v>37041.392500000002</v>
      </c>
      <c r="I3177" t="s">
        <v>75</v>
      </c>
      <c r="M3177" t="s">
        <v>2946</v>
      </c>
      <c r="N3177" t="s">
        <v>1524</v>
      </c>
      <c r="O3177" t="s">
        <v>4921</v>
      </c>
      <c r="P3177" s="199">
        <v>2052</v>
      </c>
      <c r="S3177" t="s">
        <v>2947</v>
      </c>
      <c r="T3177" t="s">
        <v>3255</v>
      </c>
      <c r="U3177" s="201">
        <v>3.5550000000000002</v>
      </c>
      <c r="V3177" t="s">
        <v>397</v>
      </c>
      <c r="W3177" t="s">
        <v>1363</v>
      </c>
      <c r="X3177" t="s">
        <v>1548</v>
      </c>
      <c r="Y3177" t="s">
        <v>1528</v>
      </c>
      <c r="Z3177" t="s">
        <v>1909</v>
      </c>
      <c r="AA3177">
        <v>818237</v>
      </c>
      <c r="AB3177" s="198">
        <v>37042.875</v>
      </c>
      <c r="AC3177" s="198">
        <v>37042.875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1311184</v>
      </c>
      <c r="H3178" s="198">
        <v>37041.392523148148</v>
      </c>
      <c r="I3178" t="s">
        <v>1546</v>
      </c>
      <c r="M3178" t="s">
        <v>2946</v>
      </c>
      <c r="N3178" t="s">
        <v>1524</v>
      </c>
      <c r="O3178" t="s">
        <v>4940</v>
      </c>
      <c r="Q3178" s="199">
        <v>10000</v>
      </c>
      <c r="S3178" t="s">
        <v>2947</v>
      </c>
      <c r="T3178" t="s">
        <v>3255</v>
      </c>
      <c r="U3178" s="201">
        <v>4.55</v>
      </c>
      <c r="V3178" t="s">
        <v>2181</v>
      </c>
      <c r="W3178" t="s">
        <v>82</v>
      </c>
      <c r="X3178" t="s">
        <v>83</v>
      </c>
      <c r="Y3178" t="s">
        <v>1528</v>
      </c>
      <c r="Z3178" t="s">
        <v>1909</v>
      </c>
      <c r="AA3178">
        <v>818238</v>
      </c>
      <c r="AB3178" s="198">
        <v>37042.875</v>
      </c>
      <c r="AC3178" s="198">
        <v>37042.875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30</v>
      </c>
      <c r="F3179" s="213">
        <f t="shared" si="250"/>
        <v>150000</v>
      </c>
      <c r="G3179" s="202">
        <v>1311185</v>
      </c>
      <c r="H3179" s="198">
        <v>37041.392534722225</v>
      </c>
      <c r="I3179" t="s">
        <v>86</v>
      </c>
      <c r="M3179" t="s">
        <v>2946</v>
      </c>
      <c r="N3179" t="s">
        <v>1524</v>
      </c>
      <c r="O3179" t="s">
        <v>891</v>
      </c>
      <c r="Q3179" s="199">
        <v>5000</v>
      </c>
      <c r="S3179" t="s">
        <v>2947</v>
      </c>
      <c r="T3179" t="s">
        <v>3255</v>
      </c>
      <c r="U3179" s="201">
        <v>4.07</v>
      </c>
      <c r="V3179" t="s">
        <v>87</v>
      </c>
      <c r="W3179" t="s">
        <v>250</v>
      </c>
      <c r="X3179" t="s">
        <v>70</v>
      </c>
      <c r="Y3179" t="s">
        <v>1528</v>
      </c>
      <c r="Z3179" t="s">
        <v>1909</v>
      </c>
      <c r="AA3179">
        <v>818241</v>
      </c>
      <c r="AB3179" s="198">
        <v>37043.875</v>
      </c>
      <c r="AC3179" s="198">
        <v>37072.875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3427</v>
      </c>
      <c r="G3180" s="202">
        <v>1311187</v>
      </c>
      <c r="H3180" s="198">
        <v>37041.392557870371</v>
      </c>
      <c r="I3180" t="s">
        <v>1546</v>
      </c>
      <c r="M3180" t="s">
        <v>2946</v>
      </c>
      <c r="N3180" t="s">
        <v>1524</v>
      </c>
      <c r="O3180" t="s">
        <v>2035</v>
      </c>
      <c r="P3180" s="199">
        <v>3427</v>
      </c>
      <c r="S3180" t="s">
        <v>2947</v>
      </c>
      <c r="T3180" t="s">
        <v>3255</v>
      </c>
      <c r="U3180" s="201">
        <v>3.65</v>
      </c>
      <c r="V3180" t="s">
        <v>321</v>
      </c>
      <c r="W3180" t="s">
        <v>1107</v>
      </c>
      <c r="X3180" t="s">
        <v>1108</v>
      </c>
      <c r="Y3180" t="s">
        <v>1528</v>
      </c>
      <c r="Z3180" t="s">
        <v>1909</v>
      </c>
      <c r="AA3180">
        <v>818239</v>
      </c>
      <c r="AB3180" s="198">
        <v>37042.875</v>
      </c>
      <c r="AC3180" s="198">
        <v>37042.875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1311188</v>
      </c>
      <c r="H3181" s="198">
        <v>37041.392581018517</v>
      </c>
      <c r="I3181" t="s">
        <v>75</v>
      </c>
      <c r="M3181" t="s">
        <v>2946</v>
      </c>
      <c r="N3181" t="s">
        <v>1524</v>
      </c>
      <c r="O3181" t="s">
        <v>4893</v>
      </c>
      <c r="P3181" s="199">
        <v>5000</v>
      </c>
      <c r="S3181" t="s">
        <v>2947</v>
      </c>
      <c r="T3181" t="s">
        <v>3255</v>
      </c>
      <c r="U3181" s="201">
        <v>3.5425</v>
      </c>
      <c r="V3181" t="s">
        <v>397</v>
      </c>
      <c r="W3181" t="s">
        <v>1363</v>
      </c>
      <c r="X3181" t="s">
        <v>1548</v>
      </c>
      <c r="Y3181" t="s">
        <v>1528</v>
      </c>
      <c r="Z3181" t="s">
        <v>1909</v>
      </c>
      <c r="AA3181">
        <v>818240</v>
      </c>
      <c r="AB3181" s="198">
        <v>37042.875</v>
      </c>
      <c r="AC3181" s="198">
        <v>37042.875</v>
      </c>
    </row>
    <row r="3182" spans="1:29" x14ac:dyDescent="0.25">
      <c r="A3182" s="44" t="str">
        <f t="shared" si="246"/>
        <v xml:space="preserve"> Natural Gas Financial</v>
      </c>
      <c r="B3182" s="44" t="str">
        <f t="shared" si="247"/>
        <v/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155000</v>
      </c>
      <c r="G3182" s="202">
        <v>1311189</v>
      </c>
      <c r="H3182" s="198">
        <v>37041.392604166664</v>
      </c>
      <c r="I3182" t="s">
        <v>1451</v>
      </c>
      <c r="M3182" t="s">
        <v>2946</v>
      </c>
      <c r="N3182" t="s">
        <v>3215</v>
      </c>
      <c r="O3182" t="s">
        <v>2969</v>
      </c>
      <c r="Q3182" s="199">
        <v>5000</v>
      </c>
      <c r="S3182" t="s">
        <v>2947</v>
      </c>
      <c r="T3182" t="s">
        <v>3255</v>
      </c>
      <c r="U3182" s="201">
        <v>-0.36499999999999999</v>
      </c>
      <c r="V3182" t="s">
        <v>3373</v>
      </c>
      <c r="W3182" t="s">
        <v>3217</v>
      </c>
      <c r="X3182" t="s">
        <v>3218</v>
      </c>
      <c r="Y3182" t="s">
        <v>3275</v>
      </c>
      <c r="Z3182" t="s">
        <v>1910</v>
      </c>
      <c r="AA3182" t="s">
        <v>2563</v>
      </c>
      <c r="AB3182" s="198">
        <v>37073.875</v>
      </c>
      <c r="AC3182" s="198">
        <v>37103.875</v>
      </c>
    </row>
    <row r="3183" spans="1:29" x14ac:dyDescent="0.25">
      <c r="A3183" s="44" t="str">
        <f t="shared" si="246"/>
        <v xml:space="preserve"> Natural Gas Financial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31</v>
      </c>
      <c r="F3183" s="213">
        <f t="shared" si="250"/>
        <v>155000</v>
      </c>
      <c r="G3183" s="202">
        <v>1311190</v>
      </c>
      <c r="H3183" s="198">
        <v>37041.392685185187</v>
      </c>
      <c r="I3183" t="s">
        <v>1451</v>
      </c>
      <c r="M3183" t="s">
        <v>2946</v>
      </c>
      <c r="N3183" t="s">
        <v>3215</v>
      </c>
      <c r="O3183" t="s">
        <v>2969</v>
      </c>
      <c r="Q3183" s="199">
        <v>5000</v>
      </c>
      <c r="S3183" t="s">
        <v>2947</v>
      </c>
      <c r="T3183" t="s">
        <v>3255</v>
      </c>
      <c r="U3183" s="201">
        <v>-0.36499999999999999</v>
      </c>
      <c r="V3183" t="s">
        <v>3373</v>
      </c>
      <c r="W3183" t="s">
        <v>3217</v>
      </c>
      <c r="X3183" t="s">
        <v>3218</v>
      </c>
      <c r="Y3183" t="s">
        <v>3275</v>
      </c>
      <c r="Z3183" t="s">
        <v>1910</v>
      </c>
      <c r="AA3183" t="s">
        <v>2564</v>
      </c>
      <c r="AB3183" s="198">
        <v>37073.875</v>
      </c>
      <c r="AC3183" s="198">
        <v>37103.875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1311191</v>
      </c>
      <c r="H3184" s="198">
        <v>37041.392708333333</v>
      </c>
      <c r="I3184" t="s">
        <v>2976</v>
      </c>
      <c r="M3184" t="s">
        <v>2946</v>
      </c>
      <c r="N3184" t="s">
        <v>1524</v>
      </c>
      <c r="O3184" t="s">
        <v>4926</v>
      </c>
      <c r="P3184" s="199">
        <v>5000</v>
      </c>
      <c r="S3184" t="s">
        <v>2947</v>
      </c>
      <c r="T3184" t="s">
        <v>3255</v>
      </c>
      <c r="U3184" s="201">
        <v>2.6349999999999998</v>
      </c>
      <c r="V3184" t="s">
        <v>3205</v>
      </c>
      <c r="W3184" t="s">
        <v>104</v>
      </c>
      <c r="X3184" t="s">
        <v>83</v>
      </c>
      <c r="Y3184" t="s">
        <v>1528</v>
      </c>
      <c r="Z3184" t="s">
        <v>1909</v>
      </c>
      <c r="AA3184">
        <v>818242</v>
      </c>
      <c r="AB3184" s="198">
        <v>37042.875</v>
      </c>
      <c r="AC3184" s="198">
        <v>37042.875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10000</v>
      </c>
      <c r="G3185" s="202">
        <v>1311192</v>
      </c>
      <c r="H3185" s="198">
        <v>37041.392731481479</v>
      </c>
      <c r="I3185" t="s">
        <v>3117</v>
      </c>
      <c r="M3185" t="s">
        <v>2946</v>
      </c>
      <c r="N3185" t="s">
        <v>1524</v>
      </c>
      <c r="O3185" t="s">
        <v>4845</v>
      </c>
      <c r="P3185" s="199">
        <v>10000</v>
      </c>
      <c r="S3185" t="s">
        <v>2947</v>
      </c>
      <c r="T3185" t="s">
        <v>3255</v>
      </c>
      <c r="U3185" s="201">
        <v>3.7187999999999999</v>
      </c>
      <c r="V3185" t="s">
        <v>313</v>
      </c>
      <c r="W3185" t="s">
        <v>1526</v>
      </c>
      <c r="X3185" t="s">
        <v>1527</v>
      </c>
      <c r="Y3185" t="s">
        <v>1528</v>
      </c>
      <c r="Z3185" t="s">
        <v>1909</v>
      </c>
      <c r="AA3185">
        <v>818244</v>
      </c>
      <c r="AB3185" s="198">
        <v>37042.875</v>
      </c>
      <c r="AC3185" s="198">
        <v>37042.875</v>
      </c>
    </row>
    <row r="3186" spans="1:29" x14ac:dyDescent="0.25">
      <c r="A3186" s="44" t="str">
        <f t="shared" si="246"/>
        <v xml:space="preserve"> Natural Gas Financial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1311195</v>
      </c>
      <c r="H3186" s="198">
        <v>37041.392800925925</v>
      </c>
      <c r="I3186" t="s">
        <v>1451</v>
      </c>
      <c r="M3186" t="s">
        <v>2946</v>
      </c>
      <c r="N3186" t="s">
        <v>3215</v>
      </c>
      <c r="O3186" t="s">
        <v>2969</v>
      </c>
      <c r="Q3186" s="199">
        <v>5000</v>
      </c>
      <c r="S3186" t="s">
        <v>2947</v>
      </c>
      <c r="T3186" t="s">
        <v>3255</v>
      </c>
      <c r="U3186" s="201">
        <v>-0.36499999999999999</v>
      </c>
      <c r="V3186" t="s">
        <v>3373</v>
      </c>
      <c r="W3186" t="s">
        <v>3217</v>
      </c>
      <c r="X3186" t="s">
        <v>3218</v>
      </c>
      <c r="Y3186" t="s">
        <v>3275</v>
      </c>
      <c r="Z3186" t="s">
        <v>1910</v>
      </c>
      <c r="AA3186" t="s">
        <v>2565</v>
      </c>
      <c r="AB3186" s="198">
        <v>37073.875</v>
      </c>
      <c r="AC3186" s="198">
        <v>37103.875</v>
      </c>
    </row>
    <row r="3187" spans="1:29" x14ac:dyDescent="0.25">
      <c r="A3187" s="44" t="str">
        <f t="shared" si="246"/>
        <v>US Power Physical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31</v>
      </c>
      <c r="F3187" s="213">
        <f t="shared" si="250"/>
        <v>1550</v>
      </c>
      <c r="G3187" s="202">
        <v>1311196</v>
      </c>
      <c r="H3187" s="198">
        <v>37041.392835648148</v>
      </c>
      <c r="I3187" t="s">
        <v>1258</v>
      </c>
      <c r="M3187" t="s">
        <v>1657</v>
      </c>
      <c r="N3187" t="s">
        <v>2977</v>
      </c>
      <c r="O3187" t="s">
        <v>345</v>
      </c>
      <c r="P3187" s="199">
        <v>50</v>
      </c>
      <c r="S3187" t="s">
        <v>2945</v>
      </c>
      <c r="T3187" t="s">
        <v>3255</v>
      </c>
      <c r="U3187" s="201">
        <v>82.5</v>
      </c>
      <c r="V3187" t="s">
        <v>3035</v>
      </c>
      <c r="W3187" t="s">
        <v>1247</v>
      </c>
      <c r="X3187" t="s">
        <v>2994</v>
      </c>
      <c r="Y3187" t="s">
        <v>1072</v>
      </c>
      <c r="Z3187" t="s">
        <v>1904</v>
      </c>
      <c r="AA3187">
        <v>626093.1</v>
      </c>
      <c r="AB3187" s="198">
        <v>37073.875</v>
      </c>
      <c r="AC3187" s="198">
        <v>37103.875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1311197</v>
      </c>
      <c r="H3188" s="198">
        <v>37041.392835648148</v>
      </c>
      <c r="I3188" t="s">
        <v>1277</v>
      </c>
      <c r="M3188" t="s">
        <v>2946</v>
      </c>
      <c r="N3188" t="s">
        <v>1524</v>
      </c>
      <c r="O3188" t="s">
        <v>110</v>
      </c>
      <c r="Q3188" s="199">
        <v>10000</v>
      </c>
      <c r="S3188" t="s">
        <v>2947</v>
      </c>
      <c r="T3188" t="s">
        <v>3255</v>
      </c>
      <c r="U3188" s="201">
        <v>3.6749999999999998</v>
      </c>
      <c r="V3188" t="s">
        <v>3162</v>
      </c>
      <c r="W3188" t="s">
        <v>1101</v>
      </c>
      <c r="X3188" t="s">
        <v>1102</v>
      </c>
      <c r="Y3188" t="s">
        <v>1528</v>
      </c>
      <c r="Z3188" t="s">
        <v>1909</v>
      </c>
      <c r="AA3188">
        <v>818245</v>
      </c>
      <c r="AB3188" s="198">
        <v>37042.875</v>
      </c>
      <c r="AC3188" s="198">
        <v>37042.875</v>
      </c>
    </row>
    <row r="3189" spans="1:29" x14ac:dyDescent="0.25">
      <c r="A3189" s="44" t="str">
        <f t="shared" si="246"/>
        <v xml:space="preserve"> Natural Gas Physical</v>
      </c>
      <c r="B3189" s="44" t="str">
        <f t="shared" si="247"/>
        <v/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</v>
      </c>
      <c r="G3189" s="202">
        <v>1311198</v>
      </c>
      <c r="H3189" s="198">
        <v>37041.392870370371</v>
      </c>
      <c r="I3189" t="s">
        <v>1488</v>
      </c>
      <c r="M3189" t="s">
        <v>2946</v>
      </c>
      <c r="N3189" t="s">
        <v>96</v>
      </c>
      <c r="O3189" t="s">
        <v>2203</v>
      </c>
      <c r="Q3189" s="199">
        <v>1000</v>
      </c>
      <c r="S3189" t="s">
        <v>2947</v>
      </c>
      <c r="T3189" t="s">
        <v>3255</v>
      </c>
      <c r="U3189" s="201">
        <v>3.54</v>
      </c>
      <c r="V3189" t="s">
        <v>1092</v>
      </c>
      <c r="W3189" t="s">
        <v>1487</v>
      </c>
      <c r="X3189" t="s">
        <v>3337</v>
      </c>
      <c r="Y3189" t="s">
        <v>1528</v>
      </c>
      <c r="Z3189" t="s">
        <v>1910</v>
      </c>
      <c r="AA3189">
        <v>818246</v>
      </c>
      <c r="AB3189" s="198">
        <v>37042.875</v>
      </c>
      <c r="AC3189" s="198">
        <v>37042.875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1311199</v>
      </c>
      <c r="H3190" s="198">
        <v>37041.392870370371</v>
      </c>
      <c r="I3190" t="s">
        <v>2917</v>
      </c>
      <c r="M3190" t="s">
        <v>2946</v>
      </c>
      <c r="N3190" t="s">
        <v>2928</v>
      </c>
      <c r="O3190" t="s">
        <v>2104</v>
      </c>
      <c r="Q3190" s="199">
        <v>10000</v>
      </c>
      <c r="S3190" t="s">
        <v>2947</v>
      </c>
      <c r="T3190" t="s">
        <v>3255</v>
      </c>
      <c r="U3190" s="201">
        <v>3.665</v>
      </c>
      <c r="V3190" t="s">
        <v>1587</v>
      </c>
      <c r="W3190" t="s">
        <v>1327</v>
      </c>
      <c r="X3190" t="s">
        <v>3386</v>
      </c>
      <c r="Y3190" t="s">
        <v>1528</v>
      </c>
      <c r="Z3190" t="s">
        <v>2930</v>
      </c>
      <c r="AA3190">
        <v>818247</v>
      </c>
      <c r="AB3190" s="198">
        <v>37042.875</v>
      </c>
      <c r="AC3190" s="198">
        <v>37042.875</v>
      </c>
    </row>
    <row r="3191" spans="1:29" x14ac:dyDescent="0.25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123</v>
      </c>
      <c r="F3191" s="213">
        <f t="shared" si="250"/>
        <v>307500</v>
      </c>
      <c r="G3191" s="202">
        <v>1311200</v>
      </c>
      <c r="H3191" s="198">
        <v>37041.392881944441</v>
      </c>
      <c r="I3191" t="s">
        <v>1274</v>
      </c>
      <c r="M3191" t="s">
        <v>2946</v>
      </c>
      <c r="N3191" t="s">
        <v>1268</v>
      </c>
      <c r="O3191" t="s">
        <v>251</v>
      </c>
      <c r="Q3191" s="199">
        <v>2500</v>
      </c>
      <c r="S3191" t="s">
        <v>2947</v>
      </c>
      <c r="T3191" t="s">
        <v>3255</v>
      </c>
      <c r="U3191" s="201">
        <v>3.7949999999999999</v>
      </c>
      <c r="V3191" t="s">
        <v>1275</v>
      </c>
      <c r="W3191" t="s">
        <v>1767</v>
      </c>
      <c r="X3191" t="s">
        <v>1269</v>
      </c>
      <c r="Y3191" t="s">
        <v>3275</v>
      </c>
      <c r="Z3191" t="s">
        <v>1909</v>
      </c>
      <c r="AA3191" t="s">
        <v>2566</v>
      </c>
      <c r="AB3191" s="198">
        <v>37073</v>
      </c>
      <c r="AC3191" s="198">
        <v>37195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1311201</v>
      </c>
      <c r="H3192" s="198">
        <v>37041.392893518518</v>
      </c>
      <c r="I3192" t="s">
        <v>2941</v>
      </c>
      <c r="M3192" t="s">
        <v>2946</v>
      </c>
      <c r="N3192" t="s">
        <v>1524</v>
      </c>
      <c r="O3192" t="s">
        <v>357</v>
      </c>
      <c r="P3192" s="199">
        <v>10000</v>
      </c>
      <c r="S3192" t="s">
        <v>2947</v>
      </c>
      <c r="T3192" t="s">
        <v>3255</v>
      </c>
      <c r="U3192" s="201">
        <v>3.68</v>
      </c>
      <c r="V3192" t="s">
        <v>1057</v>
      </c>
      <c r="W3192" t="s">
        <v>1388</v>
      </c>
      <c r="X3192" t="s">
        <v>1461</v>
      </c>
      <c r="Y3192" t="s">
        <v>1528</v>
      </c>
      <c r="Z3192" t="s">
        <v>1909</v>
      </c>
      <c r="AA3192">
        <v>818248</v>
      </c>
      <c r="AB3192" s="198">
        <v>37042.875</v>
      </c>
      <c r="AC3192" s="198">
        <v>37042.875</v>
      </c>
    </row>
    <row r="3193" spans="1:29" x14ac:dyDescent="0.25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1311202</v>
      </c>
      <c r="H3193" s="198">
        <v>37041.392928240741</v>
      </c>
      <c r="I3193" t="s">
        <v>1062</v>
      </c>
      <c r="M3193" t="s">
        <v>3086</v>
      </c>
      <c r="N3193" t="s">
        <v>1063</v>
      </c>
      <c r="O3193" t="s">
        <v>2972</v>
      </c>
      <c r="Q3193" s="199">
        <v>50000</v>
      </c>
      <c r="S3193" t="s">
        <v>2953</v>
      </c>
      <c r="T3193" t="s">
        <v>3255</v>
      </c>
      <c r="U3193" s="201">
        <v>28.61</v>
      </c>
      <c r="V3193" t="s">
        <v>1064</v>
      </c>
      <c r="W3193" t="s">
        <v>1065</v>
      </c>
      <c r="X3193" t="s">
        <v>1066</v>
      </c>
      <c r="Y3193" t="s">
        <v>1670</v>
      </c>
      <c r="Z3193" t="s">
        <v>1909</v>
      </c>
      <c r="AA3193">
        <v>109556</v>
      </c>
      <c r="AB3193" s="198">
        <v>37073</v>
      </c>
      <c r="AC3193" s="198">
        <v>37103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30</v>
      </c>
      <c r="F3194" s="213">
        <f t="shared" si="250"/>
        <v>150000</v>
      </c>
      <c r="G3194" s="202">
        <v>1311203</v>
      </c>
      <c r="H3194" s="198">
        <v>37041.392939814818</v>
      </c>
      <c r="I3194" t="s">
        <v>3095</v>
      </c>
      <c r="M3194" t="s">
        <v>2946</v>
      </c>
      <c r="N3194" t="s">
        <v>1524</v>
      </c>
      <c r="O3194" t="s">
        <v>308</v>
      </c>
      <c r="Q3194" s="199">
        <v>5000</v>
      </c>
      <c r="S3194" t="s">
        <v>2947</v>
      </c>
      <c r="T3194" t="s">
        <v>3255</v>
      </c>
      <c r="U3194" s="201">
        <v>3.8849999999999998</v>
      </c>
      <c r="V3194" t="s">
        <v>1396</v>
      </c>
      <c r="W3194" t="s">
        <v>64</v>
      </c>
      <c r="X3194" t="s">
        <v>65</v>
      </c>
      <c r="Y3194" t="s">
        <v>1528</v>
      </c>
      <c r="Z3194" t="s">
        <v>1909</v>
      </c>
      <c r="AA3194">
        <v>818249</v>
      </c>
      <c r="AB3194" s="198">
        <v>37043.875</v>
      </c>
      <c r="AC3194" s="198">
        <v>37072.875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123</v>
      </c>
      <c r="F3195" s="213">
        <f t="shared" si="250"/>
        <v>307500</v>
      </c>
      <c r="G3195" s="202">
        <v>1311205</v>
      </c>
      <c r="H3195" s="198">
        <v>37041.393009259256</v>
      </c>
      <c r="I3195" t="s">
        <v>1274</v>
      </c>
      <c r="M3195" t="s">
        <v>2946</v>
      </c>
      <c r="N3195" t="s">
        <v>1268</v>
      </c>
      <c r="O3195" t="s">
        <v>251</v>
      </c>
      <c r="Q3195" s="199">
        <v>2500</v>
      </c>
      <c r="S3195" t="s">
        <v>2947</v>
      </c>
      <c r="T3195" t="s">
        <v>3255</v>
      </c>
      <c r="U3195" s="201">
        <v>3.7949999999999999</v>
      </c>
      <c r="V3195" t="s">
        <v>1275</v>
      </c>
      <c r="W3195" t="s">
        <v>1767</v>
      </c>
      <c r="X3195" t="s">
        <v>1269</v>
      </c>
      <c r="Y3195" t="s">
        <v>3275</v>
      </c>
      <c r="Z3195" t="s">
        <v>1909</v>
      </c>
      <c r="AA3195" t="s">
        <v>2567</v>
      </c>
      <c r="AB3195" s="198">
        <v>37073</v>
      </c>
      <c r="AC3195" s="198">
        <v>37195</v>
      </c>
    </row>
    <row r="3196" spans="1:29" x14ac:dyDescent="0.25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1311206</v>
      </c>
      <c r="H3196" s="198">
        <v>37041.39303240741</v>
      </c>
      <c r="I3196" t="s">
        <v>1241</v>
      </c>
      <c r="M3196" t="s">
        <v>2946</v>
      </c>
      <c r="N3196" t="s">
        <v>1268</v>
      </c>
      <c r="O3196" t="s">
        <v>1537</v>
      </c>
      <c r="P3196" s="199">
        <v>20000</v>
      </c>
      <c r="S3196" t="s">
        <v>2947</v>
      </c>
      <c r="T3196" t="s">
        <v>3255</v>
      </c>
      <c r="U3196" s="201">
        <v>3.69</v>
      </c>
      <c r="V3196" t="s">
        <v>2568</v>
      </c>
      <c r="W3196" t="s">
        <v>1767</v>
      </c>
      <c r="X3196" t="s">
        <v>1269</v>
      </c>
      <c r="Y3196" t="s">
        <v>3275</v>
      </c>
      <c r="Z3196" t="s">
        <v>1909</v>
      </c>
      <c r="AA3196" t="s">
        <v>2569</v>
      </c>
      <c r="AB3196" s="198">
        <v>37073.875</v>
      </c>
      <c r="AC3196" s="198">
        <v>37103.875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1311207</v>
      </c>
      <c r="H3197" s="198">
        <v>37041.39303240741</v>
      </c>
      <c r="I3197" t="s">
        <v>1427</v>
      </c>
      <c r="M3197" t="s">
        <v>2946</v>
      </c>
      <c r="N3197" t="s">
        <v>1556</v>
      </c>
      <c r="O3197" t="s">
        <v>4868</v>
      </c>
      <c r="Q3197" s="199">
        <v>10000</v>
      </c>
      <c r="S3197" t="s">
        <v>2947</v>
      </c>
      <c r="T3197" t="s">
        <v>3255</v>
      </c>
      <c r="U3197" s="201">
        <v>3.8450000000000002</v>
      </c>
      <c r="V3197" t="s">
        <v>1700</v>
      </c>
      <c r="W3197" t="s">
        <v>1557</v>
      </c>
      <c r="X3197" t="s">
        <v>1558</v>
      </c>
      <c r="Y3197" t="s">
        <v>1528</v>
      </c>
      <c r="Z3197" t="s">
        <v>1909</v>
      </c>
      <c r="AA3197">
        <v>818250</v>
      </c>
      <c r="AB3197" s="198">
        <v>37042.875</v>
      </c>
      <c r="AC3197" s="198">
        <v>37042.875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1311209</v>
      </c>
      <c r="H3198" s="198">
        <v>37041.393090277779</v>
      </c>
      <c r="I3198" t="s">
        <v>2917</v>
      </c>
      <c r="M3198" t="s">
        <v>2946</v>
      </c>
      <c r="N3198" t="s">
        <v>1524</v>
      </c>
      <c r="O3198" t="s">
        <v>2035</v>
      </c>
      <c r="P3198" s="199">
        <v>10000</v>
      </c>
      <c r="S3198" t="s">
        <v>2947</v>
      </c>
      <c r="T3198" t="s">
        <v>3255</v>
      </c>
      <c r="U3198" s="201">
        <v>3.65</v>
      </c>
      <c r="V3198" t="s">
        <v>3184</v>
      </c>
      <c r="W3198" t="s">
        <v>1107</v>
      </c>
      <c r="X3198" t="s">
        <v>1108</v>
      </c>
      <c r="Y3198" t="s">
        <v>1528</v>
      </c>
      <c r="Z3198" t="s">
        <v>1909</v>
      </c>
      <c r="AA3198">
        <v>818251</v>
      </c>
      <c r="AB3198" s="198">
        <v>37042.875</v>
      </c>
      <c r="AC3198" s="198">
        <v>37042.875</v>
      </c>
    </row>
    <row r="3199" spans="1:29" x14ac:dyDescent="0.25">
      <c r="A3199" s="44" t="str">
        <f t="shared" si="246"/>
        <v>US Power Physical</v>
      </c>
      <c r="B3199" s="44" t="str">
        <f t="shared" si="247"/>
        <v>US</v>
      </c>
      <c r="C3199" s="44" t="str">
        <f t="shared" si="248"/>
        <v>Power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61</v>
      </c>
      <c r="F3199" s="213">
        <f t="shared" si="250"/>
        <v>3050</v>
      </c>
      <c r="G3199" s="202">
        <v>1311211</v>
      </c>
      <c r="H3199" s="198">
        <v>37041.393113425926</v>
      </c>
      <c r="I3199" t="s">
        <v>1238</v>
      </c>
      <c r="M3199" t="s">
        <v>1657</v>
      </c>
      <c r="N3199" t="s">
        <v>2977</v>
      </c>
      <c r="O3199" t="s">
        <v>514</v>
      </c>
      <c r="P3199" s="199">
        <v>50</v>
      </c>
      <c r="S3199" t="s">
        <v>2945</v>
      </c>
      <c r="T3199" t="s">
        <v>3255</v>
      </c>
      <c r="U3199" s="201">
        <v>36.75</v>
      </c>
      <c r="V3199" t="s">
        <v>1076</v>
      </c>
      <c r="W3199" t="s">
        <v>1247</v>
      </c>
      <c r="X3199" t="s">
        <v>1248</v>
      </c>
      <c r="Y3199" t="s">
        <v>1072</v>
      </c>
      <c r="Z3199" t="s">
        <v>1904</v>
      </c>
      <c r="AA3199">
        <v>626094.1</v>
      </c>
      <c r="AB3199" s="198">
        <v>37316.591666666667</v>
      </c>
      <c r="AC3199" s="198">
        <v>37376.591666666667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1311212</v>
      </c>
      <c r="H3200" s="198">
        <v>37041.393113425926</v>
      </c>
      <c r="I3200" t="s">
        <v>1238</v>
      </c>
      <c r="M3200" t="s">
        <v>2946</v>
      </c>
      <c r="N3200" t="s">
        <v>2928</v>
      </c>
      <c r="O3200" t="s">
        <v>2104</v>
      </c>
      <c r="P3200" s="199">
        <v>10000</v>
      </c>
      <c r="S3200" t="s">
        <v>2947</v>
      </c>
      <c r="T3200" t="s">
        <v>3255</v>
      </c>
      <c r="U3200" s="201">
        <v>3.66</v>
      </c>
      <c r="V3200" t="s">
        <v>2967</v>
      </c>
      <c r="W3200" t="s">
        <v>1327</v>
      </c>
      <c r="X3200" t="s">
        <v>3386</v>
      </c>
      <c r="Y3200" t="s">
        <v>1528</v>
      </c>
      <c r="Z3200" t="s">
        <v>2930</v>
      </c>
      <c r="AA3200">
        <v>818252</v>
      </c>
      <c r="AB3200" s="198">
        <v>37042.875</v>
      </c>
      <c r="AC3200" s="198">
        <v>37042.875</v>
      </c>
    </row>
    <row r="3201" spans="1:29" x14ac:dyDescent="0.25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1311213</v>
      </c>
      <c r="H3201" s="198">
        <v>37041.393125000002</v>
      </c>
      <c r="I3201" t="s">
        <v>1463</v>
      </c>
      <c r="M3201" t="s">
        <v>2946</v>
      </c>
      <c r="N3201" t="s">
        <v>96</v>
      </c>
      <c r="O3201" t="s">
        <v>1016</v>
      </c>
      <c r="Q3201" s="199">
        <v>10000</v>
      </c>
      <c r="S3201" t="s">
        <v>3329</v>
      </c>
      <c r="T3201" t="s">
        <v>97</v>
      </c>
      <c r="U3201" s="201">
        <v>4.74</v>
      </c>
      <c r="V3201" t="s">
        <v>3338</v>
      </c>
      <c r="W3201" t="s">
        <v>98</v>
      </c>
      <c r="X3201" t="s">
        <v>99</v>
      </c>
      <c r="Y3201" t="s">
        <v>1528</v>
      </c>
      <c r="Z3201" t="s">
        <v>1910</v>
      </c>
      <c r="AA3201">
        <v>818253</v>
      </c>
      <c r="AB3201" s="198">
        <v>37041.875</v>
      </c>
      <c r="AC3201" s="198">
        <v>37041.875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242</v>
      </c>
      <c r="G3202" s="202">
        <v>1311214</v>
      </c>
      <c r="H3202" s="198">
        <v>37041.393136574072</v>
      </c>
      <c r="I3202" t="s">
        <v>1425</v>
      </c>
      <c r="M3202" t="s">
        <v>2946</v>
      </c>
      <c r="N3202" t="s">
        <v>1524</v>
      </c>
      <c r="O3202" t="s">
        <v>360</v>
      </c>
      <c r="Q3202" s="199">
        <v>242</v>
      </c>
      <c r="S3202" t="s">
        <v>2947</v>
      </c>
      <c r="T3202" t="s">
        <v>3255</v>
      </c>
      <c r="U3202" s="201">
        <v>3.6349999999999998</v>
      </c>
      <c r="V3202" t="s">
        <v>1503</v>
      </c>
      <c r="W3202" t="s">
        <v>1107</v>
      </c>
      <c r="X3202" t="s">
        <v>85</v>
      </c>
      <c r="Y3202" t="s">
        <v>1528</v>
      </c>
      <c r="Z3202" t="s">
        <v>1909</v>
      </c>
      <c r="AA3202">
        <v>818254</v>
      </c>
      <c r="AB3202" s="198">
        <v>37042.875</v>
      </c>
      <c r="AC3202" s="198">
        <v>37042.875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2139</v>
      </c>
      <c r="G3203" s="202">
        <v>1311216</v>
      </c>
      <c r="H3203" s="198">
        <v>37041.393182870372</v>
      </c>
      <c r="I3203" t="s">
        <v>1238</v>
      </c>
      <c r="M3203" t="s">
        <v>2946</v>
      </c>
      <c r="N3203" t="s">
        <v>1524</v>
      </c>
      <c r="O3203" t="s">
        <v>4882</v>
      </c>
      <c r="P3203" s="199">
        <v>2139</v>
      </c>
      <c r="S3203" t="s">
        <v>2947</v>
      </c>
      <c r="T3203" t="s">
        <v>3255</v>
      </c>
      <c r="U3203" s="201">
        <v>3.82</v>
      </c>
      <c r="V3203" t="s">
        <v>1553</v>
      </c>
      <c r="W3203" t="s">
        <v>1575</v>
      </c>
      <c r="X3203" t="s">
        <v>1576</v>
      </c>
      <c r="Y3203" t="s">
        <v>1528</v>
      </c>
      <c r="Z3203" t="s">
        <v>1909</v>
      </c>
      <c r="AA3203">
        <v>818255</v>
      </c>
      <c r="AB3203" s="198">
        <v>37042.875</v>
      </c>
      <c r="AC3203" s="198">
        <v>37042.875</v>
      </c>
    </row>
    <row r="3204" spans="1:29" x14ac:dyDescent="0.25">
      <c r="A3204" s="44" t="str">
        <f t="shared" si="246"/>
        <v>US Crude Physical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</v>
      </c>
      <c r="G3204" s="202">
        <v>1311217</v>
      </c>
      <c r="H3204" s="198">
        <v>37041.393194444441</v>
      </c>
      <c r="I3204" t="s">
        <v>60</v>
      </c>
      <c r="M3204" t="s">
        <v>3086</v>
      </c>
      <c r="N3204" t="s">
        <v>375</v>
      </c>
      <c r="O3204" t="s">
        <v>487</v>
      </c>
      <c r="P3204" s="199">
        <v>1000</v>
      </c>
      <c r="S3204" t="s">
        <v>3129</v>
      </c>
      <c r="T3204" t="s">
        <v>3255</v>
      </c>
      <c r="U3204" s="201">
        <v>-7.0000000000000007E-2</v>
      </c>
      <c r="V3204" t="s">
        <v>1510</v>
      </c>
      <c r="W3204" t="s">
        <v>377</v>
      </c>
      <c r="X3204" t="s">
        <v>378</v>
      </c>
      <c r="Y3204" t="s">
        <v>3275</v>
      </c>
      <c r="Z3204" t="s">
        <v>379</v>
      </c>
      <c r="AA3204" t="s">
        <v>2570</v>
      </c>
      <c r="AB3204" s="198">
        <v>37073.875</v>
      </c>
      <c r="AC3204" s="198">
        <v>37103.875</v>
      </c>
    </row>
    <row r="3205" spans="1:29" x14ac:dyDescent="0.25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3">
        <f t="shared" si="250"/>
        <v>300000</v>
      </c>
      <c r="G3205" s="202">
        <v>1311218</v>
      </c>
      <c r="H3205" s="198">
        <v>37041.393240740741</v>
      </c>
      <c r="I3205" t="s">
        <v>1435</v>
      </c>
      <c r="M3205" t="s">
        <v>2946</v>
      </c>
      <c r="N3205" t="s">
        <v>1268</v>
      </c>
      <c r="O3205" t="s">
        <v>74</v>
      </c>
      <c r="P3205" s="199">
        <v>10000</v>
      </c>
      <c r="S3205" t="s">
        <v>2947</v>
      </c>
      <c r="T3205" t="s">
        <v>3255</v>
      </c>
      <c r="U3205" s="201">
        <v>3.62</v>
      </c>
      <c r="V3205" t="s">
        <v>444</v>
      </c>
      <c r="W3205" t="s">
        <v>1580</v>
      </c>
      <c r="X3205" t="s">
        <v>1093</v>
      </c>
      <c r="Y3205" t="s">
        <v>3275</v>
      </c>
      <c r="Z3205" t="s">
        <v>1909</v>
      </c>
      <c r="AA3205" t="s">
        <v>2571</v>
      </c>
      <c r="AB3205" s="198">
        <v>37043.875</v>
      </c>
      <c r="AC3205" s="198">
        <v>37072.875</v>
      </c>
    </row>
    <row r="3206" spans="1:29" x14ac:dyDescent="0.25">
      <c r="A3206" s="44" t="str">
        <f t="shared" si="246"/>
        <v>US Power Physical</v>
      </c>
      <c r="B3206" s="44" t="str">
        <f t="shared" si="247"/>
        <v>US</v>
      </c>
      <c r="C3206" s="44" t="str">
        <f t="shared" si="248"/>
        <v>Power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3">
        <f t="shared" si="250"/>
        <v>750</v>
      </c>
      <c r="G3206" s="202">
        <v>1311219</v>
      </c>
      <c r="H3206" s="198">
        <v>37041.393263888887</v>
      </c>
      <c r="I3206" t="s">
        <v>1226</v>
      </c>
      <c r="M3206" t="s">
        <v>1657</v>
      </c>
      <c r="N3206" t="s">
        <v>2902</v>
      </c>
      <c r="O3206" t="s">
        <v>1296</v>
      </c>
      <c r="Q3206" s="199">
        <v>25</v>
      </c>
      <c r="S3206" t="s">
        <v>2945</v>
      </c>
      <c r="T3206" t="s">
        <v>3255</v>
      </c>
      <c r="U3206" s="201">
        <v>258</v>
      </c>
      <c r="V3206" t="s">
        <v>1370</v>
      </c>
      <c r="W3206" t="s">
        <v>2907</v>
      </c>
      <c r="X3206" t="s">
        <v>2903</v>
      </c>
      <c r="Y3206" t="s">
        <v>1072</v>
      </c>
      <c r="Z3206" t="s">
        <v>1904</v>
      </c>
      <c r="AA3206">
        <v>626096.1</v>
      </c>
      <c r="AB3206" s="198">
        <v>37043.875</v>
      </c>
      <c r="AC3206" s="198">
        <v>37072.875</v>
      </c>
    </row>
    <row r="3207" spans="1:29" x14ac:dyDescent="0.25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151</v>
      </c>
      <c r="F3207" s="213">
        <f t="shared" si="250"/>
        <v>755000</v>
      </c>
      <c r="G3207" s="202">
        <v>1311220</v>
      </c>
      <c r="H3207" s="198">
        <v>37041.393321759257</v>
      </c>
      <c r="I3207" t="s">
        <v>3095</v>
      </c>
      <c r="M3207" t="s">
        <v>2946</v>
      </c>
      <c r="N3207" t="s">
        <v>1268</v>
      </c>
      <c r="O3207" t="s">
        <v>1555</v>
      </c>
      <c r="P3207" s="199">
        <v>5000</v>
      </c>
      <c r="S3207" t="s">
        <v>2947</v>
      </c>
      <c r="T3207" t="s">
        <v>3255</v>
      </c>
      <c r="U3207" s="201">
        <v>4.1399999999999997</v>
      </c>
      <c r="V3207" t="s">
        <v>71</v>
      </c>
      <c r="W3207" t="s">
        <v>1767</v>
      </c>
      <c r="X3207" t="s">
        <v>1269</v>
      </c>
      <c r="Y3207" t="s">
        <v>3275</v>
      </c>
      <c r="Z3207" t="s">
        <v>1909</v>
      </c>
      <c r="AA3207" t="s">
        <v>2572</v>
      </c>
      <c r="AB3207" s="198">
        <v>37196</v>
      </c>
      <c r="AC3207" s="198">
        <v>37346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1685</v>
      </c>
      <c r="G3208" s="202">
        <v>1311222</v>
      </c>
      <c r="H3208" s="198">
        <v>37041.393333333333</v>
      </c>
      <c r="I3208" t="s">
        <v>77</v>
      </c>
      <c r="M3208" t="s">
        <v>2946</v>
      </c>
      <c r="N3208" t="s">
        <v>1524</v>
      </c>
      <c r="O3208" t="s">
        <v>4953</v>
      </c>
      <c r="P3208" s="199">
        <v>1685</v>
      </c>
      <c r="S3208" t="s">
        <v>2947</v>
      </c>
      <c r="T3208" t="s">
        <v>3255</v>
      </c>
      <c r="U3208" s="201">
        <v>3.85</v>
      </c>
      <c r="V3208" t="s">
        <v>78</v>
      </c>
      <c r="W3208" t="s">
        <v>1117</v>
      </c>
      <c r="X3208" t="s">
        <v>1118</v>
      </c>
      <c r="Y3208" t="s">
        <v>1528</v>
      </c>
      <c r="Z3208" t="s">
        <v>1909</v>
      </c>
      <c r="AA3208">
        <v>818257</v>
      </c>
      <c r="AB3208" s="198">
        <v>37042.875</v>
      </c>
      <c r="AC3208" s="198">
        <v>37042.875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25000</v>
      </c>
      <c r="G3209" s="202">
        <v>1311221</v>
      </c>
      <c r="H3209" s="198">
        <v>37041.393333333333</v>
      </c>
      <c r="I3209" t="s">
        <v>3095</v>
      </c>
      <c r="M3209" t="s">
        <v>2946</v>
      </c>
      <c r="N3209" t="s">
        <v>1524</v>
      </c>
      <c r="O3209" t="s">
        <v>110</v>
      </c>
      <c r="P3209" s="199">
        <v>25000</v>
      </c>
      <c r="S3209" t="s">
        <v>2947</v>
      </c>
      <c r="T3209" t="s">
        <v>3255</v>
      </c>
      <c r="U3209" s="201">
        <v>3.67</v>
      </c>
      <c r="V3209" t="s">
        <v>2942</v>
      </c>
      <c r="W3209" t="s">
        <v>1101</v>
      </c>
      <c r="X3209" t="s">
        <v>1102</v>
      </c>
      <c r="Y3209" t="s">
        <v>1528</v>
      </c>
      <c r="Z3209" t="s">
        <v>1909</v>
      </c>
      <c r="AA3209">
        <v>818258</v>
      </c>
      <c r="AB3209" s="198">
        <v>37042.875</v>
      </c>
      <c r="AC3209" s="198">
        <v>37042.875</v>
      </c>
    </row>
    <row r="3210" spans="1:29" x14ac:dyDescent="0.25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1311223</v>
      </c>
      <c r="H3210" s="198">
        <v>37041.393391203703</v>
      </c>
      <c r="I3210" t="s">
        <v>1254</v>
      </c>
      <c r="M3210" t="s">
        <v>1657</v>
      </c>
      <c r="N3210" t="s">
        <v>2977</v>
      </c>
      <c r="O3210" t="s">
        <v>1158</v>
      </c>
      <c r="P3210" s="199">
        <v>50</v>
      </c>
      <c r="S3210" t="s">
        <v>2945</v>
      </c>
      <c r="T3210" t="s">
        <v>3255</v>
      </c>
      <c r="U3210" s="201">
        <v>41</v>
      </c>
      <c r="V3210" t="s">
        <v>256</v>
      </c>
      <c r="W3210" t="s">
        <v>2993</v>
      </c>
      <c r="X3210" t="s">
        <v>2994</v>
      </c>
      <c r="Y3210" t="s">
        <v>1072</v>
      </c>
      <c r="Z3210" t="s">
        <v>1904</v>
      </c>
      <c r="AA3210">
        <v>626097.1</v>
      </c>
      <c r="AB3210" s="198">
        <v>37046.875</v>
      </c>
      <c r="AC3210" s="198">
        <v>37050.875</v>
      </c>
    </row>
    <row r="3211" spans="1:29" x14ac:dyDescent="0.25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225000</v>
      </c>
      <c r="G3211" s="202">
        <v>1311224</v>
      </c>
      <c r="H3211" s="198">
        <v>37041.393414351849</v>
      </c>
      <c r="I3211" t="s">
        <v>75</v>
      </c>
      <c r="M3211" t="s">
        <v>2946</v>
      </c>
      <c r="N3211" t="s">
        <v>1268</v>
      </c>
      <c r="O3211" t="s">
        <v>74</v>
      </c>
      <c r="Q3211" s="199">
        <v>7500</v>
      </c>
      <c r="S3211" t="s">
        <v>2947</v>
      </c>
      <c r="T3211" t="s">
        <v>3255</v>
      </c>
      <c r="U3211" s="201">
        <v>3.625</v>
      </c>
      <c r="V3211" t="s">
        <v>76</v>
      </c>
      <c r="W3211" t="s">
        <v>1580</v>
      </c>
      <c r="X3211" t="s">
        <v>1093</v>
      </c>
      <c r="Y3211" t="s">
        <v>3275</v>
      </c>
      <c r="Z3211" t="s">
        <v>1909</v>
      </c>
      <c r="AA3211" t="s">
        <v>2573</v>
      </c>
      <c r="AB3211" s="198">
        <v>37043.875</v>
      </c>
      <c r="AC3211" s="198">
        <v>37072.875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1311225</v>
      </c>
      <c r="H3212" s="198">
        <v>37041.393414351849</v>
      </c>
      <c r="I3212" t="s">
        <v>1277</v>
      </c>
      <c r="M3212" t="s">
        <v>2946</v>
      </c>
      <c r="N3212" t="s">
        <v>1524</v>
      </c>
      <c r="O3212" t="s">
        <v>4891</v>
      </c>
      <c r="P3212" s="199">
        <v>5000</v>
      </c>
      <c r="S3212" t="s">
        <v>2947</v>
      </c>
      <c r="T3212" t="s">
        <v>3255</v>
      </c>
      <c r="U3212" s="201">
        <v>3.5225</v>
      </c>
      <c r="V3212" t="s">
        <v>3162</v>
      </c>
      <c r="W3212" t="s">
        <v>1363</v>
      </c>
      <c r="X3212" t="s">
        <v>1548</v>
      </c>
      <c r="Y3212" t="s">
        <v>1528</v>
      </c>
      <c r="Z3212" t="s">
        <v>1909</v>
      </c>
      <c r="AA3212">
        <v>818259</v>
      </c>
      <c r="AB3212" s="198">
        <v>37042.875</v>
      </c>
      <c r="AC3212" s="198">
        <v>37042.875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25000</v>
      </c>
      <c r="G3213" s="202">
        <v>1311226</v>
      </c>
      <c r="H3213" s="198">
        <v>37041.393460648149</v>
      </c>
      <c r="I3213" t="s">
        <v>1551</v>
      </c>
      <c r="M3213" t="s">
        <v>2946</v>
      </c>
      <c r="N3213" t="s">
        <v>1524</v>
      </c>
      <c r="O3213" t="s">
        <v>110</v>
      </c>
      <c r="Q3213" s="199">
        <v>25000</v>
      </c>
      <c r="S3213" t="s">
        <v>2947</v>
      </c>
      <c r="T3213" t="s">
        <v>3255</v>
      </c>
      <c r="U3213" s="201">
        <v>3.67</v>
      </c>
      <c r="V3213" t="s">
        <v>3175</v>
      </c>
      <c r="W3213" t="s">
        <v>1101</v>
      </c>
      <c r="X3213" t="s">
        <v>1102</v>
      </c>
      <c r="Y3213" t="s">
        <v>1528</v>
      </c>
      <c r="Z3213" t="s">
        <v>1909</v>
      </c>
      <c r="AA3213">
        <v>818260</v>
      </c>
      <c r="AB3213" s="198">
        <v>37042.875</v>
      </c>
      <c r="AC3213" s="198">
        <v>37042.875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1311228</v>
      </c>
      <c r="H3214" s="198">
        <v>37041.393483796295</v>
      </c>
      <c r="I3214" t="s">
        <v>1546</v>
      </c>
      <c r="M3214" t="s">
        <v>2946</v>
      </c>
      <c r="N3214" t="s">
        <v>1524</v>
      </c>
      <c r="O3214" t="s">
        <v>4893</v>
      </c>
      <c r="Q3214" s="199">
        <v>5000</v>
      </c>
      <c r="S3214" t="s">
        <v>2947</v>
      </c>
      <c r="T3214" t="s">
        <v>3255</v>
      </c>
      <c r="U3214" s="201">
        <v>3.5350000000000001</v>
      </c>
      <c r="V3214" t="s">
        <v>4922</v>
      </c>
      <c r="W3214" t="s">
        <v>1363</v>
      </c>
      <c r="X3214" t="s">
        <v>1548</v>
      </c>
      <c r="Y3214" t="s">
        <v>1528</v>
      </c>
      <c r="Z3214" t="s">
        <v>1909</v>
      </c>
      <c r="AA3214">
        <v>818261</v>
      </c>
      <c r="AB3214" s="198">
        <v>37042.875</v>
      </c>
      <c r="AC3214" s="198">
        <v>37042.875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25000</v>
      </c>
      <c r="G3215" s="202">
        <v>1311229</v>
      </c>
      <c r="H3215" s="198">
        <v>37041.393564814818</v>
      </c>
      <c r="I3215" t="s">
        <v>1418</v>
      </c>
      <c r="M3215" t="s">
        <v>2946</v>
      </c>
      <c r="N3215" t="s">
        <v>1524</v>
      </c>
      <c r="O3215" t="s">
        <v>110</v>
      </c>
      <c r="Q3215" s="199">
        <v>25000</v>
      </c>
      <c r="S3215" t="s">
        <v>2947</v>
      </c>
      <c r="T3215" t="s">
        <v>3255</v>
      </c>
      <c r="U3215" s="201">
        <v>3.6749999999999998</v>
      </c>
      <c r="V3215" t="s">
        <v>2957</v>
      </c>
      <c r="W3215" t="s">
        <v>1101</v>
      </c>
      <c r="X3215" t="s">
        <v>1102</v>
      </c>
      <c r="Y3215" t="s">
        <v>1528</v>
      </c>
      <c r="Z3215" t="s">
        <v>1909</v>
      </c>
      <c r="AA3215">
        <v>818262</v>
      </c>
      <c r="AB3215" s="198">
        <v>37042.875</v>
      </c>
      <c r="AC3215" s="198">
        <v>37042.875</v>
      </c>
    </row>
    <row r="3216" spans="1:29" x14ac:dyDescent="0.25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123</v>
      </c>
      <c r="F3216" s="213">
        <f t="shared" si="255"/>
        <v>615000</v>
      </c>
      <c r="G3216" s="202">
        <v>1311230</v>
      </c>
      <c r="H3216" s="198">
        <v>37041.393599537034</v>
      </c>
      <c r="I3216" t="s">
        <v>3427</v>
      </c>
      <c r="M3216" t="s">
        <v>2946</v>
      </c>
      <c r="N3216" t="s">
        <v>1268</v>
      </c>
      <c r="O3216" t="s">
        <v>251</v>
      </c>
      <c r="P3216" s="199">
        <v>5000</v>
      </c>
      <c r="S3216" t="s">
        <v>2947</v>
      </c>
      <c r="T3216" t="s">
        <v>3255</v>
      </c>
      <c r="U3216" s="201">
        <v>3.7850000000000001</v>
      </c>
      <c r="V3216" t="s">
        <v>1148</v>
      </c>
      <c r="W3216" t="s">
        <v>1767</v>
      </c>
      <c r="X3216" t="s">
        <v>1269</v>
      </c>
      <c r="Y3216" t="s">
        <v>3275</v>
      </c>
      <c r="Z3216" t="s">
        <v>1909</v>
      </c>
      <c r="AA3216" t="s">
        <v>2574</v>
      </c>
      <c r="AB3216" s="198">
        <v>37073</v>
      </c>
      <c r="AC3216" s="198">
        <v>37195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30</v>
      </c>
      <c r="F3217" s="213">
        <f t="shared" si="255"/>
        <v>75000</v>
      </c>
      <c r="G3217" s="202">
        <v>1311231</v>
      </c>
      <c r="H3217" s="198">
        <v>37041.393599537034</v>
      </c>
      <c r="I3217" t="s">
        <v>1534</v>
      </c>
      <c r="M3217" t="s">
        <v>2946</v>
      </c>
      <c r="N3217" t="s">
        <v>1524</v>
      </c>
      <c r="O3217" t="s">
        <v>3383</v>
      </c>
      <c r="Q3217" s="199">
        <v>2500</v>
      </c>
      <c r="S3217" t="s">
        <v>2947</v>
      </c>
      <c r="T3217" t="s">
        <v>3255</v>
      </c>
      <c r="U3217" s="201">
        <v>3.8250000000000002</v>
      </c>
      <c r="V3217" t="s">
        <v>403</v>
      </c>
      <c r="W3217" t="s">
        <v>1117</v>
      </c>
      <c r="X3217" t="s">
        <v>1118</v>
      </c>
      <c r="Y3217" t="s">
        <v>1528</v>
      </c>
      <c r="Z3217" t="s">
        <v>1909</v>
      </c>
      <c r="AA3217">
        <v>818264</v>
      </c>
      <c r="AB3217" s="198">
        <v>37043.875</v>
      </c>
      <c r="AC3217" s="198">
        <v>37072.875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1311233</v>
      </c>
      <c r="H3218" s="198">
        <v>37041.393622685187</v>
      </c>
      <c r="I3218" t="s">
        <v>2992</v>
      </c>
      <c r="M3218" t="s">
        <v>2946</v>
      </c>
      <c r="N3218" t="s">
        <v>1524</v>
      </c>
      <c r="O3218" t="s">
        <v>4891</v>
      </c>
      <c r="P3218" s="199">
        <v>5000</v>
      </c>
      <c r="S3218" t="s">
        <v>2947</v>
      </c>
      <c r="T3218" t="s">
        <v>3255</v>
      </c>
      <c r="U3218" s="201">
        <v>3.52</v>
      </c>
      <c r="V3218" t="s">
        <v>3374</v>
      </c>
      <c r="W3218" t="s">
        <v>1363</v>
      </c>
      <c r="X3218" t="s">
        <v>1548</v>
      </c>
      <c r="Y3218" t="s">
        <v>1528</v>
      </c>
      <c r="Z3218" t="s">
        <v>1909</v>
      </c>
      <c r="AA3218">
        <v>818263</v>
      </c>
      <c r="AB3218" s="198">
        <v>37042.875</v>
      </c>
      <c r="AC3218" s="198">
        <v>37042.875</v>
      </c>
    </row>
    <row r="3219" spans="1:29" x14ac:dyDescent="0.25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30</v>
      </c>
      <c r="F3219" s="213">
        <f t="shared" si="255"/>
        <v>1500</v>
      </c>
      <c r="G3219" s="202">
        <v>1311234</v>
      </c>
      <c r="H3219" s="198">
        <v>37041.393657407411</v>
      </c>
      <c r="I3219" t="s">
        <v>2987</v>
      </c>
      <c r="M3219" t="s">
        <v>1657</v>
      </c>
      <c r="N3219" t="s">
        <v>2977</v>
      </c>
      <c r="O3219" t="s">
        <v>1164</v>
      </c>
      <c r="P3219" s="199">
        <v>50</v>
      </c>
      <c r="S3219" t="s">
        <v>2945</v>
      </c>
      <c r="T3219" t="s">
        <v>3255</v>
      </c>
      <c r="U3219" s="201">
        <v>50.5</v>
      </c>
      <c r="V3219" t="s">
        <v>1677</v>
      </c>
      <c r="W3219" t="s">
        <v>1253</v>
      </c>
      <c r="X3219" t="s">
        <v>3001</v>
      </c>
      <c r="Y3219" t="s">
        <v>1072</v>
      </c>
      <c r="Z3219" t="s">
        <v>1904</v>
      </c>
      <c r="AA3219">
        <v>626099.1</v>
      </c>
      <c r="AB3219" s="198">
        <v>37135.71597222222</v>
      </c>
      <c r="AC3219" s="198">
        <v>37164.71597222222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1311236</v>
      </c>
      <c r="H3220" s="198">
        <v>37041.393692129626</v>
      </c>
      <c r="I3220" t="s">
        <v>1546</v>
      </c>
      <c r="M3220" t="s">
        <v>2946</v>
      </c>
      <c r="N3220" t="s">
        <v>1524</v>
      </c>
      <c r="O3220" t="s">
        <v>4893</v>
      </c>
      <c r="Q3220" s="199">
        <v>5000</v>
      </c>
      <c r="S3220" t="s">
        <v>2947</v>
      </c>
      <c r="T3220" t="s">
        <v>3255</v>
      </c>
      <c r="U3220" s="201">
        <v>3.5375000000000001</v>
      </c>
      <c r="V3220" t="s">
        <v>4922</v>
      </c>
      <c r="W3220" t="s">
        <v>1363</v>
      </c>
      <c r="X3220" t="s">
        <v>1548</v>
      </c>
      <c r="Y3220" t="s">
        <v>1528</v>
      </c>
      <c r="Z3220" t="s">
        <v>1909</v>
      </c>
      <c r="AA3220">
        <v>818265</v>
      </c>
      <c r="AB3220" s="198">
        <v>37042.875</v>
      </c>
      <c r="AC3220" s="198">
        <v>37042.875</v>
      </c>
    </row>
    <row r="3221" spans="1:29" x14ac:dyDescent="0.25">
      <c r="A3221" s="44" t="str">
        <f t="shared" si="251"/>
        <v>US Crude Financial</v>
      </c>
      <c r="B3221" s="44" t="str">
        <f t="shared" si="252"/>
        <v>US</v>
      </c>
      <c r="C3221" s="44" t="str">
        <f t="shared" si="253"/>
        <v>Crude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50000</v>
      </c>
      <c r="G3221" s="202">
        <v>1311237</v>
      </c>
      <c r="H3221" s="198">
        <v>37041.393703703703</v>
      </c>
      <c r="I3221" t="s">
        <v>1062</v>
      </c>
      <c r="M3221" t="s">
        <v>3086</v>
      </c>
      <c r="N3221" t="s">
        <v>1063</v>
      </c>
      <c r="O3221" t="s">
        <v>2972</v>
      </c>
      <c r="Q3221" s="199">
        <v>50000</v>
      </c>
      <c r="S3221" t="s">
        <v>2953</v>
      </c>
      <c r="T3221" t="s">
        <v>3255</v>
      </c>
      <c r="U3221" s="201">
        <v>28.63</v>
      </c>
      <c r="V3221" t="s">
        <v>1513</v>
      </c>
      <c r="W3221" t="s">
        <v>1065</v>
      </c>
      <c r="X3221" t="s">
        <v>1066</v>
      </c>
      <c r="Y3221" t="s">
        <v>1670</v>
      </c>
      <c r="Z3221" t="s">
        <v>1909</v>
      </c>
      <c r="AA3221">
        <v>109558</v>
      </c>
      <c r="AB3221" s="198">
        <v>37073</v>
      </c>
      <c r="AC3221" s="198">
        <v>37103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1311238</v>
      </c>
      <c r="H3222" s="198">
        <v>37041.39371527778</v>
      </c>
      <c r="I3222" t="s">
        <v>1274</v>
      </c>
      <c r="M3222" t="s">
        <v>2946</v>
      </c>
      <c r="N3222" t="s">
        <v>1524</v>
      </c>
      <c r="O3222" t="s">
        <v>110</v>
      </c>
      <c r="P3222" s="199">
        <v>5000</v>
      </c>
      <c r="S3222" t="s">
        <v>2947</v>
      </c>
      <c r="T3222" t="s">
        <v>3255</v>
      </c>
      <c r="U3222" s="201">
        <v>3.6749999999999998</v>
      </c>
      <c r="V3222" t="s">
        <v>1397</v>
      </c>
      <c r="W3222" t="s">
        <v>1101</v>
      </c>
      <c r="X3222" t="s">
        <v>1102</v>
      </c>
      <c r="Y3222" t="s">
        <v>1528</v>
      </c>
      <c r="Z3222" t="s">
        <v>1909</v>
      </c>
      <c r="AA3222">
        <v>818266</v>
      </c>
      <c r="AB3222" s="198">
        <v>37042.875</v>
      </c>
      <c r="AC3222" s="198">
        <v>37042.875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18480</v>
      </c>
      <c r="G3223" s="202">
        <v>1311239</v>
      </c>
      <c r="H3223" s="198">
        <v>37041.393726851849</v>
      </c>
      <c r="I3223" t="s">
        <v>1428</v>
      </c>
      <c r="M3223" t="s">
        <v>2946</v>
      </c>
      <c r="N3223" t="s">
        <v>1524</v>
      </c>
      <c r="O3223" t="s">
        <v>350</v>
      </c>
      <c r="P3223" s="199">
        <v>616</v>
      </c>
      <c r="S3223" t="s">
        <v>2947</v>
      </c>
      <c r="T3223" t="s">
        <v>3255</v>
      </c>
      <c r="U3223" s="201">
        <v>3.61</v>
      </c>
      <c r="V3223" t="s">
        <v>875</v>
      </c>
      <c r="W3223" t="s">
        <v>1101</v>
      </c>
      <c r="X3223" t="s">
        <v>1102</v>
      </c>
      <c r="Y3223" t="s">
        <v>1528</v>
      </c>
      <c r="Z3223" t="s">
        <v>1909</v>
      </c>
      <c r="AA3223">
        <v>818268</v>
      </c>
      <c r="AB3223" s="198">
        <v>37043.875</v>
      </c>
      <c r="AC3223" s="198">
        <v>37072.875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2500</v>
      </c>
      <c r="G3224" s="202">
        <v>1311241</v>
      </c>
      <c r="H3224" s="198">
        <v>37041.393773148149</v>
      </c>
      <c r="I3224" t="s">
        <v>1472</v>
      </c>
      <c r="M3224" t="s">
        <v>2946</v>
      </c>
      <c r="N3224" t="s">
        <v>1524</v>
      </c>
      <c r="O3224" t="s">
        <v>4935</v>
      </c>
      <c r="Q3224" s="199">
        <v>2500</v>
      </c>
      <c r="S3224" t="s">
        <v>2947</v>
      </c>
      <c r="T3224" t="s">
        <v>3255</v>
      </c>
      <c r="U3224" s="201">
        <v>2.19</v>
      </c>
      <c r="V3224" t="s">
        <v>2575</v>
      </c>
      <c r="W3224" t="s">
        <v>3164</v>
      </c>
      <c r="X3224" t="s">
        <v>2923</v>
      </c>
      <c r="Y3224" t="s">
        <v>1528</v>
      </c>
      <c r="Z3224" t="s">
        <v>1909</v>
      </c>
      <c r="AA3224">
        <v>818267</v>
      </c>
      <c r="AB3224" s="198">
        <v>37042.875</v>
      </c>
      <c r="AC3224" s="198">
        <v>37042.875</v>
      </c>
    </row>
    <row r="3225" spans="1:29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1311242</v>
      </c>
      <c r="H3225" s="198">
        <v>37041.393784722219</v>
      </c>
      <c r="I3225" t="s">
        <v>75</v>
      </c>
      <c r="M3225" t="s">
        <v>2946</v>
      </c>
      <c r="N3225" t="s">
        <v>1268</v>
      </c>
      <c r="O3225" t="s">
        <v>74</v>
      </c>
      <c r="Q3225" s="199">
        <v>10000</v>
      </c>
      <c r="S3225" t="s">
        <v>2947</v>
      </c>
      <c r="T3225" t="s">
        <v>3255</v>
      </c>
      <c r="U3225" s="201">
        <v>3.62</v>
      </c>
      <c r="V3225" t="s">
        <v>1466</v>
      </c>
      <c r="W3225" t="s">
        <v>1580</v>
      </c>
      <c r="X3225" t="s">
        <v>1093</v>
      </c>
      <c r="Y3225" t="s">
        <v>3275</v>
      </c>
      <c r="Z3225" t="s">
        <v>1909</v>
      </c>
      <c r="AA3225" t="s">
        <v>2576</v>
      </c>
      <c r="AB3225" s="198">
        <v>37043.875</v>
      </c>
      <c r="AC3225" s="198">
        <v>37072.875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</v>
      </c>
      <c r="G3226" s="202">
        <v>1311243</v>
      </c>
      <c r="H3226" s="198">
        <v>37041.393796296295</v>
      </c>
      <c r="I3226" t="s">
        <v>1238</v>
      </c>
      <c r="M3226" t="s">
        <v>2946</v>
      </c>
      <c r="N3226" t="s">
        <v>1524</v>
      </c>
      <c r="O3226" t="s">
        <v>4953</v>
      </c>
      <c r="Q3226" s="199">
        <v>5000</v>
      </c>
      <c r="S3226" t="s">
        <v>2947</v>
      </c>
      <c r="T3226" t="s">
        <v>3255</v>
      </c>
      <c r="U3226" s="201">
        <v>3.86</v>
      </c>
      <c r="V3226" t="s">
        <v>56</v>
      </c>
      <c r="W3226" t="s">
        <v>1117</v>
      </c>
      <c r="X3226" t="s">
        <v>1118</v>
      </c>
      <c r="Y3226" t="s">
        <v>1528</v>
      </c>
      <c r="Z3226" t="s">
        <v>1909</v>
      </c>
      <c r="AA3226">
        <v>818269</v>
      </c>
      <c r="AB3226" s="198">
        <v>37042.875</v>
      </c>
      <c r="AC3226" s="198">
        <v>37042.875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1311244</v>
      </c>
      <c r="H3227" s="198">
        <v>37041.393807870372</v>
      </c>
      <c r="I3227" t="s">
        <v>1464</v>
      </c>
      <c r="M3227" t="s">
        <v>2946</v>
      </c>
      <c r="N3227" t="s">
        <v>1524</v>
      </c>
      <c r="O3227" t="s">
        <v>110</v>
      </c>
      <c r="P3227" s="199">
        <v>5000</v>
      </c>
      <c r="S3227" t="s">
        <v>2947</v>
      </c>
      <c r="T3227" t="s">
        <v>3255</v>
      </c>
      <c r="U3227" s="201">
        <v>3.6749999999999998</v>
      </c>
      <c r="V3227" t="s">
        <v>4928</v>
      </c>
      <c r="W3227" t="s">
        <v>1101</v>
      </c>
      <c r="X3227" t="s">
        <v>1102</v>
      </c>
      <c r="Y3227" t="s">
        <v>1528</v>
      </c>
      <c r="Z3227" t="s">
        <v>1909</v>
      </c>
      <c r="AA3227">
        <v>818270</v>
      </c>
      <c r="AB3227" s="198">
        <v>37042.875</v>
      </c>
      <c r="AC3227" s="198">
        <v>37042.875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1311245</v>
      </c>
      <c r="H3228" s="198">
        <v>37041.393865740742</v>
      </c>
      <c r="I3228" t="s">
        <v>1552</v>
      </c>
      <c r="M3228" t="s">
        <v>2946</v>
      </c>
      <c r="N3228" t="s">
        <v>1524</v>
      </c>
      <c r="O3228" t="s">
        <v>4912</v>
      </c>
      <c r="P3228" s="199">
        <v>5000</v>
      </c>
      <c r="S3228" t="s">
        <v>2947</v>
      </c>
      <c r="T3228" t="s">
        <v>3255</v>
      </c>
      <c r="U3228" s="201">
        <v>3.56</v>
      </c>
      <c r="V3228" t="s">
        <v>1082</v>
      </c>
      <c r="W3228" t="s">
        <v>1363</v>
      </c>
      <c r="X3228" t="s">
        <v>1548</v>
      </c>
      <c r="Y3228" t="s">
        <v>1528</v>
      </c>
      <c r="Z3228" t="s">
        <v>1909</v>
      </c>
      <c r="AA3228">
        <v>818271</v>
      </c>
      <c r="AB3228" s="198">
        <v>37042.875</v>
      </c>
      <c r="AC3228" s="198">
        <v>37042.875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1311246</v>
      </c>
      <c r="H3229" s="198">
        <v>37041.393900462965</v>
      </c>
      <c r="I3229" t="s">
        <v>1098</v>
      </c>
      <c r="M3229" t="s">
        <v>2946</v>
      </c>
      <c r="N3229" t="s">
        <v>1524</v>
      </c>
      <c r="O3229" t="s">
        <v>4891</v>
      </c>
      <c r="P3229" s="199">
        <v>5000</v>
      </c>
      <c r="S3229" t="s">
        <v>2947</v>
      </c>
      <c r="T3229" t="s">
        <v>3255</v>
      </c>
      <c r="U3229" s="201">
        <v>3.5175000000000001</v>
      </c>
      <c r="V3229" t="s">
        <v>3449</v>
      </c>
      <c r="W3229" t="s">
        <v>1363</v>
      </c>
      <c r="X3229" t="s">
        <v>1548</v>
      </c>
      <c r="Y3229" t="s">
        <v>1528</v>
      </c>
      <c r="Z3229" t="s">
        <v>1909</v>
      </c>
      <c r="AA3229">
        <v>818272</v>
      </c>
      <c r="AB3229" s="198">
        <v>37042.875</v>
      </c>
      <c r="AC3229" s="198">
        <v>37042.875</v>
      </c>
    </row>
    <row r="3230" spans="1:29" x14ac:dyDescent="0.25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30</v>
      </c>
      <c r="F3230" s="213">
        <f t="shared" si="255"/>
        <v>150000</v>
      </c>
      <c r="G3230" s="202">
        <v>1311247</v>
      </c>
      <c r="H3230" s="198">
        <v>37041.393912037034</v>
      </c>
      <c r="I3230" t="s">
        <v>3341</v>
      </c>
      <c r="M3230" t="s">
        <v>2946</v>
      </c>
      <c r="N3230" t="s">
        <v>96</v>
      </c>
      <c r="O3230" t="s">
        <v>3128</v>
      </c>
      <c r="P3230" s="199">
        <v>5000</v>
      </c>
      <c r="S3230" t="s">
        <v>3329</v>
      </c>
      <c r="T3230" t="s">
        <v>97</v>
      </c>
      <c r="U3230" s="201">
        <v>4.8</v>
      </c>
      <c r="V3230" t="s">
        <v>3342</v>
      </c>
      <c r="W3230" t="s">
        <v>1502</v>
      </c>
      <c r="X3230" t="s">
        <v>99</v>
      </c>
      <c r="Y3230" t="s">
        <v>1528</v>
      </c>
      <c r="Z3230" t="s">
        <v>1910</v>
      </c>
      <c r="AA3230">
        <v>818273</v>
      </c>
      <c r="AB3230" s="198">
        <v>37043.875</v>
      </c>
      <c r="AC3230" s="198">
        <v>37072.875</v>
      </c>
    </row>
    <row r="3231" spans="1:29" x14ac:dyDescent="0.25">
      <c r="A3231" s="44" t="str">
        <f t="shared" si="251"/>
        <v>US Power Physical</v>
      </c>
      <c r="B3231" s="44" t="str">
        <f t="shared" si="252"/>
        <v>US</v>
      </c>
      <c r="C3231" s="44" t="str">
        <f t="shared" si="253"/>
        <v>Power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61</v>
      </c>
      <c r="F3231" s="213">
        <f t="shared" si="255"/>
        <v>3050</v>
      </c>
      <c r="G3231" s="202">
        <v>1311248</v>
      </c>
      <c r="H3231" s="198">
        <v>37041.393923611111</v>
      </c>
      <c r="I3231" t="s">
        <v>1226</v>
      </c>
      <c r="M3231" t="s">
        <v>1657</v>
      </c>
      <c r="N3231" t="s">
        <v>2977</v>
      </c>
      <c r="O3231" t="s">
        <v>2577</v>
      </c>
      <c r="P3231" s="199">
        <v>50</v>
      </c>
      <c r="S3231" t="s">
        <v>2945</v>
      </c>
      <c r="T3231" t="s">
        <v>3255</v>
      </c>
      <c r="U3231" s="201">
        <v>36.5</v>
      </c>
      <c r="V3231" t="s">
        <v>3173</v>
      </c>
      <c r="W3231" t="s">
        <v>1265</v>
      </c>
      <c r="X3231" t="s">
        <v>3202</v>
      </c>
      <c r="Y3231" t="s">
        <v>1072</v>
      </c>
      <c r="Z3231" t="s">
        <v>1904</v>
      </c>
      <c r="AA3231">
        <v>626100.1</v>
      </c>
      <c r="AB3231" s="198">
        <v>37316.875</v>
      </c>
      <c r="AC3231" s="198">
        <v>37376.875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30</v>
      </c>
      <c r="F3232" s="213">
        <f t="shared" si="255"/>
        <v>150000</v>
      </c>
      <c r="G3232" s="202">
        <v>1311249</v>
      </c>
      <c r="H3232" s="198">
        <v>37041.393969907411</v>
      </c>
      <c r="I3232" t="s">
        <v>1551</v>
      </c>
      <c r="M3232" t="s">
        <v>2946</v>
      </c>
      <c r="N3232" t="s">
        <v>1524</v>
      </c>
      <c r="O3232" t="s">
        <v>1150</v>
      </c>
      <c r="Q3232" s="199">
        <v>5000</v>
      </c>
      <c r="S3232" t="s">
        <v>2947</v>
      </c>
      <c r="T3232" t="s">
        <v>3255</v>
      </c>
      <c r="U3232" s="201">
        <v>2.88</v>
      </c>
      <c r="V3232" t="s">
        <v>330</v>
      </c>
      <c r="W3232" t="s">
        <v>1126</v>
      </c>
      <c r="X3232" t="s">
        <v>83</v>
      </c>
      <c r="Y3232" t="s">
        <v>1528</v>
      </c>
      <c r="Z3232" t="s">
        <v>1909</v>
      </c>
      <c r="AA3232">
        <v>818274</v>
      </c>
      <c r="AB3232" s="198">
        <v>37043.875</v>
      </c>
      <c r="AC3232" s="198">
        <v>37072.875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155000</v>
      </c>
      <c r="G3233" s="202">
        <v>1311251</v>
      </c>
      <c r="H3233" s="198">
        <v>37041.394004629627</v>
      </c>
      <c r="I3233" t="s">
        <v>1062</v>
      </c>
      <c r="M3233" t="s">
        <v>2946</v>
      </c>
      <c r="N3233" t="s">
        <v>1268</v>
      </c>
      <c r="O3233" t="s">
        <v>1537</v>
      </c>
      <c r="Q3233" s="199">
        <v>5000</v>
      </c>
      <c r="S3233" t="s">
        <v>2947</v>
      </c>
      <c r="T3233" t="s">
        <v>3255</v>
      </c>
      <c r="U3233" s="201">
        <v>3.6949999999999998</v>
      </c>
      <c r="V3233" t="s">
        <v>2029</v>
      </c>
      <c r="W3233" t="s">
        <v>1767</v>
      </c>
      <c r="X3233" t="s">
        <v>1269</v>
      </c>
      <c r="Y3233" t="s">
        <v>3275</v>
      </c>
      <c r="Z3233" t="s">
        <v>1909</v>
      </c>
      <c r="AA3233" t="s">
        <v>2578</v>
      </c>
      <c r="AB3233" s="198">
        <v>37073.875</v>
      </c>
      <c r="AC3233" s="198">
        <v>37103.875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1311250</v>
      </c>
      <c r="H3234" s="198">
        <v>37041.394004629627</v>
      </c>
      <c r="I3234" t="s">
        <v>1573</v>
      </c>
      <c r="M3234" t="s">
        <v>2946</v>
      </c>
      <c r="N3234" t="s">
        <v>1524</v>
      </c>
      <c r="O3234" t="s">
        <v>4940</v>
      </c>
      <c r="Q3234" s="199">
        <v>10000</v>
      </c>
      <c r="S3234" t="s">
        <v>2947</v>
      </c>
      <c r="T3234" t="s">
        <v>3255</v>
      </c>
      <c r="U3234" s="201">
        <v>4.5</v>
      </c>
      <c r="V3234" t="s">
        <v>305</v>
      </c>
      <c r="W3234" t="s">
        <v>82</v>
      </c>
      <c r="X3234" t="s">
        <v>83</v>
      </c>
      <c r="Y3234" t="s">
        <v>1528</v>
      </c>
      <c r="Z3234" t="s">
        <v>1909</v>
      </c>
      <c r="AA3234">
        <v>818275</v>
      </c>
      <c r="AB3234" s="198">
        <v>37042.875</v>
      </c>
      <c r="AC3234" s="198">
        <v>37042.875</v>
      </c>
    </row>
    <row r="3235" spans="1:29" x14ac:dyDescent="0.25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150000</v>
      </c>
      <c r="G3235" s="202">
        <v>1311252</v>
      </c>
      <c r="H3235" s="198">
        <v>37041.394050925926</v>
      </c>
      <c r="I3235" t="s">
        <v>1262</v>
      </c>
      <c r="M3235" t="s">
        <v>2946</v>
      </c>
      <c r="N3235" t="s">
        <v>1268</v>
      </c>
      <c r="O3235" t="s">
        <v>434</v>
      </c>
      <c r="P3235" s="199">
        <v>5000</v>
      </c>
      <c r="S3235" t="s">
        <v>2947</v>
      </c>
      <c r="T3235" t="s">
        <v>3255</v>
      </c>
      <c r="U3235" s="201">
        <v>3.5</v>
      </c>
      <c r="V3235" t="s">
        <v>3366</v>
      </c>
      <c r="W3235" t="s">
        <v>2937</v>
      </c>
      <c r="X3235" t="s">
        <v>2938</v>
      </c>
      <c r="Y3235" t="s">
        <v>3275</v>
      </c>
      <c r="Z3235" t="s">
        <v>1909</v>
      </c>
      <c r="AA3235" t="s">
        <v>2579</v>
      </c>
      <c r="AB3235" s="198">
        <v>37043.875</v>
      </c>
      <c r="AC3235" s="198">
        <v>37072.875</v>
      </c>
    </row>
    <row r="3236" spans="1:29" x14ac:dyDescent="0.25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2743</v>
      </c>
      <c r="G3236" s="202">
        <v>1311253</v>
      </c>
      <c r="H3236" s="198">
        <v>37041.394062500003</v>
      </c>
      <c r="I3236" t="s">
        <v>3343</v>
      </c>
      <c r="M3236" t="s">
        <v>2946</v>
      </c>
      <c r="N3236" t="s">
        <v>96</v>
      </c>
      <c r="O3236" t="s">
        <v>2203</v>
      </c>
      <c r="Q3236" s="199">
        <v>2743</v>
      </c>
      <c r="S3236" t="s">
        <v>2947</v>
      </c>
      <c r="T3236" t="s">
        <v>3255</v>
      </c>
      <c r="U3236" s="201">
        <v>3.54</v>
      </c>
      <c r="V3236" t="s">
        <v>3346</v>
      </c>
      <c r="W3236" t="s">
        <v>1487</v>
      </c>
      <c r="X3236" t="s">
        <v>3337</v>
      </c>
      <c r="Y3236" t="s">
        <v>1528</v>
      </c>
      <c r="Z3236" t="s">
        <v>1910</v>
      </c>
      <c r="AA3236">
        <v>818276</v>
      </c>
      <c r="AB3236" s="198">
        <v>37042.875</v>
      </c>
      <c r="AC3236" s="198">
        <v>37042.875</v>
      </c>
    </row>
    <row r="3237" spans="1:29" x14ac:dyDescent="0.25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31</v>
      </c>
      <c r="F3237" s="213">
        <f t="shared" si="255"/>
        <v>465000</v>
      </c>
      <c r="G3237" s="202">
        <v>1311254</v>
      </c>
      <c r="H3237" s="198">
        <v>37041.394074074073</v>
      </c>
      <c r="I3237" t="s">
        <v>3095</v>
      </c>
      <c r="M3237" t="s">
        <v>2946</v>
      </c>
      <c r="N3237" t="s">
        <v>1268</v>
      </c>
      <c r="O3237" t="s">
        <v>1537</v>
      </c>
      <c r="Q3237" s="199">
        <v>15000</v>
      </c>
      <c r="S3237" t="s">
        <v>2947</v>
      </c>
      <c r="T3237" t="s">
        <v>3255</v>
      </c>
      <c r="U3237" s="201">
        <v>3.6949999999999998</v>
      </c>
      <c r="V3237" t="s">
        <v>71</v>
      </c>
      <c r="W3237" t="s">
        <v>1767</v>
      </c>
      <c r="X3237" t="s">
        <v>1269</v>
      </c>
      <c r="Y3237" t="s">
        <v>3275</v>
      </c>
      <c r="Z3237" t="s">
        <v>1909</v>
      </c>
      <c r="AA3237" t="s">
        <v>2580</v>
      </c>
      <c r="AB3237" s="198">
        <v>37073.875</v>
      </c>
      <c r="AC3237" s="198">
        <v>37103.875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1311255</v>
      </c>
      <c r="H3238" s="198">
        <v>37041.394120370373</v>
      </c>
      <c r="I3238" t="s">
        <v>1098</v>
      </c>
      <c r="M3238" t="s">
        <v>2946</v>
      </c>
      <c r="N3238" t="s">
        <v>1524</v>
      </c>
      <c r="O3238" t="s">
        <v>4891</v>
      </c>
      <c r="P3238" s="199">
        <v>5000</v>
      </c>
      <c r="S3238" t="s">
        <v>2947</v>
      </c>
      <c r="T3238" t="s">
        <v>3255</v>
      </c>
      <c r="U3238" s="201">
        <v>3.5150000000000001</v>
      </c>
      <c r="V3238" t="s">
        <v>3449</v>
      </c>
      <c r="W3238" t="s">
        <v>1363</v>
      </c>
      <c r="X3238" t="s">
        <v>1548</v>
      </c>
      <c r="Y3238" t="s">
        <v>1528</v>
      </c>
      <c r="Z3238" t="s">
        <v>1909</v>
      </c>
      <c r="AA3238">
        <v>818277</v>
      </c>
      <c r="AB3238" s="198">
        <v>37042.875</v>
      </c>
      <c r="AC3238" s="198">
        <v>37042.875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1311257</v>
      </c>
      <c r="H3239" s="198">
        <v>37041.394189814811</v>
      </c>
      <c r="I3239" t="s">
        <v>1546</v>
      </c>
      <c r="M3239" t="s">
        <v>2946</v>
      </c>
      <c r="N3239" t="s">
        <v>1524</v>
      </c>
      <c r="O3239" t="s">
        <v>4940</v>
      </c>
      <c r="Q3239" s="199">
        <v>10000</v>
      </c>
      <c r="S3239" t="s">
        <v>2947</v>
      </c>
      <c r="T3239" t="s">
        <v>3255</v>
      </c>
      <c r="U3239" s="201">
        <v>4.55</v>
      </c>
      <c r="V3239" t="s">
        <v>2181</v>
      </c>
      <c r="W3239" t="s">
        <v>82</v>
      </c>
      <c r="X3239" t="s">
        <v>83</v>
      </c>
      <c r="Y3239" t="s">
        <v>1528</v>
      </c>
      <c r="Z3239" t="s">
        <v>1909</v>
      </c>
      <c r="AA3239">
        <v>818279</v>
      </c>
      <c r="AB3239" s="198">
        <v>37042.875</v>
      </c>
      <c r="AC3239" s="198">
        <v>37042.875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8000</v>
      </c>
      <c r="G3240" s="202">
        <v>1311256</v>
      </c>
      <c r="H3240" s="198">
        <v>37041.394189814811</v>
      </c>
      <c r="I3240" t="s">
        <v>2992</v>
      </c>
      <c r="M3240" t="s">
        <v>2946</v>
      </c>
      <c r="N3240" t="s">
        <v>1524</v>
      </c>
      <c r="O3240" t="s">
        <v>2016</v>
      </c>
      <c r="P3240" s="199">
        <v>8000</v>
      </c>
      <c r="S3240" t="s">
        <v>2947</v>
      </c>
      <c r="T3240" t="s">
        <v>3255</v>
      </c>
      <c r="U3240" s="201">
        <v>3.625</v>
      </c>
      <c r="V3240" t="s">
        <v>1589</v>
      </c>
      <c r="W3240" t="s">
        <v>1107</v>
      </c>
      <c r="X3240" t="s">
        <v>1108</v>
      </c>
      <c r="Y3240" t="s">
        <v>1528</v>
      </c>
      <c r="Z3240" t="s">
        <v>1909</v>
      </c>
      <c r="AA3240">
        <v>818278</v>
      </c>
      <c r="AB3240" s="198">
        <v>37042.875</v>
      </c>
      <c r="AC3240" s="198">
        <v>37042.875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25000</v>
      </c>
      <c r="G3241" s="202">
        <v>1311259</v>
      </c>
      <c r="H3241" s="198">
        <v>37041.394201388888</v>
      </c>
      <c r="I3241" t="s">
        <v>3227</v>
      </c>
      <c r="M3241" t="s">
        <v>2946</v>
      </c>
      <c r="N3241" t="s">
        <v>1524</v>
      </c>
      <c r="O3241" t="s">
        <v>110</v>
      </c>
      <c r="P3241" s="199">
        <v>25000</v>
      </c>
      <c r="S3241" t="s">
        <v>2947</v>
      </c>
      <c r="T3241" t="s">
        <v>3255</v>
      </c>
      <c r="U3241" s="201">
        <v>3.6749999999999998</v>
      </c>
      <c r="V3241" t="s">
        <v>1122</v>
      </c>
      <c r="W3241" t="s">
        <v>1101</v>
      </c>
      <c r="X3241" t="s">
        <v>1102</v>
      </c>
      <c r="Y3241" t="s">
        <v>1528</v>
      </c>
      <c r="Z3241" t="s">
        <v>1909</v>
      </c>
      <c r="AA3241">
        <v>818280</v>
      </c>
      <c r="AB3241" s="198">
        <v>37042.875</v>
      </c>
      <c r="AC3241" s="198">
        <v>37042.875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10000</v>
      </c>
      <c r="G3242" s="202">
        <v>1311260</v>
      </c>
      <c r="H3242" s="198">
        <v>37041.394212962965</v>
      </c>
      <c r="I3242" t="s">
        <v>1569</v>
      </c>
      <c r="M3242" t="s">
        <v>2946</v>
      </c>
      <c r="N3242" t="s">
        <v>1524</v>
      </c>
      <c r="O3242" t="s">
        <v>357</v>
      </c>
      <c r="Q3242" s="199">
        <v>10000</v>
      </c>
      <c r="S3242" t="s">
        <v>2947</v>
      </c>
      <c r="T3242" t="s">
        <v>3255</v>
      </c>
      <c r="U3242" s="201">
        <v>3.68</v>
      </c>
      <c r="V3242" t="s">
        <v>3194</v>
      </c>
      <c r="W3242" t="s">
        <v>1388</v>
      </c>
      <c r="X3242" t="s">
        <v>1461</v>
      </c>
      <c r="Y3242" t="s">
        <v>1528</v>
      </c>
      <c r="Z3242" t="s">
        <v>1909</v>
      </c>
      <c r="AA3242">
        <v>818281</v>
      </c>
      <c r="AB3242" s="198">
        <v>37042.875</v>
      </c>
      <c r="AC3242" s="198">
        <v>37042.875</v>
      </c>
    </row>
    <row r="3243" spans="1:29" x14ac:dyDescent="0.25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155000</v>
      </c>
      <c r="G3243" s="202">
        <v>1311261</v>
      </c>
      <c r="H3243" s="198">
        <v>37041.394282407404</v>
      </c>
      <c r="I3243" t="s">
        <v>1532</v>
      </c>
      <c r="M3243" t="s">
        <v>2946</v>
      </c>
      <c r="N3243" t="s">
        <v>1268</v>
      </c>
      <c r="O3243" t="s">
        <v>1537</v>
      </c>
      <c r="Q3243" s="199">
        <v>5000</v>
      </c>
      <c r="S3243" t="s">
        <v>2947</v>
      </c>
      <c r="T3243" t="s">
        <v>3255</v>
      </c>
      <c r="U3243" s="201">
        <v>3.7</v>
      </c>
      <c r="V3243" t="s">
        <v>1514</v>
      </c>
      <c r="W3243" t="s">
        <v>1767</v>
      </c>
      <c r="X3243" t="s">
        <v>1269</v>
      </c>
      <c r="Y3243" t="s">
        <v>3275</v>
      </c>
      <c r="Z3243" t="s">
        <v>1909</v>
      </c>
      <c r="AA3243" t="s">
        <v>2581</v>
      </c>
      <c r="AB3243" s="198">
        <v>37073.875</v>
      </c>
      <c r="AC3243" s="198">
        <v>37103.875</v>
      </c>
    </row>
    <row r="3244" spans="1:29" x14ac:dyDescent="0.25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365</v>
      </c>
      <c r="F3244" s="213">
        <f t="shared" si="255"/>
        <v>18250</v>
      </c>
      <c r="G3244" s="202">
        <v>1311262</v>
      </c>
      <c r="H3244" s="198">
        <v>37041.394293981481</v>
      </c>
      <c r="I3244" t="s">
        <v>1238</v>
      </c>
      <c r="M3244" t="s">
        <v>1657</v>
      </c>
      <c r="N3244" t="s">
        <v>2977</v>
      </c>
      <c r="O3244" t="s">
        <v>2582</v>
      </c>
      <c r="P3244" s="199">
        <v>50</v>
      </c>
      <c r="S3244" t="s">
        <v>2945</v>
      </c>
      <c r="T3244" t="s">
        <v>3255</v>
      </c>
      <c r="U3244" s="201">
        <v>24.4</v>
      </c>
      <c r="V3244" t="s">
        <v>1076</v>
      </c>
      <c r="W3244" t="s">
        <v>1247</v>
      </c>
      <c r="X3244" t="s">
        <v>1248</v>
      </c>
      <c r="Y3244" t="s">
        <v>1072</v>
      </c>
      <c r="Z3244" t="s">
        <v>1904</v>
      </c>
      <c r="AA3244">
        <v>626101.1</v>
      </c>
      <c r="AB3244" s="198">
        <v>37257.591666666667</v>
      </c>
      <c r="AC3244" s="198">
        <v>37621.591666666667</v>
      </c>
    </row>
    <row r="3245" spans="1:29" x14ac:dyDescent="0.25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300000</v>
      </c>
      <c r="G3245" s="202">
        <v>1311263</v>
      </c>
      <c r="H3245" s="198">
        <v>37041.394317129627</v>
      </c>
      <c r="I3245" t="s">
        <v>3151</v>
      </c>
      <c r="M3245" t="s">
        <v>2946</v>
      </c>
      <c r="N3245" t="s">
        <v>1268</v>
      </c>
      <c r="O3245" t="s">
        <v>74</v>
      </c>
      <c r="Q3245" s="199">
        <v>10000</v>
      </c>
      <c r="S3245" t="s">
        <v>2947</v>
      </c>
      <c r="T3245" t="s">
        <v>3255</v>
      </c>
      <c r="U3245" s="201">
        <v>3.625</v>
      </c>
      <c r="V3245" t="s">
        <v>3191</v>
      </c>
      <c r="W3245" t="s">
        <v>1580</v>
      </c>
      <c r="X3245" t="s">
        <v>1093</v>
      </c>
      <c r="Y3245" t="s">
        <v>3275</v>
      </c>
      <c r="Z3245" t="s">
        <v>1909</v>
      </c>
      <c r="AA3245" t="s">
        <v>2583</v>
      </c>
      <c r="AB3245" s="198">
        <v>37043.875</v>
      </c>
      <c r="AC3245" s="198">
        <v>37072.875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1311264</v>
      </c>
      <c r="H3246" s="198">
        <v>37041.394375000003</v>
      </c>
      <c r="I3246" t="s">
        <v>105</v>
      </c>
      <c r="M3246" t="s">
        <v>2946</v>
      </c>
      <c r="N3246" t="s">
        <v>1524</v>
      </c>
      <c r="O3246" t="s">
        <v>360</v>
      </c>
      <c r="P3246" s="199">
        <v>5000</v>
      </c>
      <c r="S3246" t="s">
        <v>2947</v>
      </c>
      <c r="T3246" t="s">
        <v>3255</v>
      </c>
      <c r="U3246" s="201">
        <v>3.61</v>
      </c>
      <c r="V3246" t="s">
        <v>3206</v>
      </c>
      <c r="W3246" t="s">
        <v>1107</v>
      </c>
      <c r="X3246" t="s">
        <v>85</v>
      </c>
      <c r="Y3246" t="s">
        <v>1528</v>
      </c>
      <c r="Z3246" t="s">
        <v>1909</v>
      </c>
      <c r="AA3246">
        <v>818283</v>
      </c>
      <c r="AB3246" s="198">
        <v>37042.875</v>
      </c>
      <c r="AC3246" s="198">
        <v>37042.875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5000</v>
      </c>
      <c r="G3247" s="202">
        <v>1311265</v>
      </c>
      <c r="H3247" s="198">
        <v>37041.394386574073</v>
      </c>
      <c r="I3247" t="s">
        <v>3095</v>
      </c>
      <c r="M3247" t="s">
        <v>2946</v>
      </c>
      <c r="N3247" t="s">
        <v>1524</v>
      </c>
      <c r="O3247" t="s">
        <v>4953</v>
      </c>
      <c r="Q3247" s="199">
        <v>5000</v>
      </c>
      <c r="S3247" t="s">
        <v>2947</v>
      </c>
      <c r="T3247" t="s">
        <v>3255</v>
      </c>
      <c r="U3247" s="201">
        <v>3.86</v>
      </c>
      <c r="V3247" t="s">
        <v>1396</v>
      </c>
      <c r="W3247" t="s">
        <v>1117</v>
      </c>
      <c r="X3247" t="s">
        <v>1118</v>
      </c>
      <c r="Y3247" t="s">
        <v>1528</v>
      </c>
      <c r="Z3247" t="s">
        <v>1909</v>
      </c>
      <c r="AA3247">
        <v>818284</v>
      </c>
      <c r="AB3247" s="198">
        <v>37042.875</v>
      </c>
      <c r="AC3247" s="198">
        <v>37042.875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1311268</v>
      </c>
      <c r="H3248" s="198">
        <v>37041.39439814815</v>
      </c>
      <c r="I3248" t="s">
        <v>2917</v>
      </c>
      <c r="M3248" t="s">
        <v>2946</v>
      </c>
      <c r="N3248" t="s">
        <v>1524</v>
      </c>
      <c r="O3248" t="s">
        <v>4940</v>
      </c>
      <c r="Q3248" s="199">
        <v>10000</v>
      </c>
      <c r="S3248" t="s">
        <v>2947</v>
      </c>
      <c r="T3248" t="s">
        <v>3255</v>
      </c>
      <c r="U3248" s="201">
        <v>4.6500000000000004</v>
      </c>
      <c r="V3248" t="s">
        <v>2918</v>
      </c>
      <c r="W3248" t="s">
        <v>82</v>
      </c>
      <c r="X3248" t="s">
        <v>83</v>
      </c>
      <c r="Y3248" t="s">
        <v>1528</v>
      </c>
      <c r="Z3248" t="s">
        <v>1909</v>
      </c>
      <c r="AA3248">
        <v>818289</v>
      </c>
      <c r="AB3248" s="198">
        <v>37042.875</v>
      </c>
      <c r="AC3248" s="198">
        <v>37042.875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1311266</v>
      </c>
      <c r="H3249" s="198">
        <v>37041.39439814815</v>
      </c>
      <c r="I3249" t="s">
        <v>1111</v>
      </c>
      <c r="M3249" t="s">
        <v>2946</v>
      </c>
      <c r="N3249" t="s">
        <v>1524</v>
      </c>
      <c r="O3249" t="s">
        <v>2015</v>
      </c>
      <c r="P3249" s="199">
        <v>5000</v>
      </c>
      <c r="S3249" t="s">
        <v>2947</v>
      </c>
      <c r="T3249" t="s">
        <v>3255</v>
      </c>
      <c r="U3249" s="201">
        <v>2.9</v>
      </c>
      <c r="V3249" t="s">
        <v>81</v>
      </c>
      <c r="W3249" t="s">
        <v>272</v>
      </c>
      <c r="X3249" t="s">
        <v>83</v>
      </c>
      <c r="Y3249" t="s">
        <v>1528</v>
      </c>
      <c r="Z3249" t="s">
        <v>1909</v>
      </c>
      <c r="AA3249">
        <v>818286</v>
      </c>
      <c r="AB3249" s="198">
        <v>37042.875</v>
      </c>
      <c r="AC3249" s="198">
        <v>37042.875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5344</v>
      </c>
      <c r="G3250" s="202">
        <v>1311267</v>
      </c>
      <c r="H3250" s="198">
        <v>37041.39439814815</v>
      </c>
      <c r="I3250" t="s">
        <v>1546</v>
      </c>
      <c r="M3250" t="s">
        <v>2946</v>
      </c>
      <c r="N3250" t="s">
        <v>1524</v>
      </c>
      <c r="O3250" t="s">
        <v>4879</v>
      </c>
      <c r="Q3250" s="199">
        <v>5344</v>
      </c>
      <c r="S3250" t="s">
        <v>2947</v>
      </c>
      <c r="T3250" t="s">
        <v>3255</v>
      </c>
      <c r="U3250" s="201">
        <v>3.8450000000000002</v>
      </c>
      <c r="V3250" t="s">
        <v>1550</v>
      </c>
      <c r="W3250" t="s">
        <v>1575</v>
      </c>
      <c r="X3250" t="s">
        <v>1576</v>
      </c>
      <c r="Y3250" t="s">
        <v>1528</v>
      </c>
      <c r="Z3250" t="s">
        <v>1909</v>
      </c>
      <c r="AA3250">
        <v>818287</v>
      </c>
      <c r="AB3250" s="198">
        <v>37042.875</v>
      </c>
      <c r="AC3250" s="198">
        <v>37042.875</v>
      </c>
    </row>
    <row r="3251" spans="1:31" x14ac:dyDescent="0.25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31</v>
      </c>
      <c r="F3251" s="213">
        <f t="shared" si="255"/>
        <v>465000</v>
      </c>
      <c r="G3251" s="202">
        <v>1311270</v>
      </c>
      <c r="H3251" s="198">
        <v>37041.394409722219</v>
      </c>
      <c r="I3251" t="s">
        <v>3095</v>
      </c>
      <c r="M3251" t="s">
        <v>2946</v>
      </c>
      <c r="N3251" t="s">
        <v>1268</v>
      </c>
      <c r="O3251" t="s">
        <v>1537</v>
      </c>
      <c r="Q3251" s="199">
        <v>15000</v>
      </c>
      <c r="S3251" t="s">
        <v>2947</v>
      </c>
      <c r="T3251" t="s">
        <v>3255</v>
      </c>
      <c r="U3251" s="201">
        <v>3.7</v>
      </c>
      <c r="V3251" t="s">
        <v>71</v>
      </c>
      <c r="W3251" t="s">
        <v>1767</v>
      </c>
      <c r="X3251" t="s">
        <v>1269</v>
      </c>
      <c r="Y3251" t="s">
        <v>3275</v>
      </c>
      <c r="Z3251" t="s">
        <v>1909</v>
      </c>
      <c r="AA3251" t="s">
        <v>2584</v>
      </c>
      <c r="AB3251" s="198">
        <v>37073.875</v>
      </c>
      <c r="AC3251" s="198">
        <v>37103.875</v>
      </c>
    </row>
    <row r="3252" spans="1:31" x14ac:dyDescent="0.25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1311269</v>
      </c>
      <c r="H3252" s="198">
        <v>37041.394409722219</v>
      </c>
      <c r="I3252" t="s">
        <v>3095</v>
      </c>
      <c r="M3252" t="s">
        <v>2946</v>
      </c>
      <c r="N3252" t="s">
        <v>1524</v>
      </c>
      <c r="O3252" t="s">
        <v>4893</v>
      </c>
      <c r="Q3252" s="199">
        <v>5000</v>
      </c>
      <c r="S3252" t="s">
        <v>2947</v>
      </c>
      <c r="T3252" t="s">
        <v>3255</v>
      </c>
      <c r="U3252" s="201">
        <v>3.54</v>
      </c>
      <c r="V3252" t="s">
        <v>3113</v>
      </c>
      <c r="W3252" t="s">
        <v>1363</v>
      </c>
      <c r="X3252" t="s">
        <v>1548</v>
      </c>
      <c r="Y3252" t="s">
        <v>1528</v>
      </c>
      <c r="Z3252" t="s">
        <v>1909</v>
      </c>
      <c r="AA3252">
        <v>818288</v>
      </c>
      <c r="AB3252" s="198">
        <v>37042.875</v>
      </c>
      <c r="AC3252" s="198">
        <v>37042.875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5000</v>
      </c>
      <c r="G3253" s="202">
        <v>1311272</v>
      </c>
      <c r="H3253" s="198">
        <v>37041.394456018519</v>
      </c>
      <c r="I3253" t="s">
        <v>3095</v>
      </c>
      <c r="M3253" t="s">
        <v>2946</v>
      </c>
      <c r="N3253" t="s">
        <v>1524</v>
      </c>
      <c r="O3253" t="s">
        <v>4893</v>
      </c>
      <c r="Q3253" s="199">
        <v>5000</v>
      </c>
      <c r="S3253" t="s">
        <v>2947</v>
      </c>
      <c r="T3253" t="s">
        <v>3255</v>
      </c>
      <c r="U3253" s="201">
        <v>3.5425</v>
      </c>
      <c r="V3253" t="s">
        <v>3113</v>
      </c>
      <c r="W3253" t="s">
        <v>1363</v>
      </c>
      <c r="X3253" t="s">
        <v>1548</v>
      </c>
      <c r="Y3253" t="s">
        <v>1528</v>
      </c>
      <c r="Z3253" t="s">
        <v>1909</v>
      </c>
      <c r="AA3253">
        <v>818291</v>
      </c>
      <c r="AB3253" s="198">
        <v>37042.875</v>
      </c>
      <c r="AC3253" s="198">
        <v>37042.875</v>
      </c>
    </row>
    <row r="3254" spans="1:31" x14ac:dyDescent="0.25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1311271</v>
      </c>
      <c r="H3254" s="198">
        <v>37041.394456018519</v>
      </c>
      <c r="I3254" t="s">
        <v>1062</v>
      </c>
      <c r="M3254" t="s">
        <v>3086</v>
      </c>
      <c r="N3254" t="s">
        <v>1063</v>
      </c>
      <c r="O3254" t="s">
        <v>2972</v>
      </c>
      <c r="P3254" s="199">
        <v>50000</v>
      </c>
      <c r="S3254" t="s">
        <v>2953</v>
      </c>
      <c r="T3254" t="s">
        <v>3255</v>
      </c>
      <c r="U3254" s="201">
        <v>28.61</v>
      </c>
      <c r="V3254" t="s">
        <v>1064</v>
      </c>
      <c r="W3254" t="s">
        <v>1065</v>
      </c>
      <c r="X3254" t="s">
        <v>1066</v>
      </c>
      <c r="Y3254" t="s">
        <v>1670</v>
      </c>
      <c r="Z3254" t="s">
        <v>1909</v>
      </c>
      <c r="AA3254">
        <v>109559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10000</v>
      </c>
      <c r="G3255" s="202">
        <v>1311273</v>
      </c>
      <c r="H3255" s="198">
        <v>37041.394490740742</v>
      </c>
      <c r="I3255" t="s">
        <v>2976</v>
      </c>
      <c r="M3255" t="s">
        <v>2946</v>
      </c>
      <c r="N3255" t="s">
        <v>1524</v>
      </c>
      <c r="O3255" t="s">
        <v>4940</v>
      </c>
      <c r="P3255" s="199">
        <v>10000</v>
      </c>
      <c r="S3255" t="s">
        <v>2947</v>
      </c>
      <c r="T3255" t="s">
        <v>3255</v>
      </c>
      <c r="U3255" s="201">
        <v>4.55</v>
      </c>
      <c r="V3255" t="s">
        <v>1280</v>
      </c>
      <c r="W3255" t="s">
        <v>82</v>
      </c>
      <c r="X3255" t="s">
        <v>83</v>
      </c>
      <c r="Y3255" t="s">
        <v>1528</v>
      </c>
      <c r="Z3255" t="s">
        <v>1909</v>
      </c>
      <c r="AA3255">
        <v>818292</v>
      </c>
      <c r="AB3255" s="198">
        <v>37042.875</v>
      </c>
      <c r="AC3255" s="198">
        <v>37042.875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709</v>
      </c>
      <c r="G3256" s="202">
        <v>1311274</v>
      </c>
      <c r="H3256" s="198">
        <v>37041.394525462965</v>
      </c>
      <c r="I3256" t="s">
        <v>1569</v>
      </c>
      <c r="M3256" t="s">
        <v>2946</v>
      </c>
      <c r="N3256" t="s">
        <v>1524</v>
      </c>
      <c r="O3256" t="s">
        <v>357</v>
      </c>
      <c r="Q3256" s="199">
        <v>709</v>
      </c>
      <c r="S3256" t="s">
        <v>2947</v>
      </c>
      <c r="T3256" t="s">
        <v>3255</v>
      </c>
      <c r="U3256" s="201">
        <v>3.6850000000000001</v>
      </c>
      <c r="V3256" t="s">
        <v>3194</v>
      </c>
      <c r="W3256" t="s">
        <v>1388</v>
      </c>
      <c r="X3256" t="s">
        <v>1461</v>
      </c>
      <c r="Y3256" t="s">
        <v>1528</v>
      </c>
      <c r="Z3256" t="s">
        <v>1909</v>
      </c>
      <c r="AA3256">
        <v>818293</v>
      </c>
      <c r="AB3256" s="198">
        <v>37042.875</v>
      </c>
      <c r="AC3256" s="198">
        <v>37042.875</v>
      </c>
    </row>
    <row r="3257" spans="1:31" x14ac:dyDescent="0.25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31</v>
      </c>
      <c r="F3257" s="213">
        <f t="shared" si="255"/>
        <v>3100</v>
      </c>
      <c r="G3257" s="202">
        <v>1311275</v>
      </c>
      <c r="H3257" s="198">
        <v>37041.394548611112</v>
      </c>
      <c r="I3257" t="s">
        <v>3227</v>
      </c>
      <c r="M3257" t="s">
        <v>2946</v>
      </c>
      <c r="N3257" t="s">
        <v>1507</v>
      </c>
      <c r="O3257" t="s">
        <v>2585</v>
      </c>
      <c r="Q3257" s="199">
        <v>100</v>
      </c>
      <c r="S3257" t="s">
        <v>1441</v>
      </c>
      <c r="T3257" t="s">
        <v>3255</v>
      </c>
      <c r="U3257" s="201">
        <v>0.03</v>
      </c>
      <c r="V3257" t="s">
        <v>1173</v>
      </c>
      <c r="W3257" t="s">
        <v>1442</v>
      </c>
      <c r="X3257" t="s">
        <v>1443</v>
      </c>
      <c r="Y3257" t="s">
        <v>3275</v>
      </c>
      <c r="Z3257" t="s">
        <v>1909</v>
      </c>
      <c r="AA3257" t="s">
        <v>2586</v>
      </c>
      <c r="AB3257" s="198">
        <v>37073</v>
      </c>
      <c r="AC3257" s="198">
        <v>37103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4000</v>
      </c>
      <c r="G3258" s="202">
        <v>1311277</v>
      </c>
      <c r="H3258" s="198">
        <v>37041.394548611112</v>
      </c>
      <c r="I3258" t="s">
        <v>3095</v>
      </c>
      <c r="M3258" t="s">
        <v>2946</v>
      </c>
      <c r="N3258" t="s">
        <v>1524</v>
      </c>
      <c r="O3258" t="s">
        <v>4893</v>
      </c>
      <c r="Q3258" s="199">
        <v>4000</v>
      </c>
      <c r="S3258" t="s">
        <v>2947</v>
      </c>
      <c r="T3258" t="s">
        <v>3255</v>
      </c>
      <c r="U3258" s="201">
        <v>3.5449999999999999</v>
      </c>
      <c r="V3258" t="s">
        <v>3113</v>
      </c>
      <c r="W3258" t="s">
        <v>1363</v>
      </c>
      <c r="X3258" t="s">
        <v>1548</v>
      </c>
      <c r="Y3258" t="s">
        <v>1528</v>
      </c>
      <c r="Z3258" t="s">
        <v>1909</v>
      </c>
      <c r="AA3258">
        <v>818294</v>
      </c>
      <c r="AB3258" s="198">
        <v>37042.875</v>
      </c>
      <c r="AC3258" s="198">
        <v>37042.875</v>
      </c>
    </row>
    <row r="3259" spans="1:31" x14ac:dyDescent="0.25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123</v>
      </c>
      <c r="F3259" s="213">
        <f t="shared" si="255"/>
        <v>615000</v>
      </c>
      <c r="G3259" s="202">
        <v>1311279</v>
      </c>
      <c r="H3259" s="198">
        <v>37041.394583333335</v>
      </c>
      <c r="I3259" t="s">
        <v>1573</v>
      </c>
      <c r="M3259" t="s">
        <v>2946</v>
      </c>
      <c r="N3259" t="s">
        <v>1268</v>
      </c>
      <c r="O3259" t="s">
        <v>251</v>
      </c>
      <c r="Q3259" s="199">
        <v>5000</v>
      </c>
      <c r="S3259" t="s">
        <v>2947</v>
      </c>
      <c r="T3259" t="s">
        <v>3255</v>
      </c>
      <c r="U3259" s="201">
        <v>3.7949999999999999</v>
      </c>
      <c r="V3259" t="s">
        <v>1217</v>
      </c>
      <c r="W3259" t="s">
        <v>1767</v>
      </c>
      <c r="X3259" t="s">
        <v>1269</v>
      </c>
      <c r="Y3259" t="s">
        <v>3275</v>
      </c>
      <c r="Z3259" t="s">
        <v>1909</v>
      </c>
      <c r="AA3259" t="s">
        <v>2587</v>
      </c>
      <c r="AB3259" s="198">
        <v>37073</v>
      </c>
      <c r="AC3259" s="198">
        <v>37195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10000</v>
      </c>
      <c r="G3260" s="202">
        <v>1311278</v>
      </c>
      <c r="H3260" s="198">
        <v>37041.394583333335</v>
      </c>
      <c r="I3260" t="s">
        <v>1226</v>
      </c>
      <c r="M3260" t="s">
        <v>2946</v>
      </c>
      <c r="N3260" t="s">
        <v>1524</v>
      </c>
      <c r="O3260" t="s">
        <v>4973</v>
      </c>
      <c r="Q3260" s="199">
        <v>10000</v>
      </c>
      <c r="S3260" t="s">
        <v>2947</v>
      </c>
      <c r="T3260" t="s">
        <v>3255</v>
      </c>
      <c r="U3260" s="201">
        <v>3.75</v>
      </c>
      <c r="V3260" t="s">
        <v>2103</v>
      </c>
      <c r="W3260" t="s">
        <v>1101</v>
      </c>
      <c r="X3260" t="s">
        <v>1102</v>
      </c>
      <c r="Y3260" t="s">
        <v>1528</v>
      </c>
      <c r="Z3260" t="s">
        <v>1909</v>
      </c>
      <c r="AA3260">
        <v>818295</v>
      </c>
      <c r="AB3260" s="198">
        <v>37042.875</v>
      </c>
      <c r="AC3260" s="198">
        <v>37042.875</v>
      </c>
    </row>
    <row r="3261" spans="1:31" x14ac:dyDescent="0.25">
      <c r="A3261" s="44" t="str">
        <f t="shared" si="251"/>
        <v xml:space="preserve"> Metals Financial</v>
      </c>
      <c r="B3261" s="44" t="str">
        <f t="shared" si="252"/>
        <v/>
      </c>
      <c r="C3261" s="44" t="str">
        <f t="shared" si="253"/>
        <v>Metals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20</v>
      </c>
      <c r="G3261" s="202">
        <v>1311281</v>
      </c>
      <c r="H3261" s="198">
        <v>37041.39466435185</v>
      </c>
      <c r="I3261" t="s">
        <v>1067</v>
      </c>
      <c r="M3261" t="s">
        <v>2952</v>
      </c>
      <c r="N3261" t="s">
        <v>3265</v>
      </c>
      <c r="O3261" t="s">
        <v>3266</v>
      </c>
      <c r="Q3261" s="199">
        <v>20</v>
      </c>
      <c r="S3261" t="s">
        <v>3254</v>
      </c>
      <c r="T3261" t="s">
        <v>3255</v>
      </c>
      <c r="U3261" s="201">
        <v>1525</v>
      </c>
      <c r="V3261" t="s">
        <v>3378</v>
      </c>
      <c r="W3261" t="s">
        <v>3261</v>
      </c>
      <c r="X3261" t="s">
        <v>3257</v>
      </c>
      <c r="Y3261" t="s">
        <v>3258</v>
      </c>
      <c r="Z3261" t="s">
        <v>3259</v>
      </c>
      <c r="AA3261">
        <v>2158010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10000</v>
      </c>
      <c r="G3262" s="202">
        <v>1311282</v>
      </c>
      <c r="H3262" s="198">
        <v>37041.39466435185</v>
      </c>
      <c r="I3262" t="s">
        <v>2976</v>
      </c>
      <c r="M3262" t="s">
        <v>2946</v>
      </c>
      <c r="N3262" t="s">
        <v>1524</v>
      </c>
      <c r="O3262" t="s">
        <v>4940</v>
      </c>
      <c r="P3262" s="199">
        <v>10000</v>
      </c>
      <c r="S3262" t="s">
        <v>2947</v>
      </c>
      <c r="T3262" t="s">
        <v>3255</v>
      </c>
      <c r="U3262" s="201">
        <v>4.45</v>
      </c>
      <c r="V3262" t="s">
        <v>1280</v>
      </c>
      <c r="W3262" t="s">
        <v>82</v>
      </c>
      <c r="X3262" t="s">
        <v>83</v>
      </c>
      <c r="Y3262" t="s">
        <v>1528</v>
      </c>
      <c r="Z3262" t="s">
        <v>1909</v>
      </c>
      <c r="AA3262">
        <v>818296</v>
      </c>
      <c r="AB3262" s="198">
        <v>37042.875</v>
      </c>
      <c r="AC3262" s="198">
        <v>37042.875</v>
      </c>
    </row>
    <row r="3263" spans="1:31" x14ac:dyDescent="0.25">
      <c r="A3263" s="44" t="str">
        <f t="shared" si="251"/>
        <v>US Power Physical</v>
      </c>
      <c r="B3263" s="44" t="str">
        <f t="shared" si="252"/>
        <v>US</v>
      </c>
      <c r="C3263" s="44" t="str">
        <f t="shared" si="253"/>
        <v>Power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</v>
      </c>
      <c r="G3263" s="202">
        <v>1311283</v>
      </c>
      <c r="H3263" s="198">
        <v>37041.394687499997</v>
      </c>
      <c r="I3263" t="s">
        <v>2991</v>
      </c>
      <c r="M3263" t="s">
        <v>1657</v>
      </c>
      <c r="N3263" t="s">
        <v>2977</v>
      </c>
      <c r="O3263" t="s">
        <v>4810</v>
      </c>
      <c r="P3263" s="199">
        <v>50</v>
      </c>
      <c r="S3263" t="s">
        <v>2945</v>
      </c>
      <c r="T3263" t="s">
        <v>3255</v>
      </c>
      <c r="U3263" s="201">
        <v>50.75</v>
      </c>
      <c r="V3263" t="s">
        <v>346</v>
      </c>
      <c r="W3263" t="s">
        <v>1247</v>
      </c>
      <c r="X3263" t="s">
        <v>1248</v>
      </c>
      <c r="Y3263" t="s">
        <v>1072</v>
      </c>
      <c r="Z3263" t="s">
        <v>1904</v>
      </c>
      <c r="AA3263">
        <v>626102.1</v>
      </c>
      <c r="AB3263" s="198">
        <v>37408.591666666667</v>
      </c>
      <c r="AC3263" s="198">
        <v>37437.591666666667</v>
      </c>
    </row>
    <row r="3264" spans="1:31" x14ac:dyDescent="0.25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59</v>
      </c>
      <c r="F3264" s="213">
        <f t="shared" si="255"/>
        <v>2950</v>
      </c>
      <c r="G3264" s="202">
        <v>1311284</v>
      </c>
      <c r="H3264" s="198">
        <v>37041.394687499997</v>
      </c>
      <c r="I3264" t="s">
        <v>1238</v>
      </c>
      <c r="M3264" t="s">
        <v>1657</v>
      </c>
      <c r="N3264" t="s">
        <v>2977</v>
      </c>
      <c r="O3264" t="s">
        <v>1131</v>
      </c>
      <c r="P3264" s="199">
        <v>50</v>
      </c>
      <c r="S3264" t="s">
        <v>2945</v>
      </c>
      <c r="T3264" t="s">
        <v>3255</v>
      </c>
      <c r="U3264" s="201">
        <v>38</v>
      </c>
      <c r="V3264" t="s">
        <v>1076</v>
      </c>
      <c r="W3264" t="s">
        <v>2985</v>
      </c>
      <c r="X3264" t="s">
        <v>1252</v>
      </c>
      <c r="Y3264" t="s">
        <v>1072</v>
      </c>
      <c r="Z3264" t="s">
        <v>1904</v>
      </c>
      <c r="AA3264">
        <v>626103.1</v>
      </c>
      <c r="AB3264" s="198">
        <v>37257.594444444447</v>
      </c>
      <c r="AC3264" s="198">
        <v>37315.594444444447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1311286</v>
      </c>
      <c r="H3265" s="198">
        <v>37041.39471064815</v>
      </c>
      <c r="I3265" t="s">
        <v>1111</v>
      </c>
      <c r="M3265" t="s">
        <v>2946</v>
      </c>
      <c r="N3265" t="s">
        <v>1524</v>
      </c>
      <c r="O3265" t="s">
        <v>2015</v>
      </c>
      <c r="P3265" s="199">
        <v>5000</v>
      </c>
      <c r="S3265" t="s">
        <v>2947</v>
      </c>
      <c r="T3265" t="s">
        <v>3255</v>
      </c>
      <c r="U3265" s="201">
        <v>2.85</v>
      </c>
      <c r="V3265" t="s">
        <v>81</v>
      </c>
      <c r="W3265" t="s">
        <v>272</v>
      </c>
      <c r="X3265" t="s">
        <v>83</v>
      </c>
      <c r="Y3265" t="s">
        <v>1528</v>
      </c>
      <c r="Z3265" t="s">
        <v>1909</v>
      </c>
      <c r="AA3265">
        <v>818298</v>
      </c>
      <c r="AB3265" s="198">
        <v>37042.875</v>
      </c>
      <c r="AC3265" s="198">
        <v>37042.875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1311285</v>
      </c>
      <c r="H3266" s="198">
        <v>37041.39471064815</v>
      </c>
      <c r="I3266" t="s">
        <v>1529</v>
      </c>
      <c r="M3266" t="s">
        <v>2946</v>
      </c>
      <c r="N3266" t="s">
        <v>1524</v>
      </c>
      <c r="O3266" t="s">
        <v>4921</v>
      </c>
      <c r="Q3266" s="199">
        <v>5000</v>
      </c>
      <c r="S3266" t="s">
        <v>2947</v>
      </c>
      <c r="T3266" t="s">
        <v>3255</v>
      </c>
      <c r="U3266" s="201">
        <v>3.5649999999999999</v>
      </c>
      <c r="V3266" t="s">
        <v>1530</v>
      </c>
      <c r="W3266" t="s">
        <v>1363</v>
      </c>
      <c r="X3266" t="s">
        <v>1548</v>
      </c>
      <c r="Y3266" t="s">
        <v>1528</v>
      </c>
      <c r="Z3266" t="s">
        <v>1909</v>
      </c>
      <c r="AA3266">
        <v>818297</v>
      </c>
      <c r="AB3266" s="198">
        <v>37042.875</v>
      </c>
      <c r="AC3266" s="198">
        <v>37042.875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1311290</v>
      </c>
      <c r="H3267" s="198">
        <v>37041.394930555558</v>
      </c>
      <c r="I3267" t="s">
        <v>3117</v>
      </c>
      <c r="M3267" t="s">
        <v>2946</v>
      </c>
      <c r="N3267" t="s">
        <v>1524</v>
      </c>
      <c r="O3267" t="s">
        <v>2163</v>
      </c>
      <c r="P3267" s="199">
        <v>5000</v>
      </c>
      <c r="S3267" t="s">
        <v>2947</v>
      </c>
      <c r="T3267" t="s">
        <v>3255</v>
      </c>
      <c r="U3267" s="201">
        <v>3.7174999999999998</v>
      </c>
      <c r="V3267" t="s">
        <v>313</v>
      </c>
      <c r="W3267" t="s">
        <v>1526</v>
      </c>
      <c r="X3267" t="s">
        <v>1527</v>
      </c>
      <c r="Y3267" t="s">
        <v>1528</v>
      </c>
      <c r="Z3267" t="s">
        <v>1909</v>
      </c>
      <c r="AA3267">
        <v>818299</v>
      </c>
      <c r="AB3267" s="198">
        <v>37042.875</v>
      </c>
      <c r="AC3267" s="198">
        <v>37042.875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1311295</v>
      </c>
      <c r="H3268" s="198">
        <v>37041.395092592589</v>
      </c>
      <c r="I3268" t="s">
        <v>1254</v>
      </c>
      <c r="M3268" t="s">
        <v>2946</v>
      </c>
      <c r="N3268" t="s">
        <v>1524</v>
      </c>
      <c r="O3268" t="s">
        <v>4879</v>
      </c>
      <c r="Q3268" s="199">
        <v>5000</v>
      </c>
      <c r="S3268" t="s">
        <v>2947</v>
      </c>
      <c r="T3268" t="s">
        <v>3255</v>
      </c>
      <c r="U3268" s="201">
        <v>3.85</v>
      </c>
      <c r="V3268" t="s">
        <v>1382</v>
      </c>
      <c r="W3268" t="s">
        <v>1575</v>
      </c>
      <c r="X3268" t="s">
        <v>1576</v>
      </c>
      <c r="Y3268" t="s">
        <v>1528</v>
      </c>
      <c r="Z3268" t="s">
        <v>1909</v>
      </c>
      <c r="AA3268">
        <v>818301</v>
      </c>
      <c r="AB3268" s="198">
        <v>37042.875</v>
      </c>
      <c r="AC3268" s="198">
        <v>37042.875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2685</v>
      </c>
      <c r="G3269" s="202">
        <v>1311294</v>
      </c>
      <c r="H3269" s="198">
        <v>37041.395092592589</v>
      </c>
      <c r="I3269" t="s">
        <v>1238</v>
      </c>
      <c r="M3269" t="s">
        <v>2946</v>
      </c>
      <c r="N3269" t="s">
        <v>1524</v>
      </c>
      <c r="O3269" t="s">
        <v>4893</v>
      </c>
      <c r="Q3269" s="199">
        <v>2685</v>
      </c>
      <c r="S3269" t="s">
        <v>2947</v>
      </c>
      <c r="T3269" t="s">
        <v>3255</v>
      </c>
      <c r="U3269" s="201">
        <v>3.5449999999999999</v>
      </c>
      <c r="V3269" t="s">
        <v>1525</v>
      </c>
      <c r="W3269" t="s">
        <v>1363</v>
      </c>
      <c r="X3269" t="s">
        <v>1548</v>
      </c>
      <c r="Y3269" t="s">
        <v>1528</v>
      </c>
      <c r="Z3269" t="s">
        <v>1909</v>
      </c>
      <c r="AA3269">
        <v>818300</v>
      </c>
      <c r="AB3269" s="198">
        <v>37042.875</v>
      </c>
      <c r="AC3269" s="198">
        <v>37042.875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12887</v>
      </c>
      <c r="G3270" s="202">
        <v>1311298</v>
      </c>
      <c r="H3270" s="198">
        <v>37041.395219907405</v>
      </c>
      <c r="I3270" t="s">
        <v>1546</v>
      </c>
      <c r="M3270" t="s">
        <v>2946</v>
      </c>
      <c r="N3270" t="s">
        <v>1524</v>
      </c>
      <c r="O3270" t="s">
        <v>4940</v>
      </c>
      <c r="Q3270" s="199">
        <v>12887</v>
      </c>
      <c r="S3270" t="s">
        <v>2947</v>
      </c>
      <c r="T3270" t="s">
        <v>3255</v>
      </c>
      <c r="U3270" s="201">
        <v>4.5</v>
      </c>
      <c r="V3270" t="s">
        <v>2181</v>
      </c>
      <c r="W3270" t="s">
        <v>82</v>
      </c>
      <c r="X3270" t="s">
        <v>83</v>
      </c>
      <c r="Y3270" t="s">
        <v>1528</v>
      </c>
      <c r="Z3270" t="s">
        <v>1909</v>
      </c>
      <c r="AA3270">
        <v>818302</v>
      </c>
      <c r="AB3270" s="198">
        <v>37042.875</v>
      </c>
      <c r="AC3270" s="198">
        <v>37042.875</v>
      </c>
    </row>
    <row r="3271" spans="1:29" x14ac:dyDescent="0.25">
      <c r="A3271" s="44" t="str">
        <f t="shared" si="251"/>
        <v>US Crude Financial</v>
      </c>
      <c r="B3271" s="44" t="str">
        <f t="shared" si="252"/>
        <v>US</v>
      </c>
      <c r="C3271" s="44" t="str">
        <f t="shared" si="253"/>
        <v>Crude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50000</v>
      </c>
      <c r="G3271" s="202">
        <v>1311299</v>
      </c>
      <c r="H3271" s="198">
        <v>37041.395243055558</v>
      </c>
      <c r="I3271" t="s">
        <v>1062</v>
      </c>
      <c r="M3271" t="s">
        <v>3086</v>
      </c>
      <c r="N3271" t="s">
        <v>1063</v>
      </c>
      <c r="O3271" t="s">
        <v>2972</v>
      </c>
      <c r="Q3271" s="199">
        <v>50000</v>
      </c>
      <c r="S3271" t="s">
        <v>2953</v>
      </c>
      <c r="T3271" t="s">
        <v>3255</v>
      </c>
      <c r="U3271" s="201">
        <v>28.61</v>
      </c>
      <c r="V3271" t="s">
        <v>1513</v>
      </c>
      <c r="W3271" t="s">
        <v>1065</v>
      </c>
      <c r="X3271" t="s">
        <v>1066</v>
      </c>
      <c r="Y3271" t="s">
        <v>1670</v>
      </c>
      <c r="Z3271" t="s">
        <v>1909</v>
      </c>
      <c r="AA3271">
        <v>109561</v>
      </c>
      <c r="AB3271" s="198">
        <v>37073</v>
      </c>
      <c r="AC3271" s="198">
        <v>37103</v>
      </c>
    </row>
    <row r="3272" spans="1:29" x14ac:dyDescent="0.25">
      <c r="A3272" s="44" t="str">
        <f t="shared" si="251"/>
        <v>US Power Physical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59</v>
      </c>
      <c r="F3272" s="213">
        <f t="shared" si="255"/>
        <v>2950</v>
      </c>
      <c r="G3272" s="202">
        <v>1311301</v>
      </c>
      <c r="H3272" s="198">
        <v>37041.395266203705</v>
      </c>
      <c r="I3272" t="s">
        <v>1262</v>
      </c>
      <c r="M3272" t="s">
        <v>1657</v>
      </c>
      <c r="N3272" t="s">
        <v>2977</v>
      </c>
      <c r="O3272" t="s">
        <v>1131</v>
      </c>
      <c r="Q3272" s="199">
        <v>50</v>
      </c>
      <c r="S3272" t="s">
        <v>2945</v>
      </c>
      <c r="T3272" t="s">
        <v>3255</v>
      </c>
      <c r="U3272" s="201">
        <v>38.25</v>
      </c>
      <c r="V3272" t="s">
        <v>1353</v>
      </c>
      <c r="W3272" t="s">
        <v>2985</v>
      </c>
      <c r="X3272" t="s">
        <v>1252</v>
      </c>
      <c r="Y3272" t="s">
        <v>1072</v>
      </c>
      <c r="Z3272" t="s">
        <v>1904</v>
      </c>
      <c r="AA3272">
        <v>626104.1</v>
      </c>
      <c r="AB3272" s="198">
        <v>37257.594444444447</v>
      </c>
      <c r="AC3272" s="198">
        <v>37315.594444444447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1311300</v>
      </c>
      <c r="H3273" s="198">
        <v>37041.395266203705</v>
      </c>
      <c r="I3273" t="s">
        <v>1097</v>
      </c>
      <c r="M3273" t="s">
        <v>2946</v>
      </c>
      <c r="N3273" t="s">
        <v>1524</v>
      </c>
      <c r="O3273" t="s">
        <v>4921</v>
      </c>
      <c r="P3273" s="199">
        <v>5000</v>
      </c>
      <c r="S3273" t="s">
        <v>2947</v>
      </c>
      <c r="T3273" t="s">
        <v>3255</v>
      </c>
      <c r="U3273" s="201">
        <v>3.5649999999999999</v>
      </c>
      <c r="V3273" t="s">
        <v>1116</v>
      </c>
      <c r="W3273" t="s">
        <v>1363</v>
      </c>
      <c r="X3273" t="s">
        <v>1548</v>
      </c>
      <c r="Y3273" t="s">
        <v>1528</v>
      </c>
      <c r="Z3273" t="s">
        <v>1909</v>
      </c>
      <c r="AA3273">
        <v>818303</v>
      </c>
      <c r="AB3273" s="198">
        <v>37042.875</v>
      </c>
      <c r="AC3273" s="198">
        <v>37042.875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1445</v>
      </c>
      <c r="G3274" s="202">
        <v>1311302</v>
      </c>
      <c r="H3274" s="198">
        <v>37041.395277777781</v>
      </c>
      <c r="I3274" t="s">
        <v>3095</v>
      </c>
      <c r="M3274" t="s">
        <v>2946</v>
      </c>
      <c r="N3274" t="s">
        <v>1524</v>
      </c>
      <c r="O3274" t="s">
        <v>4891</v>
      </c>
      <c r="Q3274" s="199">
        <v>1445</v>
      </c>
      <c r="S3274" t="s">
        <v>2947</v>
      </c>
      <c r="T3274" t="s">
        <v>3255</v>
      </c>
      <c r="U3274" s="201">
        <v>3.5175000000000001</v>
      </c>
      <c r="V3274" t="s">
        <v>3113</v>
      </c>
      <c r="W3274" t="s">
        <v>1363</v>
      </c>
      <c r="X3274" t="s">
        <v>1548</v>
      </c>
      <c r="Y3274" t="s">
        <v>1528</v>
      </c>
      <c r="Z3274" t="s">
        <v>1909</v>
      </c>
      <c r="AA3274">
        <v>818304</v>
      </c>
      <c r="AB3274" s="198">
        <v>37042.875</v>
      </c>
      <c r="AC3274" s="198">
        <v>37042.875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1311303</v>
      </c>
      <c r="H3275" s="198">
        <v>37041.395289351851</v>
      </c>
      <c r="I3275" t="s">
        <v>1529</v>
      </c>
      <c r="M3275" t="s">
        <v>2946</v>
      </c>
      <c r="N3275" t="s">
        <v>1524</v>
      </c>
      <c r="O3275" t="s">
        <v>4912</v>
      </c>
      <c r="Q3275" s="199">
        <v>5000</v>
      </c>
      <c r="S3275" t="s">
        <v>2947</v>
      </c>
      <c r="T3275" t="s">
        <v>3255</v>
      </c>
      <c r="U3275" s="201">
        <v>3.5674999999999999</v>
      </c>
      <c r="V3275" t="s">
        <v>1561</v>
      </c>
      <c r="W3275" t="s">
        <v>1363</v>
      </c>
      <c r="X3275" t="s">
        <v>1548</v>
      </c>
      <c r="Y3275" t="s">
        <v>1528</v>
      </c>
      <c r="Z3275" t="s">
        <v>1909</v>
      </c>
      <c r="AA3275">
        <v>818305</v>
      </c>
      <c r="AB3275" s="198">
        <v>37042.875</v>
      </c>
      <c r="AC3275" s="198">
        <v>37042.875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5562</v>
      </c>
      <c r="G3276" s="202">
        <v>1311304</v>
      </c>
      <c r="H3276" s="198">
        <v>37041.39534722222</v>
      </c>
      <c r="I3276" t="s">
        <v>1238</v>
      </c>
      <c r="M3276" t="s">
        <v>2946</v>
      </c>
      <c r="N3276" t="s">
        <v>1524</v>
      </c>
      <c r="O3276" t="s">
        <v>4904</v>
      </c>
      <c r="Q3276" s="199">
        <v>5562</v>
      </c>
      <c r="S3276" t="s">
        <v>2947</v>
      </c>
      <c r="T3276" t="s">
        <v>3255</v>
      </c>
      <c r="U3276" s="201">
        <v>3.89</v>
      </c>
      <c r="V3276" t="s">
        <v>56</v>
      </c>
      <c r="W3276" t="s">
        <v>64</v>
      </c>
      <c r="X3276" t="s">
        <v>65</v>
      </c>
      <c r="Y3276" t="s">
        <v>1528</v>
      </c>
      <c r="Z3276" t="s">
        <v>1909</v>
      </c>
      <c r="AA3276">
        <v>818306</v>
      </c>
      <c r="AB3276" s="198">
        <v>37042.875</v>
      </c>
      <c r="AC3276" s="198">
        <v>37042.875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10000</v>
      </c>
      <c r="G3277" s="202">
        <v>1311305</v>
      </c>
      <c r="H3277" s="198">
        <v>37041.395358796297</v>
      </c>
      <c r="I3277" t="s">
        <v>2917</v>
      </c>
      <c r="M3277" t="s">
        <v>2946</v>
      </c>
      <c r="N3277" t="s">
        <v>1524</v>
      </c>
      <c r="O3277" t="s">
        <v>4940</v>
      </c>
      <c r="Q3277" s="199">
        <v>10000</v>
      </c>
      <c r="S3277" t="s">
        <v>2947</v>
      </c>
      <c r="T3277" t="s">
        <v>3255</v>
      </c>
      <c r="U3277" s="201">
        <v>4.55</v>
      </c>
      <c r="V3277" t="s">
        <v>2588</v>
      </c>
      <c r="W3277" t="s">
        <v>82</v>
      </c>
      <c r="X3277" t="s">
        <v>83</v>
      </c>
      <c r="Y3277" t="s">
        <v>1528</v>
      </c>
      <c r="Z3277" t="s">
        <v>1909</v>
      </c>
      <c r="AA3277">
        <v>818308</v>
      </c>
      <c r="AB3277" s="198">
        <v>37042.875</v>
      </c>
      <c r="AC3277" s="198">
        <v>37042.875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1311306</v>
      </c>
      <c r="H3278" s="198">
        <v>37041.395358796297</v>
      </c>
      <c r="I3278" t="s">
        <v>2976</v>
      </c>
      <c r="M3278" t="s">
        <v>2946</v>
      </c>
      <c r="N3278" t="s">
        <v>1524</v>
      </c>
      <c r="O3278" t="s">
        <v>4965</v>
      </c>
      <c r="P3278" s="199">
        <v>5000</v>
      </c>
      <c r="S3278" t="s">
        <v>2947</v>
      </c>
      <c r="T3278" t="s">
        <v>3255</v>
      </c>
      <c r="U3278" s="201">
        <v>3.97</v>
      </c>
      <c r="V3278" t="s">
        <v>2927</v>
      </c>
      <c r="W3278" t="s">
        <v>250</v>
      </c>
      <c r="X3278" t="s">
        <v>70</v>
      </c>
      <c r="Y3278" t="s">
        <v>1528</v>
      </c>
      <c r="Z3278" t="s">
        <v>1909</v>
      </c>
      <c r="AA3278">
        <v>818307</v>
      </c>
      <c r="AB3278" s="198">
        <v>37042.875</v>
      </c>
      <c r="AC3278" s="198">
        <v>37042.875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2000</v>
      </c>
      <c r="G3279" s="202">
        <v>1311309</v>
      </c>
      <c r="H3279" s="198">
        <v>37041.395520833335</v>
      </c>
      <c r="I3279" t="s">
        <v>105</v>
      </c>
      <c r="M3279" t="s">
        <v>2946</v>
      </c>
      <c r="N3279" t="s">
        <v>1524</v>
      </c>
      <c r="O3279" t="s">
        <v>2046</v>
      </c>
      <c r="P3279" s="199">
        <v>2000</v>
      </c>
      <c r="S3279" t="s">
        <v>2947</v>
      </c>
      <c r="T3279" t="s">
        <v>3255</v>
      </c>
      <c r="U3279" s="201">
        <v>3.6</v>
      </c>
      <c r="V3279" t="s">
        <v>3206</v>
      </c>
      <c r="W3279" t="s">
        <v>1107</v>
      </c>
      <c r="X3279" t="s">
        <v>85</v>
      </c>
      <c r="Y3279" t="s">
        <v>1528</v>
      </c>
      <c r="Z3279" t="s">
        <v>1909</v>
      </c>
      <c r="AA3279">
        <v>818309</v>
      </c>
      <c r="AB3279" s="198">
        <v>37042.875</v>
      </c>
      <c r="AC3279" s="198">
        <v>37042.875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1311311</v>
      </c>
      <c r="H3280" s="198">
        <v>37041.395555555559</v>
      </c>
      <c r="I3280" t="s">
        <v>1554</v>
      </c>
      <c r="M3280" t="s">
        <v>2946</v>
      </c>
      <c r="N3280" t="s">
        <v>1524</v>
      </c>
      <c r="O3280" t="s">
        <v>4845</v>
      </c>
      <c r="Q3280" s="199">
        <v>10000</v>
      </c>
      <c r="S3280" t="s">
        <v>2947</v>
      </c>
      <c r="T3280" t="s">
        <v>3255</v>
      </c>
      <c r="U3280" s="201">
        <v>3.7225000000000001</v>
      </c>
      <c r="V3280" t="s">
        <v>1423</v>
      </c>
      <c r="W3280" t="s">
        <v>1526</v>
      </c>
      <c r="X3280" t="s">
        <v>1527</v>
      </c>
      <c r="Y3280" t="s">
        <v>1528</v>
      </c>
      <c r="Z3280" t="s">
        <v>1909</v>
      </c>
      <c r="AA3280">
        <v>818310</v>
      </c>
      <c r="AB3280" s="198">
        <v>37042.875</v>
      </c>
      <c r="AC3280" s="198">
        <v>37042.875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13">
        <f t="shared" si="260"/>
        <v>24000</v>
      </c>
      <c r="G3281" s="202">
        <v>1311310</v>
      </c>
      <c r="H3281" s="198">
        <v>37041.395555555559</v>
      </c>
      <c r="I3281" t="s">
        <v>1262</v>
      </c>
      <c r="M3281" t="s">
        <v>2946</v>
      </c>
      <c r="N3281" t="s">
        <v>1524</v>
      </c>
      <c r="O3281" t="s">
        <v>3383</v>
      </c>
      <c r="Q3281" s="199">
        <v>800</v>
      </c>
      <c r="S3281" t="s">
        <v>2947</v>
      </c>
      <c r="T3281" t="s">
        <v>3255</v>
      </c>
      <c r="U3281" s="201">
        <v>3.85</v>
      </c>
      <c r="V3281" t="s">
        <v>1369</v>
      </c>
      <c r="W3281" t="s">
        <v>1117</v>
      </c>
      <c r="X3281" t="s">
        <v>1118</v>
      </c>
      <c r="Y3281" t="s">
        <v>1528</v>
      </c>
      <c r="Z3281" t="s">
        <v>1909</v>
      </c>
      <c r="AA3281">
        <v>818311</v>
      </c>
      <c r="AB3281" s="198">
        <v>37043.875</v>
      </c>
      <c r="AC3281" s="198">
        <v>37072.875</v>
      </c>
    </row>
    <row r="3282" spans="1:29" x14ac:dyDescent="0.25">
      <c r="A3282" s="44" t="str">
        <f t="shared" si="256"/>
        <v xml:space="preserve"> Metals Financial</v>
      </c>
      <c r="B3282" s="44" t="str">
        <f t="shared" si="257"/>
        <v/>
      </c>
      <c r="C3282" s="44" t="str">
        <f t="shared" si="258"/>
        <v>Metals</v>
      </c>
      <c r="D3282" s="44" t="str">
        <f t="shared" si="259"/>
        <v>Financial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11</v>
      </c>
      <c r="G3282" s="202">
        <v>1311313</v>
      </c>
      <c r="H3282" s="198">
        <v>37041.395567129628</v>
      </c>
      <c r="I3282" t="s">
        <v>3279</v>
      </c>
      <c r="M3282" t="s">
        <v>2952</v>
      </c>
      <c r="N3282" t="s">
        <v>3252</v>
      </c>
      <c r="O3282" t="s">
        <v>3253</v>
      </c>
      <c r="Q3282" s="199">
        <v>11</v>
      </c>
      <c r="S3282" t="s">
        <v>3254</v>
      </c>
      <c r="T3282" t="s">
        <v>3255</v>
      </c>
      <c r="U3282" s="201">
        <v>1703</v>
      </c>
      <c r="V3282" t="s">
        <v>3310</v>
      </c>
      <c r="W3282" t="s">
        <v>3261</v>
      </c>
      <c r="X3282" t="s">
        <v>3257</v>
      </c>
      <c r="Y3282" t="s">
        <v>3258</v>
      </c>
      <c r="Z3282" t="s">
        <v>3259</v>
      </c>
      <c r="AA3282">
        <v>2158025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25000</v>
      </c>
      <c r="G3283" s="202">
        <v>1311314</v>
      </c>
      <c r="H3283" s="198">
        <v>37041.395613425928</v>
      </c>
      <c r="I3283" t="s">
        <v>3227</v>
      </c>
      <c r="M3283" t="s">
        <v>2946</v>
      </c>
      <c r="N3283" t="s">
        <v>1524</v>
      </c>
      <c r="O3283" t="s">
        <v>110</v>
      </c>
      <c r="Q3283" s="199">
        <v>25000</v>
      </c>
      <c r="S3283" t="s">
        <v>2947</v>
      </c>
      <c r="T3283" t="s">
        <v>3255</v>
      </c>
      <c r="U3283" s="201">
        <v>3.6749999999999998</v>
      </c>
      <c r="V3283" t="s">
        <v>1122</v>
      </c>
      <c r="W3283" t="s">
        <v>1101</v>
      </c>
      <c r="X3283" t="s">
        <v>1102</v>
      </c>
      <c r="Y3283" t="s">
        <v>1528</v>
      </c>
      <c r="Z3283" t="s">
        <v>1909</v>
      </c>
      <c r="AA3283">
        <v>818312</v>
      </c>
      <c r="AB3283" s="198">
        <v>37042.875</v>
      </c>
      <c r="AC3283" s="198">
        <v>37042.875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1311315</v>
      </c>
      <c r="H3284" s="198">
        <v>37041.395636574074</v>
      </c>
      <c r="I3284" t="s">
        <v>1097</v>
      </c>
      <c r="M3284" t="s">
        <v>2946</v>
      </c>
      <c r="N3284" t="s">
        <v>1524</v>
      </c>
      <c r="O3284" t="s">
        <v>4912</v>
      </c>
      <c r="Q3284" s="199">
        <v>5000</v>
      </c>
      <c r="S3284" t="s">
        <v>2947</v>
      </c>
      <c r="T3284" t="s">
        <v>3255</v>
      </c>
      <c r="U3284" s="201">
        <v>3.5775000000000001</v>
      </c>
      <c r="V3284" t="s">
        <v>61</v>
      </c>
      <c r="W3284" t="s">
        <v>1363</v>
      </c>
      <c r="X3284" t="s">
        <v>1548</v>
      </c>
      <c r="Y3284" t="s">
        <v>1528</v>
      </c>
      <c r="Z3284" t="s">
        <v>1909</v>
      </c>
      <c r="AA3284">
        <v>818313</v>
      </c>
      <c r="AB3284" s="198">
        <v>37042.875</v>
      </c>
      <c r="AC3284" s="198">
        <v>37042.875</v>
      </c>
    </row>
    <row r="3285" spans="1:29" x14ac:dyDescent="0.25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31</v>
      </c>
      <c r="F3285" s="213">
        <f t="shared" si="260"/>
        <v>620000</v>
      </c>
      <c r="G3285" s="202">
        <v>1311317</v>
      </c>
      <c r="H3285" s="198">
        <v>37041.39571759259</v>
      </c>
      <c r="I3285" t="s">
        <v>67</v>
      </c>
      <c r="M3285" t="s">
        <v>2946</v>
      </c>
      <c r="N3285" t="s">
        <v>1268</v>
      </c>
      <c r="O3285" t="s">
        <v>1537</v>
      </c>
      <c r="Q3285" s="199">
        <v>20000</v>
      </c>
      <c r="S3285" t="s">
        <v>2947</v>
      </c>
      <c r="T3285" t="s">
        <v>3255</v>
      </c>
      <c r="U3285" s="201">
        <v>3.71</v>
      </c>
      <c r="V3285" t="s">
        <v>2912</v>
      </c>
      <c r="W3285" t="s">
        <v>1767</v>
      </c>
      <c r="X3285" t="s">
        <v>1269</v>
      </c>
      <c r="Y3285" t="s">
        <v>3275</v>
      </c>
      <c r="Z3285" t="s">
        <v>1909</v>
      </c>
      <c r="AA3285" t="s">
        <v>2589</v>
      </c>
      <c r="AB3285" s="198">
        <v>37073.875</v>
      </c>
      <c r="AC3285" s="198">
        <v>37103.875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633</v>
      </c>
      <c r="G3286" s="202">
        <v>1311318</v>
      </c>
      <c r="H3286" s="198">
        <v>37041.395740740743</v>
      </c>
      <c r="I3286" t="s">
        <v>1569</v>
      </c>
      <c r="M3286" t="s">
        <v>2946</v>
      </c>
      <c r="N3286" t="s">
        <v>1524</v>
      </c>
      <c r="O3286" t="s">
        <v>4893</v>
      </c>
      <c r="P3286" s="199">
        <v>633</v>
      </c>
      <c r="S3286" t="s">
        <v>2947</v>
      </c>
      <c r="T3286" t="s">
        <v>3255</v>
      </c>
      <c r="U3286" s="201">
        <v>3.55</v>
      </c>
      <c r="V3286" t="s">
        <v>396</v>
      </c>
      <c r="W3286" t="s">
        <v>1363</v>
      </c>
      <c r="X3286" t="s">
        <v>1548</v>
      </c>
      <c r="Y3286" t="s">
        <v>1528</v>
      </c>
      <c r="Z3286" t="s">
        <v>1909</v>
      </c>
      <c r="AA3286">
        <v>818314</v>
      </c>
      <c r="AB3286" s="198">
        <v>37042.875</v>
      </c>
      <c r="AC3286" s="198">
        <v>37042.875</v>
      </c>
    </row>
    <row r="3287" spans="1:29" x14ac:dyDescent="0.25">
      <c r="A3287" s="44" t="str">
        <f t="shared" si="256"/>
        <v xml:space="preserve"> Natural Gas Physical</v>
      </c>
      <c r="B3287" s="44" t="str">
        <f t="shared" si="257"/>
        <v/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1311320</v>
      </c>
      <c r="H3287" s="198">
        <v>37041.39576388889</v>
      </c>
      <c r="I3287" t="s">
        <v>1226</v>
      </c>
      <c r="M3287" t="s">
        <v>2946</v>
      </c>
      <c r="N3287" t="s">
        <v>96</v>
      </c>
      <c r="O3287" t="s">
        <v>1016</v>
      </c>
      <c r="Q3287" s="199">
        <v>10000</v>
      </c>
      <c r="S3287" t="s">
        <v>3329</v>
      </c>
      <c r="T3287" t="s">
        <v>97</v>
      </c>
      <c r="U3287" s="201">
        <v>4.76</v>
      </c>
      <c r="V3287" t="s">
        <v>336</v>
      </c>
      <c r="W3287" t="s">
        <v>98</v>
      </c>
      <c r="X3287" t="s">
        <v>99</v>
      </c>
      <c r="Y3287" t="s">
        <v>1528</v>
      </c>
      <c r="Z3287" t="s">
        <v>1910</v>
      </c>
      <c r="AA3287">
        <v>818316</v>
      </c>
      <c r="AB3287" s="198">
        <v>37041.875</v>
      </c>
      <c r="AC3287" s="198">
        <v>37041.875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2100</v>
      </c>
      <c r="G3288" s="202">
        <v>1311319</v>
      </c>
      <c r="H3288" s="198">
        <v>37041.39576388889</v>
      </c>
      <c r="I3288" t="s">
        <v>1551</v>
      </c>
      <c r="M3288" t="s">
        <v>2946</v>
      </c>
      <c r="N3288" t="s">
        <v>1524</v>
      </c>
      <c r="O3288" t="s">
        <v>4921</v>
      </c>
      <c r="Q3288" s="199">
        <v>2100</v>
      </c>
      <c r="S3288" t="s">
        <v>2947</v>
      </c>
      <c r="T3288" t="s">
        <v>3255</v>
      </c>
      <c r="U3288" s="201">
        <v>3.5724999999999998</v>
      </c>
      <c r="V3288" t="s">
        <v>1364</v>
      </c>
      <c r="W3288" t="s">
        <v>1363</v>
      </c>
      <c r="X3288" t="s">
        <v>1548</v>
      </c>
      <c r="Y3288" t="s">
        <v>1528</v>
      </c>
      <c r="Z3288" t="s">
        <v>1909</v>
      </c>
      <c r="AA3288">
        <v>818315</v>
      </c>
      <c r="AB3288" s="198">
        <v>37042.875</v>
      </c>
      <c r="AC3288" s="198">
        <v>37042.875</v>
      </c>
    </row>
    <row r="3289" spans="1:29" x14ac:dyDescent="0.25">
      <c r="A3289" s="44" t="str">
        <f t="shared" si="256"/>
        <v>US Crude Financial</v>
      </c>
      <c r="B3289" s="44" t="str">
        <f t="shared" si="257"/>
        <v>US</v>
      </c>
      <c r="C3289" s="44" t="str">
        <f t="shared" si="258"/>
        <v>Crude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25000</v>
      </c>
      <c r="G3289" s="202">
        <v>1311321</v>
      </c>
      <c r="H3289" s="198">
        <v>37041.395798611113</v>
      </c>
      <c r="I3289" t="s">
        <v>1267</v>
      </c>
      <c r="M3289" t="s">
        <v>3086</v>
      </c>
      <c r="N3289" t="s">
        <v>488</v>
      </c>
      <c r="O3289" t="s">
        <v>489</v>
      </c>
      <c r="P3289" s="199">
        <v>25000</v>
      </c>
      <c r="S3289" t="s">
        <v>2949</v>
      </c>
      <c r="T3289" t="s">
        <v>3255</v>
      </c>
      <c r="U3289" s="201">
        <v>-0.12</v>
      </c>
      <c r="V3289" t="s">
        <v>3332</v>
      </c>
      <c r="W3289" t="s">
        <v>377</v>
      </c>
      <c r="X3289" t="s">
        <v>490</v>
      </c>
      <c r="Y3289" t="s">
        <v>3275</v>
      </c>
      <c r="Z3289" t="s">
        <v>1909</v>
      </c>
      <c r="AA3289" t="s">
        <v>2590</v>
      </c>
      <c r="AB3289" s="198">
        <v>37073</v>
      </c>
      <c r="AC3289" s="198">
        <v>37103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1311322</v>
      </c>
      <c r="H3290" s="198">
        <v>37041.395798611113</v>
      </c>
      <c r="I3290" t="s">
        <v>1546</v>
      </c>
      <c r="M3290" t="s">
        <v>2946</v>
      </c>
      <c r="N3290" t="s">
        <v>1524</v>
      </c>
      <c r="O3290" t="s">
        <v>4940</v>
      </c>
      <c r="Q3290" s="199">
        <v>10000</v>
      </c>
      <c r="S3290" t="s">
        <v>2947</v>
      </c>
      <c r="T3290" t="s">
        <v>3255</v>
      </c>
      <c r="U3290" s="201">
        <v>4.6500000000000004</v>
      </c>
      <c r="V3290" t="s">
        <v>2591</v>
      </c>
      <c r="W3290" t="s">
        <v>82</v>
      </c>
      <c r="X3290" t="s">
        <v>83</v>
      </c>
      <c r="Y3290" t="s">
        <v>1528</v>
      </c>
      <c r="Z3290" t="s">
        <v>1909</v>
      </c>
      <c r="AA3290">
        <v>818317</v>
      </c>
      <c r="AB3290" s="198">
        <v>37042.875</v>
      </c>
      <c r="AC3290" s="198">
        <v>37042.875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1494</v>
      </c>
      <c r="G3291" s="202">
        <v>1311323</v>
      </c>
      <c r="H3291" s="198">
        <v>37041.395821759259</v>
      </c>
      <c r="I3291" t="s">
        <v>1546</v>
      </c>
      <c r="M3291" t="s">
        <v>2946</v>
      </c>
      <c r="N3291" t="s">
        <v>1524</v>
      </c>
      <c r="O3291" t="s">
        <v>4893</v>
      </c>
      <c r="P3291" s="199">
        <v>1494</v>
      </c>
      <c r="S3291" t="s">
        <v>2947</v>
      </c>
      <c r="T3291" t="s">
        <v>3255</v>
      </c>
      <c r="U3291" s="201">
        <v>3.55</v>
      </c>
      <c r="V3291" t="s">
        <v>4922</v>
      </c>
      <c r="W3291" t="s">
        <v>1363</v>
      </c>
      <c r="X3291" t="s">
        <v>1548</v>
      </c>
      <c r="Y3291" t="s">
        <v>1528</v>
      </c>
      <c r="Z3291" t="s">
        <v>1909</v>
      </c>
      <c r="AA3291">
        <v>818318</v>
      </c>
      <c r="AB3291" s="198">
        <v>37042.875</v>
      </c>
      <c r="AC3291" s="198">
        <v>37042.875</v>
      </c>
    </row>
    <row r="3292" spans="1:29" x14ac:dyDescent="0.25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13">
        <f t="shared" si="260"/>
        <v>620000</v>
      </c>
      <c r="G3292" s="202">
        <v>1311324</v>
      </c>
      <c r="H3292" s="198">
        <v>37041.395844907405</v>
      </c>
      <c r="I3292" t="s">
        <v>1267</v>
      </c>
      <c r="M3292" t="s">
        <v>2946</v>
      </c>
      <c r="N3292" t="s">
        <v>1268</v>
      </c>
      <c r="O3292" t="s">
        <v>1537</v>
      </c>
      <c r="Q3292" s="199">
        <v>20000</v>
      </c>
      <c r="S3292" t="s">
        <v>2947</v>
      </c>
      <c r="T3292" t="s">
        <v>3255</v>
      </c>
      <c r="U3292" s="201">
        <v>3.7149999999999999</v>
      </c>
      <c r="V3292" t="s">
        <v>1379</v>
      </c>
      <c r="W3292" t="s">
        <v>1767</v>
      </c>
      <c r="X3292" t="s">
        <v>1269</v>
      </c>
      <c r="Y3292" t="s">
        <v>3275</v>
      </c>
      <c r="Z3292" t="s">
        <v>1909</v>
      </c>
      <c r="AA3292" t="s">
        <v>2592</v>
      </c>
      <c r="AB3292" s="198">
        <v>37073.875</v>
      </c>
      <c r="AC3292" s="198">
        <v>37103.875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1311325</v>
      </c>
      <c r="H3293" s="198">
        <v>37041.395856481482</v>
      </c>
      <c r="I3293" t="s">
        <v>2917</v>
      </c>
      <c r="M3293" t="s">
        <v>2946</v>
      </c>
      <c r="N3293" t="s">
        <v>2928</v>
      </c>
      <c r="O3293" t="s">
        <v>2104</v>
      </c>
      <c r="Q3293" s="199">
        <v>10000</v>
      </c>
      <c r="S3293" t="s">
        <v>2947</v>
      </c>
      <c r="T3293" t="s">
        <v>3255</v>
      </c>
      <c r="U3293" s="201">
        <v>3.67</v>
      </c>
      <c r="V3293" t="s">
        <v>1587</v>
      </c>
      <c r="W3293" t="s">
        <v>1327</v>
      </c>
      <c r="X3293" t="s">
        <v>3386</v>
      </c>
      <c r="Y3293" t="s">
        <v>1528</v>
      </c>
      <c r="Z3293" t="s">
        <v>2930</v>
      </c>
      <c r="AA3293">
        <v>818319</v>
      </c>
      <c r="AB3293" s="198">
        <v>37042.875</v>
      </c>
      <c r="AC3293" s="198">
        <v>37042.875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7239</v>
      </c>
      <c r="G3294" s="202">
        <v>1311326</v>
      </c>
      <c r="H3294" s="198">
        <v>37041.395914351851</v>
      </c>
      <c r="I3294" t="s">
        <v>75</v>
      </c>
      <c r="M3294" t="s">
        <v>2946</v>
      </c>
      <c r="N3294" t="s">
        <v>1524</v>
      </c>
      <c r="O3294" t="s">
        <v>4973</v>
      </c>
      <c r="Q3294" s="199">
        <v>7239</v>
      </c>
      <c r="S3294" t="s">
        <v>2947</v>
      </c>
      <c r="T3294" t="s">
        <v>3255</v>
      </c>
      <c r="U3294" s="201">
        <v>3.7749999999999999</v>
      </c>
      <c r="V3294" t="s">
        <v>76</v>
      </c>
      <c r="W3294" t="s">
        <v>1101</v>
      </c>
      <c r="X3294" t="s">
        <v>1102</v>
      </c>
      <c r="Y3294" t="s">
        <v>1528</v>
      </c>
      <c r="Z3294" t="s">
        <v>1909</v>
      </c>
      <c r="AA3294">
        <v>818320</v>
      </c>
      <c r="AB3294" s="198">
        <v>37042.875</v>
      </c>
      <c r="AC3294" s="198">
        <v>37042.875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4975</v>
      </c>
      <c r="G3295" s="202">
        <v>1311327</v>
      </c>
      <c r="H3295" s="198">
        <v>37041.395937499998</v>
      </c>
      <c r="I3295" t="s">
        <v>1499</v>
      </c>
      <c r="M3295" t="s">
        <v>2946</v>
      </c>
      <c r="N3295" t="s">
        <v>1524</v>
      </c>
      <c r="O3295" t="s">
        <v>362</v>
      </c>
      <c r="Q3295" s="199">
        <v>4975</v>
      </c>
      <c r="S3295" t="s">
        <v>2947</v>
      </c>
      <c r="T3295" t="s">
        <v>3255</v>
      </c>
      <c r="U3295" s="201">
        <v>3.6349999999999998</v>
      </c>
      <c r="V3295" t="s">
        <v>2044</v>
      </c>
      <c r="W3295" t="s">
        <v>1388</v>
      </c>
      <c r="X3295" t="s">
        <v>85</v>
      </c>
      <c r="Y3295" t="s">
        <v>1528</v>
      </c>
      <c r="Z3295" t="s">
        <v>1909</v>
      </c>
      <c r="AA3295">
        <v>818321</v>
      </c>
      <c r="AB3295" s="198">
        <v>37042.875</v>
      </c>
      <c r="AC3295" s="198">
        <v>37042.875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1311328</v>
      </c>
      <c r="H3296" s="198">
        <v>37041.395995370367</v>
      </c>
      <c r="I3296" t="s">
        <v>1551</v>
      </c>
      <c r="M3296" t="s">
        <v>2946</v>
      </c>
      <c r="N3296" t="s">
        <v>1524</v>
      </c>
      <c r="O3296" t="s">
        <v>4941</v>
      </c>
      <c r="Q3296" s="199">
        <v>10000</v>
      </c>
      <c r="S3296" t="s">
        <v>2947</v>
      </c>
      <c r="T3296" t="s">
        <v>3255</v>
      </c>
      <c r="U3296" s="201">
        <v>3.6349999999999998</v>
      </c>
      <c r="V3296" t="s">
        <v>3174</v>
      </c>
      <c r="W3296" t="s">
        <v>1388</v>
      </c>
      <c r="X3296" t="s">
        <v>85</v>
      </c>
      <c r="Y3296" t="s">
        <v>1528</v>
      </c>
      <c r="Z3296" t="s">
        <v>1909</v>
      </c>
      <c r="AA3296">
        <v>818322</v>
      </c>
      <c r="AB3296" s="198">
        <v>37042.875</v>
      </c>
      <c r="AC3296" s="198">
        <v>37042.875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1311329</v>
      </c>
      <c r="H3297" s="198">
        <v>37041.396041666667</v>
      </c>
      <c r="I3297" t="s">
        <v>1554</v>
      </c>
      <c r="M3297" t="s">
        <v>2946</v>
      </c>
      <c r="N3297" t="s">
        <v>1524</v>
      </c>
      <c r="O3297" t="s">
        <v>4845</v>
      </c>
      <c r="Q3297" s="199">
        <v>10000</v>
      </c>
      <c r="S3297" t="s">
        <v>2947</v>
      </c>
      <c r="T3297" t="s">
        <v>3255</v>
      </c>
      <c r="U3297" s="201">
        <v>3.7187999999999999</v>
      </c>
      <c r="V3297" t="s">
        <v>1423</v>
      </c>
      <c r="W3297" t="s">
        <v>1526</v>
      </c>
      <c r="X3297" t="s">
        <v>1527</v>
      </c>
      <c r="Y3297" t="s">
        <v>1528</v>
      </c>
      <c r="Z3297" t="s">
        <v>1909</v>
      </c>
      <c r="AA3297">
        <v>818323</v>
      </c>
      <c r="AB3297" s="198">
        <v>37042.875</v>
      </c>
      <c r="AC3297" s="198">
        <v>37042.875</v>
      </c>
    </row>
    <row r="3298" spans="1:29" x14ac:dyDescent="0.25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13">
        <f t="shared" si="260"/>
        <v>300000</v>
      </c>
      <c r="G3298" s="202">
        <v>1311330</v>
      </c>
      <c r="H3298" s="198">
        <v>37041.396053240744</v>
      </c>
      <c r="I3298" t="s">
        <v>1274</v>
      </c>
      <c r="M3298" t="s">
        <v>2946</v>
      </c>
      <c r="N3298" t="s">
        <v>1268</v>
      </c>
      <c r="O3298" t="s">
        <v>74</v>
      </c>
      <c r="P3298" s="199">
        <v>10000</v>
      </c>
      <c r="S3298" t="s">
        <v>2947</v>
      </c>
      <c r="T3298" t="s">
        <v>3255</v>
      </c>
      <c r="U3298" s="201">
        <v>3.64</v>
      </c>
      <c r="V3298" t="s">
        <v>57</v>
      </c>
      <c r="W3298" t="s">
        <v>1580</v>
      </c>
      <c r="X3298" t="s">
        <v>1093</v>
      </c>
      <c r="Y3298" t="s">
        <v>3275</v>
      </c>
      <c r="Z3298" t="s">
        <v>1909</v>
      </c>
      <c r="AA3298" t="s">
        <v>2593</v>
      </c>
      <c r="AB3298" s="198">
        <v>37043.875</v>
      </c>
      <c r="AC3298" s="198">
        <v>37072.875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20000</v>
      </c>
      <c r="G3299" s="202">
        <v>1311331</v>
      </c>
      <c r="H3299" s="198">
        <v>37041.396111111113</v>
      </c>
      <c r="I3299" t="s">
        <v>2917</v>
      </c>
      <c r="M3299" t="s">
        <v>2946</v>
      </c>
      <c r="N3299" t="s">
        <v>1524</v>
      </c>
      <c r="O3299" t="s">
        <v>110</v>
      </c>
      <c r="Q3299" s="199">
        <v>20000</v>
      </c>
      <c r="S3299" t="s">
        <v>2947</v>
      </c>
      <c r="T3299" t="s">
        <v>3255</v>
      </c>
      <c r="U3299" s="201">
        <v>3.68</v>
      </c>
      <c r="V3299" t="s">
        <v>1587</v>
      </c>
      <c r="W3299" t="s">
        <v>1101</v>
      </c>
      <c r="X3299" t="s">
        <v>1102</v>
      </c>
      <c r="Y3299" t="s">
        <v>1528</v>
      </c>
      <c r="Z3299" t="s">
        <v>1909</v>
      </c>
      <c r="AA3299">
        <v>818324</v>
      </c>
      <c r="AB3299" s="198">
        <v>37042.875</v>
      </c>
      <c r="AC3299" s="198">
        <v>37042.875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1311332</v>
      </c>
      <c r="H3300" s="198">
        <v>37041.396122685182</v>
      </c>
      <c r="I3300" t="s">
        <v>1097</v>
      </c>
      <c r="M3300" t="s">
        <v>2946</v>
      </c>
      <c r="N3300" t="s">
        <v>1524</v>
      </c>
      <c r="O3300" t="s">
        <v>4921</v>
      </c>
      <c r="P3300" s="199">
        <v>5000</v>
      </c>
      <c r="S3300" t="s">
        <v>2947</v>
      </c>
      <c r="T3300" t="s">
        <v>3255</v>
      </c>
      <c r="U3300" s="201">
        <v>3.57</v>
      </c>
      <c r="V3300" t="s">
        <v>1116</v>
      </c>
      <c r="W3300" t="s">
        <v>1363</v>
      </c>
      <c r="X3300" t="s">
        <v>1548</v>
      </c>
      <c r="Y3300" t="s">
        <v>1528</v>
      </c>
      <c r="Z3300" t="s">
        <v>1909</v>
      </c>
      <c r="AA3300">
        <v>818325</v>
      </c>
      <c r="AB3300" s="198">
        <v>37042.875</v>
      </c>
      <c r="AC3300" s="198">
        <v>37042.875</v>
      </c>
    </row>
    <row r="3301" spans="1:29" x14ac:dyDescent="0.25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12</v>
      </c>
      <c r="G3301" s="202">
        <v>1311333</v>
      </c>
      <c r="H3301" s="198">
        <v>37041.396145833336</v>
      </c>
      <c r="I3301" t="s">
        <v>3306</v>
      </c>
      <c r="M3301" t="s">
        <v>2952</v>
      </c>
      <c r="N3301" t="s">
        <v>3265</v>
      </c>
      <c r="O3301" t="s">
        <v>3266</v>
      </c>
      <c r="P3301" s="199">
        <v>12</v>
      </c>
      <c r="S3301" t="s">
        <v>3254</v>
      </c>
      <c r="T3301" t="s">
        <v>3255</v>
      </c>
      <c r="U3301" s="201">
        <v>1524</v>
      </c>
      <c r="V3301" t="s">
        <v>2990</v>
      </c>
      <c r="W3301" t="s">
        <v>3261</v>
      </c>
      <c r="X3301" t="s">
        <v>3257</v>
      </c>
      <c r="Y3301" t="s">
        <v>3258</v>
      </c>
      <c r="Z3301" t="s">
        <v>3259</v>
      </c>
      <c r="AA3301">
        <v>2158032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10000</v>
      </c>
      <c r="G3302" s="202">
        <v>1311334</v>
      </c>
      <c r="H3302" s="198">
        <v>37041.396180555559</v>
      </c>
      <c r="I3302" t="s">
        <v>1554</v>
      </c>
      <c r="M3302" t="s">
        <v>2946</v>
      </c>
      <c r="N3302" t="s">
        <v>2928</v>
      </c>
      <c r="O3302" t="s">
        <v>2104</v>
      </c>
      <c r="Q3302" s="199">
        <v>10000</v>
      </c>
      <c r="S3302" t="s">
        <v>2947</v>
      </c>
      <c r="T3302" t="s">
        <v>3255</v>
      </c>
      <c r="U3302" s="201">
        <v>3.6850000000000001</v>
      </c>
      <c r="V3302" t="s">
        <v>3026</v>
      </c>
      <c r="W3302" t="s">
        <v>1327</v>
      </c>
      <c r="X3302" t="s">
        <v>3386</v>
      </c>
      <c r="Y3302" t="s">
        <v>1528</v>
      </c>
      <c r="Z3302" t="s">
        <v>2930</v>
      </c>
      <c r="AA3302">
        <v>818326</v>
      </c>
      <c r="AB3302" s="198">
        <v>37042.875</v>
      </c>
      <c r="AC3302" s="198">
        <v>37042.875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1311335</v>
      </c>
      <c r="H3303" s="198">
        <v>37041.396215277775</v>
      </c>
      <c r="I3303" t="s">
        <v>1554</v>
      </c>
      <c r="M3303" t="s">
        <v>2946</v>
      </c>
      <c r="N3303" t="s">
        <v>2928</v>
      </c>
      <c r="O3303" t="s">
        <v>2104</v>
      </c>
      <c r="Q3303" s="199">
        <v>10000</v>
      </c>
      <c r="S3303" t="s">
        <v>2947</v>
      </c>
      <c r="T3303" t="s">
        <v>3255</v>
      </c>
      <c r="U3303" s="201">
        <v>3.69</v>
      </c>
      <c r="V3303" t="s">
        <v>3026</v>
      </c>
      <c r="W3303" t="s">
        <v>1327</v>
      </c>
      <c r="X3303" t="s">
        <v>3386</v>
      </c>
      <c r="Y3303" t="s">
        <v>1528</v>
      </c>
      <c r="Z3303" t="s">
        <v>2930</v>
      </c>
      <c r="AA3303">
        <v>818327</v>
      </c>
      <c r="AB3303" s="198">
        <v>37042.875</v>
      </c>
      <c r="AC3303" s="198">
        <v>37042.875</v>
      </c>
    </row>
    <row r="3304" spans="1:29" x14ac:dyDescent="0.25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365</v>
      </c>
      <c r="F3304" s="213">
        <f t="shared" si="260"/>
        <v>1825000</v>
      </c>
      <c r="G3304" s="202">
        <v>1311336</v>
      </c>
      <c r="H3304" s="198">
        <v>37041.396226851852</v>
      </c>
      <c r="I3304" t="s">
        <v>1532</v>
      </c>
      <c r="M3304" t="s">
        <v>2946</v>
      </c>
      <c r="N3304" t="s">
        <v>1268</v>
      </c>
      <c r="O3304" t="s">
        <v>1578</v>
      </c>
      <c r="P3304" s="199">
        <v>5000</v>
      </c>
      <c r="S3304" t="s">
        <v>2947</v>
      </c>
      <c r="T3304" t="s">
        <v>3255</v>
      </c>
      <c r="U3304" s="201">
        <v>3.875</v>
      </c>
      <c r="V3304" t="s">
        <v>1533</v>
      </c>
      <c r="W3304" t="s">
        <v>1767</v>
      </c>
      <c r="X3304" t="s">
        <v>1269</v>
      </c>
      <c r="Y3304" t="s">
        <v>3275</v>
      </c>
      <c r="Z3304" t="s">
        <v>1909</v>
      </c>
      <c r="AA3304" t="s">
        <v>2594</v>
      </c>
      <c r="AB3304" s="198">
        <v>37257.875</v>
      </c>
      <c r="AC3304" s="198">
        <v>37621.875</v>
      </c>
    </row>
    <row r="3305" spans="1:29" x14ac:dyDescent="0.25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150000</v>
      </c>
      <c r="G3305" s="202">
        <v>1311337</v>
      </c>
      <c r="H3305" s="198">
        <v>37041.396273148152</v>
      </c>
      <c r="I3305" t="s">
        <v>3138</v>
      </c>
      <c r="M3305" t="s">
        <v>2946</v>
      </c>
      <c r="N3305" t="s">
        <v>1268</v>
      </c>
      <c r="O3305" t="s">
        <v>2320</v>
      </c>
      <c r="Q3305" s="199">
        <v>5000</v>
      </c>
      <c r="S3305" t="s">
        <v>2947</v>
      </c>
      <c r="T3305" t="s">
        <v>3255</v>
      </c>
      <c r="U3305" s="201">
        <v>3.72</v>
      </c>
      <c r="V3305" t="s">
        <v>3139</v>
      </c>
      <c r="W3305" t="s">
        <v>89</v>
      </c>
      <c r="X3305" t="s">
        <v>90</v>
      </c>
      <c r="Y3305" t="s">
        <v>3275</v>
      </c>
      <c r="Z3305" t="s">
        <v>1909</v>
      </c>
      <c r="AA3305" t="s">
        <v>2595</v>
      </c>
      <c r="AB3305" s="198">
        <v>37043.875</v>
      </c>
      <c r="AC3305" s="198">
        <v>37072.875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1311338</v>
      </c>
      <c r="H3306" s="198">
        <v>37041.396273148152</v>
      </c>
      <c r="I3306" t="s">
        <v>1529</v>
      </c>
      <c r="M3306" t="s">
        <v>2946</v>
      </c>
      <c r="N3306" t="s">
        <v>1524</v>
      </c>
      <c r="O3306" t="s">
        <v>4921</v>
      </c>
      <c r="P3306" s="199">
        <v>5000</v>
      </c>
      <c r="S3306" t="s">
        <v>2947</v>
      </c>
      <c r="T3306" t="s">
        <v>3255</v>
      </c>
      <c r="U3306" s="201">
        <v>3.5674999999999999</v>
      </c>
      <c r="V3306" t="s">
        <v>1530</v>
      </c>
      <c r="W3306" t="s">
        <v>1363</v>
      </c>
      <c r="X3306" t="s">
        <v>1548</v>
      </c>
      <c r="Y3306" t="s">
        <v>1528</v>
      </c>
      <c r="Z3306" t="s">
        <v>1909</v>
      </c>
      <c r="AA3306">
        <v>818328</v>
      </c>
      <c r="AB3306" s="198">
        <v>37042.875</v>
      </c>
      <c r="AC3306" s="198">
        <v>37042.875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2400</v>
      </c>
      <c r="G3307" s="202">
        <v>1311340</v>
      </c>
      <c r="H3307" s="198">
        <v>37041.396354166667</v>
      </c>
      <c r="I3307" t="s">
        <v>1238</v>
      </c>
      <c r="M3307" t="s">
        <v>2946</v>
      </c>
      <c r="N3307" t="s">
        <v>1524</v>
      </c>
      <c r="O3307" t="s">
        <v>4921</v>
      </c>
      <c r="P3307" s="199">
        <v>2400</v>
      </c>
      <c r="S3307" t="s">
        <v>2947</v>
      </c>
      <c r="T3307" t="s">
        <v>3255</v>
      </c>
      <c r="U3307" s="201">
        <v>3.5649999999999999</v>
      </c>
      <c r="V3307" t="s">
        <v>1512</v>
      </c>
      <c r="W3307" t="s">
        <v>1363</v>
      </c>
      <c r="X3307" t="s">
        <v>1548</v>
      </c>
      <c r="Y3307" t="s">
        <v>1528</v>
      </c>
      <c r="Z3307" t="s">
        <v>1909</v>
      </c>
      <c r="AA3307">
        <v>818329</v>
      </c>
      <c r="AB3307" s="198">
        <v>37042.875</v>
      </c>
      <c r="AC3307" s="198">
        <v>37042.875</v>
      </c>
    </row>
    <row r="3308" spans="1:29" x14ac:dyDescent="0.25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31</v>
      </c>
      <c r="F3308" s="213">
        <f t="shared" si="260"/>
        <v>155000</v>
      </c>
      <c r="G3308" s="202">
        <v>1311341</v>
      </c>
      <c r="H3308" s="198">
        <v>37041.39638888889</v>
      </c>
      <c r="I3308" t="s">
        <v>3225</v>
      </c>
      <c r="M3308" t="s">
        <v>2946</v>
      </c>
      <c r="N3308" t="s">
        <v>1538</v>
      </c>
      <c r="O3308" t="s">
        <v>2596</v>
      </c>
      <c r="P3308" s="199">
        <v>5000</v>
      </c>
      <c r="S3308" t="s">
        <v>2947</v>
      </c>
      <c r="T3308" t="s">
        <v>3255</v>
      </c>
      <c r="U3308" s="201">
        <v>-1.2949999999999999</v>
      </c>
      <c r="V3308" t="s">
        <v>1437</v>
      </c>
      <c r="W3308" t="s">
        <v>106</v>
      </c>
      <c r="X3308" t="s">
        <v>107</v>
      </c>
      <c r="Y3308" t="s">
        <v>3275</v>
      </c>
      <c r="Z3308" t="s">
        <v>1909</v>
      </c>
      <c r="AA3308" t="s">
        <v>2597</v>
      </c>
      <c r="AB3308" s="198">
        <v>37073.875</v>
      </c>
      <c r="AC3308" s="198">
        <v>37103.875</v>
      </c>
    </row>
    <row r="3309" spans="1:29" x14ac:dyDescent="0.25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1311342</v>
      </c>
      <c r="H3309" s="198">
        <v>37041.39640046296</v>
      </c>
      <c r="I3309" t="s">
        <v>75</v>
      </c>
      <c r="M3309" t="s">
        <v>2946</v>
      </c>
      <c r="N3309" t="s">
        <v>1268</v>
      </c>
      <c r="O3309" t="s">
        <v>74</v>
      </c>
      <c r="Q3309" s="199">
        <v>5000</v>
      </c>
      <c r="S3309" t="s">
        <v>2947</v>
      </c>
      <c r="T3309" t="s">
        <v>3255</v>
      </c>
      <c r="U3309" s="201">
        <v>3.645</v>
      </c>
      <c r="V3309" t="s">
        <v>1466</v>
      </c>
      <c r="W3309" t="s">
        <v>1580</v>
      </c>
      <c r="X3309" t="s">
        <v>1093</v>
      </c>
      <c r="Y3309" t="s">
        <v>3275</v>
      </c>
      <c r="Z3309" t="s">
        <v>1909</v>
      </c>
      <c r="AA3309" t="s">
        <v>2598</v>
      </c>
      <c r="AB3309" s="198">
        <v>37043.875</v>
      </c>
      <c r="AC3309" s="198">
        <v>37072.875</v>
      </c>
    </row>
    <row r="3310" spans="1:29" x14ac:dyDescent="0.25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151</v>
      </c>
      <c r="F3310" s="213">
        <f t="shared" si="260"/>
        <v>755000</v>
      </c>
      <c r="G3310" s="202">
        <v>1311344</v>
      </c>
      <c r="H3310" s="198">
        <v>37041.396423611113</v>
      </c>
      <c r="I3310" t="s">
        <v>1532</v>
      </c>
      <c r="M3310" t="s">
        <v>2946</v>
      </c>
      <c r="N3310" t="s">
        <v>1268</v>
      </c>
      <c r="O3310" t="s">
        <v>1555</v>
      </c>
      <c r="Q3310" s="199">
        <v>5000</v>
      </c>
      <c r="S3310" t="s">
        <v>2947</v>
      </c>
      <c r="T3310" t="s">
        <v>3255</v>
      </c>
      <c r="U3310" s="201">
        <v>4.16</v>
      </c>
      <c r="V3310" t="s">
        <v>2913</v>
      </c>
      <c r="W3310" t="s">
        <v>1767</v>
      </c>
      <c r="X3310" t="s">
        <v>1269</v>
      </c>
      <c r="Y3310" t="s">
        <v>3275</v>
      </c>
      <c r="Z3310" t="s">
        <v>1909</v>
      </c>
      <c r="AA3310" t="s">
        <v>2599</v>
      </c>
      <c r="AB3310" s="198">
        <v>37196</v>
      </c>
      <c r="AC3310" s="198">
        <v>37346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1311345</v>
      </c>
      <c r="H3311" s="198">
        <v>37041.396435185183</v>
      </c>
      <c r="I3311" t="s">
        <v>1552</v>
      </c>
      <c r="M3311" t="s">
        <v>2946</v>
      </c>
      <c r="N3311" t="s">
        <v>1524</v>
      </c>
      <c r="O3311" t="s">
        <v>4921</v>
      </c>
      <c r="Q3311" s="199">
        <v>5000</v>
      </c>
      <c r="S3311" t="s">
        <v>2947</v>
      </c>
      <c r="T3311" t="s">
        <v>3255</v>
      </c>
      <c r="U3311" s="201">
        <v>3.57</v>
      </c>
      <c r="V3311" t="s">
        <v>1082</v>
      </c>
      <c r="W3311" t="s">
        <v>1363</v>
      </c>
      <c r="X3311" t="s">
        <v>1548</v>
      </c>
      <c r="Y3311" t="s">
        <v>1528</v>
      </c>
      <c r="Z3311" t="s">
        <v>1909</v>
      </c>
      <c r="AA3311">
        <v>818330</v>
      </c>
      <c r="AB3311" s="198">
        <v>37042.875</v>
      </c>
      <c r="AC3311" s="198">
        <v>37042.875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4050</v>
      </c>
      <c r="G3312" s="202">
        <v>1311346</v>
      </c>
      <c r="H3312" s="198">
        <v>37041.396469907406</v>
      </c>
      <c r="I3312" t="s">
        <v>3178</v>
      </c>
      <c r="M3312" t="s">
        <v>2946</v>
      </c>
      <c r="N3312" t="s">
        <v>1524</v>
      </c>
      <c r="O3312" t="s">
        <v>350</v>
      </c>
      <c r="P3312" s="199">
        <v>135</v>
      </c>
      <c r="S3312" t="s">
        <v>2947</v>
      </c>
      <c r="T3312" t="s">
        <v>3255</v>
      </c>
      <c r="U3312" s="201">
        <v>3.64</v>
      </c>
      <c r="V3312" t="s">
        <v>2600</v>
      </c>
      <c r="W3312" t="s">
        <v>1101</v>
      </c>
      <c r="X3312" t="s">
        <v>1102</v>
      </c>
      <c r="Y3312" t="s">
        <v>1528</v>
      </c>
      <c r="Z3312" t="s">
        <v>1909</v>
      </c>
      <c r="AA3312">
        <v>818331</v>
      </c>
      <c r="AB3312" s="198">
        <v>37043.875</v>
      </c>
      <c r="AC3312" s="198">
        <v>37072.875</v>
      </c>
    </row>
    <row r="3313" spans="1:29" x14ac:dyDescent="0.25">
      <c r="A3313" s="44" t="str">
        <f t="shared" si="256"/>
        <v>US Power Physical</v>
      </c>
      <c r="B3313" s="44" t="str">
        <f t="shared" si="257"/>
        <v>US</v>
      </c>
      <c r="C3313" s="44" t="str">
        <f t="shared" si="258"/>
        <v>Power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5</v>
      </c>
      <c r="F3313" s="213">
        <f t="shared" si="260"/>
        <v>250</v>
      </c>
      <c r="G3313" s="202">
        <v>1311348</v>
      </c>
      <c r="H3313" s="198">
        <v>37041.396597222221</v>
      </c>
      <c r="I3313" t="s">
        <v>1262</v>
      </c>
      <c r="M3313" t="s">
        <v>1657</v>
      </c>
      <c r="N3313" t="s">
        <v>2977</v>
      </c>
      <c r="O3313" t="s">
        <v>1159</v>
      </c>
      <c r="Q3313" s="199">
        <v>50</v>
      </c>
      <c r="S3313" t="s">
        <v>2945</v>
      </c>
      <c r="T3313" t="s">
        <v>3255</v>
      </c>
      <c r="U3313" s="201">
        <v>40.5</v>
      </c>
      <c r="V3313" t="s">
        <v>4805</v>
      </c>
      <c r="W3313" t="s">
        <v>2981</v>
      </c>
      <c r="X3313" t="s">
        <v>2982</v>
      </c>
      <c r="Y3313" t="s">
        <v>1072</v>
      </c>
      <c r="Z3313" t="s">
        <v>1904</v>
      </c>
      <c r="AA3313">
        <v>626105.1</v>
      </c>
      <c r="AB3313" s="198">
        <v>37046.875</v>
      </c>
      <c r="AC3313" s="198">
        <v>37050.875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5000</v>
      </c>
      <c r="G3314" s="202">
        <v>1311350</v>
      </c>
      <c r="H3314" s="198">
        <v>37041.396678240744</v>
      </c>
      <c r="I3314" t="s">
        <v>1546</v>
      </c>
      <c r="M3314" t="s">
        <v>2946</v>
      </c>
      <c r="N3314" t="s">
        <v>1524</v>
      </c>
      <c r="O3314" t="s">
        <v>4893</v>
      </c>
      <c r="P3314" s="199">
        <v>5000</v>
      </c>
      <c r="S3314" t="s">
        <v>2947</v>
      </c>
      <c r="T3314" t="s">
        <v>3255</v>
      </c>
      <c r="U3314" s="201">
        <v>3.55</v>
      </c>
      <c r="V3314" t="s">
        <v>4922</v>
      </c>
      <c r="W3314" t="s">
        <v>1363</v>
      </c>
      <c r="X3314" t="s">
        <v>1548</v>
      </c>
      <c r="Y3314" t="s">
        <v>1528</v>
      </c>
      <c r="Z3314" t="s">
        <v>1909</v>
      </c>
      <c r="AA3314">
        <v>818333</v>
      </c>
      <c r="AB3314" s="198">
        <v>37042.875</v>
      </c>
      <c r="AC3314" s="198">
        <v>37042.875</v>
      </c>
    </row>
    <row r="3315" spans="1:29" x14ac:dyDescent="0.25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10000</v>
      </c>
      <c r="G3315" s="202">
        <v>1311351</v>
      </c>
      <c r="H3315" s="198">
        <v>37041.39671296296</v>
      </c>
      <c r="I3315" t="s">
        <v>1554</v>
      </c>
      <c r="M3315" t="s">
        <v>2946</v>
      </c>
      <c r="N3315" t="s">
        <v>2928</v>
      </c>
      <c r="O3315" t="s">
        <v>2104</v>
      </c>
      <c r="Q3315" s="199">
        <v>10000</v>
      </c>
      <c r="S3315" t="s">
        <v>2947</v>
      </c>
      <c r="T3315" t="s">
        <v>3255</v>
      </c>
      <c r="U3315" s="201">
        <v>3.73</v>
      </c>
      <c r="V3315" t="s">
        <v>3026</v>
      </c>
      <c r="W3315" t="s">
        <v>1327</v>
      </c>
      <c r="X3315" t="s">
        <v>3386</v>
      </c>
      <c r="Y3315" t="s">
        <v>1528</v>
      </c>
      <c r="Z3315" t="s">
        <v>2930</v>
      </c>
      <c r="AA3315">
        <v>818335</v>
      </c>
      <c r="AB3315" s="198">
        <v>37042.875</v>
      </c>
      <c r="AC3315" s="198">
        <v>37042.875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10000</v>
      </c>
      <c r="G3316" s="202">
        <v>1311352</v>
      </c>
      <c r="H3316" s="198">
        <v>37041.396770833337</v>
      </c>
      <c r="I3316" t="s">
        <v>1554</v>
      </c>
      <c r="M3316" t="s">
        <v>2946</v>
      </c>
      <c r="N3316" t="s">
        <v>2928</v>
      </c>
      <c r="O3316" t="s">
        <v>2104</v>
      </c>
      <c r="Q3316" s="199">
        <v>10000</v>
      </c>
      <c r="S3316" t="s">
        <v>2947</v>
      </c>
      <c r="T3316" t="s">
        <v>3255</v>
      </c>
      <c r="U3316" s="201">
        <v>3.7349999999999999</v>
      </c>
      <c r="V3316" t="s">
        <v>3026</v>
      </c>
      <c r="W3316" t="s">
        <v>1327</v>
      </c>
      <c r="X3316" t="s">
        <v>3386</v>
      </c>
      <c r="Y3316" t="s">
        <v>1528</v>
      </c>
      <c r="Z3316" t="s">
        <v>2930</v>
      </c>
      <c r="AA3316">
        <v>818336</v>
      </c>
      <c r="AB3316" s="198">
        <v>37042.875</v>
      </c>
      <c r="AC3316" s="198">
        <v>37042.875</v>
      </c>
    </row>
    <row r="3317" spans="1:29" x14ac:dyDescent="0.25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31</v>
      </c>
      <c r="F3317" s="213">
        <f t="shared" si="260"/>
        <v>155000</v>
      </c>
      <c r="G3317" s="202">
        <v>1311355</v>
      </c>
      <c r="H3317" s="198">
        <v>37041.396793981483</v>
      </c>
      <c r="I3317" t="s">
        <v>1395</v>
      </c>
      <c r="M3317" t="s">
        <v>2946</v>
      </c>
      <c r="N3317" t="s">
        <v>1268</v>
      </c>
      <c r="O3317" t="s">
        <v>1537</v>
      </c>
      <c r="P3317" s="199">
        <v>5000</v>
      </c>
      <c r="S3317" t="s">
        <v>2947</v>
      </c>
      <c r="T3317" t="s">
        <v>3255</v>
      </c>
      <c r="U3317" s="201">
        <v>3.7149999999999999</v>
      </c>
      <c r="V3317" t="s">
        <v>335</v>
      </c>
      <c r="W3317" t="s">
        <v>1767</v>
      </c>
      <c r="X3317" t="s">
        <v>1269</v>
      </c>
      <c r="Y3317" t="s">
        <v>3275</v>
      </c>
      <c r="Z3317" t="s">
        <v>1909</v>
      </c>
      <c r="AA3317" t="s">
        <v>2601</v>
      </c>
      <c r="AB3317" s="198">
        <v>37073.875</v>
      </c>
      <c r="AC3317" s="198">
        <v>37103.875</v>
      </c>
    </row>
    <row r="3318" spans="1:29" x14ac:dyDescent="0.25">
      <c r="A3318" s="44" t="str">
        <f t="shared" si="256"/>
        <v>US Natural Gas Financial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30</v>
      </c>
      <c r="F3318" s="213">
        <f t="shared" si="260"/>
        <v>300000</v>
      </c>
      <c r="G3318" s="202">
        <v>1311353</v>
      </c>
      <c r="H3318" s="198">
        <v>37041.396793981483</v>
      </c>
      <c r="I3318" t="s">
        <v>1546</v>
      </c>
      <c r="M3318" t="s">
        <v>2946</v>
      </c>
      <c r="N3318" t="s">
        <v>1268</v>
      </c>
      <c r="O3318" t="s">
        <v>74</v>
      </c>
      <c r="Q3318" s="199">
        <v>10000</v>
      </c>
      <c r="S3318" t="s">
        <v>2947</v>
      </c>
      <c r="T3318" t="s">
        <v>3255</v>
      </c>
      <c r="U3318" s="201">
        <v>3.66</v>
      </c>
      <c r="V3318" t="s">
        <v>73</v>
      </c>
      <c r="W3318" t="s">
        <v>1580</v>
      </c>
      <c r="X3318" t="s">
        <v>1093</v>
      </c>
      <c r="Y3318" t="s">
        <v>3275</v>
      </c>
      <c r="Z3318" t="s">
        <v>1909</v>
      </c>
      <c r="AA3318" t="s">
        <v>2602</v>
      </c>
      <c r="AB3318" s="198">
        <v>37043.875</v>
      </c>
      <c r="AC3318" s="198">
        <v>37072.875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10000</v>
      </c>
      <c r="G3319" s="202">
        <v>1311354</v>
      </c>
      <c r="H3319" s="198">
        <v>37041.396793981483</v>
      </c>
      <c r="I3319" t="s">
        <v>1546</v>
      </c>
      <c r="M3319" t="s">
        <v>2946</v>
      </c>
      <c r="N3319" t="s">
        <v>1524</v>
      </c>
      <c r="O3319" t="s">
        <v>4845</v>
      </c>
      <c r="P3319" s="199">
        <v>10000</v>
      </c>
      <c r="S3319" t="s">
        <v>2947</v>
      </c>
      <c r="T3319" t="s">
        <v>3255</v>
      </c>
      <c r="U3319" s="201">
        <v>3.7225000000000001</v>
      </c>
      <c r="V3319" t="s">
        <v>1550</v>
      </c>
      <c r="W3319" t="s">
        <v>1526</v>
      </c>
      <c r="X3319" t="s">
        <v>1527</v>
      </c>
      <c r="Y3319" t="s">
        <v>1528</v>
      </c>
      <c r="Z3319" t="s">
        <v>1909</v>
      </c>
      <c r="AA3319">
        <v>818339</v>
      </c>
      <c r="AB3319" s="198">
        <v>37042.875</v>
      </c>
      <c r="AC3319" s="198">
        <v>37042.875</v>
      </c>
    </row>
    <row r="3320" spans="1:29" x14ac:dyDescent="0.25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30</v>
      </c>
      <c r="F3320" s="213">
        <f t="shared" si="260"/>
        <v>150000</v>
      </c>
      <c r="G3320" s="202">
        <v>1311356</v>
      </c>
      <c r="H3320" s="198">
        <v>37041.396805555552</v>
      </c>
      <c r="I3320" t="s">
        <v>1267</v>
      </c>
      <c r="M3320" t="s">
        <v>2946</v>
      </c>
      <c r="N3320" t="s">
        <v>96</v>
      </c>
      <c r="O3320" t="s">
        <v>3128</v>
      </c>
      <c r="P3320" s="199">
        <v>5000</v>
      </c>
      <c r="S3320" t="s">
        <v>3329</v>
      </c>
      <c r="T3320" t="s">
        <v>97</v>
      </c>
      <c r="U3320" s="201">
        <v>4.835</v>
      </c>
      <c r="V3320" t="s">
        <v>3036</v>
      </c>
      <c r="W3320" t="s">
        <v>1502</v>
      </c>
      <c r="X3320" t="s">
        <v>99</v>
      </c>
      <c r="Y3320" t="s">
        <v>1528</v>
      </c>
      <c r="Z3320" t="s">
        <v>1910</v>
      </c>
      <c r="AA3320">
        <v>818337</v>
      </c>
      <c r="AB3320" s="198">
        <v>37043.875</v>
      </c>
      <c r="AC3320" s="198">
        <v>37072.875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1311357</v>
      </c>
      <c r="H3321" s="198">
        <v>37041.396805555552</v>
      </c>
      <c r="I3321" t="s">
        <v>1554</v>
      </c>
      <c r="M3321" t="s">
        <v>2946</v>
      </c>
      <c r="N3321" t="s">
        <v>2928</v>
      </c>
      <c r="O3321" t="s">
        <v>2104</v>
      </c>
      <c r="Q3321" s="199">
        <v>10000</v>
      </c>
      <c r="S3321" t="s">
        <v>2947</v>
      </c>
      <c r="T3321" t="s">
        <v>3255</v>
      </c>
      <c r="U3321" s="201">
        <v>3.74</v>
      </c>
      <c r="V3321" t="s">
        <v>3026</v>
      </c>
      <c r="W3321" t="s">
        <v>1327</v>
      </c>
      <c r="X3321" t="s">
        <v>3386</v>
      </c>
      <c r="Y3321" t="s">
        <v>1528</v>
      </c>
      <c r="Z3321" t="s">
        <v>2930</v>
      </c>
      <c r="AA3321">
        <v>818338</v>
      </c>
      <c r="AB3321" s="198">
        <v>37042.875</v>
      </c>
      <c r="AC3321" s="198">
        <v>37042.875</v>
      </c>
    </row>
    <row r="3322" spans="1:29" x14ac:dyDescent="0.25">
      <c r="A3322" s="44" t="str">
        <f t="shared" si="256"/>
        <v xml:space="preserve"> Metals Financial</v>
      </c>
      <c r="B3322" s="44" t="str">
        <f t="shared" si="257"/>
        <v/>
      </c>
      <c r="C3322" s="44" t="str">
        <f t="shared" si="258"/>
        <v>Metals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</v>
      </c>
      <c r="G3322" s="202">
        <v>1311358</v>
      </c>
      <c r="H3322" s="198">
        <v>37041.396828703706</v>
      </c>
      <c r="I3322" t="s">
        <v>3277</v>
      </c>
      <c r="M3322" t="s">
        <v>2952</v>
      </c>
      <c r="N3322" t="s">
        <v>3265</v>
      </c>
      <c r="O3322" t="s">
        <v>3266</v>
      </c>
      <c r="P3322" s="199">
        <v>4</v>
      </c>
      <c r="S3322" t="s">
        <v>3254</v>
      </c>
      <c r="T3322" t="s">
        <v>3255</v>
      </c>
      <c r="U3322" s="201">
        <v>1524</v>
      </c>
      <c r="V3322" t="s">
        <v>3318</v>
      </c>
      <c r="W3322" t="s">
        <v>3261</v>
      </c>
      <c r="X3322" t="s">
        <v>3257</v>
      </c>
      <c r="Y3322" t="s">
        <v>3258</v>
      </c>
      <c r="Z3322" t="s">
        <v>3259</v>
      </c>
      <c r="AA3322">
        <v>2158034</v>
      </c>
    </row>
    <row r="3323" spans="1:29" x14ac:dyDescent="0.25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123</v>
      </c>
      <c r="F3323" s="213">
        <f t="shared" si="260"/>
        <v>615000</v>
      </c>
      <c r="G3323" s="202">
        <v>1311359</v>
      </c>
      <c r="H3323" s="198">
        <v>37041.396840277775</v>
      </c>
      <c r="I3323" t="s">
        <v>1523</v>
      </c>
      <c r="M3323" t="s">
        <v>2946</v>
      </c>
      <c r="N3323" t="s">
        <v>1268</v>
      </c>
      <c r="O3323" t="s">
        <v>251</v>
      </c>
      <c r="P3323" s="199">
        <v>5000</v>
      </c>
      <c r="S3323" t="s">
        <v>2947</v>
      </c>
      <c r="T3323" t="s">
        <v>3255</v>
      </c>
      <c r="U3323" s="201">
        <v>3.7949999999999999</v>
      </c>
      <c r="V3323" t="s">
        <v>2336</v>
      </c>
      <c r="W3323" t="s">
        <v>1767</v>
      </c>
      <c r="X3323" t="s">
        <v>1269</v>
      </c>
      <c r="Y3323" t="s">
        <v>3275</v>
      </c>
      <c r="Z3323" t="s">
        <v>1909</v>
      </c>
      <c r="AA3323" t="s">
        <v>2603</v>
      </c>
      <c r="AB3323" s="198">
        <v>37073</v>
      </c>
      <c r="AC3323" s="198">
        <v>37195</v>
      </c>
    </row>
    <row r="3324" spans="1:29" x14ac:dyDescent="0.25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13">
        <f t="shared" si="260"/>
        <v>300000</v>
      </c>
      <c r="G3324" s="202">
        <v>1311360</v>
      </c>
      <c r="H3324" s="198">
        <v>37041.396863425929</v>
      </c>
      <c r="I3324" t="s">
        <v>1274</v>
      </c>
      <c r="M3324" t="s">
        <v>2946</v>
      </c>
      <c r="N3324" t="s">
        <v>1268</v>
      </c>
      <c r="O3324" t="s">
        <v>74</v>
      </c>
      <c r="P3324" s="199">
        <v>10000</v>
      </c>
      <c r="S3324" t="s">
        <v>2947</v>
      </c>
      <c r="T3324" t="s">
        <v>3255</v>
      </c>
      <c r="U3324" s="201">
        <v>3.6549999999999998</v>
      </c>
      <c r="V3324" t="s">
        <v>57</v>
      </c>
      <c r="W3324" t="s">
        <v>1580</v>
      </c>
      <c r="X3324" t="s">
        <v>1093</v>
      </c>
      <c r="Y3324" t="s">
        <v>3275</v>
      </c>
      <c r="Z3324" t="s">
        <v>1909</v>
      </c>
      <c r="AA3324" t="s">
        <v>2604</v>
      </c>
      <c r="AB3324" s="198">
        <v>37043.875</v>
      </c>
      <c r="AC3324" s="198">
        <v>37072.875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1311361</v>
      </c>
      <c r="H3325" s="198">
        <v>37041.396874999999</v>
      </c>
      <c r="I3325" t="s">
        <v>1552</v>
      </c>
      <c r="M3325" t="s">
        <v>2946</v>
      </c>
      <c r="N3325" t="s">
        <v>1524</v>
      </c>
      <c r="O3325" t="s">
        <v>4921</v>
      </c>
      <c r="Q3325" s="199">
        <v>5000</v>
      </c>
      <c r="S3325" t="s">
        <v>2947</v>
      </c>
      <c r="T3325" t="s">
        <v>3255</v>
      </c>
      <c r="U3325" s="201">
        <v>3.5724999999999998</v>
      </c>
      <c r="V3325" t="s">
        <v>1082</v>
      </c>
      <c r="W3325" t="s">
        <v>1363</v>
      </c>
      <c r="X3325" t="s">
        <v>1548</v>
      </c>
      <c r="Y3325" t="s">
        <v>1528</v>
      </c>
      <c r="Z3325" t="s">
        <v>1909</v>
      </c>
      <c r="AA3325">
        <v>818340</v>
      </c>
      <c r="AB3325" s="198">
        <v>37042.875</v>
      </c>
      <c r="AC3325" s="198">
        <v>37042.875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10000</v>
      </c>
      <c r="G3326" s="202">
        <v>1311362</v>
      </c>
      <c r="H3326" s="198">
        <v>37041.396898148145</v>
      </c>
      <c r="I3326" t="s">
        <v>1097</v>
      </c>
      <c r="M3326" t="s">
        <v>2946</v>
      </c>
      <c r="N3326" t="s">
        <v>1524</v>
      </c>
      <c r="O3326" t="s">
        <v>4845</v>
      </c>
      <c r="P3326" s="199">
        <v>10000</v>
      </c>
      <c r="S3326" t="s">
        <v>2947</v>
      </c>
      <c r="T3326" t="s">
        <v>3255</v>
      </c>
      <c r="U3326" s="201">
        <v>3.7212999999999998</v>
      </c>
      <c r="V3326" t="s">
        <v>52</v>
      </c>
      <c r="W3326" t="s">
        <v>1526</v>
      </c>
      <c r="X3326" t="s">
        <v>1527</v>
      </c>
      <c r="Y3326" t="s">
        <v>1528</v>
      </c>
      <c r="Z3326" t="s">
        <v>1909</v>
      </c>
      <c r="AA3326">
        <v>818341</v>
      </c>
      <c r="AB3326" s="198">
        <v>37042.875</v>
      </c>
      <c r="AC3326" s="198">
        <v>37042.875</v>
      </c>
    </row>
    <row r="3327" spans="1:29" x14ac:dyDescent="0.25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4</v>
      </c>
      <c r="G3327" s="202">
        <v>1311364</v>
      </c>
      <c r="H3327" s="198">
        <v>37041.396921296298</v>
      </c>
      <c r="I3327" t="s">
        <v>3323</v>
      </c>
      <c r="M3327" t="s">
        <v>2952</v>
      </c>
      <c r="N3327" t="s">
        <v>3265</v>
      </c>
      <c r="O3327" t="s">
        <v>3266</v>
      </c>
      <c r="P3327" s="199">
        <v>4</v>
      </c>
      <c r="S3327" t="s">
        <v>3254</v>
      </c>
      <c r="T3327" t="s">
        <v>3255</v>
      </c>
      <c r="U3327" s="201">
        <v>1524</v>
      </c>
      <c r="V3327" t="s">
        <v>226</v>
      </c>
      <c r="W3327" t="s">
        <v>3261</v>
      </c>
      <c r="X3327" t="s">
        <v>3257</v>
      </c>
      <c r="Y3327" t="s">
        <v>3258</v>
      </c>
      <c r="Z3327" t="s">
        <v>3259</v>
      </c>
      <c r="AA3327">
        <v>2158036</v>
      </c>
    </row>
    <row r="3328" spans="1:29" x14ac:dyDescent="0.25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310000</v>
      </c>
      <c r="G3328" s="202">
        <v>1311363</v>
      </c>
      <c r="H3328" s="198">
        <v>37041.396921296298</v>
      </c>
      <c r="I3328" t="s">
        <v>1570</v>
      </c>
      <c r="M3328" t="s">
        <v>2946</v>
      </c>
      <c r="N3328" t="s">
        <v>1268</v>
      </c>
      <c r="O3328" t="s">
        <v>1537</v>
      </c>
      <c r="P3328" s="199">
        <v>10000</v>
      </c>
      <c r="S3328" t="s">
        <v>2947</v>
      </c>
      <c r="T3328" t="s">
        <v>3255</v>
      </c>
      <c r="U3328" s="201">
        <v>3.7149999999999999</v>
      </c>
      <c r="V3328" t="s">
        <v>1571</v>
      </c>
      <c r="W3328" t="s">
        <v>1767</v>
      </c>
      <c r="X3328" t="s">
        <v>1269</v>
      </c>
      <c r="Y3328" t="s">
        <v>3275</v>
      </c>
      <c r="Z3328" t="s">
        <v>1909</v>
      </c>
      <c r="AA3328" t="s">
        <v>2605</v>
      </c>
      <c r="AB3328" s="198">
        <v>37073.875</v>
      </c>
      <c r="AC3328" s="198">
        <v>37103.875</v>
      </c>
    </row>
    <row r="3329" spans="1:29" x14ac:dyDescent="0.25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31</v>
      </c>
      <c r="F3329" s="213">
        <f t="shared" si="260"/>
        <v>77500</v>
      </c>
      <c r="G3329" s="202">
        <v>1311365</v>
      </c>
      <c r="H3329" s="198">
        <v>37041.396956018521</v>
      </c>
      <c r="I3329" t="s">
        <v>1274</v>
      </c>
      <c r="M3329" t="s">
        <v>2946</v>
      </c>
      <c r="N3329" t="s">
        <v>1268</v>
      </c>
      <c r="O3329" t="s">
        <v>1537</v>
      </c>
      <c r="P3329" s="199">
        <v>2500</v>
      </c>
      <c r="S3329" t="s">
        <v>2947</v>
      </c>
      <c r="T3329" t="s">
        <v>3255</v>
      </c>
      <c r="U3329" s="201">
        <v>3.7149999999999999</v>
      </c>
      <c r="V3329" t="s">
        <v>282</v>
      </c>
      <c r="W3329" t="s">
        <v>1767</v>
      </c>
      <c r="X3329" t="s">
        <v>1269</v>
      </c>
      <c r="Y3329" t="s">
        <v>3275</v>
      </c>
      <c r="Z3329" t="s">
        <v>1909</v>
      </c>
      <c r="AA3329" t="s">
        <v>2606</v>
      </c>
      <c r="AB3329" s="198">
        <v>37073.875</v>
      </c>
      <c r="AC3329" s="198">
        <v>37103.875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</v>
      </c>
      <c r="G3330" s="202">
        <v>1311366</v>
      </c>
      <c r="H3330" s="198">
        <v>37041.396956018521</v>
      </c>
      <c r="I3330" t="s">
        <v>92</v>
      </c>
      <c r="M3330" t="s">
        <v>2946</v>
      </c>
      <c r="N3330" t="s">
        <v>1524</v>
      </c>
      <c r="O3330" t="s">
        <v>4921</v>
      </c>
      <c r="Q3330" s="199">
        <v>5000</v>
      </c>
      <c r="S3330" t="s">
        <v>2947</v>
      </c>
      <c r="T3330" t="s">
        <v>3255</v>
      </c>
      <c r="U3330" s="201">
        <v>3.5750000000000002</v>
      </c>
      <c r="V3330" t="s">
        <v>1197</v>
      </c>
      <c r="W3330" t="s">
        <v>1363</v>
      </c>
      <c r="X3330" t="s">
        <v>1548</v>
      </c>
      <c r="Y3330" t="s">
        <v>1528</v>
      </c>
      <c r="Z3330" t="s">
        <v>1909</v>
      </c>
      <c r="AA3330">
        <v>818342</v>
      </c>
      <c r="AB3330" s="198">
        <v>37042.875</v>
      </c>
      <c r="AC3330" s="198">
        <v>37042.875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</v>
      </c>
      <c r="G3331" s="202">
        <v>1311367</v>
      </c>
      <c r="H3331" s="198">
        <v>37041.397002314814</v>
      </c>
      <c r="I3331" t="s">
        <v>92</v>
      </c>
      <c r="M3331" t="s">
        <v>2946</v>
      </c>
      <c r="N3331" t="s">
        <v>1524</v>
      </c>
      <c r="O3331" t="s">
        <v>4912</v>
      </c>
      <c r="P3331" s="199">
        <v>5000</v>
      </c>
      <c r="S3331" t="s">
        <v>2947</v>
      </c>
      <c r="T3331" t="s">
        <v>3255</v>
      </c>
      <c r="U3331" s="201">
        <v>3.58</v>
      </c>
      <c r="V3331" t="s">
        <v>1197</v>
      </c>
      <c r="W3331" t="s">
        <v>1363</v>
      </c>
      <c r="X3331" t="s">
        <v>1548</v>
      </c>
      <c r="Y3331" t="s">
        <v>1528</v>
      </c>
      <c r="Z3331" t="s">
        <v>1909</v>
      </c>
      <c r="AA3331">
        <v>818343</v>
      </c>
      <c r="AB3331" s="198">
        <v>37042.875</v>
      </c>
      <c r="AC3331" s="198">
        <v>37042.875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10000</v>
      </c>
      <c r="G3332" s="202">
        <v>1311369</v>
      </c>
      <c r="H3332" s="198">
        <v>37041.397048611114</v>
      </c>
      <c r="I3332" t="s">
        <v>1554</v>
      </c>
      <c r="M3332" t="s">
        <v>2946</v>
      </c>
      <c r="N3332" t="s">
        <v>2928</v>
      </c>
      <c r="O3332" t="s">
        <v>2104</v>
      </c>
      <c r="Q3332" s="199">
        <v>10000</v>
      </c>
      <c r="S3332" t="s">
        <v>2947</v>
      </c>
      <c r="T3332" t="s">
        <v>3255</v>
      </c>
      <c r="U3332" s="201">
        <v>3.75</v>
      </c>
      <c r="V3332" t="s">
        <v>3026</v>
      </c>
      <c r="W3332" t="s">
        <v>1327</v>
      </c>
      <c r="X3332" t="s">
        <v>3386</v>
      </c>
      <c r="Y3332" t="s">
        <v>1528</v>
      </c>
      <c r="Z3332" t="s">
        <v>2930</v>
      </c>
      <c r="AA3332">
        <v>818344</v>
      </c>
      <c r="AB3332" s="198">
        <v>37042.875</v>
      </c>
      <c r="AC3332" s="198">
        <v>37042.875</v>
      </c>
    </row>
    <row r="3333" spans="1:29" x14ac:dyDescent="0.25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3">
        <f t="shared" si="260"/>
        <v>300000</v>
      </c>
      <c r="G3333" s="202">
        <v>1311370</v>
      </c>
      <c r="H3333" s="198">
        <v>37041.397060185183</v>
      </c>
      <c r="I3333" t="s">
        <v>1241</v>
      </c>
      <c r="M3333" t="s">
        <v>2946</v>
      </c>
      <c r="N3333" t="s">
        <v>1268</v>
      </c>
      <c r="O3333" t="s">
        <v>74</v>
      </c>
      <c r="P3333" s="199">
        <v>10000</v>
      </c>
      <c r="S3333" t="s">
        <v>2947</v>
      </c>
      <c r="T3333" t="s">
        <v>3255</v>
      </c>
      <c r="U3333" s="201">
        <v>3.645</v>
      </c>
      <c r="V3333" t="s">
        <v>14</v>
      </c>
      <c r="W3333" t="s">
        <v>1580</v>
      </c>
      <c r="X3333" t="s">
        <v>1093</v>
      </c>
      <c r="Y3333" t="s">
        <v>3275</v>
      </c>
      <c r="Z3333" t="s">
        <v>1909</v>
      </c>
      <c r="AA3333" t="s">
        <v>2607</v>
      </c>
      <c r="AB3333" s="198">
        <v>37043.875</v>
      </c>
      <c r="AC3333" s="198">
        <v>37072.875</v>
      </c>
    </row>
    <row r="3334" spans="1:29" x14ac:dyDescent="0.25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10000</v>
      </c>
      <c r="G3334" s="202">
        <v>1311371</v>
      </c>
      <c r="H3334" s="198">
        <v>37041.39707175926</v>
      </c>
      <c r="I3334" t="s">
        <v>1427</v>
      </c>
      <c r="M3334" t="s">
        <v>2946</v>
      </c>
      <c r="N3334" t="s">
        <v>1556</v>
      </c>
      <c r="O3334" t="s">
        <v>4868</v>
      </c>
      <c r="Q3334" s="199">
        <v>10000</v>
      </c>
      <c r="S3334" t="s">
        <v>2947</v>
      </c>
      <c r="T3334" t="s">
        <v>3255</v>
      </c>
      <c r="U3334" s="201">
        <v>3.855</v>
      </c>
      <c r="V3334" t="s">
        <v>1700</v>
      </c>
      <c r="W3334" t="s">
        <v>1557</v>
      </c>
      <c r="X3334" t="s">
        <v>1558</v>
      </c>
      <c r="Y3334" t="s">
        <v>1528</v>
      </c>
      <c r="Z3334" t="s">
        <v>1909</v>
      </c>
      <c r="AA3334">
        <v>818345</v>
      </c>
      <c r="AB3334" s="198">
        <v>37042.875</v>
      </c>
      <c r="AC3334" s="198">
        <v>37042.875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350</v>
      </c>
      <c r="G3335" s="202">
        <v>1311374</v>
      </c>
      <c r="H3335" s="198">
        <v>37041.397164351853</v>
      </c>
      <c r="I3335" t="s">
        <v>1428</v>
      </c>
      <c r="M3335" t="s">
        <v>2946</v>
      </c>
      <c r="N3335" t="s">
        <v>1524</v>
      </c>
      <c r="O3335" t="s">
        <v>362</v>
      </c>
      <c r="Q3335" s="199">
        <v>350</v>
      </c>
      <c r="S3335" t="s">
        <v>2947</v>
      </c>
      <c r="T3335" t="s">
        <v>3255</v>
      </c>
      <c r="U3335" s="201">
        <v>3.65</v>
      </c>
      <c r="V3335" t="s">
        <v>3352</v>
      </c>
      <c r="W3335" t="s">
        <v>1388</v>
      </c>
      <c r="X3335" t="s">
        <v>85</v>
      </c>
      <c r="Y3335" t="s">
        <v>1528</v>
      </c>
      <c r="Z3335" t="s">
        <v>1909</v>
      </c>
      <c r="AA3335">
        <v>818346</v>
      </c>
      <c r="AB3335" s="198">
        <v>37042.875</v>
      </c>
      <c r="AC3335" s="198">
        <v>37042.875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7295</v>
      </c>
      <c r="G3336" s="202">
        <v>1311376</v>
      </c>
      <c r="H3336" s="198">
        <v>37041.397199074076</v>
      </c>
      <c r="I3336" t="s">
        <v>1552</v>
      </c>
      <c r="M3336" t="s">
        <v>2946</v>
      </c>
      <c r="N3336" t="s">
        <v>1524</v>
      </c>
      <c r="O3336" t="s">
        <v>4845</v>
      </c>
      <c r="P3336" s="199">
        <v>7295</v>
      </c>
      <c r="S3336" t="s">
        <v>2947</v>
      </c>
      <c r="T3336" t="s">
        <v>3255</v>
      </c>
      <c r="U3336" s="201">
        <v>3.72</v>
      </c>
      <c r="V3336" t="s">
        <v>1368</v>
      </c>
      <c r="W3336" t="s">
        <v>1526</v>
      </c>
      <c r="X3336" t="s">
        <v>1527</v>
      </c>
      <c r="Y3336" t="s">
        <v>1528</v>
      </c>
      <c r="Z3336" t="s">
        <v>1909</v>
      </c>
      <c r="AA3336">
        <v>818347</v>
      </c>
      <c r="AB3336" s="198">
        <v>37042.875</v>
      </c>
      <c r="AC3336" s="198">
        <v>37042.875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</v>
      </c>
      <c r="G3337" s="202">
        <v>1311377</v>
      </c>
      <c r="H3337" s="198">
        <v>37041.397210648145</v>
      </c>
      <c r="I3337" t="s">
        <v>2976</v>
      </c>
      <c r="M3337" t="s">
        <v>2946</v>
      </c>
      <c r="N3337" t="s">
        <v>1524</v>
      </c>
      <c r="O3337" t="s">
        <v>4921</v>
      </c>
      <c r="P3337" s="199">
        <v>5000</v>
      </c>
      <c r="S3337" t="s">
        <v>2947</v>
      </c>
      <c r="T3337" t="s">
        <v>3255</v>
      </c>
      <c r="U3337" s="201">
        <v>3.5724999999999998</v>
      </c>
      <c r="V3337" t="s">
        <v>1495</v>
      </c>
      <c r="W3337" t="s">
        <v>1363</v>
      </c>
      <c r="X3337" t="s">
        <v>1548</v>
      </c>
      <c r="Y3337" t="s">
        <v>1528</v>
      </c>
      <c r="Z3337" t="s">
        <v>1909</v>
      </c>
      <c r="AA3337">
        <v>818348</v>
      </c>
      <c r="AB3337" s="198">
        <v>37042.875</v>
      </c>
      <c r="AC3337" s="198">
        <v>37042.875</v>
      </c>
    </row>
    <row r="3338" spans="1:29" x14ac:dyDescent="0.25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1000</v>
      </c>
      <c r="G3338" s="202">
        <v>1311378</v>
      </c>
      <c r="H3338" s="198">
        <v>37041.397222222222</v>
      </c>
      <c r="I3338" t="s">
        <v>1427</v>
      </c>
      <c r="M3338" t="s">
        <v>2946</v>
      </c>
      <c r="N3338" t="s">
        <v>1556</v>
      </c>
      <c r="O3338" t="s">
        <v>2193</v>
      </c>
      <c r="P3338" s="199">
        <v>1000</v>
      </c>
      <c r="S3338" t="s">
        <v>2947</v>
      </c>
      <c r="T3338" t="s">
        <v>3255</v>
      </c>
      <c r="U3338" s="201">
        <v>3.86</v>
      </c>
      <c r="V3338" t="s">
        <v>1700</v>
      </c>
      <c r="W3338" t="s">
        <v>1557</v>
      </c>
      <c r="X3338" t="s">
        <v>1558</v>
      </c>
      <c r="Y3338" t="s">
        <v>1528</v>
      </c>
      <c r="Z3338" t="s">
        <v>1909</v>
      </c>
      <c r="AA3338">
        <v>818349</v>
      </c>
      <c r="AB3338" s="198">
        <v>37042.875</v>
      </c>
      <c r="AC3338" s="198">
        <v>37042.875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5000</v>
      </c>
      <c r="G3339" s="202">
        <v>1311379</v>
      </c>
      <c r="H3339" s="198">
        <v>37041.397222222222</v>
      </c>
      <c r="I3339" t="s">
        <v>2976</v>
      </c>
      <c r="M3339" t="s">
        <v>2946</v>
      </c>
      <c r="N3339" t="s">
        <v>1524</v>
      </c>
      <c r="O3339" t="s">
        <v>4893</v>
      </c>
      <c r="Q3339" s="199">
        <v>5000</v>
      </c>
      <c r="S3339" t="s">
        <v>2947</v>
      </c>
      <c r="T3339" t="s">
        <v>3255</v>
      </c>
      <c r="U3339" s="201">
        <v>3.5525000000000002</v>
      </c>
      <c r="V3339" t="s">
        <v>1445</v>
      </c>
      <c r="W3339" t="s">
        <v>1363</v>
      </c>
      <c r="X3339" t="s">
        <v>1548</v>
      </c>
      <c r="Y3339" t="s">
        <v>1528</v>
      </c>
      <c r="Z3339" t="s">
        <v>1909</v>
      </c>
      <c r="AA3339">
        <v>818350</v>
      </c>
      <c r="AB3339" s="198">
        <v>37042.875</v>
      </c>
      <c r="AC3339" s="198">
        <v>37042.875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554</v>
      </c>
      <c r="G3340" s="202">
        <v>1311380</v>
      </c>
      <c r="H3340" s="198">
        <v>37041.397268518522</v>
      </c>
      <c r="I3340" t="s">
        <v>2917</v>
      </c>
      <c r="M3340" t="s">
        <v>2946</v>
      </c>
      <c r="N3340" t="s">
        <v>1524</v>
      </c>
      <c r="O3340" t="s">
        <v>2035</v>
      </c>
      <c r="P3340" s="199">
        <v>554</v>
      </c>
      <c r="S3340" t="s">
        <v>2947</v>
      </c>
      <c r="T3340" t="s">
        <v>3255</v>
      </c>
      <c r="U3340" s="201">
        <v>3.6549999999999998</v>
      </c>
      <c r="V3340" t="s">
        <v>3184</v>
      </c>
      <c r="W3340" t="s">
        <v>1107</v>
      </c>
      <c r="X3340" t="s">
        <v>1108</v>
      </c>
      <c r="Y3340" t="s">
        <v>1528</v>
      </c>
      <c r="Z3340" t="s">
        <v>1909</v>
      </c>
      <c r="AA3340">
        <v>818351</v>
      </c>
      <c r="AB3340" s="198">
        <v>37042.875</v>
      </c>
      <c r="AC3340" s="198">
        <v>37042.875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2000</v>
      </c>
      <c r="G3341" s="202">
        <v>1311382</v>
      </c>
      <c r="H3341" s="198">
        <v>37041.397372685184</v>
      </c>
      <c r="I3341" t="s">
        <v>105</v>
      </c>
      <c r="M3341" t="s">
        <v>2946</v>
      </c>
      <c r="N3341" t="s">
        <v>1524</v>
      </c>
      <c r="O3341" t="s">
        <v>360</v>
      </c>
      <c r="P3341" s="199">
        <v>2000</v>
      </c>
      <c r="S3341" t="s">
        <v>2947</v>
      </c>
      <c r="T3341" t="s">
        <v>3255</v>
      </c>
      <c r="U3341" s="201">
        <v>3.61</v>
      </c>
      <c r="V3341" t="s">
        <v>3206</v>
      </c>
      <c r="W3341" t="s">
        <v>1107</v>
      </c>
      <c r="X3341" t="s">
        <v>85</v>
      </c>
      <c r="Y3341" t="s">
        <v>1528</v>
      </c>
      <c r="Z3341" t="s">
        <v>1909</v>
      </c>
      <c r="AA3341">
        <v>818353</v>
      </c>
      <c r="AB3341" s="198">
        <v>37042.875</v>
      </c>
      <c r="AC3341" s="198">
        <v>37042.875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1311383</v>
      </c>
      <c r="H3342" s="198">
        <v>37041.39738425926</v>
      </c>
      <c r="I3342" t="s">
        <v>2976</v>
      </c>
      <c r="M3342" t="s">
        <v>2946</v>
      </c>
      <c r="N3342" t="s">
        <v>1524</v>
      </c>
      <c r="O3342" t="s">
        <v>4912</v>
      </c>
      <c r="P3342" s="199">
        <v>5000</v>
      </c>
      <c r="S3342" t="s">
        <v>2947</v>
      </c>
      <c r="T3342" t="s">
        <v>3255</v>
      </c>
      <c r="U3342" s="201">
        <v>3.5775000000000001</v>
      </c>
      <c r="V3342" t="s">
        <v>1495</v>
      </c>
      <c r="W3342" t="s">
        <v>1363</v>
      </c>
      <c r="X3342" t="s">
        <v>1548</v>
      </c>
      <c r="Y3342" t="s">
        <v>1528</v>
      </c>
      <c r="Z3342" t="s">
        <v>1909</v>
      </c>
      <c r="AA3342">
        <v>818355</v>
      </c>
      <c r="AB3342" s="198">
        <v>37042.875</v>
      </c>
      <c r="AC3342" s="198">
        <v>37042.875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25000</v>
      </c>
      <c r="G3343" s="202">
        <v>1311384</v>
      </c>
      <c r="H3343" s="198">
        <v>37041.39738425926</v>
      </c>
      <c r="I3343" t="s">
        <v>3227</v>
      </c>
      <c r="M3343" t="s">
        <v>2946</v>
      </c>
      <c r="N3343" t="s">
        <v>1524</v>
      </c>
      <c r="O3343" t="s">
        <v>110</v>
      </c>
      <c r="P3343" s="199">
        <v>25000</v>
      </c>
      <c r="S3343" t="s">
        <v>2947</v>
      </c>
      <c r="T3343" t="s">
        <v>3255</v>
      </c>
      <c r="U3343" s="201">
        <v>3.68</v>
      </c>
      <c r="V3343" t="s">
        <v>1122</v>
      </c>
      <c r="W3343" t="s">
        <v>1101</v>
      </c>
      <c r="X3343" t="s">
        <v>1102</v>
      </c>
      <c r="Y3343" t="s">
        <v>1528</v>
      </c>
      <c r="Z3343" t="s">
        <v>1909</v>
      </c>
      <c r="AA3343">
        <v>818354</v>
      </c>
      <c r="AB3343" s="198">
        <v>37042.875</v>
      </c>
      <c r="AC3343" s="198">
        <v>37042.875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2796</v>
      </c>
      <c r="G3344" s="202">
        <v>1311386</v>
      </c>
      <c r="H3344" s="198">
        <v>37041.397418981483</v>
      </c>
      <c r="I3344" t="s">
        <v>1425</v>
      </c>
      <c r="M3344" t="s">
        <v>2946</v>
      </c>
      <c r="N3344" t="s">
        <v>1524</v>
      </c>
      <c r="O3344" t="s">
        <v>4879</v>
      </c>
      <c r="P3344" s="199">
        <v>2796</v>
      </c>
      <c r="S3344" t="s">
        <v>2947</v>
      </c>
      <c r="T3344" t="s">
        <v>3255</v>
      </c>
      <c r="U3344" s="201">
        <v>3.85</v>
      </c>
      <c r="V3344" t="s">
        <v>1426</v>
      </c>
      <c r="W3344" t="s">
        <v>1575</v>
      </c>
      <c r="X3344" t="s">
        <v>1576</v>
      </c>
      <c r="Y3344" t="s">
        <v>1528</v>
      </c>
      <c r="Z3344" t="s">
        <v>1909</v>
      </c>
      <c r="AA3344">
        <v>818357</v>
      </c>
      <c r="AB3344" s="198">
        <v>37042.875</v>
      </c>
      <c r="AC3344" s="198">
        <v>37042.875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1311385</v>
      </c>
      <c r="H3345" s="198">
        <v>37041.397418981483</v>
      </c>
      <c r="I3345" t="s">
        <v>2976</v>
      </c>
      <c r="M3345" t="s">
        <v>2946</v>
      </c>
      <c r="N3345" t="s">
        <v>1524</v>
      </c>
      <c r="O3345" t="s">
        <v>4893</v>
      </c>
      <c r="Q3345" s="199">
        <v>5000</v>
      </c>
      <c r="S3345" t="s">
        <v>2947</v>
      </c>
      <c r="T3345" t="s">
        <v>3255</v>
      </c>
      <c r="U3345" s="201">
        <v>3.5550000000000002</v>
      </c>
      <c r="V3345" t="s">
        <v>1445</v>
      </c>
      <c r="W3345" t="s">
        <v>1363</v>
      </c>
      <c r="X3345" t="s">
        <v>1548</v>
      </c>
      <c r="Y3345" t="s">
        <v>1528</v>
      </c>
      <c r="Z3345" t="s">
        <v>1909</v>
      </c>
      <c r="AA3345">
        <v>818356</v>
      </c>
      <c r="AB3345" s="198">
        <v>37042.875</v>
      </c>
      <c r="AC3345" s="198">
        <v>37042.875</v>
      </c>
    </row>
    <row r="3346" spans="1:29" x14ac:dyDescent="0.25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30</v>
      </c>
      <c r="F3346" s="213">
        <f t="shared" si="265"/>
        <v>300000</v>
      </c>
      <c r="G3346" s="202">
        <v>1311387</v>
      </c>
      <c r="H3346" s="198">
        <v>37041.397453703707</v>
      </c>
      <c r="I3346" t="s">
        <v>75</v>
      </c>
      <c r="M3346" t="s">
        <v>2946</v>
      </c>
      <c r="N3346" t="s">
        <v>1268</v>
      </c>
      <c r="O3346" t="s">
        <v>74</v>
      </c>
      <c r="Q3346" s="199">
        <v>10000</v>
      </c>
      <c r="S3346" t="s">
        <v>2947</v>
      </c>
      <c r="T3346" t="s">
        <v>3255</v>
      </c>
      <c r="U3346" s="201">
        <v>3.65</v>
      </c>
      <c r="V3346" t="s">
        <v>1466</v>
      </c>
      <c r="W3346" t="s">
        <v>1580</v>
      </c>
      <c r="X3346" t="s">
        <v>1093</v>
      </c>
      <c r="Y3346" t="s">
        <v>3275</v>
      </c>
      <c r="Z3346" t="s">
        <v>1909</v>
      </c>
      <c r="AA3346" t="s">
        <v>2608</v>
      </c>
      <c r="AB3346" s="198">
        <v>37043.875</v>
      </c>
      <c r="AC3346" s="198">
        <v>37072.875</v>
      </c>
    </row>
    <row r="3347" spans="1:29" x14ac:dyDescent="0.25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1311388</v>
      </c>
      <c r="H3347" s="198">
        <v>37041.397465277776</v>
      </c>
      <c r="I3347" t="s">
        <v>1523</v>
      </c>
      <c r="M3347" t="s">
        <v>2946</v>
      </c>
      <c r="N3347" t="s">
        <v>1268</v>
      </c>
      <c r="O3347" t="s">
        <v>251</v>
      </c>
      <c r="P3347" s="199">
        <v>5000</v>
      </c>
      <c r="S3347" t="s">
        <v>2947</v>
      </c>
      <c r="T3347" t="s">
        <v>3255</v>
      </c>
      <c r="U3347" s="201">
        <v>3.7949999999999999</v>
      </c>
      <c r="V3347" t="s">
        <v>2336</v>
      </c>
      <c r="W3347" t="s">
        <v>1767</v>
      </c>
      <c r="X3347" t="s">
        <v>1269</v>
      </c>
      <c r="Y3347" t="s">
        <v>3275</v>
      </c>
      <c r="Z3347" t="s">
        <v>1909</v>
      </c>
      <c r="AA3347" t="s">
        <v>2609</v>
      </c>
      <c r="AB3347" s="198">
        <v>37073</v>
      </c>
      <c r="AC3347" s="198">
        <v>37195</v>
      </c>
    </row>
    <row r="3348" spans="1:29" x14ac:dyDescent="0.25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1311389</v>
      </c>
      <c r="H3348" s="198">
        <v>37041.397557870368</v>
      </c>
      <c r="I3348" t="s">
        <v>1546</v>
      </c>
      <c r="M3348" t="s">
        <v>2946</v>
      </c>
      <c r="N3348" t="s">
        <v>1268</v>
      </c>
      <c r="O3348" t="s">
        <v>74</v>
      </c>
      <c r="Q3348" s="199">
        <v>10000</v>
      </c>
      <c r="S3348" t="s">
        <v>2947</v>
      </c>
      <c r="T3348" t="s">
        <v>3255</v>
      </c>
      <c r="U3348" s="201">
        <v>3.6549999999999998</v>
      </c>
      <c r="V3348" t="s">
        <v>73</v>
      </c>
      <c r="W3348" t="s">
        <v>1580</v>
      </c>
      <c r="X3348" t="s">
        <v>1093</v>
      </c>
      <c r="Y3348" t="s">
        <v>3275</v>
      </c>
      <c r="Z3348" t="s">
        <v>1909</v>
      </c>
      <c r="AA3348" t="s">
        <v>2610</v>
      </c>
      <c r="AB3348" s="198">
        <v>37043.875</v>
      </c>
      <c r="AC3348" s="198">
        <v>37072.875</v>
      </c>
    </row>
    <row r="3349" spans="1:29" x14ac:dyDescent="0.25">
      <c r="A3349" s="44" t="str">
        <f t="shared" si="261"/>
        <v xml:space="preserve"> Natural Gas Financial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123</v>
      </c>
      <c r="F3349" s="213">
        <f t="shared" si="265"/>
        <v>615000</v>
      </c>
      <c r="G3349" s="202">
        <v>1311390</v>
      </c>
      <c r="H3349" s="198">
        <v>37041.397615740738</v>
      </c>
      <c r="I3349" t="s">
        <v>67</v>
      </c>
      <c r="M3349" t="s">
        <v>2946</v>
      </c>
      <c r="N3349" t="s">
        <v>3215</v>
      </c>
      <c r="O3349" t="s">
        <v>3216</v>
      </c>
      <c r="P3349" s="199">
        <v>5000</v>
      </c>
      <c r="S3349" t="s">
        <v>2947</v>
      </c>
      <c r="T3349" t="s">
        <v>3255</v>
      </c>
      <c r="U3349" s="201">
        <v>-0.38</v>
      </c>
      <c r="V3349" t="s">
        <v>2962</v>
      </c>
      <c r="W3349" t="s">
        <v>3217</v>
      </c>
      <c r="X3349" t="s">
        <v>3218</v>
      </c>
      <c r="Y3349" t="s">
        <v>3275</v>
      </c>
      <c r="Z3349" t="s">
        <v>1910</v>
      </c>
      <c r="AA3349" t="s">
        <v>2611</v>
      </c>
      <c r="AB3349" s="198">
        <v>37073</v>
      </c>
      <c r="AC3349" s="198">
        <v>37195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1311392</v>
      </c>
      <c r="H3350" s="198">
        <v>37041.397685185184</v>
      </c>
      <c r="I3350" t="s">
        <v>2917</v>
      </c>
      <c r="M3350" t="s">
        <v>2946</v>
      </c>
      <c r="N3350" t="s">
        <v>2928</v>
      </c>
      <c r="O3350" t="s">
        <v>2164</v>
      </c>
      <c r="Q3350" s="199">
        <v>10000</v>
      </c>
      <c r="S3350" t="s">
        <v>2947</v>
      </c>
      <c r="T3350" t="s">
        <v>3255</v>
      </c>
      <c r="U3350" s="201">
        <v>3.67</v>
      </c>
      <c r="V3350" t="s">
        <v>1587</v>
      </c>
      <c r="W3350" t="s">
        <v>1327</v>
      </c>
      <c r="X3350" t="s">
        <v>2929</v>
      </c>
      <c r="Y3350" t="s">
        <v>1528</v>
      </c>
      <c r="Z3350" t="s">
        <v>2930</v>
      </c>
      <c r="AA3350">
        <v>818358</v>
      </c>
      <c r="AB3350" s="198">
        <v>37042.875</v>
      </c>
      <c r="AC3350" s="198">
        <v>37042.875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1330</v>
      </c>
      <c r="G3351" s="202">
        <v>1311393</v>
      </c>
      <c r="H3351" s="198">
        <v>37041.397731481484</v>
      </c>
      <c r="I3351" t="s">
        <v>2917</v>
      </c>
      <c r="M3351" t="s">
        <v>2946</v>
      </c>
      <c r="N3351" t="s">
        <v>1524</v>
      </c>
      <c r="O3351" t="s">
        <v>4945</v>
      </c>
      <c r="P3351" s="199">
        <v>1330</v>
      </c>
      <c r="S3351" t="s">
        <v>2947</v>
      </c>
      <c r="T3351" t="s">
        <v>3255</v>
      </c>
      <c r="U3351" s="201">
        <v>3.9950000000000001</v>
      </c>
      <c r="V3351" t="s">
        <v>1449</v>
      </c>
      <c r="W3351" t="s">
        <v>250</v>
      </c>
      <c r="X3351" t="s">
        <v>70</v>
      </c>
      <c r="Y3351" t="s">
        <v>1528</v>
      </c>
      <c r="Z3351" t="s">
        <v>1909</v>
      </c>
      <c r="AA3351">
        <v>818359</v>
      </c>
      <c r="AB3351" s="198">
        <v>37042.875</v>
      </c>
      <c r="AC3351" s="198">
        <v>37042.875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30</v>
      </c>
      <c r="F3352" s="213">
        <f t="shared" si="265"/>
        <v>300000</v>
      </c>
      <c r="G3352" s="202">
        <v>1311394</v>
      </c>
      <c r="H3352" s="198">
        <v>37041.397731481484</v>
      </c>
      <c r="I3352" t="s">
        <v>1554</v>
      </c>
      <c r="M3352" t="s">
        <v>2946</v>
      </c>
      <c r="N3352" t="s">
        <v>1524</v>
      </c>
      <c r="O3352" t="s">
        <v>443</v>
      </c>
      <c r="Q3352" s="199">
        <v>10000</v>
      </c>
      <c r="S3352" t="s">
        <v>2947</v>
      </c>
      <c r="T3352" t="s">
        <v>3255</v>
      </c>
      <c r="U3352" s="201">
        <v>3.6749999999999998</v>
      </c>
      <c r="V3352" t="s">
        <v>339</v>
      </c>
      <c r="W3352" t="s">
        <v>1388</v>
      </c>
      <c r="X3352" t="s">
        <v>1461</v>
      </c>
      <c r="Y3352" t="s">
        <v>1528</v>
      </c>
      <c r="Z3352" t="s">
        <v>1909</v>
      </c>
      <c r="AA3352">
        <v>818362</v>
      </c>
      <c r="AB3352" s="198">
        <v>37043.875</v>
      </c>
      <c r="AC3352" s="198">
        <v>37072.875</v>
      </c>
    </row>
    <row r="3353" spans="1:29" x14ac:dyDescent="0.25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10000</v>
      </c>
      <c r="G3353" s="202">
        <v>1311396</v>
      </c>
      <c r="H3353" s="198">
        <v>37041.397731481484</v>
      </c>
      <c r="I3353" t="s">
        <v>2917</v>
      </c>
      <c r="M3353" t="s">
        <v>2946</v>
      </c>
      <c r="N3353" t="s">
        <v>2928</v>
      </c>
      <c r="O3353" t="s">
        <v>2104</v>
      </c>
      <c r="P3353" s="199">
        <v>10000</v>
      </c>
      <c r="S3353" t="s">
        <v>2947</v>
      </c>
      <c r="T3353" t="s">
        <v>3255</v>
      </c>
      <c r="U3353" s="201">
        <v>3.7549999999999999</v>
      </c>
      <c r="V3353" t="s">
        <v>1587</v>
      </c>
      <c r="W3353" t="s">
        <v>1327</v>
      </c>
      <c r="X3353" t="s">
        <v>3386</v>
      </c>
      <c r="Y3353" t="s">
        <v>1528</v>
      </c>
      <c r="Z3353" t="s">
        <v>2930</v>
      </c>
      <c r="AA3353">
        <v>818360</v>
      </c>
      <c r="AB3353" s="198">
        <v>37042.875</v>
      </c>
      <c r="AC3353" s="198">
        <v>37042.875</v>
      </c>
    </row>
    <row r="3354" spans="1:29" x14ac:dyDescent="0.25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1311397</v>
      </c>
      <c r="H3354" s="198">
        <v>37041.397824074076</v>
      </c>
      <c r="I3354" t="s">
        <v>3380</v>
      </c>
      <c r="M3354" t="s">
        <v>2946</v>
      </c>
      <c r="N3354" t="s">
        <v>96</v>
      </c>
      <c r="O3354" t="s">
        <v>1016</v>
      </c>
      <c r="P3354" s="199">
        <v>10000</v>
      </c>
      <c r="S3354" t="s">
        <v>3329</v>
      </c>
      <c r="T3354" t="s">
        <v>97</v>
      </c>
      <c r="U3354" s="201">
        <v>4.76</v>
      </c>
      <c r="V3354" t="s">
        <v>1132</v>
      </c>
      <c r="W3354" t="s">
        <v>98</v>
      </c>
      <c r="X3354" t="s">
        <v>99</v>
      </c>
      <c r="Y3354" t="s">
        <v>1528</v>
      </c>
      <c r="Z3354" t="s">
        <v>1910</v>
      </c>
      <c r="AA3354">
        <v>818363</v>
      </c>
      <c r="AB3354" s="198">
        <v>37041.875</v>
      </c>
      <c r="AC3354" s="198">
        <v>37041.875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2178</v>
      </c>
      <c r="G3355" s="202">
        <v>1311398</v>
      </c>
      <c r="H3355" s="198">
        <v>37041.397893518515</v>
      </c>
      <c r="I3355" t="s">
        <v>1551</v>
      </c>
      <c r="M3355" t="s">
        <v>2946</v>
      </c>
      <c r="N3355" t="s">
        <v>1524</v>
      </c>
      <c r="O3355" t="s">
        <v>4912</v>
      </c>
      <c r="Q3355" s="199">
        <v>2178</v>
      </c>
      <c r="S3355" t="s">
        <v>2947</v>
      </c>
      <c r="T3355" t="s">
        <v>3255</v>
      </c>
      <c r="U3355" s="201">
        <v>3.58</v>
      </c>
      <c r="V3355" t="s">
        <v>1364</v>
      </c>
      <c r="W3355" t="s">
        <v>1363</v>
      </c>
      <c r="X3355" t="s">
        <v>1548</v>
      </c>
      <c r="Y3355" t="s">
        <v>1528</v>
      </c>
      <c r="Z3355" t="s">
        <v>1909</v>
      </c>
      <c r="AA3355">
        <v>818365</v>
      </c>
      <c r="AB3355" s="198">
        <v>37042.875</v>
      </c>
      <c r="AC3355" s="198">
        <v>37042.875</v>
      </c>
    </row>
    <row r="3356" spans="1:29" x14ac:dyDescent="0.25">
      <c r="A3356" s="44" t="str">
        <f t="shared" si="261"/>
        <v>US Crude Financial</v>
      </c>
      <c r="B3356" s="44" t="str">
        <f t="shared" si="262"/>
        <v>US</v>
      </c>
      <c r="C3356" s="44" t="str">
        <f t="shared" si="263"/>
        <v>Crude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50000</v>
      </c>
      <c r="G3356" s="202">
        <v>1311400</v>
      </c>
      <c r="H3356" s="198">
        <v>37041.397962962961</v>
      </c>
      <c r="I3356" t="s">
        <v>1062</v>
      </c>
      <c r="M3356" t="s">
        <v>3086</v>
      </c>
      <c r="N3356" t="s">
        <v>1063</v>
      </c>
      <c r="O3356" t="s">
        <v>2972</v>
      </c>
      <c r="P3356" s="199">
        <v>50000</v>
      </c>
      <c r="S3356" t="s">
        <v>2953</v>
      </c>
      <c r="T3356" t="s">
        <v>3255</v>
      </c>
      <c r="U3356" s="201">
        <v>28.59</v>
      </c>
      <c r="V3356" t="s">
        <v>1064</v>
      </c>
      <c r="W3356" t="s">
        <v>1065</v>
      </c>
      <c r="X3356" t="s">
        <v>1066</v>
      </c>
      <c r="Y3356" t="s">
        <v>1670</v>
      </c>
      <c r="Z3356" t="s">
        <v>1909</v>
      </c>
      <c r="AA3356">
        <v>109563</v>
      </c>
      <c r="AB3356" s="198">
        <v>37073</v>
      </c>
      <c r="AC3356" s="198">
        <v>37103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1311401</v>
      </c>
      <c r="H3357" s="198">
        <v>37041.397974537038</v>
      </c>
      <c r="I3357" t="s">
        <v>1097</v>
      </c>
      <c r="M3357" t="s">
        <v>2946</v>
      </c>
      <c r="N3357" t="s">
        <v>1524</v>
      </c>
      <c r="O3357" t="s">
        <v>4893</v>
      </c>
      <c r="P3357" s="199">
        <v>5000</v>
      </c>
      <c r="S3357" t="s">
        <v>2947</v>
      </c>
      <c r="T3357" t="s">
        <v>3255</v>
      </c>
      <c r="U3357" s="201">
        <v>3.5525000000000002</v>
      </c>
      <c r="V3357" t="s">
        <v>1116</v>
      </c>
      <c r="W3357" t="s">
        <v>1363</v>
      </c>
      <c r="X3357" t="s">
        <v>1548</v>
      </c>
      <c r="Y3357" t="s">
        <v>1528</v>
      </c>
      <c r="Z3357" t="s">
        <v>1909</v>
      </c>
      <c r="AA3357">
        <v>818366</v>
      </c>
      <c r="AB3357" s="198">
        <v>37042.875</v>
      </c>
      <c r="AC3357" s="198">
        <v>37042.875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350</v>
      </c>
      <c r="G3358" s="202">
        <v>1311402</v>
      </c>
      <c r="H3358" s="198">
        <v>37041.397986111115</v>
      </c>
      <c r="I3358" t="s">
        <v>1428</v>
      </c>
      <c r="M3358" t="s">
        <v>2946</v>
      </c>
      <c r="N3358" t="s">
        <v>1524</v>
      </c>
      <c r="O3358" t="s">
        <v>4941</v>
      </c>
      <c r="Q3358" s="199">
        <v>350</v>
      </c>
      <c r="S3358" t="s">
        <v>2947</v>
      </c>
      <c r="T3358" t="s">
        <v>3255</v>
      </c>
      <c r="U3358" s="201">
        <v>3.65</v>
      </c>
      <c r="V3358" t="s">
        <v>3352</v>
      </c>
      <c r="W3358" t="s">
        <v>1388</v>
      </c>
      <c r="X3358" t="s">
        <v>85</v>
      </c>
      <c r="Y3358" t="s">
        <v>1528</v>
      </c>
      <c r="Z3358" t="s">
        <v>1909</v>
      </c>
      <c r="AA3358">
        <v>818367</v>
      </c>
      <c r="AB3358" s="198">
        <v>37042.875</v>
      </c>
      <c r="AC3358" s="198">
        <v>37042.875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1311403</v>
      </c>
      <c r="H3359" s="198">
        <v>37041.398055555554</v>
      </c>
      <c r="I3359" t="s">
        <v>1554</v>
      </c>
      <c r="M3359" t="s">
        <v>2946</v>
      </c>
      <c r="N3359" t="s">
        <v>2928</v>
      </c>
      <c r="O3359" t="s">
        <v>2104</v>
      </c>
      <c r="Q3359" s="199">
        <v>10000</v>
      </c>
      <c r="S3359" t="s">
        <v>2947</v>
      </c>
      <c r="T3359" t="s">
        <v>3255</v>
      </c>
      <c r="U3359" s="201">
        <v>3.7749999999999999</v>
      </c>
      <c r="V3359" t="s">
        <v>3026</v>
      </c>
      <c r="W3359" t="s">
        <v>1327</v>
      </c>
      <c r="X3359" t="s">
        <v>3386</v>
      </c>
      <c r="Y3359" t="s">
        <v>1528</v>
      </c>
      <c r="Z3359" t="s">
        <v>2930</v>
      </c>
      <c r="AA3359">
        <v>818369</v>
      </c>
      <c r="AB3359" s="198">
        <v>37042.875</v>
      </c>
      <c r="AC3359" s="198">
        <v>37042.875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20000</v>
      </c>
      <c r="G3360" s="202">
        <v>1311404</v>
      </c>
      <c r="H3360" s="198">
        <v>37041.39806712963</v>
      </c>
      <c r="I3360" t="s">
        <v>1418</v>
      </c>
      <c r="M3360" t="s">
        <v>2946</v>
      </c>
      <c r="N3360" t="s">
        <v>1524</v>
      </c>
      <c r="O3360" t="s">
        <v>110</v>
      </c>
      <c r="P3360" s="199">
        <v>20000</v>
      </c>
      <c r="S3360" t="s">
        <v>2947</v>
      </c>
      <c r="T3360" t="s">
        <v>3255</v>
      </c>
      <c r="U3360" s="201">
        <v>3.68</v>
      </c>
      <c r="V3360" t="s">
        <v>1419</v>
      </c>
      <c r="W3360" t="s">
        <v>1101</v>
      </c>
      <c r="X3360" t="s">
        <v>1102</v>
      </c>
      <c r="Y3360" t="s">
        <v>1528</v>
      </c>
      <c r="Z3360" t="s">
        <v>1909</v>
      </c>
      <c r="AA3360">
        <v>818370</v>
      </c>
      <c r="AB3360" s="198">
        <v>37042.875</v>
      </c>
      <c r="AC3360" s="198">
        <v>37042.875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1311405</v>
      </c>
      <c r="H3361" s="198">
        <v>37041.398078703707</v>
      </c>
      <c r="I3361" t="s">
        <v>1277</v>
      </c>
      <c r="M3361" t="s">
        <v>2946</v>
      </c>
      <c r="N3361" t="s">
        <v>1524</v>
      </c>
      <c r="O3361" t="s">
        <v>4891</v>
      </c>
      <c r="P3361" s="199">
        <v>5000</v>
      </c>
      <c r="S3361" t="s">
        <v>2947</v>
      </c>
      <c r="T3361" t="s">
        <v>3255</v>
      </c>
      <c r="U3361" s="201">
        <v>3.5175000000000001</v>
      </c>
      <c r="V3361" t="s">
        <v>3162</v>
      </c>
      <c r="W3361" t="s">
        <v>1363</v>
      </c>
      <c r="X3361" t="s">
        <v>1548</v>
      </c>
      <c r="Y3361" t="s">
        <v>1528</v>
      </c>
      <c r="Z3361" t="s">
        <v>1909</v>
      </c>
      <c r="AA3361">
        <v>818371</v>
      </c>
      <c r="AB3361" s="198">
        <v>37042.875</v>
      </c>
      <c r="AC3361" s="198">
        <v>37042.875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1311406</v>
      </c>
      <c r="H3362" s="198">
        <v>37041.398113425923</v>
      </c>
      <c r="I3362" t="s">
        <v>1554</v>
      </c>
      <c r="M3362" t="s">
        <v>2946</v>
      </c>
      <c r="N3362" t="s">
        <v>2928</v>
      </c>
      <c r="O3362" t="s">
        <v>2104</v>
      </c>
      <c r="Q3362" s="199">
        <v>10000</v>
      </c>
      <c r="S3362" t="s">
        <v>2947</v>
      </c>
      <c r="T3362" t="s">
        <v>3255</v>
      </c>
      <c r="U3362" s="201">
        <v>3.78</v>
      </c>
      <c r="V3362" t="s">
        <v>3026</v>
      </c>
      <c r="W3362" t="s">
        <v>1327</v>
      </c>
      <c r="X3362" t="s">
        <v>3386</v>
      </c>
      <c r="Y3362" t="s">
        <v>1528</v>
      </c>
      <c r="Z3362" t="s">
        <v>2930</v>
      </c>
      <c r="AA3362">
        <v>818373</v>
      </c>
      <c r="AB3362" s="198">
        <v>37042.875</v>
      </c>
      <c r="AC3362" s="198">
        <v>37042.875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1311407</v>
      </c>
      <c r="H3363" s="198">
        <v>37041.398182870369</v>
      </c>
      <c r="I3363" t="s">
        <v>2976</v>
      </c>
      <c r="M3363" t="s">
        <v>2946</v>
      </c>
      <c r="N3363" t="s">
        <v>1524</v>
      </c>
      <c r="O3363" t="s">
        <v>4912</v>
      </c>
      <c r="P3363" s="199">
        <v>5000</v>
      </c>
      <c r="S3363" t="s">
        <v>2947</v>
      </c>
      <c r="T3363" t="s">
        <v>3255</v>
      </c>
      <c r="U3363" s="201">
        <v>3.5750000000000002</v>
      </c>
      <c r="V3363" t="s">
        <v>1495</v>
      </c>
      <c r="W3363" t="s">
        <v>1363</v>
      </c>
      <c r="X3363" t="s">
        <v>1548</v>
      </c>
      <c r="Y3363" t="s">
        <v>1528</v>
      </c>
      <c r="Z3363" t="s">
        <v>1909</v>
      </c>
      <c r="AA3363">
        <v>818374</v>
      </c>
      <c r="AB3363" s="198">
        <v>37042.875</v>
      </c>
      <c r="AC3363" s="198">
        <v>37042.875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1311408</v>
      </c>
      <c r="H3364" s="198">
        <v>37041.398229166669</v>
      </c>
      <c r="I3364" t="s">
        <v>2976</v>
      </c>
      <c r="M3364" t="s">
        <v>2946</v>
      </c>
      <c r="N3364" t="s">
        <v>1524</v>
      </c>
      <c r="O3364" t="s">
        <v>4893</v>
      </c>
      <c r="Q3364" s="199">
        <v>5000</v>
      </c>
      <c r="S3364" t="s">
        <v>2947</v>
      </c>
      <c r="T3364" t="s">
        <v>3255</v>
      </c>
      <c r="U3364" s="201">
        <v>3.5550000000000002</v>
      </c>
      <c r="V3364" t="s">
        <v>1445</v>
      </c>
      <c r="W3364" t="s">
        <v>1363</v>
      </c>
      <c r="X3364" t="s">
        <v>1548</v>
      </c>
      <c r="Y3364" t="s">
        <v>1528</v>
      </c>
      <c r="Z3364" t="s">
        <v>1909</v>
      </c>
      <c r="AA3364">
        <v>818375</v>
      </c>
      <c r="AB3364" s="198">
        <v>37042.875</v>
      </c>
      <c r="AC3364" s="198">
        <v>37042.875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5000</v>
      </c>
      <c r="G3365" s="202">
        <v>1311410</v>
      </c>
      <c r="H3365" s="198">
        <v>37041.398344907408</v>
      </c>
      <c r="I3365" t="s">
        <v>1097</v>
      </c>
      <c r="M3365" t="s">
        <v>2946</v>
      </c>
      <c r="N3365" t="s">
        <v>1524</v>
      </c>
      <c r="O3365" t="s">
        <v>4893</v>
      </c>
      <c r="P3365" s="199">
        <v>5000</v>
      </c>
      <c r="S3365" t="s">
        <v>2947</v>
      </c>
      <c r="T3365" t="s">
        <v>3255</v>
      </c>
      <c r="U3365" s="201">
        <v>3.5525000000000002</v>
      </c>
      <c r="V3365" t="s">
        <v>1116</v>
      </c>
      <c r="W3365" t="s">
        <v>1363</v>
      </c>
      <c r="X3365" t="s">
        <v>1548</v>
      </c>
      <c r="Y3365" t="s">
        <v>1528</v>
      </c>
      <c r="Z3365" t="s">
        <v>1909</v>
      </c>
      <c r="AA3365">
        <v>818376</v>
      </c>
      <c r="AB3365" s="198">
        <v>37042.875</v>
      </c>
      <c r="AC3365" s="198">
        <v>37042.875</v>
      </c>
    </row>
    <row r="3366" spans="1:29" x14ac:dyDescent="0.25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300000</v>
      </c>
      <c r="G3366" s="202">
        <v>1311411</v>
      </c>
      <c r="H3366" s="198">
        <v>37041.398449074077</v>
      </c>
      <c r="I3366" t="s">
        <v>1546</v>
      </c>
      <c r="M3366" t="s">
        <v>2946</v>
      </c>
      <c r="N3366" t="s">
        <v>1268</v>
      </c>
      <c r="O3366" t="s">
        <v>74</v>
      </c>
      <c r="Q3366" s="199">
        <v>10000</v>
      </c>
      <c r="S3366" t="s">
        <v>2947</v>
      </c>
      <c r="T3366" t="s">
        <v>3255</v>
      </c>
      <c r="U3366" s="201">
        <v>3.66</v>
      </c>
      <c r="V3366" t="s">
        <v>73</v>
      </c>
      <c r="W3366" t="s">
        <v>1580</v>
      </c>
      <c r="X3366" t="s">
        <v>1093</v>
      </c>
      <c r="Y3366" t="s">
        <v>3275</v>
      </c>
      <c r="Z3366" t="s">
        <v>1909</v>
      </c>
      <c r="AA3366" t="s">
        <v>2612</v>
      </c>
      <c r="AB3366" s="198">
        <v>37043.875</v>
      </c>
      <c r="AC3366" s="198">
        <v>37072.875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1311412</v>
      </c>
      <c r="H3367" s="198">
        <v>37041.398460648146</v>
      </c>
      <c r="I3367" t="s">
        <v>1098</v>
      </c>
      <c r="M3367" t="s">
        <v>2946</v>
      </c>
      <c r="N3367" t="s">
        <v>1524</v>
      </c>
      <c r="O3367" t="s">
        <v>2035</v>
      </c>
      <c r="Q3367" s="199">
        <v>10000</v>
      </c>
      <c r="S3367" t="s">
        <v>2947</v>
      </c>
      <c r="T3367" t="s">
        <v>3255</v>
      </c>
      <c r="U3367" s="201">
        <v>3.67</v>
      </c>
      <c r="V3367" t="s">
        <v>1009</v>
      </c>
      <c r="W3367" t="s">
        <v>1107</v>
      </c>
      <c r="X3367" t="s">
        <v>1108</v>
      </c>
      <c r="Y3367" t="s">
        <v>1528</v>
      </c>
      <c r="Z3367" t="s">
        <v>1909</v>
      </c>
      <c r="AA3367">
        <v>818377</v>
      </c>
      <c r="AB3367" s="198">
        <v>37042.875</v>
      </c>
      <c r="AC3367" s="198">
        <v>37042.875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305</v>
      </c>
      <c r="G3368" s="202">
        <v>1311413</v>
      </c>
      <c r="H3368" s="198">
        <v>37041.398495370369</v>
      </c>
      <c r="I3368" t="s">
        <v>1277</v>
      </c>
      <c r="M3368" t="s">
        <v>2946</v>
      </c>
      <c r="N3368" t="s">
        <v>1524</v>
      </c>
      <c r="O3368" t="s">
        <v>4891</v>
      </c>
      <c r="P3368" s="199">
        <v>305</v>
      </c>
      <c r="S3368" t="s">
        <v>2947</v>
      </c>
      <c r="T3368" t="s">
        <v>3255</v>
      </c>
      <c r="U3368" s="201">
        <v>3.5150000000000001</v>
      </c>
      <c r="V3368" t="s">
        <v>3162</v>
      </c>
      <c r="W3368" t="s">
        <v>1363</v>
      </c>
      <c r="X3368" t="s">
        <v>1548</v>
      </c>
      <c r="Y3368" t="s">
        <v>1528</v>
      </c>
      <c r="Z3368" t="s">
        <v>1909</v>
      </c>
      <c r="AA3368">
        <v>818378</v>
      </c>
      <c r="AB3368" s="198">
        <v>37042.875</v>
      </c>
      <c r="AC3368" s="198">
        <v>37042.875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1311417</v>
      </c>
      <c r="H3369" s="198">
        <v>37041.398564814815</v>
      </c>
      <c r="I3369" t="s">
        <v>1262</v>
      </c>
      <c r="M3369" t="s">
        <v>2946</v>
      </c>
      <c r="N3369" t="s">
        <v>1524</v>
      </c>
      <c r="O3369" t="s">
        <v>4845</v>
      </c>
      <c r="P3369" s="199">
        <v>10000</v>
      </c>
      <c r="S3369" t="s">
        <v>2947</v>
      </c>
      <c r="T3369" t="s">
        <v>3255</v>
      </c>
      <c r="U3369" s="201">
        <v>3.7174999999999998</v>
      </c>
      <c r="V3369" t="s">
        <v>322</v>
      </c>
      <c r="W3369" t="s">
        <v>1526</v>
      </c>
      <c r="X3369" t="s">
        <v>1527</v>
      </c>
      <c r="Y3369" t="s">
        <v>1528</v>
      </c>
      <c r="Z3369" t="s">
        <v>1909</v>
      </c>
      <c r="AA3369">
        <v>818379</v>
      </c>
      <c r="AB3369" s="198">
        <v>37042.875</v>
      </c>
      <c r="AC3369" s="198">
        <v>37042.875</v>
      </c>
    </row>
    <row r="3370" spans="1:29" x14ac:dyDescent="0.25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</v>
      </c>
      <c r="G3370" s="202">
        <v>1311420</v>
      </c>
      <c r="H3370" s="198">
        <v>37041.398634259262</v>
      </c>
      <c r="I3370" t="s">
        <v>252</v>
      </c>
      <c r="M3370" t="s">
        <v>2952</v>
      </c>
      <c r="N3370" t="s">
        <v>3280</v>
      </c>
      <c r="O3370" t="s">
        <v>3281</v>
      </c>
      <c r="P3370" s="199">
        <v>1</v>
      </c>
      <c r="S3370" t="s">
        <v>3282</v>
      </c>
      <c r="T3370" t="s">
        <v>3255</v>
      </c>
      <c r="U3370" s="201">
        <v>7095</v>
      </c>
      <c r="V3370" t="s">
        <v>4684</v>
      </c>
      <c r="W3370" t="s">
        <v>3283</v>
      </c>
      <c r="X3370" t="s">
        <v>3257</v>
      </c>
      <c r="Y3370" t="s">
        <v>3258</v>
      </c>
      <c r="Z3370" t="s">
        <v>3259</v>
      </c>
      <c r="AA3370">
        <v>2158041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1311419</v>
      </c>
      <c r="H3371" s="198">
        <v>37041.398634259262</v>
      </c>
      <c r="I3371" t="s">
        <v>1529</v>
      </c>
      <c r="M3371" t="s">
        <v>2946</v>
      </c>
      <c r="N3371" t="s">
        <v>1524</v>
      </c>
      <c r="O3371" t="s">
        <v>4845</v>
      </c>
      <c r="P3371" s="199">
        <v>10000</v>
      </c>
      <c r="S3371" t="s">
        <v>2947</v>
      </c>
      <c r="T3371" t="s">
        <v>3255</v>
      </c>
      <c r="U3371" s="201">
        <v>3.7162999999999999</v>
      </c>
      <c r="V3371" t="s">
        <v>1530</v>
      </c>
      <c r="W3371" t="s">
        <v>1526</v>
      </c>
      <c r="X3371" t="s">
        <v>1527</v>
      </c>
      <c r="Y3371" t="s">
        <v>1528</v>
      </c>
      <c r="Z3371" t="s">
        <v>1909</v>
      </c>
      <c r="AA3371">
        <v>818380</v>
      </c>
      <c r="AB3371" s="198">
        <v>37042.875</v>
      </c>
      <c r="AC3371" s="198">
        <v>37042.875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1311422</v>
      </c>
      <c r="H3372" s="198">
        <v>37041.398680555554</v>
      </c>
      <c r="I3372" t="s">
        <v>1546</v>
      </c>
      <c r="M3372" t="s">
        <v>2946</v>
      </c>
      <c r="N3372" t="s">
        <v>1524</v>
      </c>
      <c r="O3372" t="s">
        <v>4912</v>
      </c>
      <c r="P3372" s="199">
        <v>5000</v>
      </c>
      <c r="S3372" t="s">
        <v>2947</v>
      </c>
      <c r="T3372" t="s">
        <v>3255</v>
      </c>
      <c r="U3372" s="201">
        <v>3.5724999999999998</v>
      </c>
      <c r="V3372" t="s">
        <v>4922</v>
      </c>
      <c r="W3372" t="s">
        <v>1363</v>
      </c>
      <c r="X3372" t="s">
        <v>1548</v>
      </c>
      <c r="Y3372" t="s">
        <v>1528</v>
      </c>
      <c r="Z3372" t="s">
        <v>1909</v>
      </c>
      <c r="AA3372">
        <v>818381</v>
      </c>
      <c r="AB3372" s="198">
        <v>37042.875</v>
      </c>
      <c r="AC3372" s="198">
        <v>37042.875</v>
      </c>
    </row>
    <row r="3373" spans="1:29" x14ac:dyDescent="0.25">
      <c r="A3373" s="44" t="str">
        <f t="shared" si="261"/>
        <v>US Power Physical</v>
      </c>
      <c r="B3373" s="44" t="str">
        <f t="shared" si="262"/>
        <v>US</v>
      </c>
      <c r="C3373" s="44" t="str">
        <f t="shared" si="263"/>
        <v>Power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5</v>
      </c>
      <c r="F3373" s="213">
        <f t="shared" si="265"/>
        <v>250</v>
      </c>
      <c r="G3373" s="202">
        <v>1311423</v>
      </c>
      <c r="H3373" s="198">
        <v>37041.398692129631</v>
      </c>
      <c r="I3373" t="s">
        <v>1676</v>
      </c>
      <c r="J3373" t="s">
        <v>1256</v>
      </c>
      <c r="K3373" t="s">
        <v>1257</v>
      </c>
      <c r="M3373" t="s">
        <v>1657</v>
      </c>
      <c r="N3373" t="s">
        <v>2977</v>
      </c>
      <c r="O3373" t="s">
        <v>41</v>
      </c>
      <c r="P3373" s="199">
        <v>50</v>
      </c>
      <c r="S3373" t="s">
        <v>2945</v>
      </c>
      <c r="T3373" t="s">
        <v>3255</v>
      </c>
      <c r="U3373" s="201">
        <v>44</v>
      </c>
      <c r="V3373" t="s">
        <v>268</v>
      </c>
      <c r="W3373" t="s">
        <v>1242</v>
      </c>
      <c r="X3373" t="s">
        <v>2984</v>
      </c>
      <c r="Y3373" t="s">
        <v>1072</v>
      </c>
      <c r="Z3373" t="s">
        <v>1904</v>
      </c>
      <c r="AA3373">
        <v>626109.1</v>
      </c>
      <c r="AB3373" s="198">
        <v>37046.875</v>
      </c>
      <c r="AC3373" s="198">
        <v>37050.875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1311424</v>
      </c>
      <c r="H3374" s="198">
        <v>37041.398692129631</v>
      </c>
      <c r="I3374" t="s">
        <v>2917</v>
      </c>
      <c r="M3374" t="s">
        <v>2946</v>
      </c>
      <c r="N3374" t="s">
        <v>2928</v>
      </c>
      <c r="O3374" t="s">
        <v>2104</v>
      </c>
      <c r="P3374" s="199">
        <v>5000</v>
      </c>
      <c r="S3374" t="s">
        <v>2947</v>
      </c>
      <c r="T3374" t="s">
        <v>3255</v>
      </c>
      <c r="U3374" s="201">
        <v>3.77</v>
      </c>
      <c r="V3374" t="s">
        <v>1587</v>
      </c>
      <c r="W3374" t="s">
        <v>1327</v>
      </c>
      <c r="X3374" t="s">
        <v>3386</v>
      </c>
      <c r="Y3374" t="s">
        <v>1528</v>
      </c>
      <c r="Z3374" t="s">
        <v>2930</v>
      </c>
      <c r="AA3374">
        <v>818382</v>
      </c>
      <c r="AB3374" s="198">
        <v>37042.875</v>
      </c>
      <c r="AC3374" s="198">
        <v>37042.875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2450</v>
      </c>
      <c r="G3375" s="202">
        <v>1311427</v>
      </c>
      <c r="H3375" s="198">
        <v>37041.398773148147</v>
      </c>
      <c r="I3375" t="s">
        <v>1546</v>
      </c>
      <c r="M3375" t="s">
        <v>2946</v>
      </c>
      <c r="N3375" t="s">
        <v>1524</v>
      </c>
      <c r="O3375" t="s">
        <v>4912</v>
      </c>
      <c r="P3375" s="199">
        <v>2450</v>
      </c>
      <c r="S3375" t="s">
        <v>2947</v>
      </c>
      <c r="T3375" t="s">
        <v>3255</v>
      </c>
      <c r="U3375" s="201">
        <v>3.57</v>
      </c>
      <c r="V3375" t="s">
        <v>4922</v>
      </c>
      <c r="W3375" t="s">
        <v>1363</v>
      </c>
      <c r="X3375" t="s">
        <v>1548</v>
      </c>
      <c r="Y3375" t="s">
        <v>1528</v>
      </c>
      <c r="Z3375" t="s">
        <v>1909</v>
      </c>
      <c r="AA3375">
        <v>818383</v>
      </c>
      <c r="AB3375" s="198">
        <v>37042.875</v>
      </c>
      <c r="AC3375" s="198">
        <v>37042.875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30</v>
      </c>
      <c r="F3376" s="213">
        <f t="shared" si="265"/>
        <v>5460</v>
      </c>
      <c r="G3376" s="202">
        <v>1311426</v>
      </c>
      <c r="H3376" s="198">
        <v>37041.398773148147</v>
      </c>
      <c r="I3376" t="s">
        <v>77</v>
      </c>
      <c r="M3376" t="s">
        <v>2946</v>
      </c>
      <c r="N3376" t="s">
        <v>1524</v>
      </c>
      <c r="O3376" t="s">
        <v>2281</v>
      </c>
      <c r="Q3376" s="199">
        <v>182</v>
      </c>
      <c r="S3376" t="s">
        <v>2947</v>
      </c>
      <c r="T3376" t="s">
        <v>3255</v>
      </c>
      <c r="U3376" s="201">
        <v>3.6</v>
      </c>
      <c r="V3376" t="s">
        <v>2271</v>
      </c>
      <c r="W3376" t="s">
        <v>1107</v>
      </c>
      <c r="X3376" t="s">
        <v>85</v>
      </c>
      <c r="Y3376" t="s">
        <v>1528</v>
      </c>
      <c r="Z3376" t="s">
        <v>1909</v>
      </c>
      <c r="AA3376">
        <v>818384</v>
      </c>
      <c r="AB3376" s="198">
        <v>37043.875</v>
      </c>
      <c r="AC3376" s="198">
        <v>37072.875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2550</v>
      </c>
      <c r="G3377" s="202">
        <v>1311429</v>
      </c>
      <c r="H3377" s="198">
        <v>37041.398923611108</v>
      </c>
      <c r="I3377" t="s">
        <v>1529</v>
      </c>
      <c r="M3377" t="s">
        <v>2946</v>
      </c>
      <c r="N3377" t="s">
        <v>1524</v>
      </c>
      <c r="O3377" t="s">
        <v>4912</v>
      </c>
      <c r="P3377" s="199">
        <v>2550</v>
      </c>
      <c r="S3377" t="s">
        <v>2947</v>
      </c>
      <c r="T3377" t="s">
        <v>3255</v>
      </c>
      <c r="U3377" s="201">
        <v>3.57</v>
      </c>
      <c r="V3377" t="s">
        <v>1561</v>
      </c>
      <c r="W3377" t="s">
        <v>1363</v>
      </c>
      <c r="X3377" t="s">
        <v>1548</v>
      </c>
      <c r="Y3377" t="s">
        <v>1528</v>
      </c>
      <c r="Z3377" t="s">
        <v>1909</v>
      </c>
      <c r="AA3377">
        <v>818385</v>
      </c>
      <c r="AB3377" s="198">
        <v>37042.875</v>
      </c>
      <c r="AC3377" s="198">
        <v>37042.875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11785</v>
      </c>
      <c r="G3378" s="202">
        <v>1311430</v>
      </c>
      <c r="H3378" s="198">
        <v>37041.398981481485</v>
      </c>
      <c r="I3378" t="s">
        <v>1098</v>
      </c>
      <c r="M3378" t="s">
        <v>2946</v>
      </c>
      <c r="N3378" t="s">
        <v>1524</v>
      </c>
      <c r="O3378" t="s">
        <v>110</v>
      </c>
      <c r="P3378" s="199">
        <v>11785</v>
      </c>
      <c r="S3378" t="s">
        <v>2947</v>
      </c>
      <c r="T3378" t="s">
        <v>3255</v>
      </c>
      <c r="U3378" s="201">
        <v>3.6749999999999998</v>
      </c>
      <c r="V3378" t="s">
        <v>2613</v>
      </c>
      <c r="W3378" t="s">
        <v>1101</v>
      </c>
      <c r="X3378" t="s">
        <v>1102</v>
      </c>
      <c r="Y3378" t="s">
        <v>1528</v>
      </c>
      <c r="Z3378" t="s">
        <v>1909</v>
      </c>
      <c r="AA3378">
        <v>818386</v>
      </c>
      <c r="AB3378" s="198">
        <v>37042.875</v>
      </c>
      <c r="AC3378" s="198">
        <v>37042.875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300000</v>
      </c>
      <c r="G3379" s="202">
        <v>1311431</v>
      </c>
      <c r="H3379" s="198">
        <v>37041.399039351854</v>
      </c>
      <c r="I3379" t="s">
        <v>1554</v>
      </c>
      <c r="M3379" t="s">
        <v>2946</v>
      </c>
      <c r="N3379" t="s">
        <v>1524</v>
      </c>
      <c r="O3379" t="s">
        <v>443</v>
      </c>
      <c r="P3379" s="199">
        <v>10000</v>
      </c>
      <c r="S3379" t="s">
        <v>2947</v>
      </c>
      <c r="T3379" t="s">
        <v>3255</v>
      </c>
      <c r="U3379" s="201">
        <v>3.6749999999999998</v>
      </c>
      <c r="V3379" t="s">
        <v>339</v>
      </c>
      <c r="W3379" t="s">
        <v>1388</v>
      </c>
      <c r="X3379" t="s">
        <v>1461</v>
      </c>
      <c r="Y3379" t="s">
        <v>1528</v>
      </c>
      <c r="Z3379" t="s">
        <v>1909</v>
      </c>
      <c r="AA3379">
        <v>818387</v>
      </c>
      <c r="AB3379" s="198">
        <v>37043.875</v>
      </c>
      <c r="AC3379" s="198">
        <v>37072.875</v>
      </c>
    </row>
    <row r="3380" spans="1:31" x14ac:dyDescent="0.25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1311434</v>
      </c>
      <c r="H3380" s="198">
        <v>37041.399085648147</v>
      </c>
      <c r="I3380" t="s">
        <v>1062</v>
      </c>
      <c r="M3380" t="s">
        <v>3086</v>
      </c>
      <c r="N3380" t="s">
        <v>1063</v>
      </c>
      <c r="O3380" t="s">
        <v>2972</v>
      </c>
      <c r="Q3380" s="199">
        <v>50000</v>
      </c>
      <c r="S3380" t="s">
        <v>2953</v>
      </c>
      <c r="T3380" t="s">
        <v>3255</v>
      </c>
      <c r="U3380" s="201">
        <v>28.61</v>
      </c>
      <c r="V3380" t="s">
        <v>1064</v>
      </c>
      <c r="W3380" t="s">
        <v>1065</v>
      </c>
      <c r="X3380" t="s">
        <v>1066</v>
      </c>
      <c r="Y3380" t="s">
        <v>1670</v>
      </c>
      <c r="Z3380" t="s">
        <v>1909</v>
      </c>
      <c r="AA3380">
        <v>109564</v>
      </c>
      <c r="AB3380" s="198">
        <v>37073</v>
      </c>
      <c r="AC3380" s="198">
        <v>37103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1311435</v>
      </c>
      <c r="H3381" s="198">
        <v>37041.399155092593</v>
      </c>
      <c r="I3381" t="s">
        <v>1600</v>
      </c>
      <c r="M3381" t="s">
        <v>2946</v>
      </c>
      <c r="N3381" t="s">
        <v>1524</v>
      </c>
      <c r="O3381" t="s">
        <v>1986</v>
      </c>
      <c r="Q3381" s="199">
        <v>5000</v>
      </c>
      <c r="S3381" t="s">
        <v>2947</v>
      </c>
      <c r="T3381" t="s">
        <v>3255</v>
      </c>
      <c r="U3381" s="201">
        <v>3.64</v>
      </c>
      <c r="V3381" t="s">
        <v>1365</v>
      </c>
      <c r="W3381" t="s">
        <v>1562</v>
      </c>
      <c r="X3381" t="s">
        <v>1563</v>
      </c>
      <c r="Y3381" t="s">
        <v>1528</v>
      </c>
      <c r="Z3381" t="s">
        <v>1909</v>
      </c>
      <c r="AA3381">
        <v>818388</v>
      </c>
      <c r="AB3381" s="198">
        <v>37042.875</v>
      </c>
      <c r="AC3381" s="198">
        <v>37042.875</v>
      </c>
    </row>
    <row r="3382" spans="1:31" x14ac:dyDescent="0.25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450000</v>
      </c>
      <c r="G3382" s="202">
        <v>1311436</v>
      </c>
      <c r="H3382" s="198">
        <v>37041.399224537039</v>
      </c>
      <c r="I3382" t="s">
        <v>1532</v>
      </c>
      <c r="M3382" t="s">
        <v>2946</v>
      </c>
      <c r="N3382" t="s">
        <v>1268</v>
      </c>
      <c r="O3382" t="s">
        <v>1168</v>
      </c>
      <c r="Q3382" s="199">
        <v>15000</v>
      </c>
      <c r="S3382" t="s">
        <v>2947</v>
      </c>
      <c r="T3382" t="s">
        <v>3255</v>
      </c>
      <c r="U3382" s="201">
        <v>3.68</v>
      </c>
      <c r="V3382" t="s">
        <v>2148</v>
      </c>
      <c r="W3382" t="s">
        <v>1402</v>
      </c>
      <c r="X3382" t="s">
        <v>1403</v>
      </c>
      <c r="Y3382" t="s">
        <v>3275</v>
      </c>
      <c r="Z3382" t="s">
        <v>1909</v>
      </c>
      <c r="AA3382" t="s">
        <v>2614</v>
      </c>
      <c r="AB3382" s="198">
        <v>37043.875</v>
      </c>
      <c r="AC3382" s="198">
        <v>37072.875</v>
      </c>
    </row>
    <row r="3383" spans="1:31" x14ac:dyDescent="0.25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151</v>
      </c>
      <c r="F3383" s="213">
        <f t="shared" si="265"/>
        <v>755000</v>
      </c>
      <c r="G3383" s="202">
        <v>1311438</v>
      </c>
      <c r="H3383" s="198">
        <v>37041.399247685185</v>
      </c>
      <c r="I3383" t="s">
        <v>1600</v>
      </c>
      <c r="M3383" t="s">
        <v>2946</v>
      </c>
      <c r="N3383" t="s">
        <v>1268</v>
      </c>
      <c r="O3383" t="s">
        <v>1555</v>
      </c>
      <c r="Q3383" s="199">
        <v>5000</v>
      </c>
      <c r="S3383" t="s">
        <v>2947</v>
      </c>
      <c r="T3383" t="s">
        <v>3255</v>
      </c>
      <c r="U3383" s="201">
        <v>4.1550000000000002</v>
      </c>
      <c r="V3383" t="s">
        <v>1133</v>
      </c>
      <c r="W3383" t="s">
        <v>1767</v>
      </c>
      <c r="X3383" t="s">
        <v>1269</v>
      </c>
      <c r="Y3383" t="s">
        <v>3275</v>
      </c>
      <c r="Z3383" t="s">
        <v>1909</v>
      </c>
      <c r="AA3383" t="s">
        <v>2615</v>
      </c>
      <c r="AB3383" s="198">
        <v>37196</v>
      </c>
      <c r="AC3383" s="198">
        <v>37346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1311440</v>
      </c>
      <c r="H3384" s="198">
        <v>37041.399305555555</v>
      </c>
      <c r="I3384" t="s">
        <v>92</v>
      </c>
      <c r="M3384" t="s">
        <v>2946</v>
      </c>
      <c r="N3384" t="s">
        <v>1524</v>
      </c>
      <c r="O3384" t="s">
        <v>4912</v>
      </c>
      <c r="Q3384" s="199">
        <v>5000</v>
      </c>
      <c r="S3384" t="s">
        <v>2947</v>
      </c>
      <c r="T3384" t="s">
        <v>3255</v>
      </c>
      <c r="U3384" s="201">
        <v>3.57</v>
      </c>
      <c r="V3384" t="s">
        <v>1197</v>
      </c>
      <c r="W3384" t="s">
        <v>1363</v>
      </c>
      <c r="X3384" t="s">
        <v>1548</v>
      </c>
      <c r="Y3384" t="s">
        <v>1528</v>
      </c>
      <c r="Z3384" t="s">
        <v>1909</v>
      </c>
      <c r="AA3384">
        <v>818389</v>
      </c>
      <c r="AB3384" s="198">
        <v>37042.875</v>
      </c>
      <c r="AC3384" s="198">
        <v>37042.875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1311443</v>
      </c>
      <c r="H3385" s="198">
        <v>37041.399340277778</v>
      </c>
      <c r="I3385" t="s">
        <v>92</v>
      </c>
      <c r="M3385" t="s">
        <v>2946</v>
      </c>
      <c r="N3385" t="s">
        <v>1524</v>
      </c>
      <c r="O3385" t="s">
        <v>4921</v>
      </c>
      <c r="P3385" s="199">
        <v>5000</v>
      </c>
      <c r="S3385" t="s">
        <v>2947</v>
      </c>
      <c r="T3385" t="s">
        <v>3255</v>
      </c>
      <c r="U3385" s="201">
        <v>3.5775000000000001</v>
      </c>
      <c r="V3385" t="s">
        <v>1197</v>
      </c>
      <c r="W3385" t="s">
        <v>1363</v>
      </c>
      <c r="X3385" t="s">
        <v>1548</v>
      </c>
      <c r="Y3385" t="s">
        <v>1528</v>
      </c>
      <c r="Z3385" t="s">
        <v>1909</v>
      </c>
      <c r="AA3385">
        <v>818390</v>
      </c>
      <c r="AB3385" s="198">
        <v>37042.875</v>
      </c>
      <c r="AC3385" s="198">
        <v>37042.875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10000</v>
      </c>
      <c r="G3386" s="202">
        <v>1311445</v>
      </c>
      <c r="H3386" s="198">
        <v>37041.399363425924</v>
      </c>
      <c r="I3386" t="s">
        <v>1098</v>
      </c>
      <c r="M3386" t="s">
        <v>2946</v>
      </c>
      <c r="N3386" t="s">
        <v>1524</v>
      </c>
      <c r="O3386" t="s">
        <v>112</v>
      </c>
      <c r="Q3386" s="199">
        <v>10000</v>
      </c>
      <c r="S3386" t="s">
        <v>2947</v>
      </c>
      <c r="T3386" t="s">
        <v>3255</v>
      </c>
      <c r="U3386" s="201">
        <v>3.5825</v>
      </c>
      <c r="V3386" t="s">
        <v>1009</v>
      </c>
      <c r="W3386" t="s">
        <v>1388</v>
      </c>
      <c r="X3386" t="s">
        <v>85</v>
      </c>
      <c r="Y3386" t="s">
        <v>1528</v>
      </c>
      <c r="Z3386" t="s">
        <v>1909</v>
      </c>
      <c r="AA3386">
        <v>818391</v>
      </c>
      <c r="AB3386" s="198">
        <v>37042.875</v>
      </c>
      <c r="AC3386" s="198">
        <v>37042.875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9650</v>
      </c>
      <c r="G3387" s="202">
        <v>1311447</v>
      </c>
      <c r="H3387" s="198">
        <v>37041.399444444447</v>
      </c>
      <c r="I3387" t="s">
        <v>2910</v>
      </c>
      <c r="M3387" t="s">
        <v>2946</v>
      </c>
      <c r="N3387" t="s">
        <v>1524</v>
      </c>
      <c r="O3387" t="s">
        <v>4941</v>
      </c>
      <c r="Q3387" s="199">
        <v>9650</v>
      </c>
      <c r="S3387" t="s">
        <v>2947</v>
      </c>
      <c r="T3387" t="s">
        <v>3255</v>
      </c>
      <c r="U3387" s="201">
        <v>3.64</v>
      </c>
      <c r="V3387" t="s">
        <v>2935</v>
      </c>
      <c r="W3387" t="s">
        <v>1388</v>
      </c>
      <c r="X3387" t="s">
        <v>85</v>
      </c>
      <c r="Y3387" t="s">
        <v>1528</v>
      </c>
      <c r="Z3387" t="s">
        <v>1909</v>
      </c>
      <c r="AA3387">
        <v>818392</v>
      </c>
      <c r="AB3387" s="198">
        <v>37042.875</v>
      </c>
      <c r="AC3387" s="198">
        <v>37042.875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1650</v>
      </c>
      <c r="G3388" s="202">
        <v>1311448</v>
      </c>
      <c r="H3388" s="198">
        <v>37041.399467592593</v>
      </c>
      <c r="I3388" t="s">
        <v>1323</v>
      </c>
      <c r="M3388" t="s">
        <v>2946</v>
      </c>
      <c r="N3388" t="s">
        <v>1524</v>
      </c>
      <c r="O3388" t="s">
        <v>4921</v>
      </c>
      <c r="Q3388" s="199">
        <v>1650</v>
      </c>
      <c r="S3388" t="s">
        <v>2947</v>
      </c>
      <c r="T3388" t="s">
        <v>3255</v>
      </c>
      <c r="U3388" s="201">
        <v>3.58</v>
      </c>
      <c r="V3388" t="s">
        <v>1375</v>
      </c>
      <c r="W3388" t="s">
        <v>1363</v>
      </c>
      <c r="X3388" t="s">
        <v>1548</v>
      </c>
      <c r="Y3388" t="s">
        <v>1528</v>
      </c>
      <c r="Z3388" t="s">
        <v>1909</v>
      </c>
      <c r="AA3388">
        <v>818393</v>
      </c>
      <c r="AB3388" s="198">
        <v>37042.875</v>
      </c>
      <c r="AC3388" s="198">
        <v>37042.875</v>
      </c>
      <c r="AE3388" s="116">
        <f>IF(S3388="Gallon",F3388/42,F3388)</f>
        <v>1650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150000</v>
      </c>
      <c r="G3389" s="202">
        <v>1311449</v>
      </c>
      <c r="H3389" s="198">
        <v>37041.399537037039</v>
      </c>
      <c r="I3389" t="s">
        <v>1546</v>
      </c>
      <c r="M3389" t="s">
        <v>2946</v>
      </c>
      <c r="N3389" t="s">
        <v>1524</v>
      </c>
      <c r="O3389" t="s">
        <v>1124</v>
      </c>
      <c r="Q3389" s="199">
        <v>5000</v>
      </c>
      <c r="S3389" t="s">
        <v>2947</v>
      </c>
      <c r="T3389" t="s">
        <v>3255</v>
      </c>
      <c r="U3389" s="201">
        <v>10.15</v>
      </c>
      <c r="V3389" t="s">
        <v>2181</v>
      </c>
      <c r="W3389" t="s">
        <v>1126</v>
      </c>
      <c r="X3389" t="s">
        <v>83</v>
      </c>
      <c r="Y3389" t="s">
        <v>1528</v>
      </c>
      <c r="Z3389" t="s">
        <v>1909</v>
      </c>
      <c r="AA3389">
        <v>818395</v>
      </c>
      <c r="AB3389" s="198">
        <v>37043.875</v>
      </c>
      <c r="AC3389" s="198">
        <v>37072.875</v>
      </c>
      <c r="AE3389" s="116">
        <f>IF(S3389="Gallon",F3389/42,F3389)</f>
        <v>150000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2450</v>
      </c>
      <c r="G3390" s="202">
        <v>1311450</v>
      </c>
      <c r="H3390" s="198">
        <v>37041.399537037039</v>
      </c>
      <c r="I3390" t="s">
        <v>1529</v>
      </c>
      <c r="M3390" t="s">
        <v>2946</v>
      </c>
      <c r="N3390" t="s">
        <v>1524</v>
      </c>
      <c r="O3390" t="s">
        <v>4912</v>
      </c>
      <c r="P3390" s="199">
        <v>2450</v>
      </c>
      <c r="S3390" t="s">
        <v>2947</v>
      </c>
      <c r="T3390" t="s">
        <v>3255</v>
      </c>
      <c r="U3390" s="201">
        <v>3.5674999999999999</v>
      </c>
      <c r="V3390" t="s">
        <v>1561</v>
      </c>
      <c r="W3390" t="s">
        <v>1363</v>
      </c>
      <c r="X3390" t="s">
        <v>1548</v>
      </c>
      <c r="Y3390" t="s">
        <v>1528</v>
      </c>
      <c r="Z3390" t="s">
        <v>1909</v>
      </c>
      <c r="AA3390">
        <v>818394</v>
      </c>
      <c r="AB3390" s="198">
        <v>37042.875</v>
      </c>
      <c r="AC3390" s="198">
        <v>37042.875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1311451</v>
      </c>
      <c r="H3391" s="198">
        <v>37041.399606481478</v>
      </c>
      <c r="I3391" t="s">
        <v>1554</v>
      </c>
      <c r="M3391" t="s">
        <v>2946</v>
      </c>
      <c r="N3391" t="s">
        <v>1524</v>
      </c>
      <c r="O3391" t="s">
        <v>357</v>
      </c>
      <c r="Q3391" s="199">
        <v>10000</v>
      </c>
      <c r="S3391" t="s">
        <v>2947</v>
      </c>
      <c r="T3391" t="s">
        <v>3255</v>
      </c>
      <c r="U3391" s="201">
        <v>3.6949999999999998</v>
      </c>
      <c r="V3391" t="s">
        <v>339</v>
      </c>
      <c r="W3391" t="s">
        <v>1388</v>
      </c>
      <c r="X3391" t="s">
        <v>1461</v>
      </c>
      <c r="Y3391" t="s">
        <v>1528</v>
      </c>
      <c r="Z3391" t="s">
        <v>1909</v>
      </c>
      <c r="AA3391">
        <v>818396</v>
      </c>
      <c r="AB3391" s="198">
        <v>37042.875</v>
      </c>
      <c r="AC3391" s="198">
        <v>37042.875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1063</v>
      </c>
      <c r="G3392" s="202">
        <v>1311453</v>
      </c>
      <c r="H3392" s="198">
        <v>37041.399710648147</v>
      </c>
      <c r="I3392" t="s">
        <v>2976</v>
      </c>
      <c r="M3392" t="s">
        <v>2946</v>
      </c>
      <c r="N3392" t="s">
        <v>1524</v>
      </c>
      <c r="O3392" t="s">
        <v>4945</v>
      </c>
      <c r="P3392" s="199">
        <v>1063</v>
      </c>
      <c r="S3392" t="s">
        <v>2947</v>
      </c>
      <c r="T3392" t="s">
        <v>3255</v>
      </c>
      <c r="U3392" s="201">
        <v>3.9950000000000001</v>
      </c>
      <c r="V3392" t="s">
        <v>2927</v>
      </c>
      <c r="W3392" t="s">
        <v>250</v>
      </c>
      <c r="X3392" t="s">
        <v>70</v>
      </c>
      <c r="Y3392" t="s">
        <v>1528</v>
      </c>
      <c r="Z3392" t="s">
        <v>1909</v>
      </c>
      <c r="AA3392">
        <v>818397</v>
      </c>
      <c r="AB3392" s="198">
        <v>37042.875</v>
      </c>
      <c r="AC3392" s="198">
        <v>37042.875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1311452</v>
      </c>
      <c r="H3393" s="198">
        <v>37041.399710648147</v>
      </c>
      <c r="I3393" t="s">
        <v>2992</v>
      </c>
      <c r="M3393" t="s">
        <v>2946</v>
      </c>
      <c r="N3393" t="s">
        <v>1524</v>
      </c>
      <c r="O3393" t="s">
        <v>112</v>
      </c>
      <c r="P3393" s="199">
        <v>10000</v>
      </c>
      <c r="S3393" t="s">
        <v>2947</v>
      </c>
      <c r="T3393" t="s">
        <v>3255</v>
      </c>
      <c r="U3393" s="201">
        <v>3.5525000000000002</v>
      </c>
      <c r="V3393" t="s">
        <v>1589</v>
      </c>
      <c r="W3393" t="s">
        <v>1388</v>
      </c>
      <c r="X3393" t="s">
        <v>85</v>
      </c>
      <c r="Y3393" t="s">
        <v>1528</v>
      </c>
      <c r="Z3393" t="s">
        <v>1909</v>
      </c>
      <c r="AA3393">
        <v>818398</v>
      </c>
      <c r="AB3393" s="198">
        <v>37042.875</v>
      </c>
      <c r="AC3393" s="198">
        <v>37042.875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9192</v>
      </c>
      <c r="G3394" s="202">
        <v>1311454</v>
      </c>
      <c r="H3394" s="198">
        <v>37041.399861111109</v>
      </c>
      <c r="I3394" t="s">
        <v>2910</v>
      </c>
      <c r="M3394" t="s">
        <v>2946</v>
      </c>
      <c r="N3394" t="s">
        <v>1524</v>
      </c>
      <c r="O3394" t="s">
        <v>362</v>
      </c>
      <c r="Q3394" s="199">
        <v>9192</v>
      </c>
      <c r="S3394" t="s">
        <v>2947</v>
      </c>
      <c r="T3394" t="s">
        <v>3255</v>
      </c>
      <c r="U3394" s="201">
        <v>3.64</v>
      </c>
      <c r="V3394" t="s">
        <v>2935</v>
      </c>
      <c r="W3394" t="s">
        <v>1388</v>
      </c>
      <c r="X3394" t="s">
        <v>85</v>
      </c>
      <c r="Y3394" t="s">
        <v>1528</v>
      </c>
      <c r="Z3394" t="s">
        <v>1909</v>
      </c>
      <c r="AA3394">
        <v>818399</v>
      </c>
      <c r="AB3394" s="198">
        <v>37042.875</v>
      </c>
      <c r="AC3394" s="198">
        <v>37042.875</v>
      </c>
      <c r="AE3394" s="116">
        <f>IF(S3394="Gallon",F3394/42,F3394)</f>
        <v>9192</v>
      </c>
    </row>
    <row r="3395" spans="1:31" x14ac:dyDescent="0.25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50000</v>
      </c>
      <c r="G3395" s="202">
        <v>1311455</v>
      </c>
      <c r="H3395" s="198">
        <v>37041.399976851855</v>
      </c>
      <c r="I3395" t="s">
        <v>3317</v>
      </c>
      <c r="M3395" t="s">
        <v>2946</v>
      </c>
      <c r="N3395" t="s">
        <v>3288</v>
      </c>
      <c r="O3395" t="s">
        <v>198</v>
      </c>
      <c r="P3395" s="199">
        <v>50000</v>
      </c>
      <c r="S3395" t="s">
        <v>3290</v>
      </c>
      <c r="T3395" t="s">
        <v>3291</v>
      </c>
      <c r="U3395" s="201">
        <v>20.65</v>
      </c>
      <c r="V3395" t="s">
        <v>4739</v>
      </c>
      <c r="W3395" t="s">
        <v>3302</v>
      </c>
      <c r="X3395" t="s">
        <v>3293</v>
      </c>
      <c r="Y3395" t="s">
        <v>3294</v>
      </c>
      <c r="Z3395" t="s">
        <v>3260</v>
      </c>
      <c r="AA3395">
        <v>105484</v>
      </c>
      <c r="AB3395" s="198">
        <v>37041.875</v>
      </c>
      <c r="AC3395" s="198">
        <v>37041.875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7404</v>
      </c>
      <c r="G3396" s="202">
        <v>1311456</v>
      </c>
      <c r="H3396" s="198">
        <v>37041.399976851855</v>
      </c>
      <c r="I3396" t="s">
        <v>1529</v>
      </c>
      <c r="M3396" t="s">
        <v>2946</v>
      </c>
      <c r="N3396" t="s">
        <v>1524</v>
      </c>
      <c r="O3396" t="s">
        <v>4845</v>
      </c>
      <c r="P3396" s="199">
        <v>7404</v>
      </c>
      <c r="S3396" t="s">
        <v>2947</v>
      </c>
      <c r="T3396" t="s">
        <v>3255</v>
      </c>
      <c r="U3396" s="201">
        <v>3.7124999999999999</v>
      </c>
      <c r="V3396" t="s">
        <v>289</v>
      </c>
      <c r="W3396" t="s">
        <v>1526</v>
      </c>
      <c r="X3396" t="s">
        <v>1527</v>
      </c>
      <c r="Y3396" t="s">
        <v>1528</v>
      </c>
      <c r="Z3396" t="s">
        <v>1909</v>
      </c>
      <c r="AA3396">
        <v>818400</v>
      </c>
      <c r="AB3396" s="198">
        <v>37042.875</v>
      </c>
      <c r="AC3396" s="198">
        <v>37042.875</v>
      </c>
    </row>
    <row r="3397" spans="1:31" x14ac:dyDescent="0.25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31</v>
      </c>
      <c r="F3397" s="213">
        <f t="shared" si="265"/>
        <v>310000</v>
      </c>
      <c r="G3397" s="202">
        <v>1311459</v>
      </c>
      <c r="H3397" s="198">
        <v>37041.400046296294</v>
      </c>
      <c r="I3397" t="s">
        <v>77</v>
      </c>
      <c r="M3397" t="s">
        <v>2946</v>
      </c>
      <c r="N3397" t="s">
        <v>1268</v>
      </c>
      <c r="O3397" t="s">
        <v>1537</v>
      </c>
      <c r="Q3397" s="199">
        <v>10000</v>
      </c>
      <c r="S3397" t="s">
        <v>2947</v>
      </c>
      <c r="T3397" t="s">
        <v>3255</v>
      </c>
      <c r="U3397" s="201">
        <v>3.71</v>
      </c>
      <c r="V3397" t="s">
        <v>1216</v>
      </c>
      <c r="W3397" t="s">
        <v>1767</v>
      </c>
      <c r="X3397" t="s">
        <v>1269</v>
      </c>
      <c r="Y3397" t="s">
        <v>3275</v>
      </c>
      <c r="Z3397" t="s">
        <v>1909</v>
      </c>
      <c r="AA3397" t="s">
        <v>2616</v>
      </c>
      <c r="AB3397" s="198">
        <v>37073.875</v>
      </c>
      <c r="AC3397" s="198">
        <v>37103.875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1311457</v>
      </c>
      <c r="H3398" s="198">
        <v>37041.400046296294</v>
      </c>
      <c r="I3398" t="s">
        <v>1552</v>
      </c>
      <c r="M3398" t="s">
        <v>2946</v>
      </c>
      <c r="N3398" t="s">
        <v>1524</v>
      </c>
      <c r="O3398" t="s">
        <v>4921</v>
      </c>
      <c r="P3398" s="199">
        <v>5000</v>
      </c>
      <c r="S3398" t="s">
        <v>2947</v>
      </c>
      <c r="T3398" t="s">
        <v>3255</v>
      </c>
      <c r="U3398" s="201">
        <v>3.5750000000000002</v>
      </c>
      <c r="V3398" t="s">
        <v>1082</v>
      </c>
      <c r="W3398" t="s">
        <v>1363</v>
      </c>
      <c r="X3398" t="s">
        <v>1548</v>
      </c>
      <c r="Y3398" t="s">
        <v>1528</v>
      </c>
      <c r="Z3398" t="s">
        <v>1909</v>
      </c>
      <c r="AA3398">
        <v>818403</v>
      </c>
      <c r="AB3398" s="198">
        <v>37042.875</v>
      </c>
      <c r="AC3398" s="198">
        <v>37042.875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5735</v>
      </c>
      <c r="G3399" s="202">
        <v>1311458</v>
      </c>
      <c r="H3399" s="198">
        <v>37041.400046296294</v>
      </c>
      <c r="I3399" t="s">
        <v>1238</v>
      </c>
      <c r="M3399" t="s">
        <v>2946</v>
      </c>
      <c r="N3399" t="s">
        <v>1524</v>
      </c>
      <c r="O3399" t="s">
        <v>2163</v>
      </c>
      <c r="Q3399" s="199">
        <v>5735</v>
      </c>
      <c r="S3399" t="s">
        <v>2947</v>
      </c>
      <c r="T3399" t="s">
        <v>3255</v>
      </c>
      <c r="U3399" s="201">
        <v>3.7174999999999998</v>
      </c>
      <c r="V3399" t="s">
        <v>1525</v>
      </c>
      <c r="W3399" t="s">
        <v>1526</v>
      </c>
      <c r="X3399" t="s">
        <v>1527</v>
      </c>
      <c r="Y3399" t="s">
        <v>1528</v>
      </c>
      <c r="Z3399" t="s">
        <v>1909</v>
      </c>
      <c r="AA3399">
        <v>818401</v>
      </c>
      <c r="AB3399" s="198">
        <v>37042.875</v>
      </c>
      <c r="AC3399" s="198">
        <v>37042.875</v>
      </c>
    </row>
    <row r="3400" spans="1:31" x14ac:dyDescent="0.25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1311460</v>
      </c>
      <c r="H3400" s="198">
        <v>37041.400057870371</v>
      </c>
      <c r="I3400" t="s">
        <v>3358</v>
      </c>
      <c r="M3400" t="s">
        <v>2946</v>
      </c>
      <c r="N3400" t="s">
        <v>96</v>
      </c>
      <c r="O3400" t="s">
        <v>1016</v>
      </c>
      <c r="P3400" s="199">
        <v>5000</v>
      </c>
      <c r="S3400" t="s">
        <v>3329</v>
      </c>
      <c r="T3400" t="s">
        <v>97</v>
      </c>
      <c r="U3400" s="201">
        <v>4.76</v>
      </c>
      <c r="V3400" t="s">
        <v>3359</v>
      </c>
      <c r="W3400" t="s">
        <v>98</v>
      </c>
      <c r="X3400" t="s">
        <v>99</v>
      </c>
      <c r="Y3400" t="s">
        <v>1528</v>
      </c>
      <c r="Z3400" t="s">
        <v>1910</v>
      </c>
      <c r="AA3400">
        <v>818402</v>
      </c>
      <c r="AB3400" s="198">
        <v>37041.875</v>
      </c>
      <c r="AC3400" s="198">
        <v>37041.875</v>
      </c>
    </row>
    <row r="3401" spans="1:31" x14ac:dyDescent="0.25">
      <c r="A3401" s="44" t="str">
        <f t="shared" si="261"/>
        <v>US Power Physical</v>
      </c>
      <c r="B3401" s="44" t="str">
        <f t="shared" si="262"/>
        <v>US</v>
      </c>
      <c r="C3401" s="44" t="str">
        <f t="shared" si="263"/>
        <v>Power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</v>
      </c>
      <c r="G3401" s="202">
        <v>1311461</v>
      </c>
      <c r="H3401" s="198">
        <v>37041.400057870371</v>
      </c>
      <c r="I3401" t="s">
        <v>1534</v>
      </c>
      <c r="M3401" t="s">
        <v>1657</v>
      </c>
      <c r="N3401" t="s">
        <v>2977</v>
      </c>
      <c r="O3401" t="s">
        <v>4887</v>
      </c>
      <c r="P3401" s="199">
        <v>50</v>
      </c>
      <c r="S3401" t="s">
        <v>2945</v>
      </c>
      <c r="T3401" t="s">
        <v>3255</v>
      </c>
      <c r="U3401" s="201">
        <v>20.75</v>
      </c>
      <c r="V3401" t="s">
        <v>1535</v>
      </c>
      <c r="W3401" t="s">
        <v>2993</v>
      </c>
      <c r="X3401" t="s">
        <v>2994</v>
      </c>
      <c r="Y3401" t="s">
        <v>1072</v>
      </c>
      <c r="Z3401" t="s">
        <v>1904</v>
      </c>
      <c r="AA3401">
        <v>626114.1</v>
      </c>
      <c r="AB3401" s="198">
        <v>37043.875</v>
      </c>
      <c r="AC3401" s="198">
        <v>37072.875</v>
      </c>
    </row>
    <row r="3402" spans="1:31" x14ac:dyDescent="0.25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31</v>
      </c>
      <c r="F3402" s="213">
        <f t="shared" si="265"/>
        <v>310000</v>
      </c>
      <c r="G3402" s="202">
        <v>1311462</v>
      </c>
      <c r="H3402" s="198">
        <v>37041.400081018517</v>
      </c>
      <c r="I3402" t="s">
        <v>60</v>
      </c>
      <c r="M3402" t="s">
        <v>2946</v>
      </c>
      <c r="N3402" t="s">
        <v>1268</v>
      </c>
      <c r="O3402" t="s">
        <v>1537</v>
      </c>
      <c r="Q3402" s="199">
        <v>10000</v>
      </c>
      <c r="S3402" t="s">
        <v>2947</v>
      </c>
      <c r="T3402" t="s">
        <v>3255</v>
      </c>
      <c r="U3402" s="201">
        <v>3.71</v>
      </c>
      <c r="V3402" t="s">
        <v>3166</v>
      </c>
      <c r="W3402" t="s">
        <v>1767</v>
      </c>
      <c r="X3402" t="s">
        <v>1269</v>
      </c>
      <c r="Y3402" t="s">
        <v>3275</v>
      </c>
      <c r="Z3402" t="s">
        <v>1909</v>
      </c>
      <c r="AA3402" t="s">
        <v>2617</v>
      </c>
      <c r="AB3402" s="198">
        <v>37073.875</v>
      </c>
      <c r="AC3402" s="198">
        <v>37103.875</v>
      </c>
    </row>
    <row r="3403" spans="1:31" x14ac:dyDescent="0.25">
      <c r="A3403" s="44" t="str">
        <f t="shared" ref="A3403:A3466" si="266">B3403&amp;" "&amp;C3403&amp;" "&amp;D3403</f>
        <v>US Power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Power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61</v>
      </c>
      <c r="F3403" s="213">
        <f t="shared" ref="F3403:F3466" si="270">E3403*SUM(P3403:Q3403)</f>
        <v>3050</v>
      </c>
      <c r="G3403" s="202">
        <v>1311463</v>
      </c>
      <c r="H3403" s="198">
        <v>37041.400081018517</v>
      </c>
      <c r="I3403" t="s">
        <v>1226</v>
      </c>
      <c r="M3403" t="s">
        <v>1657</v>
      </c>
      <c r="N3403" t="s">
        <v>2977</v>
      </c>
      <c r="O3403" t="s">
        <v>2577</v>
      </c>
      <c r="P3403" s="199">
        <v>50</v>
      </c>
      <c r="S3403" t="s">
        <v>2945</v>
      </c>
      <c r="T3403" t="s">
        <v>3255</v>
      </c>
      <c r="U3403" s="201">
        <v>36.25</v>
      </c>
      <c r="V3403" t="s">
        <v>3173</v>
      </c>
      <c r="W3403" t="s">
        <v>1265</v>
      </c>
      <c r="X3403" t="s">
        <v>3202</v>
      </c>
      <c r="Y3403" t="s">
        <v>1072</v>
      </c>
      <c r="Z3403" t="s">
        <v>1904</v>
      </c>
      <c r="AA3403">
        <v>626115.1</v>
      </c>
      <c r="AB3403" s="198">
        <v>37316.875</v>
      </c>
      <c r="AC3403" s="198">
        <v>37376.875</v>
      </c>
    </row>
    <row r="3404" spans="1:31" x14ac:dyDescent="0.25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1311464</v>
      </c>
      <c r="H3404" s="198">
        <v>37041.400104166663</v>
      </c>
      <c r="I3404" t="s">
        <v>1496</v>
      </c>
      <c r="M3404" t="s">
        <v>2946</v>
      </c>
      <c r="N3404" t="s">
        <v>96</v>
      </c>
      <c r="O3404" t="s">
        <v>1016</v>
      </c>
      <c r="P3404" s="199">
        <v>5000</v>
      </c>
      <c r="S3404" t="s">
        <v>3329</v>
      </c>
      <c r="T3404" t="s">
        <v>97</v>
      </c>
      <c r="U3404" s="201">
        <v>4.76</v>
      </c>
      <c r="V3404" t="s">
        <v>3193</v>
      </c>
      <c r="W3404" t="s">
        <v>98</v>
      </c>
      <c r="X3404" t="s">
        <v>99</v>
      </c>
      <c r="Y3404" t="s">
        <v>1528</v>
      </c>
      <c r="Z3404" t="s">
        <v>1910</v>
      </c>
      <c r="AA3404">
        <v>818404</v>
      </c>
      <c r="AB3404" s="198">
        <v>37041.875</v>
      </c>
      <c r="AC3404" s="198">
        <v>37041.875</v>
      </c>
    </row>
    <row r="3405" spans="1:31" x14ac:dyDescent="0.25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1311466</v>
      </c>
      <c r="H3405" s="198">
        <v>37041.400196759256</v>
      </c>
      <c r="I3405" t="s">
        <v>1109</v>
      </c>
      <c r="J3405" t="s">
        <v>1448</v>
      </c>
      <c r="K3405" t="s">
        <v>1257</v>
      </c>
      <c r="M3405" t="s">
        <v>2946</v>
      </c>
      <c r="N3405" t="s">
        <v>1268</v>
      </c>
      <c r="O3405" t="s">
        <v>538</v>
      </c>
      <c r="Q3405" s="199">
        <v>10000</v>
      </c>
      <c r="S3405" t="s">
        <v>2947</v>
      </c>
      <c r="T3405" t="s">
        <v>3255</v>
      </c>
      <c r="U3405" s="201">
        <v>3.7250000000000001</v>
      </c>
      <c r="V3405" t="s">
        <v>1006</v>
      </c>
      <c r="W3405" t="s">
        <v>1431</v>
      </c>
      <c r="X3405" t="s">
        <v>1432</v>
      </c>
      <c r="Y3405" t="s">
        <v>3275</v>
      </c>
      <c r="Z3405" t="s">
        <v>1909</v>
      </c>
      <c r="AA3405" t="s">
        <v>2618</v>
      </c>
      <c r="AB3405" s="198">
        <v>37043.875</v>
      </c>
      <c r="AC3405" s="198">
        <v>37072.875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7300</v>
      </c>
      <c r="G3406" s="202">
        <v>1311467</v>
      </c>
      <c r="H3406" s="198">
        <v>37041.400254629632</v>
      </c>
      <c r="I3406" t="s">
        <v>1098</v>
      </c>
      <c r="M3406" t="s">
        <v>2946</v>
      </c>
      <c r="N3406" t="s">
        <v>1524</v>
      </c>
      <c r="O3406" t="s">
        <v>112</v>
      </c>
      <c r="Q3406" s="199">
        <v>7300</v>
      </c>
      <c r="S3406" t="s">
        <v>2947</v>
      </c>
      <c r="T3406" t="s">
        <v>3255</v>
      </c>
      <c r="U3406" s="201">
        <v>3.58</v>
      </c>
      <c r="V3406" t="s">
        <v>1009</v>
      </c>
      <c r="W3406" t="s">
        <v>1388</v>
      </c>
      <c r="X3406" t="s">
        <v>85</v>
      </c>
      <c r="Y3406" t="s">
        <v>1528</v>
      </c>
      <c r="Z3406" t="s">
        <v>1909</v>
      </c>
      <c r="AA3406">
        <v>818405</v>
      </c>
      <c r="AB3406" s="198">
        <v>37042.875</v>
      </c>
      <c r="AC3406" s="198">
        <v>37042.875</v>
      </c>
    </row>
    <row r="3407" spans="1:31" x14ac:dyDescent="0.25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1500</v>
      </c>
      <c r="G3407" s="202">
        <v>1311468</v>
      </c>
      <c r="H3407" s="198">
        <v>37041.400289351855</v>
      </c>
      <c r="I3407" t="s">
        <v>1534</v>
      </c>
      <c r="M3407" t="s">
        <v>1657</v>
      </c>
      <c r="N3407" t="s">
        <v>2977</v>
      </c>
      <c r="O3407" t="s">
        <v>4887</v>
      </c>
      <c r="P3407" s="199">
        <v>50</v>
      </c>
      <c r="S3407" t="s">
        <v>2945</v>
      </c>
      <c r="T3407" t="s">
        <v>3255</v>
      </c>
      <c r="U3407" s="201">
        <v>20.75</v>
      </c>
      <c r="V3407" t="s">
        <v>1535</v>
      </c>
      <c r="W3407" t="s">
        <v>2993</v>
      </c>
      <c r="X3407" t="s">
        <v>2994</v>
      </c>
      <c r="Y3407" t="s">
        <v>1072</v>
      </c>
      <c r="Z3407" t="s">
        <v>1904</v>
      </c>
      <c r="AA3407">
        <v>626116.1</v>
      </c>
      <c r="AB3407" s="198">
        <v>37043.875</v>
      </c>
      <c r="AC3407" s="198">
        <v>37072.875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1311469</v>
      </c>
      <c r="H3408" s="198">
        <v>37041.400300925925</v>
      </c>
      <c r="I3408" t="s">
        <v>1546</v>
      </c>
      <c r="M3408" t="s">
        <v>2946</v>
      </c>
      <c r="N3408" t="s">
        <v>1524</v>
      </c>
      <c r="O3408" t="s">
        <v>4921</v>
      </c>
      <c r="P3408" s="199">
        <v>5000</v>
      </c>
      <c r="S3408" t="s">
        <v>2947</v>
      </c>
      <c r="T3408" t="s">
        <v>3255</v>
      </c>
      <c r="U3408" s="201">
        <v>3.5724999999999998</v>
      </c>
      <c r="V3408" t="s">
        <v>4922</v>
      </c>
      <c r="W3408" t="s">
        <v>1363</v>
      </c>
      <c r="X3408" t="s">
        <v>1548</v>
      </c>
      <c r="Y3408" t="s">
        <v>1528</v>
      </c>
      <c r="Z3408" t="s">
        <v>1909</v>
      </c>
      <c r="AA3408">
        <v>818406</v>
      </c>
      <c r="AB3408" s="198">
        <v>37042.875</v>
      </c>
      <c r="AC3408" s="198">
        <v>37042.875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1311470</v>
      </c>
      <c r="H3409" s="198">
        <v>37041.400324074071</v>
      </c>
      <c r="I3409" t="s">
        <v>1554</v>
      </c>
      <c r="M3409" t="s">
        <v>2946</v>
      </c>
      <c r="N3409" t="s">
        <v>1524</v>
      </c>
      <c r="O3409" t="s">
        <v>4845</v>
      </c>
      <c r="Q3409" s="199">
        <v>10000</v>
      </c>
      <c r="S3409" t="s">
        <v>2947</v>
      </c>
      <c r="T3409" t="s">
        <v>3255</v>
      </c>
      <c r="U3409" s="201">
        <v>3.7149999999999999</v>
      </c>
      <c r="V3409" t="s">
        <v>1423</v>
      </c>
      <c r="W3409" t="s">
        <v>1526</v>
      </c>
      <c r="X3409" t="s">
        <v>1527</v>
      </c>
      <c r="Y3409" t="s">
        <v>1528</v>
      </c>
      <c r="Z3409" t="s">
        <v>1909</v>
      </c>
      <c r="AA3409">
        <v>818407</v>
      </c>
      <c r="AB3409" s="198">
        <v>37042.875</v>
      </c>
      <c r="AC3409" s="198">
        <v>37042.875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10000</v>
      </c>
      <c r="G3410" s="202">
        <v>1311472</v>
      </c>
      <c r="H3410" s="198">
        <v>37041.400370370371</v>
      </c>
      <c r="I3410" t="s">
        <v>1479</v>
      </c>
      <c r="M3410" t="s">
        <v>2946</v>
      </c>
      <c r="N3410" t="s">
        <v>1524</v>
      </c>
      <c r="O3410" t="s">
        <v>4879</v>
      </c>
      <c r="P3410" s="199">
        <v>10000</v>
      </c>
      <c r="S3410" t="s">
        <v>2947</v>
      </c>
      <c r="T3410" t="s">
        <v>3255</v>
      </c>
      <c r="U3410" s="201">
        <v>3.85</v>
      </c>
      <c r="V3410" t="s">
        <v>1480</v>
      </c>
      <c r="W3410" t="s">
        <v>1575</v>
      </c>
      <c r="X3410" t="s">
        <v>1576</v>
      </c>
      <c r="Y3410" t="s">
        <v>1528</v>
      </c>
      <c r="Z3410" t="s">
        <v>1909</v>
      </c>
      <c r="AA3410">
        <v>818409</v>
      </c>
      <c r="AB3410" s="198">
        <v>37042.875</v>
      </c>
      <c r="AC3410" s="198">
        <v>37042.875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1311471</v>
      </c>
      <c r="H3411" s="198">
        <v>37041.400370370371</v>
      </c>
      <c r="I3411" t="s">
        <v>1262</v>
      </c>
      <c r="M3411" t="s">
        <v>2946</v>
      </c>
      <c r="N3411" t="s">
        <v>1524</v>
      </c>
      <c r="O3411" t="s">
        <v>360</v>
      </c>
      <c r="Q3411" s="199">
        <v>5000</v>
      </c>
      <c r="S3411" t="s">
        <v>2947</v>
      </c>
      <c r="T3411" t="s">
        <v>3255</v>
      </c>
      <c r="U3411" s="201">
        <v>3.61</v>
      </c>
      <c r="V3411" t="s">
        <v>1333</v>
      </c>
      <c r="W3411" t="s">
        <v>1107</v>
      </c>
      <c r="X3411" t="s">
        <v>85</v>
      </c>
      <c r="Y3411" t="s">
        <v>1528</v>
      </c>
      <c r="Z3411" t="s">
        <v>1909</v>
      </c>
      <c r="AA3411">
        <v>818408</v>
      </c>
      <c r="AB3411" s="198">
        <v>37042.875</v>
      </c>
      <c r="AC3411" s="198">
        <v>37042.875</v>
      </c>
    </row>
    <row r="3412" spans="1:29" x14ac:dyDescent="0.25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1311473</v>
      </c>
      <c r="H3412" s="198">
        <v>37041.400520833333</v>
      </c>
      <c r="I3412" t="s">
        <v>1267</v>
      </c>
      <c r="M3412" t="s">
        <v>3086</v>
      </c>
      <c r="N3412" t="s">
        <v>1063</v>
      </c>
      <c r="O3412" t="s">
        <v>2972</v>
      </c>
      <c r="Q3412" s="199">
        <v>50000</v>
      </c>
      <c r="S3412" t="s">
        <v>2953</v>
      </c>
      <c r="T3412" t="s">
        <v>3255</v>
      </c>
      <c r="U3412" s="201">
        <v>28.67</v>
      </c>
      <c r="V3412" t="s">
        <v>1511</v>
      </c>
      <c r="W3412" t="s">
        <v>1065</v>
      </c>
      <c r="X3412" t="s">
        <v>1066</v>
      </c>
      <c r="Y3412" t="s">
        <v>1670</v>
      </c>
      <c r="Z3412" t="s">
        <v>1909</v>
      </c>
      <c r="AA3412">
        <v>109568</v>
      </c>
      <c r="AB3412" s="198">
        <v>37073</v>
      </c>
      <c r="AC3412" s="198">
        <v>37103</v>
      </c>
    </row>
    <row r="3413" spans="1:29" x14ac:dyDescent="0.25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3">
        <f t="shared" si="270"/>
        <v>620000</v>
      </c>
      <c r="G3413" s="202">
        <v>1311474</v>
      </c>
      <c r="H3413" s="198">
        <v>37041.400567129633</v>
      </c>
      <c r="I3413" t="s">
        <v>3095</v>
      </c>
      <c r="M3413" t="s">
        <v>2946</v>
      </c>
      <c r="N3413" t="s">
        <v>1268</v>
      </c>
      <c r="O3413" t="s">
        <v>1537</v>
      </c>
      <c r="Q3413" s="199">
        <v>20000</v>
      </c>
      <c r="S3413" t="s">
        <v>2947</v>
      </c>
      <c r="T3413" t="s">
        <v>3255</v>
      </c>
      <c r="U3413" s="201">
        <v>3.7149999999999999</v>
      </c>
      <c r="V3413" t="s">
        <v>161</v>
      </c>
      <c r="W3413" t="s">
        <v>1767</v>
      </c>
      <c r="X3413" t="s">
        <v>1269</v>
      </c>
      <c r="Y3413" t="s">
        <v>3275</v>
      </c>
      <c r="Z3413" t="s">
        <v>1909</v>
      </c>
      <c r="AA3413" t="s">
        <v>2619</v>
      </c>
      <c r="AB3413" s="198">
        <v>37073.875</v>
      </c>
      <c r="AC3413" s="198">
        <v>37103.875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2465</v>
      </c>
      <c r="G3414" s="202">
        <v>1311475</v>
      </c>
      <c r="H3414" s="198">
        <v>37041.400578703702</v>
      </c>
      <c r="I3414" t="s">
        <v>1546</v>
      </c>
      <c r="M3414" t="s">
        <v>2946</v>
      </c>
      <c r="N3414" t="s">
        <v>1524</v>
      </c>
      <c r="O3414" t="s">
        <v>4921</v>
      </c>
      <c r="P3414" s="199">
        <v>2465</v>
      </c>
      <c r="S3414" t="s">
        <v>2947</v>
      </c>
      <c r="T3414" t="s">
        <v>3255</v>
      </c>
      <c r="U3414" s="201">
        <v>3.5649999999999999</v>
      </c>
      <c r="V3414" t="s">
        <v>4922</v>
      </c>
      <c r="W3414" t="s">
        <v>1363</v>
      </c>
      <c r="X3414" t="s">
        <v>1548</v>
      </c>
      <c r="Y3414" t="s">
        <v>1528</v>
      </c>
      <c r="Z3414" t="s">
        <v>1909</v>
      </c>
      <c r="AA3414">
        <v>818410</v>
      </c>
      <c r="AB3414" s="198">
        <v>37042.875</v>
      </c>
      <c r="AC3414" s="198">
        <v>37042.875</v>
      </c>
    </row>
    <row r="3415" spans="1:29" x14ac:dyDescent="0.25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1311476</v>
      </c>
      <c r="H3415" s="198">
        <v>37041.400648148148</v>
      </c>
      <c r="I3415" t="s">
        <v>3225</v>
      </c>
      <c r="M3415" t="s">
        <v>2952</v>
      </c>
      <c r="N3415" t="s">
        <v>3280</v>
      </c>
      <c r="O3415" t="s">
        <v>3281</v>
      </c>
      <c r="P3415" s="199">
        <v>2</v>
      </c>
      <c r="S3415" t="s">
        <v>3282</v>
      </c>
      <c r="T3415" t="s">
        <v>3255</v>
      </c>
      <c r="U3415" s="201">
        <v>7095</v>
      </c>
      <c r="V3415" t="s">
        <v>3269</v>
      </c>
      <c r="W3415" t="s">
        <v>3283</v>
      </c>
      <c r="X3415" t="s">
        <v>3257</v>
      </c>
      <c r="Y3415" t="s">
        <v>3258</v>
      </c>
      <c r="Z3415" t="s">
        <v>3259</v>
      </c>
      <c r="AA3415">
        <v>2158046</v>
      </c>
    </row>
    <row r="3416" spans="1:29" x14ac:dyDescent="0.25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25000</v>
      </c>
      <c r="G3416" s="202">
        <v>1311477</v>
      </c>
      <c r="H3416" s="198">
        <v>37041.400682870371</v>
      </c>
      <c r="I3416" t="s">
        <v>1418</v>
      </c>
      <c r="M3416" t="s">
        <v>2946</v>
      </c>
      <c r="N3416" t="s">
        <v>1524</v>
      </c>
      <c r="O3416" t="s">
        <v>110</v>
      </c>
      <c r="Q3416" s="199">
        <v>25000</v>
      </c>
      <c r="S3416" t="s">
        <v>2947</v>
      </c>
      <c r="T3416" t="s">
        <v>3255</v>
      </c>
      <c r="U3416" s="201">
        <v>3.6749999999999998</v>
      </c>
      <c r="V3416" t="s">
        <v>2957</v>
      </c>
      <c r="W3416" t="s">
        <v>1101</v>
      </c>
      <c r="X3416" t="s">
        <v>1102</v>
      </c>
      <c r="Y3416" t="s">
        <v>1528</v>
      </c>
      <c r="Z3416" t="s">
        <v>1909</v>
      </c>
      <c r="AA3416">
        <v>818412</v>
      </c>
      <c r="AB3416" s="198">
        <v>37042.875</v>
      </c>
      <c r="AC3416" s="198">
        <v>37042.875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1311479</v>
      </c>
      <c r="H3417" s="198">
        <v>37041.400868055556</v>
      </c>
      <c r="I3417" t="s">
        <v>1552</v>
      </c>
      <c r="M3417" t="s">
        <v>2946</v>
      </c>
      <c r="N3417" t="s">
        <v>1524</v>
      </c>
      <c r="O3417" t="s">
        <v>4912</v>
      </c>
      <c r="Q3417" s="199">
        <v>5000</v>
      </c>
      <c r="S3417" t="s">
        <v>2947</v>
      </c>
      <c r="T3417" t="s">
        <v>3255</v>
      </c>
      <c r="U3417" s="201">
        <v>3.57</v>
      </c>
      <c r="V3417" t="s">
        <v>1082</v>
      </c>
      <c r="W3417" t="s">
        <v>1363</v>
      </c>
      <c r="X3417" t="s">
        <v>1548</v>
      </c>
      <c r="Y3417" t="s">
        <v>1528</v>
      </c>
      <c r="Z3417" t="s">
        <v>1909</v>
      </c>
      <c r="AA3417">
        <v>818414</v>
      </c>
      <c r="AB3417" s="198">
        <v>37042.875</v>
      </c>
      <c r="AC3417" s="198">
        <v>37042.875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3076</v>
      </c>
      <c r="G3418" s="202">
        <v>1311480</v>
      </c>
      <c r="H3418" s="198">
        <v>37041.400868055556</v>
      </c>
      <c r="I3418" t="s">
        <v>1546</v>
      </c>
      <c r="M3418" t="s">
        <v>2946</v>
      </c>
      <c r="N3418" t="s">
        <v>1524</v>
      </c>
      <c r="O3418" t="s">
        <v>1986</v>
      </c>
      <c r="Q3418" s="199">
        <v>3076</v>
      </c>
      <c r="S3418" t="s">
        <v>2947</v>
      </c>
      <c r="T3418" t="s">
        <v>3255</v>
      </c>
      <c r="U3418" s="201">
        <v>3.6349999999999998</v>
      </c>
      <c r="V3418" t="s">
        <v>1572</v>
      </c>
      <c r="W3418" t="s">
        <v>1562</v>
      </c>
      <c r="X3418" t="s">
        <v>1563</v>
      </c>
      <c r="Y3418" t="s">
        <v>1528</v>
      </c>
      <c r="Z3418" t="s">
        <v>1909</v>
      </c>
      <c r="AA3418">
        <v>818415</v>
      </c>
      <c r="AB3418" s="198">
        <v>37042.875</v>
      </c>
      <c r="AC3418" s="198">
        <v>37042.875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1311481</v>
      </c>
      <c r="H3419" s="198">
        <v>37041.400891203702</v>
      </c>
      <c r="I3419" t="s">
        <v>1238</v>
      </c>
      <c r="M3419" t="s">
        <v>2946</v>
      </c>
      <c r="N3419" t="s">
        <v>1524</v>
      </c>
      <c r="O3419" t="s">
        <v>4891</v>
      </c>
      <c r="Q3419" s="199">
        <v>5000</v>
      </c>
      <c r="S3419" t="s">
        <v>2947</v>
      </c>
      <c r="T3419" t="s">
        <v>3255</v>
      </c>
      <c r="U3419" s="201">
        <v>3.5150000000000001</v>
      </c>
      <c r="V3419" t="s">
        <v>1525</v>
      </c>
      <c r="W3419" t="s">
        <v>1363</v>
      </c>
      <c r="X3419" t="s">
        <v>1548</v>
      </c>
      <c r="Y3419" t="s">
        <v>1528</v>
      </c>
      <c r="Z3419" t="s">
        <v>1909</v>
      </c>
      <c r="AA3419">
        <v>818416</v>
      </c>
      <c r="AB3419" s="198">
        <v>37042.875</v>
      </c>
      <c r="AC3419" s="198">
        <v>37042.875</v>
      </c>
    </row>
    <row r="3420" spans="1:29" x14ac:dyDescent="0.25">
      <c r="A3420" s="44" t="str">
        <f t="shared" si="266"/>
        <v>US Crude Financial</v>
      </c>
      <c r="B3420" s="44" t="str">
        <f t="shared" si="267"/>
        <v>US</v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50000</v>
      </c>
      <c r="G3420" s="202">
        <v>1311482</v>
      </c>
      <c r="H3420" s="198">
        <v>37041.400925925926</v>
      </c>
      <c r="I3420" t="s">
        <v>1062</v>
      </c>
      <c r="M3420" t="s">
        <v>3086</v>
      </c>
      <c r="N3420" t="s">
        <v>1063</v>
      </c>
      <c r="O3420" t="s">
        <v>2972</v>
      </c>
      <c r="P3420" s="199">
        <v>50000</v>
      </c>
      <c r="S3420" t="s">
        <v>2953</v>
      </c>
      <c r="T3420" t="s">
        <v>3255</v>
      </c>
      <c r="U3420" s="201">
        <v>28.65</v>
      </c>
      <c r="V3420" t="s">
        <v>1513</v>
      </c>
      <c r="W3420" t="s">
        <v>1065</v>
      </c>
      <c r="X3420" t="s">
        <v>1066</v>
      </c>
      <c r="Y3420" t="s">
        <v>1670</v>
      </c>
      <c r="Z3420" t="s">
        <v>1909</v>
      </c>
      <c r="AA3420">
        <v>109569</v>
      </c>
      <c r="AB3420" s="198">
        <v>37073</v>
      </c>
      <c r="AC3420" s="198">
        <v>37103</v>
      </c>
    </row>
    <row r="3421" spans="1:29" x14ac:dyDescent="0.25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</v>
      </c>
      <c r="G3421" s="202">
        <v>1311483</v>
      </c>
      <c r="H3421" s="198">
        <v>37041.400949074072</v>
      </c>
      <c r="I3421" t="s">
        <v>3225</v>
      </c>
      <c r="M3421" t="s">
        <v>2952</v>
      </c>
      <c r="N3421" t="s">
        <v>3280</v>
      </c>
      <c r="O3421" t="s">
        <v>3281</v>
      </c>
      <c r="P3421" s="199">
        <v>10</v>
      </c>
      <c r="S3421" t="s">
        <v>3282</v>
      </c>
      <c r="T3421" t="s">
        <v>3255</v>
      </c>
      <c r="U3421" s="201">
        <v>7080</v>
      </c>
      <c r="V3421" t="s">
        <v>3269</v>
      </c>
      <c r="W3421" t="s">
        <v>3283</v>
      </c>
      <c r="X3421" t="s">
        <v>3257</v>
      </c>
      <c r="Y3421" t="s">
        <v>3258</v>
      </c>
      <c r="Z3421" t="s">
        <v>3259</v>
      </c>
      <c r="AA3421">
        <v>2158051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8150</v>
      </c>
      <c r="G3422" s="202">
        <v>1311485</v>
      </c>
      <c r="H3422" s="198">
        <v>37041.401030092595</v>
      </c>
      <c r="I3422" t="s">
        <v>1428</v>
      </c>
      <c r="M3422" t="s">
        <v>2946</v>
      </c>
      <c r="N3422" t="s">
        <v>1524</v>
      </c>
      <c r="O3422" t="s">
        <v>362</v>
      </c>
      <c r="P3422" s="199">
        <v>8150</v>
      </c>
      <c r="S3422" t="s">
        <v>2947</v>
      </c>
      <c r="T3422" t="s">
        <v>3255</v>
      </c>
      <c r="U3422" s="201">
        <v>3.625</v>
      </c>
      <c r="V3422" t="s">
        <v>875</v>
      </c>
      <c r="W3422" t="s">
        <v>1388</v>
      </c>
      <c r="X3422" t="s">
        <v>85</v>
      </c>
      <c r="Y3422" t="s">
        <v>1528</v>
      </c>
      <c r="Z3422" t="s">
        <v>1909</v>
      </c>
      <c r="AA3422">
        <v>818418</v>
      </c>
      <c r="AB3422" s="198">
        <v>37042.875</v>
      </c>
      <c r="AC3422" s="198">
        <v>37042.875</v>
      </c>
    </row>
    <row r="3423" spans="1:29" x14ac:dyDescent="0.25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155000</v>
      </c>
      <c r="G3423" s="202">
        <v>1311487</v>
      </c>
      <c r="H3423" s="198">
        <v>37041.40111111111</v>
      </c>
      <c r="I3423" t="s">
        <v>1523</v>
      </c>
      <c r="M3423" t="s">
        <v>2946</v>
      </c>
      <c r="N3423" t="s">
        <v>1538</v>
      </c>
      <c r="O3423" t="s">
        <v>1413</v>
      </c>
      <c r="Q3423" s="199">
        <v>5000</v>
      </c>
      <c r="S3423" t="s">
        <v>2947</v>
      </c>
      <c r="T3423" t="s">
        <v>3255</v>
      </c>
      <c r="U3423" s="201">
        <v>6.35</v>
      </c>
      <c r="V3423" t="s">
        <v>3006</v>
      </c>
      <c r="W3423" t="s">
        <v>1410</v>
      </c>
      <c r="X3423" t="s">
        <v>1411</v>
      </c>
      <c r="Y3423" t="s">
        <v>3275</v>
      </c>
      <c r="Z3423" t="s">
        <v>1909</v>
      </c>
      <c r="AA3423" t="s">
        <v>2620</v>
      </c>
      <c r="AB3423" s="198">
        <v>37104.875</v>
      </c>
      <c r="AC3423" s="198">
        <v>37134.875</v>
      </c>
    </row>
    <row r="3424" spans="1:29" x14ac:dyDescent="0.25">
      <c r="A3424" s="44" t="str">
        <f t="shared" si="266"/>
        <v>US Natural Gas Financial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31</v>
      </c>
      <c r="F3424" s="213">
        <f t="shared" si="270"/>
        <v>310000</v>
      </c>
      <c r="G3424" s="202">
        <v>1311489</v>
      </c>
      <c r="H3424" s="198">
        <v>37041.401145833333</v>
      </c>
      <c r="I3424" t="s">
        <v>3225</v>
      </c>
      <c r="M3424" t="s">
        <v>2946</v>
      </c>
      <c r="N3424" t="s">
        <v>1268</v>
      </c>
      <c r="O3424" t="s">
        <v>358</v>
      </c>
      <c r="Q3424" s="199">
        <v>10000</v>
      </c>
      <c r="S3424" t="s">
        <v>2947</v>
      </c>
      <c r="T3424" t="s">
        <v>3255</v>
      </c>
      <c r="U3424" s="201">
        <v>3.7174999999999998</v>
      </c>
      <c r="V3424" t="s">
        <v>1437</v>
      </c>
      <c r="W3424" t="s">
        <v>1767</v>
      </c>
      <c r="X3424" t="s">
        <v>1269</v>
      </c>
      <c r="Y3424" t="s">
        <v>3275</v>
      </c>
      <c r="Z3424" t="s">
        <v>1909</v>
      </c>
      <c r="AA3424" t="s">
        <v>2621</v>
      </c>
      <c r="AB3424" s="198">
        <v>37073.915972222225</v>
      </c>
      <c r="AC3424" s="198">
        <v>37103.915972222225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4500</v>
      </c>
      <c r="G3425" s="202">
        <v>1311490</v>
      </c>
      <c r="H3425" s="198">
        <v>37041.401192129626</v>
      </c>
      <c r="I3425" t="s">
        <v>1523</v>
      </c>
      <c r="M3425" t="s">
        <v>2946</v>
      </c>
      <c r="N3425" t="s">
        <v>1524</v>
      </c>
      <c r="O3425" t="s">
        <v>4965</v>
      </c>
      <c r="Q3425" s="199">
        <v>4500</v>
      </c>
      <c r="S3425" t="s">
        <v>2947</v>
      </c>
      <c r="T3425" t="s">
        <v>3255</v>
      </c>
      <c r="U3425" s="201">
        <v>3.98</v>
      </c>
      <c r="V3425" t="s">
        <v>2622</v>
      </c>
      <c r="W3425" t="s">
        <v>250</v>
      </c>
      <c r="X3425" t="s">
        <v>70</v>
      </c>
      <c r="Y3425" t="s">
        <v>1528</v>
      </c>
      <c r="Z3425" t="s">
        <v>1909</v>
      </c>
      <c r="AA3425">
        <v>818419</v>
      </c>
      <c r="AB3425" s="198">
        <v>37042.875</v>
      </c>
      <c r="AC3425" s="198">
        <v>37042.875</v>
      </c>
    </row>
    <row r="3426" spans="1:29" x14ac:dyDescent="0.25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3">
        <f t="shared" si="270"/>
        <v>300000</v>
      </c>
      <c r="G3426" s="202">
        <v>1311491</v>
      </c>
      <c r="H3426" s="198">
        <v>37041.401203703703</v>
      </c>
      <c r="I3426" t="s">
        <v>1546</v>
      </c>
      <c r="M3426" t="s">
        <v>2946</v>
      </c>
      <c r="N3426" t="s">
        <v>1268</v>
      </c>
      <c r="O3426" t="s">
        <v>74</v>
      </c>
      <c r="Q3426" s="199">
        <v>10000</v>
      </c>
      <c r="S3426" t="s">
        <v>2947</v>
      </c>
      <c r="T3426" t="s">
        <v>3255</v>
      </c>
      <c r="U3426" s="201">
        <v>3.66</v>
      </c>
      <c r="V3426" t="s">
        <v>73</v>
      </c>
      <c r="W3426" t="s">
        <v>1580</v>
      </c>
      <c r="X3426" t="s">
        <v>1093</v>
      </c>
      <c r="Y3426" t="s">
        <v>3275</v>
      </c>
      <c r="Z3426" t="s">
        <v>1909</v>
      </c>
      <c r="AA3426" t="s">
        <v>2623</v>
      </c>
      <c r="AB3426" s="198">
        <v>37043.875</v>
      </c>
      <c r="AC3426" s="198">
        <v>37072.875</v>
      </c>
    </row>
    <row r="3427" spans="1:29" x14ac:dyDescent="0.25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50000</v>
      </c>
      <c r="G3427" s="202">
        <v>1311492</v>
      </c>
      <c r="H3427" s="198">
        <v>37041.401261574072</v>
      </c>
      <c r="I3427" t="s">
        <v>1267</v>
      </c>
      <c r="M3427" t="s">
        <v>3086</v>
      </c>
      <c r="N3427" t="s">
        <v>1063</v>
      </c>
      <c r="O3427" t="s">
        <v>2972</v>
      </c>
      <c r="Q3427" s="199">
        <v>50000</v>
      </c>
      <c r="S3427" t="s">
        <v>2953</v>
      </c>
      <c r="T3427" t="s">
        <v>3255</v>
      </c>
      <c r="U3427" s="201">
        <v>28.67</v>
      </c>
      <c r="V3427" t="s">
        <v>3197</v>
      </c>
      <c r="W3427" t="s">
        <v>1065</v>
      </c>
      <c r="X3427" t="s">
        <v>1066</v>
      </c>
      <c r="Y3427" t="s">
        <v>1670</v>
      </c>
      <c r="Z3427" t="s">
        <v>1909</v>
      </c>
      <c r="AA3427">
        <v>109570</v>
      </c>
      <c r="AB3427" s="198">
        <v>37073</v>
      </c>
      <c r="AC3427" s="198">
        <v>37103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10000</v>
      </c>
      <c r="G3428" s="202">
        <v>1311494</v>
      </c>
      <c r="H3428" s="198">
        <v>37041.401284722226</v>
      </c>
      <c r="I3428" t="s">
        <v>1554</v>
      </c>
      <c r="M3428" t="s">
        <v>2946</v>
      </c>
      <c r="N3428" t="s">
        <v>1524</v>
      </c>
      <c r="O3428" t="s">
        <v>4845</v>
      </c>
      <c r="Q3428" s="199">
        <v>10000</v>
      </c>
      <c r="S3428" t="s">
        <v>2947</v>
      </c>
      <c r="T3428" t="s">
        <v>3255</v>
      </c>
      <c r="U3428" s="201">
        <v>3.7162999999999999</v>
      </c>
      <c r="V3428" t="s">
        <v>1423</v>
      </c>
      <c r="W3428" t="s">
        <v>1526</v>
      </c>
      <c r="X3428" t="s">
        <v>1527</v>
      </c>
      <c r="Y3428" t="s">
        <v>1528</v>
      </c>
      <c r="Z3428" t="s">
        <v>1909</v>
      </c>
      <c r="AA3428">
        <v>818422</v>
      </c>
      <c r="AB3428" s="198">
        <v>37042.875</v>
      </c>
      <c r="AC3428" s="198">
        <v>37042.875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1311493</v>
      </c>
      <c r="H3429" s="198">
        <v>37041.401284722226</v>
      </c>
      <c r="I3429" t="s">
        <v>2917</v>
      </c>
      <c r="M3429" t="s">
        <v>2946</v>
      </c>
      <c r="N3429" t="s">
        <v>2928</v>
      </c>
      <c r="O3429" t="s">
        <v>2164</v>
      </c>
      <c r="Q3429" s="199">
        <v>10000</v>
      </c>
      <c r="S3429" t="s">
        <v>2947</v>
      </c>
      <c r="T3429" t="s">
        <v>3255</v>
      </c>
      <c r="U3429" s="201">
        <v>3.6850000000000001</v>
      </c>
      <c r="V3429" t="s">
        <v>1587</v>
      </c>
      <c r="W3429" t="s">
        <v>1327</v>
      </c>
      <c r="X3429" t="s">
        <v>2929</v>
      </c>
      <c r="Y3429" t="s">
        <v>1528</v>
      </c>
      <c r="Z3429" t="s">
        <v>2930</v>
      </c>
      <c r="AA3429">
        <v>818421</v>
      </c>
      <c r="AB3429" s="198">
        <v>37042.875</v>
      </c>
      <c r="AC3429" s="198">
        <v>37042.875</v>
      </c>
    </row>
    <row r="3430" spans="1:29" x14ac:dyDescent="0.25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20000</v>
      </c>
      <c r="G3430" s="202">
        <v>1311496</v>
      </c>
      <c r="H3430" s="198">
        <v>37041.401331018518</v>
      </c>
      <c r="I3430" t="s">
        <v>2941</v>
      </c>
      <c r="M3430" t="s">
        <v>2946</v>
      </c>
      <c r="N3430" t="s">
        <v>1524</v>
      </c>
      <c r="O3430" t="s">
        <v>110</v>
      </c>
      <c r="P3430" s="199">
        <v>20000</v>
      </c>
      <c r="S3430" t="s">
        <v>2947</v>
      </c>
      <c r="T3430" t="s">
        <v>3255</v>
      </c>
      <c r="U3430" s="201">
        <v>3.6749999999999998</v>
      </c>
      <c r="V3430" t="s">
        <v>1057</v>
      </c>
      <c r="W3430" t="s">
        <v>1101</v>
      </c>
      <c r="X3430" t="s">
        <v>1102</v>
      </c>
      <c r="Y3430" t="s">
        <v>1528</v>
      </c>
      <c r="Z3430" t="s">
        <v>1909</v>
      </c>
      <c r="AA3430">
        <v>818424</v>
      </c>
      <c r="AB3430" s="198">
        <v>37042.875</v>
      </c>
      <c r="AC3430" s="198">
        <v>37042.875</v>
      </c>
    </row>
    <row r="3431" spans="1:29" x14ac:dyDescent="0.25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270000</v>
      </c>
      <c r="G3431" s="202">
        <v>1311498</v>
      </c>
      <c r="H3431" s="198">
        <v>37041.401435185187</v>
      </c>
      <c r="I3431" t="s">
        <v>1274</v>
      </c>
      <c r="M3431" t="s">
        <v>2946</v>
      </c>
      <c r="N3431" t="s">
        <v>1268</v>
      </c>
      <c r="O3431" t="s">
        <v>74</v>
      </c>
      <c r="P3431" s="199">
        <v>9000</v>
      </c>
      <c r="S3431" t="s">
        <v>2947</v>
      </c>
      <c r="T3431" t="s">
        <v>3255</v>
      </c>
      <c r="U3431" s="201">
        <v>3.6549999999999998</v>
      </c>
      <c r="V3431" t="s">
        <v>57</v>
      </c>
      <c r="W3431" t="s">
        <v>1580</v>
      </c>
      <c r="X3431" t="s">
        <v>1093</v>
      </c>
      <c r="Y3431" t="s">
        <v>3275</v>
      </c>
      <c r="Z3431" t="s">
        <v>1909</v>
      </c>
      <c r="AA3431" t="s">
        <v>2624</v>
      </c>
      <c r="AB3431" s="198">
        <v>37043.875</v>
      </c>
      <c r="AC3431" s="198">
        <v>37072.875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1311499</v>
      </c>
      <c r="H3432" s="198">
        <v>37041.401539351849</v>
      </c>
      <c r="I3432" t="s">
        <v>1406</v>
      </c>
      <c r="M3432" t="s">
        <v>2946</v>
      </c>
      <c r="N3432" t="s">
        <v>1524</v>
      </c>
      <c r="O3432" t="s">
        <v>4921</v>
      </c>
      <c r="Q3432" s="199">
        <v>5000</v>
      </c>
      <c r="S3432" t="s">
        <v>2947</v>
      </c>
      <c r="T3432" t="s">
        <v>3255</v>
      </c>
      <c r="U3432" s="201">
        <v>3.57</v>
      </c>
      <c r="V3432" t="s">
        <v>1142</v>
      </c>
      <c r="W3432" t="s">
        <v>1363</v>
      </c>
      <c r="X3432" t="s">
        <v>1548</v>
      </c>
      <c r="Y3432" t="s">
        <v>1528</v>
      </c>
      <c r="Z3432" t="s">
        <v>1909</v>
      </c>
      <c r="AA3432">
        <v>818426</v>
      </c>
      <c r="AB3432" s="198">
        <v>37042.875</v>
      </c>
      <c r="AC3432" s="198">
        <v>37042.875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151</v>
      </c>
      <c r="F3433" s="213">
        <f t="shared" si="270"/>
        <v>755000</v>
      </c>
      <c r="G3433" s="202">
        <v>1311500</v>
      </c>
      <c r="H3433" s="198">
        <v>37041.401562500003</v>
      </c>
      <c r="I3433" t="s">
        <v>1532</v>
      </c>
      <c r="M3433" t="s">
        <v>2946</v>
      </c>
      <c r="N3433" t="s">
        <v>1268</v>
      </c>
      <c r="O3433" t="s">
        <v>1555</v>
      </c>
      <c r="Q3433" s="199">
        <v>5000</v>
      </c>
      <c r="S3433" t="s">
        <v>2947</v>
      </c>
      <c r="T3433" t="s">
        <v>3255</v>
      </c>
      <c r="U3433" s="201">
        <v>4.16</v>
      </c>
      <c r="V3433" t="s">
        <v>2913</v>
      </c>
      <c r="W3433" t="s">
        <v>1767</v>
      </c>
      <c r="X3433" t="s">
        <v>1269</v>
      </c>
      <c r="Y3433" t="s">
        <v>3275</v>
      </c>
      <c r="Z3433" t="s">
        <v>1909</v>
      </c>
      <c r="AA3433" t="s">
        <v>2625</v>
      </c>
      <c r="AB3433" s="198">
        <v>37196</v>
      </c>
      <c r="AC3433" s="198">
        <v>37346</v>
      </c>
    </row>
    <row r="3434" spans="1:29" x14ac:dyDescent="0.25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31</v>
      </c>
      <c r="F3434" s="213">
        <f t="shared" si="270"/>
        <v>77500</v>
      </c>
      <c r="G3434" s="202">
        <v>1311501</v>
      </c>
      <c r="H3434" s="198">
        <v>37041.401597222219</v>
      </c>
      <c r="I3434" t="s">
        <v>77</v>
      </c>
      <c r="M3434" t="s">
        <v>2946</v>
      </c>
      <c r="N3434" t="s">
        <v>1268</v>
      </c>
      <c r="O3434" t="s">
        <v>1537</v>
      </c>
      <c r="Q3434" s="199">
        <v>2500</v>
      </c>
      <c r="S3434" t="s">
        <v>2947</v>
      </c>
      <c r="T3434" t="s">
        <v>3255</v>
      </c>
      <c r="U3434" s="201">
        <v>3.72</v>
      </c>
      <c r="V3434" t="s">
        <v>1216</v>
      </c>
      <c r="W3434" t="s">
        <v>1767</v>
      </c>
      <c r="X3434" t="s">
        <v>1269</v>
      </c>
      <c r="Y3434" t="s">
        <v>3275</v>
      </c>
      <c r="Z3434" t="s">
        <v>1909</v>
      </c>
      <c r="AA3434" t="s">
        <v>2626</v>
      </c>
      <c r="AB3434" s="198">
        <v>37073.875</v>
      </c>
      <c r="AC3434" s="198">
        <v>37103.875</v>
      </c>
    </row>
    <row r="3435" spans="1:29" x14ac:dyDescent="0.25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1311502</v>
      </c>
      <c r="H3435" s="198">
        <v>37041.401631944442</v>
      </c>
      <c r="I3435" t="s">
        <v>2917</v>
      </c>
      <c r="M3435" t="s">
        <v>2946</v>
      </c>
      <c r="N3435" t="s">
        <v>2928</v>
      </c>
      <c r="O3435" t="s">
        <v>2104</v>
      </c>
      <c r="P3435" s="199">
        <v>10000</v>
      </c>
      <c r="S3435" t="s">
        <v>2947</v>
      </c>
      <c r="T3435" t="s">
        <v>3255</v>
      </c>
      <c r="U3435" s="201">
        <v>3.7749999999999999</v>
      </c>
      <c r="V3435" t="s">
        <v>1587</v>
      </c>
      <c r="W3435" t="s">
        <v>1327</v>
      </c>
      <c r="X3435" t="s">
        <v>3386</v>
      </c>
      <c r="Y3435" t="s">
        <v>1528</v>
      </c>
      <c r="Z3435" t="s">
        <v>2930</v>
      </c>
      <c r="AA3435">
        <v>818427</v>
      </c>
      <c r="AB3435" s="198">
        <v>37042.875</v>
      </c>
      <c r="AC3435" s="198">
        <v>37042.875</v>
      </c>
    </row>
    <row r="3436" spans="1:29" x14ac:dyDescent="0.25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31</v>
      </c>
      <c r="F3436" s="213">
        <f t="shared" si="270"/>
        <v>77500</v>
      </c>
      <c r="G3436" s="202">
        <v>1311504</v>
      </c>
      <c r="H3436" s="198">
        <v>37041.401689814818</v>
      </c>
      <c r="I3436" t="s">
        <v>1254</v>
      </c>
      <c r="M3436" t="s">
        <v>2946</v>
      </c>
      <c r="N3436" t="s">
        <v>1268</v>
      </c>
      <c r="O3436" t="s">
        <v>1537</v>
      </c>
      <c r="Q3436" s="199">
        <v>2500</v>
      </c>
      <c r="S3436" t="s">
        <v>2947</v>
      </c>
      <c r="T3436" t="s">
        <v>3255</v>
      </c>
      <c r="U3436" s="201">
        <v>3.72</v>
      </c>
      <c r="V3436" t="s">
        <v>912</v>
      </c>
      <c r="W3436" t="s">
        <v>1767</v>
      </c>
      <c r="X3436" t="s">
        <v>1269</v>
      </c>
      <c r="Y3436" t="s">
        <v>3275</v>
      </c>
      <c r="Z3436" t="s">
        <v>1909</v>
      </c>
      <c r="AA3436" t="s">
        <v>2627</v>
      </c>
      <c r="AB3436" s="198">
        <v>37073.875</v>
      </c>
      <c r="AC3436" s="198">
        <v>37103.875</v>
      </c>
    </row>
    <row r="3437" spans="1:29" x14ac:dyDescent="0.25">
      <c r="A3437" s="44" t="str">
        <f t="shared" si="266"/>
        <v>US Crude Financial</v>
      </c>
      <c r="B3437" s="44" t="str">
        <f t="shared" si="267"/>
        <v>US</v>
      </c>
      <c r="C3437" s="44" t="str">
        <f t="shared" si="268"/>
        <v>Crude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50000</v>
      </c>
      <c r="G3437" s="202">
        <v>1311505</v>
      </c>
      <c r="H3437" s="198">
        <v>37041.401689814818</v>
      </c>
      <c r="I3437" t="s">
        <v>60</v>
      </c>
      <c r="M3437" t="s">
        <v>3086</v>
      </c>
      <c r="N3437" t="s">
        <v>1063</v>
      </c>
      <c r="O3437" t="s">
        <v>1344</v>
      </c>
      <c r="Q3437" s="199">
        <v>50000</v>
      </c>
      <c r="S3437" t="s">
        <v>2953</v>
      </c>
      <c r="T3437" t="s">
        <v>3255</v>
      </c>
      <c r="U3437" s="201">
        <v>28.69</v>
      </c>
      <c r="V3437" t="s">
        <v>3166</v>
      </c>
      <c r="W3437" t="s">
        <v>1065</v>
      </c>
      <c r="X3437" t="s">
        <v>1120</v>
      </c>
      <c r="Y3437" t="s">
        <v>1670</v>
      </c>
      <c r="Z3437" t="s">
        <v>1909</v>
      </c>
      <c r="AA3437">
        <v>109571</v>
      </c>
      <c r="AB3437" s="198">
        <v>37073</v>
      </c>
      <c r="AC3437" s="198">
        <v>37103</v>
      </c>
    </row>
    <row r="3438" spans="1:29" x14ac:dyDescent="0.25">
      <c r="A3438" s="44" t="str">
        <f t="shared" si="266"/>
        <v>US Natural Gas Financial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155000</v>
      </c>
      <c r="G3438" s="202">
        <v>1311506</v>
      </c>
      <c r="H3438" s="198">
        <v>37041.401724537034</v>
      </c>
      <c r="I3438" t="s">
        <v>1573</v>
      </c>
      <c r="M3438" t="s">
        <v>2946</v>
      </c>
      <c r="N3438" t="s">
        <v>1268</v>
      </c>
      <c r="O3438" t="s">
        <v>1537</v>
      </c>
      <c r="Q3438" s="199">
        <v>5000</v>
      </c>
      <c r="S3438" t="s">
        <v>2947</v>
      </c>
      <c r="T3438" t="s">
        <v>3255</v>
      </c>
      <c r="U3438" s="201">
        <v>3.72</v>
      </c>
      <c r="V3438" t="s">
        <v>1217</v>
      </c>
      <c r="W3438" t="s">
        <v>1767</v>
      </c>
      <c r="X3438" t="s">
        <v>1269</v>
      </c>
      <c r="Y3438" t="s">
        <v>3275</v>
      </c>
      <c r="Z3438" t="s">
        <v>1909</v>
      </c>
      <c r="AA3438" t="s">
        <v>2628</v>
      </c>
      <c r="AB3438" s="198">
        <v>37073.875</v>
      </c>
      <c r="AC3438" s="198">
        <v>37103.875</v>
      </c>
    </row>
    <row r="3439" spans="1:29" x14ac:dyDescent="0.25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1311507</v>
      </c>
      <c r="H3439" s="198">
        <v>37041.401736111111</v>
      </c>
      <c r="I3439" t="s">
        <v>1546</v>
      </c>
      <c r="M3439" t="s">
        <v>2946</v>
      </c>
      <c r="N3439" t="s">
        <v>1524</v>
      </c>
      <c r="O3439" t="s">
        <v>4945</v>
      </c>
      <c r="Q3439" s="199">
        <v>5000</v>
      </c>
      <c r="S3439" t="s">
        <v>2947</v>
      </c>
      <c r="T3439" t="s">
        <v>3255</v>
      </c>
      <c r="U3439" s="201">
        <v>4.0149999999999997</v>
      </c>
      <c r="V3439" t="s">
        <v>1326</v>
      </c>
      <c r="W3439" t="s">
        <v>250</v>
      </c>
      <c r="X3439" t="s">
        <v>70</v>
      </c>
      <c r="Y3439" t="s">
        <v>1528</v>
      </c>
      <c r="Z3439" t="s">
        <v>1909</v>
      </c>
      <c r="AA3439">
        <v>818428</v>
      </c>
      <c r="AB3439" s="198">
        <v>37042.875</v>
      </c>
      <c r="AC3439" s="198">
        <v>37042.875</v>
      </c>
    </row>
    <row r="3440" spans="1:29" x14ac:dyDescent="0.25">
      <c r="A3440" s="44" t="str">
        <f t="shared" si="266"/>
        <v>US Crude Financial</v>
      </c>
      <c r="B3440" s="44" t="str">
        <f t="shared" si="267"/>
        <v>US</v>
      </c>
      <c r="C3440" s="44" t="str">
        <f t="shared" si="268"/>
        <v>Crude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50000</v>
      </c>
      <c r="G3440" s="202">
        <v>1311508</v>
      </c>
      <c r="H3440" s="198">
        <v>37041.401782407411</v>
      </c>
      <c r="I3440" t="s">
        <v>1267</v>
      </c>
      <c r="M3440" t="s">
        <v>3086</v>
      </c>
      <c r="N3440" t="s">
        <v>1063</v>
      </c>
      <c r="O3440" t="s">
        <v>2972</v>
      </c>
      <c r="P3440" s="199">
        <v>50000</v>
      </c>
      <c r="S3440" t="s">
        <v>2953</v>
      </c>
      <c r="T3440" t="s">
        <v>3255</v>
      </c>
      <c r="U3440" s="201">
        <v>28.67</v>
      </c>
      <c r="V3440" t="s">
        <v>3197</v>
      </c>
      <c r="W3440" t="s">
        <v>1065</v>
      </c>
      <c r="X3440" t="s">
        <v>1066</v>
      </c>
      <c r="Y3440" t="s">
        <v>1670</v>
      </c>
      <c r="Z3440" t="s">
        <v>1909</v>
      </c>
      <c r="AA3440">
        <v>109572</v>
      </c>
      <c r="AB3440" s="198">
        <v>37073</v>
      </c>
      <c r="AC3440" s="198">
        <v>37103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1311509</v>
      </c>
      <c r="H3441" s="198">
        <v>37041.40184027778</v>
      </c>
      <c r="I3441" t="s">
        <v>2976</v>
      </c>
      <c r="M3441" t="s">
        <v>2946</v>
      </c>
      <c r="N3441" t="s">
        <v>1524</v>
      </c>
      <c r="O3441" t="s">
        <v>4965</v>
      </c>
      <c r="P3441" s="199">
        <v>10000</v>
      </c>
      <c r="S3441" t="s">
        <v>2947</v>
      </c>
      <c r="T3441" t="s">
        <v>3255</v>
      </c>
      <c r="U3441" s="201">
        <v>3.96</v>
      </c>
      <c r="V3441" t="s">
        <v>2927</v>
      </c>
      <c r="W3441" t="s">
        <v>250</v>
      </c>
      <c r="X3441" t="s">
        <v>70</v>
      </c>
      <c r="Y3441" t="s">
        <v>1528</v>
      </c>
      <c r="Z3441" t="s">
        <v>1909</v>
      </c>
      <c r="AA3441">
        <v>818429</v>
      </c>
      <c r="AB3441" s="198">
        <v>37042.875</v>
      </c>
      <c r="AC3441" s="198">
        <v>37042.875</v>
      </c>
    </row>
    <row r="3442" spans="1:31" x14ac:dyDescent="0.25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377500</v>
      </c>
      <c r="G3442" s="202">
        <v>1311512</v>
      </c>
      <c r="H3442" s="198">
        <v>37041.40185185185</v>
      </c>
      <c r="I3442" t="s">
        <v>3151</v>
      </c>
      <c r="M3442" t="s">
        <v>2946</v>
      </c>
      <c r="N3442" t="s">
        <v>1268</v>
      </c>
      <c r="O3442" t="s">
        <v>1555</v>
      </c>
      <c r="Q3442" s="199">
        <v>2500</v>
      </c>
      <c r="S3442" t="s">
        <v>2947</v>
      </c>
      <c r="T3442" t="s">
        <v>3255</v>
      </c>
      <c r="U3442" s="201">
        <v>4.165</v>
      </c>
      <c r="V3442" t="s">
        <v>2260</v>
      </c>
      <c r="W3442" t="s">
        <v>1767</v>
      </c>
      <c r="X3442" t="s">
        <v>1269</v>
      </c>
      <c r="Y3442" t="s">
        <v>3275</v>
      </c>
      <c r="Z3442" t="s">
        <v>1909</v>
      </c>
      <c r="AA3442" t="s">
        <v>2629</v>
      </c>
      <c r="AB3442" s="198">
        <v>37196</v>
      </c>
      <c r="AC3442" s="198">
        <v>37346</v>
      </c>
    </row>
    <row r="3443" spans="1:31" x14ac:dyDescent="0.25">
      <c r="A3443" s="44" t="str">
        <f t="shared" si="266"/>
        <v>US Crude Financial</v>
      </c>
      <c r="B3443" s="44" t="str">
        <f t="shared" si="267"/>
        <v>US</v>
      </c>
      <c r="C3443" s="44" t="str">
        <f t="shared" si="268"/>
        <v>Crude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1311510</v>
      </c>
      <c r="H3443" s="198">
        <v>37041.40185185185</v>
      </c>
      <c r="I3443" t="s">
        <v>1267</v>
      </c>
      <c r="M3443" t="s">
        <v>3086</v>
      </c>
      <c r="N3443" t="s">
        <v>488</v>
      </c>
      <c r="O3443" t="s">
        <v>489</v>
      </c>
      <c r="Q3443" s="199">
        <v>25000</v>
      </c>
      <c r="S3443" t="s">
        <v>2949</v>
      </c>
      <c r="T3443" t="s">
        <v>3255</v>
      </c>
      <c r="U3443" s="201">
        <v>-0.12</v>
      </c>
      <c r="V3443" t="s">
        <v>3332</v>
      </c>
      <c r="W3443" t="s">
        <v>377</v>
      </c>
      <c r="X3443" t="s">
        <v>490</v>
      </c>
      <c r="Y3443" t="s">
        <v>3275</v>
      </c>
      <c r="Z3443" t="s">
        <v>1909</v>
      </c>
      <c r="AA3443" t="s">
        <v>2630</v>
      </c>
      <c r="AB3443" s="198">
        <v>37073</v>
      </c>
      <c r="AC3443" s="198">
        <v>37103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1800</v>
      </c>
      <c r="G3444" s="202">
        <v>1311511</v>
      </c>
      <c r="H3444" s="198">
        <v>37041.40185185185</v>
      </c>
      <c r="I3444" t="s">
        <v>1238</v>
      </c>
      <c r="M3444" t="s">
        <v>2946</v>
      </c>
      <c r="N3444" t="s">
        <v>1524</v>
      </c>
      <c r="O3444" t="s">
        <v>4935</v>
      </c>
      <c r="Q3444" s="199">
        <v>1800</v>
      </c>
      <c r="S3444" t="s">
        <v>2947</v>
      </c>
      <c r="T3444" t="s">
        <v>3255</v>
      </c>
      <c r="U3444" s="201">
        <v>2.1800000000000002</v>
      </c>
      <c r="V3444" t="s">
        <v>329</v>
      </c>
      <c r="W3444" t="s">
        <v>3164</v>
      </c>
      <c r="X3444" t="s">
        <v>2923</v>
      </c>
      <c r="Y3444" t="s">
        <v>1528</v>
      </c>
      <c r="Z3444" t="s">
        <v>1909</v>
      </c>
      <c r="AA3444">
        <v>818430</v>
      </c>
      <c r="AB3444" s="198">
        <v>37042.875</v>
      </c>
      <c r="AC3444" s="198">
        <v>37042.875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1311513</v>
      </c>
      <c r="H3445" s="198">
        <v>37041.401898148149</v>
      </c>
      <c r="I3445" t="s">
        <v>1509</v>
      </c>
      <c r="M3445" t="s">
        <v>2946</v>
      </c>
      <c r="N3445" t="s">
        <v>1524</v>
      </c>
      <c r="O3445" t="s">
        <v>112</v>
      </c>
      <c r="Q3445" s="199">
        <v>10000</v>
      </c>
      <c r="S3445" t="s">
        <v>2947</v>
      </c>
      <c r="T3445" t="s">
        <v>3255</v>
      </c>
      <c r="U3445" s="201">
        <v>3.585</v>
      </c>
      <c r="V3445" t="s">
        <v>1194</v>
      </c>
      <c r="W3445" t="s">
        <v>1388</v>
      </c>
      <c r="X3445" t="s">
        <v>85</v>
      </c>
      <c r="Y3445" t="s">
        <v>1528</v>
      </c>
      <c r="Z3445" t="s">
        <v>1909</v>
      </c>
      <c r="AA3445">
        <v>818431</v>
      </c>
      <c r="AB3445" s="198">
        <v>37042.875</v>
      </c>
      <c r="AC3445" s="198">
        <v>37042.875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1311514</v>
      </c>
      <c r="H3446" s="198">
        <v>37041.401909722219</v>
      </c>
      <c r="I3446" t="s">
        <v>1262</v>
      </c>
      <c r="M3446" t="s">
        <v>2946</v>
      </c>
      <c r="N3446" t="s">
        <v>1524</v>
      </c>
      <c r="O3446" t="s">
        <v>4941</v>
      </c>
      <c r="P3446" s="199">
        <v>5000</v>
      </c>
      <c r="S3446" t="s">
        <v>2947</v>
      </c>
      <c r="T3446" t="s">
        <v>3255</v>
      </c>
      <c r="U3446" s="201">
        <v>3.6150000000000002</v>
      </c>
      <c r="V3446" t="s">
        <v>3017</v>
      </c>
      <c r="W3446" t="s">
        <v>1388</v>
      </c>
      <c r="X3446" t="s">
        <v>85</v>
      </c>
      <c r="Y3446" t="s">
        <v>1528</v>
      </c>
      <c r="Z3446" t="s">
        <v>1909</v>
      </c>
      <c r="AA3446">
        <v>818432</v>
      </c>
      <c r="AB3446" s="198">
        <v>37042.875</v>
      </c>
      <c r="AC3446" s="198">
        <v>37042.875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10000</v>
      </c>
      <c r="G3447" s="202">
        <v>1311515</v>
      </c>
      <c r="H3447" s="198">
        <v>37041.401956018519</v>
      </c>
      <c r="I3447" t="s">
        <v>1554</v>
      </c>
      <c r="M3447" t="s">
        <v>2946</v>
      </c>
      <c r="N3447" t="s">
        <v>1524</v>
      </c>
      <c r="O3447" t="s">
        <v>4845</v>
      </c>
      <c r="Q3447" s="199">
        <v>10000</v>
      </c>
      <c r="S3447" t="s">
        <v>2947</v>
      </c>
      <c r="T3447" t="s">
        <v>3255</v>
      </c>
      <c r="U3447" s="201">
        <v>3.7174999999999998</v>
      </c>
      <c r="V3447" t="s">
        <v>1423</v>
      </c>
      <c r="W3447" t="s">
        <v>1526</v>
      </c>
      <c r="X3447" t="s">
        <v>1527</v>
      </c>
      <c r="Y3447" t="s">
        <v>1528</v>
      </c>
      <c r="Z3447" t="s">
        <v>1909</v>
      </c>
      <c r="AA3447">
        <v>818433</v>
      </c>
      <c r="AB3447" s="198">
        <v>37042.875</v>
      </c>
      <c r="AC3447" s="198">
        <v>37042.875</v>
      </c>
    </row>
    <row r="3448" spans="1:31" x14ac:dyDescent="0.25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1311516</v>
      </c>
      <c r="H3448" s="198">
        <v>37041.402025462965</v>
      </c>
      <c r="I3448" t="s">
        <v>1097</v>
      </c>
      <c r="J3448" t="s">
        <v>1448</v>
      </c>
      <c r="K3448" t="s">
        <v>1257</v>
      </c>
      <c r="M3448" t="s">
        <v>2946</v>
      </c>
      <c r="N3448" t="s">
        <v>1268</v>
      </c>
      <c r="O3448" t="s">
        <v>538</v>
      </c>
      <c r="Q3448" s="199">
        <v>5000</v>
      </c>
      <c r="S3448" t="s">
        <v>2947</v>
      </c>
      <c r="T3448" t="s">
        <v>3255</v>
      </c>
      <c r="U3448" s="201">
        <v>3.7250000000000001</v>
      </c>
      <c r="V3448" t="s">
        <v>1153</v>
      </c>
      <c r="W3448" t="s">
        <v>1431</v>
      </c>
      <c r="X3448" t="s">
        <v>1432</v>
      </c>
      <c r="Y3448" t="s">
        <v>3275</v>
      </c>
      <c r="Z3448" t="s">
        <v>1909</v>
      </c>
      <c r="AA3448" t="s">
        <v>2631</v>
      </c>
      <c r="AB3448" s="198">
        <v>37043.875</v>
      </c>
      <c r="AC3448" s="198">
        <v>37072.875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24990</v>
      </c>
      <c r="G3449" s="202">
        <v>1311517</v>
      </c>
      <c r="H3449" s="198">
        <v>37041.402025462965</v>
      </c>
      <c r="I3449" t="s">
        <v>1462</v>
      </c>
      <c r="M3449" t="s">
        <v>2946</v>
      </c>
      <c r="N3449" t="s">
        <v>1524</v>
      </c>
      <c r="O3449" t="s">
        <v>495</v>
      </c>
      <c r="Q3449" s="199">
        <v>833</v>
      </c>
      <c r="S3449" t="s">
        <v>2947</v>
      </c>
      <c r="T3449" t="s">
        <v>3255</v>
      </c>
      <c r="U3449" s="201">
        <v>3.59</v>
      </c>
      <c r="V3449">
        <v>10041965</v>
      </c>
      <c r="W3449" t="s">
        <v>1388</v>
      </c>
      <c r="X3449" t="s">
        <v>85</v>
      </c>
      <c r="Y3449" t="s">
        <v>1528</v>
      </c>
      <c r="Z3449" t="s">
        <v>1909</v>
      </c>
      <c r="AA3449">
        <v>818434</v>
      </c>
      <c r="AB3449" s="198">
        <v>37043.875</v>
      </c>
      <c r="AC3449" s="198">
        <v>37072.875</v>
      </c>
    </row>
    <row r="3450" spans="1:31" x14ac:dyDescent="0.25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30</v>
      </c>
      <c r="F3450" s="213">
        <f t="shared" si="270"/>
        <v>450000</v>
      </c>
      <c r="G3450" s="202">
        <v>1311519</v>
      </c>
      <c r="H3450" s="198">
        <v>37041.402222222219</v>
      </c>
      <c r="I3450" t="s">
        <v>1241</v>
      </c>
      <c r="M3450" t="s">
        <v>2946</v>
      </c>
      <c r="N3450" t="s">
        <v>1268</v>
      </c>
      <c r="O3450" t="s">
        <v>1168</v>
      </c>
      <c r="Q3450" s="199">
        <v>15000</v>
      </c>
      <c r="S3450" t="s">
        <v>2947</v>
      </c>
      <c r="T3450" t="s">
        <v>3255</v>
      </c>
      <c r="U3450" s="201">
        <v>3.6949999999999998</v>
      </c>
      <c r="V3450" t="s">
        <v>1141</v>
      </c>
      <c r="W3450" t="s">
        <v>1402</v>
      </c>
      <c r="X3450" t="s">
        <v>1403</v>
      </c>
      <c r="Y3450" t="s">
        <v>3275</v>
      </c>
      <c r="Z3450" t="s">
        <v>1909</v>
      </c>
      <c r="AA3450" t="s">
        <v>2632</v>
      </c>
      <c r="AB3450" s="198">
        <v>37043.875</v>
      </c>
      <c r="AC3450" s="198">
        <v>37072.875</v>
      </c>
      <c r="AE3450" s="116">
        <f>IF(S3450="Gallon",F3450/42,F3450)</f>
        <v>450000</v>
      </c>
    </row>
    <row r="3451" spans="1:31" x14ac:dyDescent="0.25">
      <c r="A3451" s="44" t="str">
        <f t="shared" si="266"/>
        <v xml:space="preserve"> Metals Financial</v>
      </c>
      <c r="B3451" s="44" t="str">
        <f t="shared" si="267"/>
        <v/>
      </c>
      <c r="C3451" s="44" t="str">
        <f t="shared" si="268"/>
        <v>Metals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</v>
      </c>
      <c r="G3451" s="202">
        <v>1311520</v>
      </c>
      <c r="H3451" s="198">
        <v>37041.402245370373</v>
      </c>
      <c r="I3451" t="s">
        <v>3279</v>
      </c>
      <c r="M3451" t="s">
        <v>2952</v>
      </c>
      <c r="N3451" t="s">
        <v>3280</v>
      </c>
      <c r="O3451" t="s">
        <v>3281</v>
      </c>
      <c r="Q3451" s="199">
        <v>10</v>
      </c>
      <c r="S3451" t="s">
        <v>3282</v>
      </c>
      <c r="T3451" t="s">
        <v>3255</v>
      </c>
      <c r="U3451" s="201">
        <v>7085</v>
      </c>
      <c r="V3451" t="s">
        <v>970</v>
      </c>
      <c r="W3451" t="s">
        <v>3283</v>
      </c>
      <c r="X3451" t="s">
        <v>3257</v>
      </c>
      <c r="Y3451" t="s">
        <v>3258</v>
      </c>
      <c r="Z3451" t="s">
        <v>3259</v>
      </c>
      <c r="AA3451">
        <v>2158061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1311521</v>
      </c>
      <c r="H3452" s="198">
        <v>37041.402245370373</v>
      </c>
      <c r="I3452" t="s">
        <v>2976</v>
      </c>
      <c r="M3452" t="s">
        <v>2946</v>
      </c>
      <c r="N3452" t="s">
        <v>1524</v>
      </c>
      <c r="O3452" t="s">
        <v>4926</v>
      </c>
      <c r="P3452" s="199">
        <v>5000</v>
      </c>
      <c r="S3452" t="s">
        <v>2947</v>
      </c>
      <c r="T3452" t="s">
        <v>3255</v>
      </c>
      <c r="U3452" s="201">
        <v>2.645</v>
      </c>
      <c r="V3452" t="s">
        <v>3205</v>
      </c>
      <c r="W3452" t="s">
        <v>104</v>
      </c>
      <c r="X3452" t="s">
        <v>83</v>
      </c>
      <c r="Y3452" t="s">
        <v>1528</v>
      </c>
      <c r="Z3452" t="s">
        <v>1909</v>
      </c>
      <c r="AA3452">
        <v>818436</v>
      </c>
      <c r="AB3452" s="198">
        <v>37042.875</v>
      </c>
      <c r="AC3452" s="198">
        <v>37042.875</v>
      </c>
    </row>
    <row r="3453" spans="1:31" x14ac:dyDescent="0.25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1311522</v>
      </c>
      <c r="H3453" s="198">
        <v>37041.402256944442</v>
      </c>
      <c r="I3453" t="s">
        <v>1267</v>
      </c>
      <c r="M3453" t="s">
        <v>2946</v>
      </c>
      <c r="N3453" t="s">
        <v>1538</v>
      </c>
      <c r="O3453" t="s">
        <v>1409</v>
      </c>
      <c r="Q3453" s="199">
        <v>5000</v>
      </c>
      <c r="S3453" t="s">
        <v>2947</v>
      </c>
      <c r="T3453" t="s">
        <v>3255</v>
      </c>
      <c r="U3453" s="201">
        <v>6.35</v>
      </c>
      <c r="V3453" t="s">
        <v>3172</v>
      </c>
      <c r="W3453" t="s">
        <v>1410</v>
      </c>
      <c r="X3453" t="s">
        <v>1411</v>
      </c>
      <c r="Y3453" t="s">
        <v>3275</v>
      </c>
      <c r="Z3453" t="s">
        <v>1909</v>
      </c>
      <c r="AA3453" t="s">
        <v>2633</v>
      </c>
      <c r="AB3453" s="198">
        <v>37073.875</v>
      </c>
      <c r="AC3453" s="198">
        <v>37103.875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1311524</v>
      </c>
      <c r="H3454" s="198">
        <v>37041.402303240742</v>
      </c>
      <c r="I3454" t="s">
        <v>1238</v>
      </c>
      <c r="M3454" t="s">
        <v>2946</v>
      </c>
      <c r="N3454" t="s">
        <v>1524</v>
      </c>
      <c r="O3454" t="s">
        <v>362</v>
      </c>
      <c r="Q3454" s="199">
        <v>10000</v>
      </c>
      <c r="S3454" t="s">
        <v>2947</v>
      </c>
      <c r="T3454" t="s">
        <v>3255</v>
      </c>
      <c r="U3454" s="201">
        <v>3.645</v>
      </c>
      <c r="V3454" t="s">
        <v>1522</v>
      </c>
      <c r="W3454" t="s">
        <v>1388</v>
      </c>
      <c r="X3454" t="s">
        <v>85</v>
      </c>
      <c r="Y3454" t="s">
        <v>1528</v>
      </c>
      <c r="Z3454" t="s">
        <v>1909</v>
      </c>
      <c r="AA3454">
        <v>818438</v>
      </c>
      <c r="AB3454" s="198">
        <v>37042.875</v>
      </c>
      <c r="AC3454" s="198">
        <v>37042.875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1180</v>
      </c>
      <c r="G3455" s="202">
        <v>1311525</v>
      </c>
      <c r="H3455" s="198">
        <v>37041.402326388888</v>
      </c>
      <c r="I3455" t="s">
        <v>1094</v>
      </c>
      <c r="M3455" t="s">
        <v>2946</v>
      </c>
      <c r="N3455" t="s">
        <v>1524</v>
      </c>
      <c r="O3455" t="s">
        <v>4845</v>
      </c>
      <c r="P3455" s="199">
        <v>1180</v>
      </c>
      <c r="S3455" t="s">
        <v>2947</v>
      </c>
      <c r="T3455" t="s">
        <v>3255</v>
      </c>
      <c r="U3455" s="201">
        <v>3.7162999999999999</v>
      </c>
      <c r="V3455" t="s">
        <v>433</v>
      </c>
      <c r="W3455" t="s">
        <v>1526</v>
      </c>
      <c r="X3455" t="s">
        <v>1527</v>
      </c>
      <c r="Y3455" t="s">
        <v>1528</v>
      </c>
      <c r="Z3455" t="s">
        <v>1909</v>
      </c>
      <c r="AA3455">
        <v>818439</v>
      </c>
      <c r="AB3455" s="198">
        <v>37042.875</v>
      </c>
      <c r="AC3455" s="198">
        <v>37042.875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1311526</v>
      </c>
      <c r="H3456" s="198">
        <v>37041.402326388888</v>
      </c>
      <c r="I3456" t="s">
        <v>1097</v>
      </c>
      <c r="M3456" t="s">
        <v>2946</v>
      </c>
      <c r="N3456" t="s">
        <v>1524</v>
      </c>
      <c r="O3456" t="s">
        <v>4921</v>
      </c>
      <c r="P3456" s="199">
        <v>5000</v>
      </c>
      <c r="S3456" t="s">
        <v>2947</v>
      </c>
      <c r="T3456" t="s">
        <v>3255</v>
      </c>
      <c r="U3456" s="201">
        <v>3.5674999999999999</v>
      </c>
      <c r="V3456" t="s">
        <v>1116</v>
      </c>
      <c r="W3456" t="s">
        <v>1363</v>
      </c>
      <c r="X3456" t="s">
        <v>1548</v>
      </c>
      <c r="Y3456" t="s">
        <v>1528</v>
      </c>
      <c r="Z3456" t="s">
        <v>1909</v>
      </c>
      <c r="AA3456">
        <v>818440</v>
      </c>
      <c r="AB3456" s="198">
        <v>37042.875</v>
      </c>
      <c r="AC3456" s="198">
        <v>37042.875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1311527</v>
      </c>
      <c r="H3457" s="198">
        <v>37041.402337962965</v>
      </c>
      <c r="I3457" t="s">
        <v>2634</v>
      </c>
      <c r="M3457" t="s">
        <v>2946</v>
      </c>
      <c r="N3457" t="s">
        <v>1524</v>
      </c>
      <c r="O3457" t="s">
        <v>357</v>
      </c>
      <c r="P3457" s="199">
        <v>5000</v>
      </c>
      <c r="S3457" t="s">
        <v>2947</v>
      </c>
      <c r="T3457" t="s">
        <v>3255</v>
      </c>
      <c r="U3457" s="201">
        <v>3.6850000000000001</v>
      </c>
      <c r="V3457" t="s">
        <v>2635</v>
      </c>
      <c r="W3457" t="s">
        <v>1388</v>
      </c>
      <c r="X3457" t="s">
        <v>1461</v>
      </c>
      <c r="Y3457" t="s">
        <v>1528</v>
      </c>
      <c r="Z3457" t="s">
        <v>1909</v>
      </c>
      <c r="AA3457">
        <v>818441</v>
      </c>
      <c r="AB3457" s="198">
        <v>37042.875</v>
      </c>
      <c r="AC3457" s="198">
        <v>37042.875</v>
      </c>
    </row>
    <row r="3458" spans="1:29" x14ac:dyDescent="0.25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4100</v>
      </c>
      <c r="G3458" s="202">
        <v>1311529</v>
      </c>
      <c r="H3458" s="198">
        <v>37041.402349537035</v>
      </c>
      <c r="I3458" t="s">
        <v>1427</v>
      </c>
      <c r="M3458" t="s">
        <v>2946</v>
      </c>
      <c r="N3458" t="s">
        <v>1556</v>
      </c>
      <c r="O3458" t="s">
        <v>4868</v>
      </c>
      <c r="Q3458" s="199">
        <v>4100</v>
      </c>
      <c r="S3458" t="s">
        <v>2947</v>
      </c>
      <c r="T3458" t="s">
        <v>3255</v>
      </c>
      <c r="U3458" s="201">
        <v>3.875</v>
      </c>
      <c r="V3458" t="s">
        <v>1700</v>
      </c>
      <c r="W3458" t="s">
        <v>1557</v>
      </c>
      <c r="X3458" t="s">
        <v>1558</v>
      </c>
      <c r="Y3458" t="s">
        <v>1528</v>
      </c>
      <c r="Z3458" t="s">
        <v>1909</v>
      </c>
      <c r="AA3458">
        <v>818442</v>
      </c>
      <c r="AB3458" s="198">
        <v>37042.875</v>
      </c>
      <c r="AC3458" s="198">
        <v>37042.875</v>
      </c>
    </row>
    <row r="3459" spans="1:29" x14ac:dyDescent="0.25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10</v>
      </c>
      <c r="G3459" s="202">
        <v>1311528</v>
      </c>
      <c r="H3459" s="198">
        <v>37041.402349537035</v>
      </c>
      <c r="I3459" t="s">
        <v>3225</v>
      </c>
      <c r="M3459" t="s">
        <v>2952</v>
      </c>
      <c r="N3459" t="s">
        <v>3280</v>
      </c>
      <c r="O3459" t="s">
        <v>3281</v>
      </c>
      <c r="P3459" s="199">
        <v>10</v>
      </c>
      <c r="S3459" t="s">
        <v>3282</v>
      </c>
      <c r="T3459" t="s">
        <v>3255</v>
      </c>
      <c r="U3459" s="201">
        <v>7070</v>
      </c>
      <c r="V3459" t="s">
        <v>3269</v>
      </c>
      <c r="W3459" t="s">
        <v>3283</v>
      </c>
      <c r="X3459" t="s">
        <v>3257</v>
      </c>
      <c r="Y3459" t="s">
        <v>3258</v>
      </c>
      <c r="Z3459" t="s">
        <v>3259</v>
      </c>
      <c r="AA3459">
        <v>2158063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7000</v>
      </c>
      <c r="G3460" s="202">
        <v>1311530</v>
      </c>
      <c r="H3460" s="198">
        <v>37041.402453703704</v>
      </c>
      <c r="I3460" t="s">
        <v>2917</v>
      </c>
      <c r="M3460" t="s">
        <v>2946</v>
      </c>
      <c r="N3460" t="s">
        <v>1524</v>
      </c>
      <c r="O3460" t="s">
        <v>4941</v>
      </c>
      <c r="Q3460" s="199">
        <v>7000</v>
      </c>
      <c r="S3460" t="s">
        <v>2947</v>
      </c>
      <c r="T3460" t="s">
        <v>3255</v>
      </c>
      <c r="U3460" s="201">
        <v>3.645</v>
      </c>
      <c r="V3460" t="s">
        <v>3184</v>
      </c>
      <c r="W3460" t="s">
        <v>1388</v>
      </c>
      <c r="X3460" t="s">
        <v>85</v>
      </c>
      <c r="Y3460" t="s">
        <v>1528</v>
      </c>
      <c r="Z3460" t="s">
        <v>1909</v>
      </c>
      <c r="AA3460">
        <v>818443</v>
      </c>
      <c r="AB3460" s="198">
        <v>37042.875</v>
      </c>
      <c r="AC3460" s="198">
        <v>37042.875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5000</v>
      </c>
      <c r="G3461" s="202">
        <v>1311531</v>
      </c>
      <c r="H3461" s="198">
        <v>37041.40247685185</v>
      </c>
      <c r="I3461" t="s">
        <v>3117</v>
      </c>
      <c r="M3461" t="s">
        <v>2946</v>
      </c>
      <c r="N3461" t="s">
        <v>1524</v>
      </c>
      <c r="O3461" t="s">
        <v>4891</v>
      </c>
      <c r="Q3461" s="199">
        <v>5000</v>
      </c>
      <c r="S3461" t="s">
        <v>2947</v>
      </c>
      <c r="T3461" t="s">
        <v>3255</v>
      </c>
      <c r="U3461" s="201">
        <v>3.5175000000000001</v>
      </c>
      <c r="V3461" t="s">
        <v>313</v>
      </c>
      <c r="W3461" t="s">
        <v>1363</v>
      </c>
      <c r="X3461" t="s">
        <v>1548</v>
      </c>
      <c r="Y3461" t="s">
        <v>1528</v>
      </c>
      <c r="Z3461" t="s">
        <v>1909</v>
      </c>
      <c r="AA3461">
        <v>818444</v>
      </c>
      <c r="AB3461" s="198">
        <v>37042.875</v>
      </c>
      <c r="AC3461" s="198">
        <v>37042.875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1311532</v>
      </c>
      <c r="H3462" s="198">
        <v>37041.402488425927</v>
      </c>
      <c r="I3462" t="s">
        <v>1406</v>
      </c>
      <c r="M3462" t="s">
        <v>2946</v>
      </c>
      <c r="N3462" t="s">
        <v>1524</v>
      </c>
      <c r="O3462" t="s">
        <v>4921</v>
      </c>
      <c r="Q3462" s="199">
        <v>5000</v>
      </c>
      <c r="S3462" t="s">
        <v>2947</v>
      </c>
      <c r="T3462" t="s">
        <v>3255</v>
      </c>
      <c r="U3462" s="201">
        <v>3.57</v>
      </c>
      <c r="V3462" t="s">
        <v>1142</v>
      </c>
      <c r="W3462" t="s">
        <v>1363</v>
      </c>
      <c r="X3462" t="s">
        <v>1548</v>
      </c>
      <c r="Y3462" t="s">
        <v>1528</v>
      </c>
      <c r="Z3462" t="s">
        <v>1909</v>
      </c>
      <c r="AA3462">
        <v>818445</v>
      </c>
      <c r="AB3462" s="198">
        <v>37042.875</v>
      </c>
      <c r="AC3462" s="198">
        <v>37042.875</v>
      </c>
    </row>
    <row r="3463" spans="1:29" x14ac:dyDescent="0.25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50000</v>
      </c>
      <c r="G3463" s="202">
        <v>1311533</v>
      </c>
      <c r="H3463" s="198">
        <v>37041.402511574073</v>
      </c>
      <c r="I3463" t="s">
        <v>1062</v>
      </c>
      <c r="M3463" t="s">
        <v>3086</v>
      </c>
      <c r="N3463" t="s">
        <v>1063</v>
      </c>
      <c r="O3463" t="s">
        <v>2972</v>
      </c>
      <c r="Q3463" s="199">
        <v>50000</v>
      </c>
      <c r="S3463" t="s">
        <v>2953</v>
      </c>
      <c r="T3463" t="s">
        <v>3255</v>
      </c>
      <c r="U3463" s="201">
        <v>28.69</v>
      </c>
      <c r="V3463" t="s">
        <v>1064</v>
      </c>
      <c r="W3463" t="s">
        <v>1065</v>
      </c>
      <c r="X3463" t="s">
        <v>1066</v>
      </c>
      <c r="Y3463" t="s">
        <v>1670</v>
      </c>
      <c r="Z3463" t="s">
        <v>1909</v>
      </c>
      <c r="AA3463">
        <v>109573</v>
      </c>
      <c r="AB3463" s="198">
        <v>37073</v>
      </c>
      <c r="AC3463" s="198">
        <v>37103</v>
      </c>
    </row>
    <row r="3464" spans="1:29" x14ac:dyDescent="0.25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20</v>
      </c>
      <c r="G3464" s="202">
        <v>1311534</v>
      </c>
      <c r="H3464" s="198">
        <v>37041.402592592596</v>
      </c>
      <c r="I3464" t="s">
        <v>3278</v>
      </c>
      <c r="M3464" t="s">
        <v>2952</v>
      </c>
      <c r="N3464" t="s">
        <v>3265</v>
      </c>
      <c r="O3464" t="s">
        <v>3266</v>
      </c>
      <c r="P3464" s="199">
        <v>20</v>
      </c>
      <c r="S3464" t="s">
        <v>3254</v>
      </c>
      <c r="T3464" t="s">
        <v>3255</v>
      </c>
      <c r="U3464" s="201">
        <v>1523</v>
      </c>
      <c r="V3464" t="s">
        <v>3287</v>
      </c>
      <c r="W3464" t="s">
        <v>3261</v>
      </c>
      <c r="X3464" t="s">
        <v>3257</v>
      </c>
      <c r="Y3464" t="s">
        <v>3258</v>
      </c>
      <c r="Z3464" t="s">
        <v>3259</v>
      </c>
      <c r="AA3464">
        <v>2158066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1311535</v>
      </c>
      <c r="H3465" s="198">
        <v>37041.402604166666</v>
      </c>
      <c r="I3465" t="s">
        <v>3364</v>
      </c>
      <c r="M3465" t="s">
        <v>2946</v>
      </c>
      <c r="N3465" t="s">
        <v>2928</v>
      </c>
      <c r="O3465" t="s">
        <v>2104</v>
      </c>
      <c r="P3465" s="199">
        <v>5000</v>
      </c>
      <c r="S3465" t="s">
        <v>2947</v>
      </c>
      <c r="T3465" t="s">
        <v>3255</v>
      </c>
      <c r="U3465" s="201">
        <v>3.7749999999999999</v>
      </c>
      <c r="V3465" t="s">
        <v>3365</v>
      </c>
      <c r="W3465" t="s">
        <v>1327</v>
      </c>
      <c r="X3465" t="s">
        <v>3386</v>
      </c>
      <c r="Y3465" t="s">
        <v>1528</v>
      </c>
      <c r="Z3465" t="s">
        <v>2930</v>
      </c>
      <c r="AA3465">
        <v>818446</v>
      </c>
      <c r="AB3465" s="198">
        <v>37042.875</v>
      </c>
      <c r="AC3465" s="198">
        <v>37042.875</v>
      </c>
    </row>
    <row r="3466" spans="1:29" x14ac:dyDescent="0.25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450000</v>
      </c>
      <c r="G3466" s="202">
        <v>1311536</v>
      </c>
      <c r="H3466" s="198">
        <v>37041.402743055558</v>
      </c>
      <c r="I3466" t="s">
        <v>1532</v>
      </c>
      <c r="M3466" t="s">
        <v>2946</v>
      </c>
      <c r="N3466" t="s">
        <v>1268</v>
      </c>
      <c r="O3466" t="s">
        <v>1168</v>
      </c>
      <c r="P3466" s="199">
        <v>15000</v>
      </c>
      <c r="S3466" t="s">
        <v>2947</v>
      </c>
      <c r="T3466" t="s">
        <v>3255</v>
      </c>
      <c r="U3466" s="201">
        <v>3.69</v>
      </c>
      <c r="V3466" t="s">
        <v>2148</v>
      </c>
      <c r="W3466" t="s">
        <v>1402</v>
      </c>
      <c r="X3466" t="s">
        <v>1403</v>
      </c>
      <c r="Y3466" t="s">
        <v>3275</v>
      </c>
      <c r="Z3466" t="s">
        <v>1909</v>
      </c>
      <c r="AA3466" t="s">
        <v>2636</v>
      </c>
      <c r="AB3466" s="198">
        <v>37043.875</v>
      </c>
      <c r="AC3466" s="198">
        <v>37072.875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1311538</v>
      </c>
      <c r="H3467" s="198">
        <v>37041.402800925927</v>
      </c>
      <c r="I3467" t="s">
        <v>1098</v>
      </c>
      <c r="M3467" t="s">
        <v>2946</v>
      </c>
      <c r="N3467" t="s">
        <v>1524</v>
      </c>
      <c r="O3467" t="s">
        <v>357</v>
      </c>
      <c r="P3467" s="199">
        <v>5000</v>
      </c>
      <c r="S3467" t="s">
        <v>2947</v>
      </c>
      <c r="T3467" t="s">
        <v>3255</v>
      </c>
      <c r="U3467" s="201">
        <v>3.6850000000000001</v>
      </c>
      <c r="V3467" t="s">
        <v>2613</v>
      </c>
      <c r="W3467" t="s">
        <v>1388</v>
      </c>
      <c r="X3467" t="s">
        <v>1461</v>
      </c>
      <c r="Y3467" t="s">
        <v>1528</v>
      </c>
      <c r="Z3467" t="s">
        <v>1909</v>
      </c>
      <c r="AA3467">
        <v>818448</v>
      </c>
      <c r="AB3467" s="198">
        <v>37042.875</v>
      </c>
      <c r="AC3467" s="198">
        <v>37042.875</v>
      </c>
    </row>
    <row r="3468" spans="1:29" x14ac:dyDescent="0.25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1311539</v>
      </c>
      <c r="H3468" s="198">
        <v>37041.402870370373</v>
      </c>
      <c r="I3468" t="s">
        <v>1390</v>
      </c>
      <c r="M3468" t="s">
        <v>2946</v>
      </c>
      <c r="N3468" t="s">
        <v>1538</v>
      </c>
      <c r="O3468" t="s">
        <v>2637</v>
      </c>
      <c r="P3468" s="199">
        <v>5000</v>
      </c>
      <c r="S3468" t="s">
        <v>2947</v>
      </c>
      <c r="T3468" t="s">
        <v>3255</v>
      </c>
      <c r="U3468" s="201">
        <v>-0.95499999999999996</v>
      </c>
      <c r="V3468" t="s">
        <v>448</v>
      </c>
      <c r="W3468" t="s">
        <v>106</v>
      </c>
      <c r="X3468" t="s">
        <v>107</v>
      </c>
      <c r="Y3468" t="s">
        <v>3275</v>
      </c>
      <c r="Z3468" t="s">
        <v>1909</v>
      </c>
      <c r="AA3468" t="s">
        <v>2638</v>
      </c>
      <c r="AB3468" s="198">
        <v>37165.916666666664</v>
      </c>
      <c r="AC3468" s="198">
        <v>37195.916666666664</v>
      </c>
    </row>
    <row r="3469" spans="1:29" x14ac:dyDescent="0.25">
      <c r="A3469" s="44" t="str">
        <f t="shared" si="271"/>
        <v xml:space="preserve"> Crude Financial</v>
      </c>
      <c r="B3469" s="44" t="str">
        <f t="shared" si="272"/>
        <v/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31</v>
      </c>
      <c r="F3469" s="213">
        <f t="shared" si="275"/>
        <v>775000</v>
      </c>
      <c r="G3469" s="202">
        <v>1311540</v>
      </c>
      <c r="H3469" s="198">
        <v>37041.402870370373</v>
      </c>
      <c r="I3469" t="s">
        <v>1062</v>
      </c>
      <c r="M3469" t="s">
        <v>3086</v>
      </c>
      <c r="N3469" t="s">
        <v>1288</v>
      </c>
      <c r="O3469" t="s">
        <v>1289</v>
      </c>
      <c r="Q3469" s="199">
        <v>25000</v>
      </c>
      <c r="S3469" t="s">
        <v>1290</v>
      </c>
      <c r="T3469" t="s">
        <v>3255</v>
      </c>
      <c r="U3469" s="201">
        <v>29.15</v>
      </c>
      <c r="V3469" t="s">
        <v>1513</v>
      </c>
      <c r="W3469" t="s">
        <v>1050</v>
      </c>
      <c r="X3469" t="s">
        <v>1051</v>
      </c>
      <c r="Y3469" t="s">
        <v>1670</v>
      </c>
      <c r="Z3469" t="s">
        <v>3420</v>
      </c>
      <c r="AA3469">
        <v>109575</v>
      </c>
      <c r="AB3469" s="198">
        <v>37073</v>
      </c>
      <c r="AC3469" s="198">
        <v>37103</v>
      </c>
    </row>
    <row r="3470" spans="1:29" x14ac:dyDescent="0.25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30</v>
      </c>
      <c r="F3470" s="213">
        <f t="shared" si="275"/>
        <v>150000</v>
      </c>
      <c r="G3470" s="202">
        <v>1311541</v>
      </c>
      <c r="H3470" s="198">
        <v>37041.402881944443</v>
      </c>
      <c r="I3470" t="s">
        <v>1262</v>
      </c>
      <c r="M3470" t="s">
        <v>2946</v>
      </c>
      <c r="N3470" t="s">
        <v>1268</v>
      </c>
      <c r="O3470" t="s">
        <v>434</v>
      </c>
      <c r="P3470" s="199">
        <v>5000</v>
      </c>
      <c r="S3470" t="s">
        <v>2947</v>
      </c>
      <c r="T3470" t="s">
        <v>3255</v>
      </c>
      <c r="U3470" s="201">
        <v>3.5449999999999999</v>
      </c>
      <c r="V3470" t="s">
        <v>481</v>
      </c>
      <c r="W3470" t="s">
        <v>2937</v>
      </c>
      <c r="X3470" t="s">
        <v>2938</v>
      </c>
      <c r="Y3470" t="s">
        <v>3275</v>
      </c>
      <c r="Z3470" t="s">
        <v>1909</v>
      </c>
      <c r="AA3470" t="s">
        <v>2639</v>
      </c>
      <c r="AB3470" s="198">
        <v>37043.875</v>
      </c>
      <c r="AC3470" s="198">
        <v>37072.875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1311542</v>
      </c>
      <c r="H3471" s="198">
        <v>37041.402928240743</v>
      </c>
      <c r="I3471" t="s">
        <v>1098</v>
      </c>
      <c r="M3471" t="s">
        <v>2946</v>
      </c>
      <c r="N3471" t="s">
        <v>1524</v>
      </c>
      <c r="O3471" t="s">
        <v>357</v>
      </c>
      <c r="P3471" s="199">
        <v>10000</v>
      </c>
      <c r="S3471" t="s">
        <v>2947</v>
      </c>
      <c r="T3471" t="s">
        <v>3255</v>
      </c>
      <c r="U3471" s="201">
        <v>3.68</v>
      </c>
      <c r="V3471" t="s">
        <v>2613</v>
      </c>
      <c r="W3471" t="s">
        <v>1388</v>
      </c>
      <c r="X3471" t="s">
        <v>1461</v>
      </c>
      <c r="Y3471" t="s">
        <v>1528</v>
      </c>
      <c r="Z3471" t="s">
        <v>1909</v>
      </c>
      <c r="AA3471">
        <v>818449</v>
      </c>
      <c r="AB3471" s="198">
        <v>37042.875</v>
      </c>
      <c r="AC3471" s="198">
        <v>37042.875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1311543</v>
      </c>
      <c r="H3472" s="198">
        <v>37041.402951388889</v>
      </c>
      <c r="I3472" t="s">
        <v>1554</v>
      </c>
      <c r="M3472" t="s">
        <v>2946</v>
      </c>
      <c r="N3472" t="s">
        <v>2928</v>
      </c>
      <c r="O3472" t="s">
        <v>2104</v>
      </c>
      <c r="P3472" s="199">
        <v>10000</v>
      </c>
      <c r="S3472" t="s">
        <v>2947</v>
      </c>
      <c r="T3472" t="s">
        <v>3255</v>
      </c>
      <c r="U3472" s="201">
        <v>3.77</v>
      </c>
      <c r="V3472" t="s">
        <v>3026</v>
      </c>
      <c r="W3472" t="s">
        <v>1327</v>
      </c>
      <c r="X3472" t="s">
        <v>3386</v>
      </c>
      <c r="Y3472" t="s">
        <v>1528</v>
      </c>
      <c r="Z3472" t="s">
        <v>2930</v>
      </c>
      <c r="AA3472">
        <v>818450</v>
      </c>
      <c r="AB3472" s="198">
        <v>37042.875</v>
      </c>
      <c r="AC3472" s="198">
        <v>37042.875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1311544</v>
      </c>
      <c r="H3473" s="198">
        <v>37041.403020833335</v>
      </c>
      <c r="I3473" t="s">
        <v>72</v>
      </c>
      <c r="M3473" t="s">
        <v>2946</v>
      </c>
      <c r="N3473" t="s">
        <v>1524</v>
      </c>
      <c r="O3473" t="s">
        <v>4845</v>
      </c>
      <c r="Q3473" s="199">
        <v>10000</v>
      </c>
      <c r="S3473" t="s">
        <v>2947</v>
      </c>
      <c r="T3473" t="s">
        <v>3255</v>
      </c>
      <c r="U3473" s="201">
        <v>3.7187999999999999</v>
      </c>
      <c r="V3473" t="s">
        <v>1010</v>
      </c>
      <c r="W3473" t="s">
        <v>1526</v>
      </c>
      <c r="X3473" t="s">
        <v>1527</v>
      </c>
      <c r="Y3473" t="s">
        <v>1528</v>
      </c>
      <c r="Z3473" t="s">
        <v>1909</v>
      </c>
      <c r="AA3473">
        <v>818451</v>
      </c>
      <c r="AB3473" s="198">
        <v>37042.875</v>
      </c>
      <c r="AC3473" s="198">
        <v>37042.875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10000</v>
      </c>
      <c r="G3474" s="202">
        <v>1311546</v>
      </c>
      <c r="H3474" s="198">
        <v>37041.403055555558</v>
      </c>
      <c r="I3474" t="s">
        <v>72</v>
      </c>
      <c r="M3474" t="s">
        <v>2946</v>
      </c>
      <c r="N3474" t="s">
        <v>1524</v>
      </c>
      <c r="O3474" t="s">
        <v>4845</v>
      </c>
      <c r="Q3474" s="199">
        <v>10000</v>
      </c>
      <c r="S3474" t="s">
        <v>2947</v>
      </c>
      <c r="T3474" t="s">
        <v>3255</v>
      </c>
      <c r="U3474" s="201">
        <v>3.72</v>
      </c>
      <c r="V3474" t="s">
        <v>1010</v>
      </c>
      <c r="W3474" t="s">
        <v>1526</v>
      </c>
      <c r="X3474" t="s">
        <v>1527</v>
      </c>
      <c r="Y3474" t="s">
        <v>1528</v>
      </c>
      <c r="Z3474" t="s">
        <v>1909</v>
      </c>
      <c r="AA3474">
        <v>818453</v>
      </c>
      <c r="AB3474" s="198">
        <v>37042.875</v>
      </c>
      <c r="AC3474" s="198">
        <v>37042.875</v>
      </c>
    </row>
    <row r="3475" spans="1:29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826</v>
      </c>
      <c r="G3475" s="202">
        <v>1311545</v>
      </c>
      <c r="H3475" s="198">
        <v>37041.403055555558</v>
      </c>
      <c r="I3475" t="s">
        <v>1272</v>
      </c>
      <c r="M3475" t="s">
        <v>2946</v>
      </c>
      <c r="N3475" t="s">
        <v>1524</v>
      </c>
      <c r="O3475" t="s">
        <v>4893</v>
      </c>
      <c r="P3475" s="199">
        <v>826</v>
      </c>
      <c r="S3475" t="s">
        <v>2947</v>
      </c>
      <c r="T3475" t="s">
        <v>3255</v>
      </c>
      <c r="U3475" s="201">
        <v>3.55</v>
      </c>
      <c r="V3475" t="s">
        <v>3131</v>
      </c>
      <c r="W3475" t="s">
        <v>1363</v>
      </c>
      <c r="X3475" t="s">
        <v>1548</v>
      </c>
      <c r="Y3475" t="s">
        <v>1528</v>
      </c>
      <c r="Z3475" t="s">
        <v>1909</v>
      </c>
      <c r="AA3475">
        <v>818452</v>
      </c>
      <c r="AB3475" s="198">
        <v>37042.875</v>
      </c>
      <c r="AC3475" s="198">
        <v>37042.875</v>
      </c>
    </row>
    <row r="3476" spans="1:29" x14ac:dyDescent="0.25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50000</v>
      </c>
      <c r="G3476" s="202">
        <v>1311547</v>
      </c>
      <c r="H3476" s="198">
        <v>37041.403148148151</v>
      </c>
      <c r="I3476" t="s">
        <v>3225</v>
      </c>
      <c r="M3476" t="s">
        <v>3086</v>
      </c>
      <c r="N3476" t="s">
        <v>1063</v>
      </c>
      <c r="O3476" t="s">
        <v>2972</v>
      </c>
      <c r="Q3476" s="199">
        <v>50000</v>
      </c>
      <c r="S3476" t="s">
        <v>2953</v>
      </c>
      <c r="T3476" t="s">
        <v>3255</v>
      </c>
      <c r="U3476" s="201">
        <v>28.73</v>
      </c>
      <c r="V3476" t="s">
        <v>1137</v>
      </c>
      <c r="W3476" t="s">
        <v>1065</v>
      </c>
      <c r="X3476" t="s">
        <v>1066</v>
      </c>
      <c r="Y3476" t="s">
        <v>1670</v>
      </c>
      <c r="Z3476" t="s">
        <v>1909</v>
      </c>
      <c r="AA3476">
        <v>109576</v>
      </c>
      <c r="AB3476" s="198">
        <v>37073</v>
      </c>
      <c r="AC3476" s="198">
        <v>37103</v>
      </c>
    </row>
    <row r="3477" spans="1:29" x14ac:dyDescent="0.25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20</v>
      </c>
      <c r="G3477" s="202">
        <v>1311548</v>
      </c>
      <c r="H3477" s="198">
        <v>37041.403333333335</v>
      </c>
      <c r="I3477" t="s">
        <v>186</v>
      </c>
      <c r="M3477" t="s">
        <v>2952</v>
      </c>
      <c r="N3477" t="s">
        <v>3265</v>
      </c>
      <c r="O3477" t="s">
        <v>3266</v>
      </c>
      <c r="Q3477" s="199">
        <v>20</v>
      </c>
      <c r="S3477" t="s">
        <v>3254</v>
      </c>
      <c r="T3477" t="s">
        <v>3255</v>
      </c>
      <c r="U3477" s="201">
        <v>1524</v>
      </c>
      <c r="V3477" t="s">
        <v>187</v>
      </c>
      <c r="W3477" t="s">
        <v>3261</v>
      </c>
      <c r="X3477" t="s">
        <v>3257</v>
      </c>
      <c r="Y3477" t="s">
        <v>3258</v>
      </c>
      <c r="Z3477" t="s">
        <v>3259</v>
      </c>
      <c r="AA3477">
        <v>2158072</v>
      </c>
    </row>
    <row r="3478" spans="1:29" x14ac:dyDescent="0.25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1311550</v>
      </c>
      <c r="H3478" s="198">
        <v>37041.403495370374</v>
      </c>
      <c r="I3478" t="s">
        <v>1463</v>
      </c>
      <c r="M3478" t="s">
        <v>2946</v>
      </c>
      <c r="N3478" t="s">
        <v>96</v>
      </c>
      <c r="O3478" t="s">
        <v>1016</v>
      </c>
      <c r="P3478" s="199">
        <v>10000</v>
      </c>
      <c r="S3478" t="s">
        <v>3329</v>
      </c>
      <c r="T3478" t="s">
        <v>97</v>
      </c>
      <c r="U3478" s="201">
        <v>4.7649999999999997</v>
      </c>
      <c r="V3478" t="s">
        <v>3338</v>
      </c>
      <c r="W3478" t="s">
        <v>98</v>
      </c>
      <c r="X3478" t="s">
        <v>99</v>
      </c>
      <c r="Y3478" t="s">
        <v>1528</v>
      </c>
      <c r="Z3478" t="s">
        <v>1910</v>
      </c>
      <c r="AA3478">
        <v>818455</v>
      </c>
      <c r="AB3478" s="198">
        <v>37041.875</v>
      </c>
      <c r="AC3478" s="198">
        <v>37041.875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5000</v>
      </c>
      <c r="G3479" s="202">
        <v>1311551</v>
      </c>
      <c r="H3479" s="198">
        <v>37041.403506944444</v>
      </c>
      <c r="I3479" t="s">
        <v>1238</v>
      </c>
      <c r="M3479" t="s">
        <v>2946</v>
      </c>
      <c r="N3479" t="s">
        <v>2928</v>
      </c>
      <c r="O3479" t="s">
        <v>2104</v>
      </c>
      <c r="P3479" s="199">
        <v>5000</v>
      </c>
      <c r="S3479" t="s">
        <v>2947</v>
      </c>
      <c r="T3479" t="s">
        <v>3255</v>
      </c>
      <c r="U3479" s="201">
        <v>3.76</v>
      </c>
      <c r="V3479" t="s">
        <v>2967</v>
      </c>
      <c r="W3479" t="s">
        <v>1327</v>
      </c>
      <c r="X3479" t="s">
        <v>3386</v>
      </c>
      <c r="Y3479" t="s">
        <v>1528</v>
      </c>
      <c r="Z3479" t="s">
        <v>2930</v>
      </c>
      <c r="AA3479">
        <v>818456</v>
      </c>
      <c r="AB3479" s="198">
        <v>37042.875</v>
      </c>
      <c r="AC3479" s="198">
        <v>37042.875</v>
      </c>
    </row>
    <row r="3480" spans="1:29" x14ac:dyDescent="0.25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1311552</v>
      </c>
      <c r="H3480" s="198">
        <v>37041.40351851852</v>
      </c>
      <c r="I3480" t="s">
        <v>1262</v>
      </c>
      <c r="M3480" t="s">
        <v>2946</v>
      </c>
      <c r="N3480" t="s">
        <v>1538</v>
      </c>
      <c r="O3480" t="s">
        <v>903</v>
      </c>
      <c r="P3480" s="199">
        <v>10000</v>
      </c>
      <c r="S3480" t="s">
        <v>2947</v>
      </c>
      <c r="T3480" t="s">
        <v>3255</v>
      </c>
      <c r="U3480" s="201">
        <v>-0.65</v>
      </c>
      <c r="V3480" t="s">
        <v>93</v>
      </c>
      <c r="W3480" t="s">
        <v>1469</v>
      </c>
      <c r="X3480" t="s">
        <v>1470</v>
      </c>
      <c r="Y3480" t="s">
        <v>3275</v>
      </c>
      <c r="Z3480" t="s">
        <v>1909</v>
      </c>
      <c r="AA3480" t="s">
        <v>2640</v>
      </c>
      <c r="AB3480" s="198">
        <v>37073.875</v>
      </c>
      <c r="AC3480" s="198">
        <v>37103.875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30</v>
      </c>
      <c r="F3481" s="213">
        <f t="shared" si="275"/>
        <v>270000</v>
      </c>
      <c r="G3481" s="202">
        <v>1311553</v>
      </c>
      <c r="H3481" s="198">
        <v>37041.403541666667</v>
      </c>
      <c r="I3481" t="s">
        <v>3195</v>
      </c>
      <c r="M3481" t="s">
        <v>2946</v>
      </c>
      <c r="N3481" t="s">
        <v>1524</v>
      </c>
      <c r="O3481" t="s">
        <v>516</v>
      </c>
      <c r="P3481" s="199">
        <v>9000</v>
      </c>
      <c r="S3481" t="s">
        <v>2947</v>
      </c>
      <c r="T3481" t="s">
        <v>3255</v>
      </c>
      <c r="U3481" s="201">
        <v>3.54</v>
      </c>
      <c r="V3481" t="s">
        <v>3021</v>
      </c>
      <c r="W3481" t="s">
        <v>1388</v>
      </c>
      <c r="X3481" t="s">
        <v>85</v>
      </c>
      <c r="Y3481" t="s">
        <v>1528</v>
      </c>
      <c r="Z3481" t="s">
        <v>1909</v>
      </c>
      <c r="AA3481">
        <v>818457</v>
      </c>
      <c r="AB3481" s="198">
        <v>37043.875</v>
      </c>
      <c r="AC3481" s="198">
        <v>37072.875</v>
      </c>
    </row>
    <row r="3482" spans="1:29" x14ac:dyDescent="0.25">
      <c r="A3482" s="44" t="str">
        <f t="shared" si="271"/>
        <v>US Power Physical</v>
      </c>
      <c r="B3482" s="44" t="str">
        <f t="shared" si="272"/>
        <v>US</v>
      </c>
      <c r="C3482" s="44" t="str">
        <f t="shared" si="273"/>
        <v>Power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</v>
      </c>
      <c r="G3482" s="202">
        <v>1311555</v>
      </c>
      <c r="H3482" s="198">
        <v>37041.403564814813</v>
      </c>
      <c r="I3482" t="s">
        <v>1243</v>
      </c>
      <c r="M3482" t="s">
        <v>1657</v>
      </c>
      <c r="N3482" t="s">
        <v>2977</v>
      </c>
      <c r="O3482" t="s">
        <v>246</v>
      </c>
      <c r="P3482" s="199">
        <v>50</v>
      </c>
      <c r="S3482" t="s">
        <v>2945</v>
      </c>
      <c r="T3482" t="s">
        <v>3255</v>
      </c>
      <c r="U3482" s="201">
        <v>25.45</v>
      </c>
      <c r="V3482" t="s">
        <v>1244</v>
      </c>
      <c r="W3482" t="s">
        <v>2993</v>
      </c>
      <c r="X3482" t="s">
        <v>2994</v>
      </c>
      <c r="Y3482" t="s">
        <v>1072</v>
      </c>
      <c r="Z3482" t="s">
        <v>1904</v>
      </c>
      <c r="AA3482">
        <v>626129.1</v>
      </c>
      <c r="AB3482" s="198">
        <v>37043.875</v>
      </c>
      <c r="AC3482" s="198">
        <v>37043.875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30</v>
      </c>
      <c r="F3483" s="213">
        <f t="shared" si="275"/>
        <v>30000</v>
      </c>
      <c r="G3483" s="202">
        <v>1311556</v>
      </c>
      <c r="H3483" s="198">
        <v>37041.403599537036</v>
      </c>
      <c r="I3483" t="s">
        <v>3227</v>
      </c>
      <c r="M3483" t="s">
        <v>2946</v>
      </c>
      <c r="N3483" t="s">
        <v>1268</v>
      </c>
      <c r="O3483" t="s">
        <v>74</v>
      </c>
      <c r="P3483" s="199">
        <v>1000</v>
      </c>
      <c r="S3483" t="s">
        <v>2947</v>
      </c>
      <c r="T3483" t="s">
        <v>3255</v>
      </c>
      <c r="U3483" s="201">
        <v>3.66</v>
      </c>
      <c r="V3483" t="s">
        <v>3369</v>
      </c>
      <c r="W3483" t="s">
        <v>1580</v>
      </c>
      <c r="X3483" t="s">
        <v>1093</v>
      </c>
      <c r="Y3483" t="s">
        <v>3275</v>
      </c>
      <c r="Z3483" t="s">
        <v>1909</v>
      </c>
      <c r="AA3483" t="s">
        <v>2641</v>
      </c>
      <c r="AB3483" s="198">
        <v>37043.875</v>
      </c>
      <c r="AC3483" s="198">
        <v>37072.875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3177</v>
      </c>
      <c r="G3484" s="202">
        <v>1311560</v>
      </c>
      <c r="H3484" s="198">
        <v>37041.403819444444</v>
      </c>
      <c r="I3484" t="s">
        <v>1262</v>
      </c>
      <c r="M3484" t="s">
        <v>2946</v>
      </c>
      <c r="N3484" t="s">
        <v>1524</v>
      </c>
      <c r="O3484" t="s">
        <v>4941</v>
      </c>
      <c r="P3484" s="199">
        <v>3177</v>
      </c>
      <c r="S3484" t="s">
        <v>2947</v>
      </c>
      <c r="T3484" t="s">
        <v>3255</v>
      </c>
      <c r="U3484" s="201">
        <v>3.6150000000000002</v>
      </c>
      <c r="V3484" t="s">
        <v>3017</v>
      </c>
      <c r="W3484" t="s">
        <v>1388</v>
      </c>
      <c r="X3484" t="s">
        <v>85</v>
      </c>
      <c r="Y3484" t="s">
        <v>1528</v>
      </c>
      <c r="Z3484" t="s">
        <v>1909</v>
      </c>
      <c r="AA3484">
        <v>818459</v>
      </c>
      <c r="AB3484" s="198">
        <v>37042.875</v>
      </c>
      <c r="AC3484" s="198">
        <v>37042.875</v>
      </c>
    </row>
    <row r="3485" spans="1:29" x14ac:dyDescent="0.25">
      <c r="A3485" s="44" t="str">
        <f t="shared" si="271"/>
        <v>US Crude Financial</v>
      </c>
      <c r="B3485" s="44" t="str">
        <f t="shared" si="272"/>
        <v>US</v>
      </c>
      <c r="C3485" s="44" t="str">
        <f t="shared" si="273"/>
        <v>Crude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50000</v>
      </c>
      <c r="G3485" s="202">
        <v>1311561</v>
      </c>
      <c r="H3485" s="198">
        <v>37041.403819444444</v>
      </c>
      <c r="I3485" t="s">
        <v>1267</v>
      </c>
      <c r="M3485" t="s">
        <v>3086</v>
      </c>
      <c r="N3485" t="s">
        <v>1063</v>
      </c>
      <c r="O3485" t="s">
        <v>2972</v>
      </c>
      <c r="P3485" s="199">
        <v>50000</v>
      </c>
      <c r="S3485" t="s">
        <v>2953</v>
      </c>
      <c r="T3485" t="s">
        <v>3255</v>
      </c>
      <c r="U3485" s="201">
        <v>28.71</v>
      </c>
      <c r="V3485" t="s">
        <v>1511</v>
      </c>
      <c r="W3485" t="s">
        <v>1065</v>
      </c>
      <c r="X3485" t="s">
        <v>1066</v>
      </c>
      <c r="Y3485" t="s">
        <v>1670</v>
      </c>
      <c r="Z3485" t="s">
        <v>1909</v>
      </c>
      <c r="AA3485">
        <v>109577</v>
      </c>
      <c r="AB3485" s="198">
        <v>37073</v>
      </c>
      <c r="AC3485" s="198">
        <v>37103</v>
      </c>
    </row>
    <row r="3486" spans="1:29" x14ac:dyDescent="0.25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30</v>
      </c>
      <c r="F3486" s="213">
        <f t="shared" si="275"/>
        <v>300000</v>
      </c>
      <c r="G3486" s="202">
        <v>1311562</v>
      </c>
      <c r="H3486" s="198">
        <v>37041.403912037036</v>
      </c>
      <c r="I3486" t="s">
        <v>3151</v>
      </c>
      <c r="M3486" t="s">
        <v>2946</v>
      </c>
      <c r="N3486" t="s">
        <v>1268</v>
      </c>
      <c r="O3486" t="s">
        <v>74</v>
      </c>
      <c r="P3486" s="199">
        <v>10000</v>
      </c>
      <c r="S3486" t="s">
        <v>2947</v>
      </c>
      <c r="T3486" t="s">
        <v>3255</v>
      </c>
      <c r="U3486" s="201">
        <v>3.6549999999999998</v>
      </c>
      <c r="V3486" t="s">
        <v>3191</v>
      </c>
      <c r="W3486" t="s">
        <v>1580</v>
      </c>
      <c r="X3486" t="s">
        <v>1093</v>
      </c>
      <c r="Y3486" t="s">
        <v>3275</v>
      </c>
      <c r="Z3486" t="s">
        <v>1909</v>
      </c>
      <c r="AA3486" t="s">
        <v>2642</v>
      </c>
      <c r="AB3486" s="198">
        <v>37043.875</v>
      </c>
      <c r="AC3486" s="198">
        <v>37072.875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1311563</v>
      </c>
      <c r="H3487" s="198">
        <v>37041.403923611113</v>
      </c>
      <c r="I3487" t="s">
        <v>2992</v>
      </c>
      <c r="M3487" t="s">
        <v>2946</v>
      </c>
      <c r="N3487" t="s">
        <v>2928</v>
      </c>
      <c r="O3487" t="s">
        <v>2164</v>
      </c>
      <c r="P3487" s="199">
        <v>10000</v>
      </c>
      <c r="S3487" t="s">
        <v>2947</v>
      </c>
      <c r="T3487" t="s">
        <v>3255</v>
      </c>
      <c r="U3487" s="201">
        <v>3.65</v>
      </c>
      <c r="V3487" t="s">
        <v>2960</v>
      </c>
      <c r="W3487" t="s">
        <v>1327</v>
      </c>
      <c r="X3487" t="s">
        <v>2929</v>
      </c>
      <c r="Y3487" t="s">
        <v>1528</v>
      </c>
      <c r="Z3487" t="s">
        <v>2930</v>
      </c>
      <c r="AA3487">
        <v>818460</v>
      </c>
      <c r="AB3487" s="198">
        <v>37042.875</v>
      </c>
      <c r="AC3487" s="198">
        <v>37042.875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1311564</v>
      </c>
      <c r="H3488" s="198">
        <v>37041.403946759259</v>
      </c>
      <c r="I3488" t="s">
        <v>1238</v>
      </c>
      <c r="M3488" t="s">
        <v>2946</v>
      </c>
      <c r="N3488" t="s">
        <v>2928</v>
      </c>
      <c r="O3488" t="s">
        <v>2104</v>
      </c>
      <c r="P3488" s="199">
        <v>5000</v>
      </c>
      <c r="S3488" t="s">
        <v>2947</v>
      </c>
      <c r="T3488" t="s">
        <v>3255</v>
      </c>
      <c r="U3488" s="201">
        <v>3.7549999999999999</v>
      </c>
      <c r="V3488" t="s">
        <v>2967</v>
      </c>
      <c r="W3488" t="s">
        <v>1327</v>
      </c>
      <c r="X3488" t="s">
        <v>3386</v>
      </c>
      <c r="Y3488" t="s">
        <v>1528</v>
      </c>
      <c r="Z3488" t="s">
        <v>2930</v>
      </c>
      <c r="AA3488">
        <v>818461</v>
      </c>
      <c r="AB3488" s="198">
        <v>37042.875</v>
      </c>
      <c r="AC3488" s="198">
        <v>37042.875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25000</v>
      </c>
      <c r="G3489" s="202">
        <v>1311566</v>
      </c>
      <c r="H3489" s="198">
        <v>37041.404016203705</v>
      </c>
      <c r="I3489" t="s">
        <v>1418</v>
      </c>
      <c r="M3489" t="s">
        <v>2946</v>
      </c>
      <c r="N3489" t="s">
        <v>1524</v>
      </c>
      <c r="O3489" t="s">
        <v>110</v>
      </c>
      <c r="P3489" s="199">
        <v>25000</v>
      </c>
      <c r="S3489" t="s">
        <v>2947</v>
      </c>
      <c r="T3489" t="s">
        <v>3255</v>
      </c>
      <c r="U3489" s="201">
        <v>3.67</v>
      </c>
      <c r="V3489" t="s">
        <v>2957</v>
      </c>
      <c r="W3489" t="s">
        <v>1101</v>
      </c>
      <c r="X3489" t="s">
        <v>1102</v>
      </c>
      <c r="Y3489" t="s">
        <v>1528</v>
      </c>
      <c r="Z3489" t="s">
        <v>1909</v>
      </c>
      <c r="AA3489">
        <v>818463</v>
      </c>
      <c r="AB3489" s="198">
        <v>37042.875</v>
      </c>
      <c r="AC3489" s="198">
        <v>37042.875</v>
      </c>
    </row>
    <row r="3490" spans="1:29" x14ac:dyDescent="0.25">
      <c r="A3490" s="44" t="str">
        <f t="shared" si="271"/>
        <v>US Crude Financial</v>
      </c>
      <c r="B3490" s="44" t="str">
        <f t="shared" si="272"/>
        <v>US</v>
      </c>
      <c r="C3490" s="44" t="str">
        <f t="shared" si="273"/>
        <v>Crude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50000</v>
      </c>
      <c r="G3490" s="202">
        <v>1311565</v>
      </c>
      <c r="H3490" s="198">
        <v>37041.404016203705</v>
      </c>
      <c r="I3490" t="s">
        <v>1267</v>
      </c>
      <c r="M3490" t="s">
        <v>3086</v>
      </c>
      <c r="N3490" t="s">
        <v>1063</v>
      </c>
      <c r="O3490" t="s">
        <v>2972</v>
      </c>
      <c r="P3490" s="199">
        <v>50000</v>
      </c>
      <c r="S3490" t="s">
        <v>2953</v>
      </c>
      <c r="T3490" t="s">
        <v>3255</v>
      </c>
      <c r="U3490" s="201">
        <v>28.69</v>
      </c>
      <c r="V3490" t="s">
        <v>3332</v>
      </c>
      <c r="W3490" t="s">
        <v>1065</v>
      </c>
      <c r="X3490" t="s">
        <v>1066</v>
      </c>
      <c r="Y3490" t="s">
        <v>1670</v>
      </c>
      <c r="Z3490" t="s">
        <v>1909</v>
      </c>
      <c r="AA3490">
        <v>109578</v>
      </c>
      <c r="AB3490" s="198">
        <v>37073</v>
      </c>
      <c r="AC3490" s="198">
        <v>37103</v>
      </c>
    </row>
    <row r="3491" spans="1:29" x14ac:dyDescent="0.25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365</v>
      </c>
      <c r="F3491" s="213">
        <f t="shared" si="275"/>
        <v>912500</v>
      </c>
      <c r="G3491" s="202">
        <v>1311568</v>
      </c>
      <c r="H3491" s="198">
        <v>37041.404108796298</v>
      </c>
      <c r="I3491" t="s">
        <v>3200</v>
      </c>
      <c r="M3491" t="s">
        <v>2946</v>
      </c>
      <c r="N3491" t="s">
        <v>1268</v>
      </c>
      <c r="O3491" t="s">
        <v>1578</v>
      </c>
      <c r="P3491" s="199">
        <v>2500</v>
      </c>
      <c r="S3491" t="s">
        <v>2947</v>
      </c>
      <c r="T3491" t="s">
        <v>3255</v>
      </c>
      <c r="U3491" s="201">
        <v>3.8849999999999998</v>
      </c>
      <c r="V3491" t="s">
        <v>3451</v>
      </c>
      <c r="W3491" t="s">
        <v>1767</v>
      </c>
      <c r="X3491" t="s">
        <v>1269</v>
      </c>
      <c r="Y3491" t="s">
        <v>3275</v>
      </c>
      <c r="Z3491" t="s">
        <v>1909</v>
      </c>
      <c r="AA3491" t="s">
        <v>2643</v>
      </c>
      <c r="AB3491" s="198">
        <v>37257.875</v>
      </c>
      <c r="AC3491" s="198">
        <v>37621.875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970</v>
      </c>
      <c r="G3492" s="202">
        <v>1311570</v>
      </c>
      <c r="H3492" s="198">
        <v>37041.404166666667</v>
      </c>
      <c r="I3492" t="s">
        <v>1238</v>
      </c>
      <c r="M3492" t="s">
        <v>2946</v>
      </c>
      <c r="N3492" t="s">
        <v>1524</v>
      </c>
      <c r="O3492" t="s">
        <v>4891</v>
      </c>
      <c r="Q3492" s="199">
        <v>970</v>
      </c>
      <c r="S3492" t="s">
        <v>2947</v>
      </c>
      <c r="T3492" t="s">
        <v>3255</v>
      </c>
      <c r="U3492" s="201">
        <v>3.5175000000000001</v>
      </c>
      <c r="V3492" t="s">
        <v>1525</v>
      </c>
      <c r="W3492" t="s">
        <v>1363</v>
      </c>
      <c r="X3492" t="s">
        <v>1548</v>
      </c>
      <c r="Y3492" t="s">
        <v>1528</v>
      </c>
      <c r="Z3492" t="s">
        <v>1909</v>
      </c>
      <c r="AA3492">
        <v>818465</v>
      </c>
      <c r="AB3492" s="198">
        <v>37042.875</v>
      </c>
      <c r="AC3492" s="198">
        <v>37042.875</v>
      </c>
    </row>
    <row r="3493" spans="1:29" x14ac:dyDescent="0.25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4800</v>
      </c>
      <c r="G3493" s="202">
        <v>1311569</v>
      </c>
      <c r="H3493" s="198">
        <v>37041.404166666667</v>
      </c>
      <c r="I3493" t="s">
        <v>2634</v>
      </c>
      <c r="M3493" t="s">
        <v>2946</v>
      </c>
      <c r="N3493" t="s">
        <v>1524</v>
      </c>
      <c r="O3493" t="s">
        <v>357</v>
      </c>
      <c r="P3493" s="199">
        <v>4800</v>
      </c>
      <c r="S3493" t="s">
        <v>2947</v>
      </c>
      <c r="T3493" t="s">
        <v>3255</v>
      </c>
      <c r="U3493" s="201">
        <v>3.665</v>
      </c>
      <c r="V3493" t="s">
        <v>2635</v>
      </c>
      <c r="W3493" t="s">
        <v>1388</v>
      </c>
      <c r="X3493" t="s">
        <v>1461</v>
      </c>
      <c r="Y3493" t="s">
        <v>1528</v>
      </c>
      <c r="Z3493" t="s">
        <v>1909</v>
      </c>
      <c r="AA3493">
        <v>818464</v>
      </c>
      <c r="AB3493" s="198">
        <v>37042.875</v>
      </c>
      <c r="AC3493" s="198">
        <v>37042.875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1311573</v>
      </c>
      <c r="H3494" s="198">
        <v>37041.404224537036</v>
      </c>
      <c r="I3494" t="s">
        <v>1262</v>
      </c>
      <c r="M3494" t="s">
        <v>2946</v>
      </c>
      <c r="N3494" t="s">
        <v>1524</v>
      </c>
      <c r="O3494" t="s">
        <v>4845</v>
      </c>
      <c r="P3494" s="199">
        <v>10000</v>
      </c>
      <c r="S3494" t="s">
        <v>2947</v>
      </c>
      <c r="T3494" t="s">
        <v>3255</v>
      </c>
      <c r="U3494" s="201">
        <v>3.7212999999999998</v>
      </c>
      <c r="V3494" t="s">
        <v>1146</v>
      </c>
      <c r="W3494" t="s">
        <v>1526</v>
      </c>
      <c r="X3494" t="s">
        <v>1527</v>
      </c>
      <c r="Y3494" t="s">
        <v>1528</v>
      </c>
      <c r="Z3494" t="s">
        <v>1909</v>
      </c>
      <c r="AA3494">
        <v>818466</v>
      </c>
      <c r="AB3494" s="198">
        <v>37042.875</v>
      </c>
      <c r="AC3494" s="198">
        <v>37042.875</v>
      </c>
    </row>
    <row r="3495" spans="1:29" x14ac:dyDescent="0.25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31</v>
      </c>
      <c r="F3495" s="213">
        <f t="shared" si="275"/>
        <v>77500</v>
      </c>
      <c r="G3495" s="202">
        <v>1311576</v>
      </c>
      <c r="H3495" s="198">
        <v>37041.404351851852</v>
      </c>
      <c r="I3495" t="s">
        <v>1573</v>
      </c>
      <c r="M3495" t="s">
        <v>2946</v>
      </c>
      <c r="N3495" t="s">
        <v>1268</v>
      </c>
      <c r="O3495" t="s">
        <v>1537</v>
      </c>
      <c r="Q3495" s="199">
        <v>2500</v>
      </c>
      <c r="S3495" t="s">
        <v>2947</v>
      </c>
      <c r="T3495" t="s">
        <v>3255</v>
      </c>
      <c r="U3495" s="201">
        <v>3.7149999999999999</v>
      </c>
      <c r="V3495" t="s">
        <v>3176</v>
      </c>
      <c r="W3495" t="s">
        <v>1767</v>
      </c>
      <c r="X3495" t="s">
        <v>1269</v>
      </c>
      <c r="Y3495" t="s">
        <v>3275</v>
      </c>
      <c r="Z3495" t="s">
        <v>1909</v>
      </c>
      <c r="AA3495" t="s">
        <v>2644</v>
      </c>
      <c r="AB3495" s="198">
        <v>37073.875</v>
      </c>
      <c r="AC3495" s="198">
        <v>37103.875</v>
      </c>
    </row>
    <row r="3496" spans="1:29" x14ac:dyDescent="0.25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4200</v>
      </c>
      <c r="G3496" s="202">
        <v>1311575</v>
      </c>
      <c r="H3496" s="198">
        <v>37041.404351851852</v>
      </c>
      <c r="I3496" t="s">
        <v>1546</v>
      </c>
      <c r="M3496" t="s">
        <v>2946</v>
      </c>
      <c r="N3496" t="s">
        <v>2928</v>
      </c>
      <c r="O3496" t="s">
        <v>2164</v>
      </c>
      <c r="P3496" s="199">
        <v>4200</v>
      </c>
      <c r="S3496" t="s">
        <v>2947</v>
      </c>
      <c r="T3496" t="s">
        <v>3255</v>
      </c>
      <c r="U3496" s="201">
        <v>3.64</v>
      </c>
      <c r="V3496" t="s">
        <v>395</v>
      </c>
      <c r="W3496" t="s">
        <v>1327</v>
      </c>
      <c r="X3496" t="s">
        <v>2929</v>
      </c>
      <c r="Y3496" t="s">
        <v>1528</v>
      </c>
      <c r="Z3496" t="s">
        <v>2930</v>
      </c>
      <c r="AA3496">
        <v>818468</v>
      </c>
      <c r="AB3496" s="198">
        <v>37042.875</v>
      </c>
      <c r="AC3496" s="198">
        <v>37042.875</v>
      </c>
    </row>
    <row r="3497" spans="1:29" x14ac:dyDescent="0.25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150000</v>
      </c>
      <c r="G3497" s="202">
        <v>1311574</v>
      </c>
      <c r="H3497" s="198">
        <v>37041.404351851852</v>
      </c>
      <c r="I3497" t="s">
        <v>1226</v>
      </c>
      <c r="M3497" t="s">
        <v>2946</v>
      </c>
      <c r="N3497" t="s">
        <v>96</v>
      </c>
      <c r="O3497" t="s">
        <v>3128</v>
      </c>
      <c r="Q3497" s="199">
        <v>5000</v>
      </c>
      <c r="S3497" t="s">
        <v>3329</v>
      </c>
      <c r="T3497" t="s">
        <v>97</v>
      </c>
      <c r="U3497" s="201">
        <v>4.8550000000000004</v>
      </c>
      <c r="V3497" t="s">
        <v>336</v>
      </c>
      <c r="W3497" t="s">
        <v>1502</v>
      </c>
      <c r="X3497" t="s">
        <v>99</v>
      </c>
      <c r="Y3497" t="s">
        <v>1528</v>
      </c>
      <c r="Z3497" t="s">
        <v>1910</v>
      </c>
      <c r="AA3497">
        <v>818467</v>
      </c>
      <c r="AB3497" s="198">
        <v>37043.875</v>
      </c>
      <c r="AC3497" s="198">
        <v>37072.875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12</v>
      </c>
      <c r="G3498" s="202">
        <v>1311577</v>
      </c>
      <c r="H3498" s="198">
        <v>37041.404537037037</v>
      </c>
      <c r="I3498" t="s">
        <v>75</v>
      </c>
      <c r="M3498" t="s">
        <v>2946</v>
      </c>
      <c r="N3498" t="s">
        <v>1524</v>
      </c>
      <c r="O3498" t="s">
        <v>4845</v>
      </c>
      <c r="Q3498" s="199">
        <v>12</v>
      </c>
      <c r="S3498" t="s">
        <v>2947</v>
      </c>
      <c r="T3498" t="s">
        <v>3255</v>
      </c>
      <c r="U3498" s="201">
        <v>3.7225000000000001</v>
      </c>
      <c r="V3498" t="s">
        <v>2645</v>
      </c>
      <c r="W3498" t="s">
        <v>1526</v>
      </c>
      <c r="X3498" t="s">
        <v>1527</v>
      </c>
      <c r="Y3498" t="s">
        <v>1528</v>
      </c>
      <c r="Z3498" t="s">
        <v>1909</v>
      </c>
      <c r="AA3498">
        <v>818469</v>
      </c>
      <c r="AB3498" s="198">
        <v>37042.875</v>
      </c>
      <c r="AC3498" s="198">
        <v>37042.875</v>
      </c>
    </row>
    <row r="3499" spans="1:29" x14ac:dyDescent="0.25">
      <c r="A3499" s="44" t="str">
        <f t="shared" si="271"/>
        <v>US Power Financial</v>
      </c>
      <c r="B3499" s="44" t="str">
        <f t="shared" si="272"/>
        <v>US</v>
      </c>
      <c r="C3499" s="44" t="str">
        <f t="shared" si="273"/>
        <v>Power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50</v>
      </c>
      <c r="G3499" s="202">
        <v>1311578</v>
      </c>
      <c r="H3499" s="198">
        <v>37041.404756944445</v>
      </c>
      <c r="I3499" t="s">
        <v>3153</v>
      </c>
      <c r="M3499" t="s">
        <v>1657</v>
      </c>
      <c r="N3499" t="s">
        <v>1069</v>
      </c>
      <c r="O3499" t="s">
        <v>45</v>
      </c>
      <c r="P3499" s="199">
        <v>50</v>
      </c>
      <c r="S3499" t="s">
        <v>2945</v>
      </c>
      <c r="T3499" t="s">
        <v>3255</v>
      </c>
      <c r="U3499" s="201">
        <v>44.25</v>
      </c>
      <c r="V3499" t="s">
        <v>491</v>
      </c>
      <c r="W3499" t="s">
        <v>1242</v>
      </c>
      <c r="X3499" t="s">
        <v>2984</v>
      </c>
      <c r="Y3499" t="s">
        <v>1072</v>
      </c>
      <c r="Z3499" t="s">
        <v>1909</v>
      </c>
      <c r="AA3499">
        <v>626133.1</v>
      </c>
      <c r="AB3499" s="198">
        <v>37043.875</v>
      </c>
      <c r="AC3499" s="198">
        <v>37043.875</v>
      </c>
    </row>
    <row r="3500" spans="1:29" x14ac:dyDescent="0.25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1311579</v>
      </c>
      <c r="H3500" s="198">
        <v>37041.404768518521</v>
      </c>
      <c r="I3500" t="s">
        <v>1062</v>
      </c>
      <c r="M3500" t="s">
        <v>3086</v>
      </c>
      <c r="N3500" t="s">
        <v>1063</v>
      </c>
      <c r="O3500" t="s">
        <v>2972</v>
      </c>
      <c r="Q3500" s="199">
        <v>50000</v>
      </c>
      <c r="S3500" t="s">
        <v>2953</v>
      </c>
      <c r="T3500" t="s">
        <v>3255</v>
      </c>
      <c r="U3500" s="201">
        <v>28.71</v>
      </c>
      <c r="V3500" t="s">
        <v>1513</v>
      </c>
      <c r="W3500" t="s">
        <v>1065</v>
      </c>
      <c r="X3500" t="s">
        <v>1066</v>
      </c>
      <c r="Y3500" t="s">
        <v>1670</v>
      </c>
      <c r="Z3500" t="s">
        <v>1909</v>
      </c>
      <c r="AA3500">
        <v>109579</v>
      </c>
      <c r="AB3500" s="198">
        <v>37073</v>
      </c>
      <c r="AC3500" s="198">
        <v>37103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115860</v>
      </c>
      <c r="G3501" s="202">
        <v>1311580</v>
      </c>
      <c r="H3501" s="198">
        <v>37041.404872685183</v>
      </c>
      <c r="I3501" t="s">
        <v>1471</v>
      </c>
      <c r="M3501" t="s">
        <v>2946</v>
      </c>
      <c r="N3501" t="s">
        <v>1524</v>
      </c>
      <c r="O3501" t="s">
        <v>3383</v>
      </c>
      <c r="Q3501" s="199">
        <v>3862</v>
      </c>
      <c r="S3501" t="s">
        <v>2947</v>
      </c>
      <c r="T3501" t="s">
        <v>3255</v>
      </c>
      <c r="U3501" s="201">
        <v>3.8650000000000002</v>
      </c>
      <c r="V3501" t="s">
        <v>405</v>
      </c>
      <c r="W3501" t="s">
        <v>1117</v>
      </c>
      <c r="X3501" t="s">
        <v>1118</v>
      </c>
      <c r="Y3501" t="s">
        <v>1528</v>
      </c>
      <c r="Z3501" t="s">
        <v>1909</v>
      </c>
      <c r="AA3501">
        <v>818473</v>
      </c>
      <c r="AB3501" s="198">
        <v>37043.875</v>
      </c>
      <c r="AC3501" s="198">
        <v>37072.875</v>
      </c>
    </row>
    <row r="3502" spans="1:29" x14ac:dyDescent="0.25">
      <c r="A3502" s="44" t="str">
        <f t="shared" si="271"/>
        <v xml:space="preserve"> Natural Gas Financial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214</v>
      </c>
      <c r="F3502" s="213">
        <f t="shared" si="275"/>
        <v>1070000</v>
      </c>
      <c r="G3502" s="202">
        <v>1311582</v>
      </c>
      <c r="H3502" s="198">
        <v>37041.40488425926</v>
      </c>
      <c r="I3502" t="s">
        <v>3227</v>
      </c>
      <c r="M3502" t="s">
        <v>2946</v>
      </c>
      <c r="N3502" t="s">
        <v>3215</v>
      </c>
      <c r="O3502" t="s">
        <v>2646</v>
      </c>
      <c r="P3502" s="199">
        <v>5000</v>
      </c>
      <c r="S3502" t="s">
        <v>2947</v>
      </c>
      <c r="T3502" t="s">
        <v>3255</v>
      </c>
      <c r="U3502" s="201">
        <v>-0.04</v>
      </c>
      <c r="V3502" t="s">
        <v>2647</v>
      </c>
      <c r="W3502" t="s">
        <v>3217</v>
      </c>
      <c r="X3502" t="s">
        <v>1401</v>
      </c>
      <c r="Y3502" t="s">
        <v>3275</v>
      </c>
      <c r="Z3502" t="s">
        <v>1910</v>
      </c>
      <c r="AA3502" t="s">
        <v>2648</v>
      </c>
      <c r="AB3502" s="198">
        <v>37347</v>
      </c>
      <c r="AC3502" s="198">
        <v>37560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984</v>
      </c>
      <c r="G3503" s="202">
        <v>1311583</v>
      </c>
      <c r="H3503" s="198">
        <v>37041.404918981483</v>
      </c>
      <c r="I3503" t="s">
        <v>1546</v>
      </c>
      <c r="M3503" t="s">
        <v>2946</v>
      </c>
      <c r="N3503" t="s">
        <v>1524</v>
      </c>
      <c r="O3503" t="s">
        <v>4912</v>
      </c>
      <c r="P3503" s="199">
        <v>984</v>
      </c>
      <c r="S3503" t="s">
        <v>2947</v>
      </c>
      <c r="T3503" t="s">
        <v>3255</v>
      </c>
      <c r="U3503" s="201">
        <v>3.57</v>
      </c>
      <c r="V3503" t="s">
        <v>4922</v>
      </c>
      <c r="W3503" t="s">
        <v>1363</v>
      </c>
      <c r="X3503" t="s">
        <v>1548</v>
      </c>
      <c r="Y3503" t="s">
        <v>1528</v>
      </c>
      <c r="Z3503" t="s">
        <v>1909</v>
      </c>
      <c r="AA3503">
        <v>818472</v>
      </c>
      <c r="AB3503" s="198">
        <v>37042.875</v>
      </c>
      <c r="AC3503" s="198">
        <v>37042.875</v>
      </c>
    </row>
    <row r="3504" spans="1:29" x14ac:dyDescent="0.25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</v>
      </c>
      <c r="G3504" s="202">
        <v>1311584</v>
      </c>
      <c r="H3504" s="198">
        <v>37041.404953703706</v>
      </c>
      <c r="I3504" t="s">
        <v>1067</v>
      </c>
      <c r="M3504" t="s">
        <v>2952</v>
      </c>
      <c r="N3504" t="s">
        <v>3319</v>
      </c>
      <c r="O3504" t="s">
        <v>3320</v>
      </c>
      <c r="P3504" s="199">
        <v>10</v>
      </c>
      <c r="S3504" t="s">
        <v>3254</v>
      </c>
      <c r="T3504" t="s">
        <v>3255</v>
      </c>
      <c r="U3504" s="201">
        <v>943</v>
      </c>
      <c r="V3504" t="s">
        <v>3378</v>
      </c>
      <c r="W3504" t="s">
        <v>3283</v>
      </c>
      <c r="X3504" t="s">
        <v>3257</v>
      </c>
      <c r="Y3504" t="s">
        <v>3258</v>
      </c>
      <c r="Z3504" t="s">
        <v>3259</v>
      </c>
      <c r="AA3504">
        <v>2158082</v>
      </c>
    </row>
    <row r="3505" spans="1:29" x14ac:dyDescent="0.25">
      <c r="A3505" s="44" t="str">
        <f t="shared" si="271"/>
        <v>US Crude Financial</v>
      </c>
      <c r="B3505" s="44" t="str">
        <f t="shared" si="272"/>
        <v>US</v>
      </c>
      <c r="C3505" s="44" t="str">
        <f t="shared" si="273"/>
        <v>Crude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50000</v>
      </c>
      <c r="G3505" s="202">
        <v>1311585</v>
      </c>
      <c r="H3505" s="198">
        <v>37041.404965277776</v>
      </c>
      <c r="I3505" t="s">
        <v>1267</v>
      </c>
      <c r="M3505" t="s">
        <v>3086</v>
      </c>
      <c r="N3505" t="s">
        <v>1063</v>
      </c>
      <c r="O3505" t="s">
        <v>2972</v>
      </c>
      <c r="Q3505" s="199">
        <v>50000</v>
      </c>
      <c r="S3505" t="s">
        <v>2953</v>
      </c>
      <c r="T3505" t="s">
        <v>3255</v>
      </c>
      <c r="U3505" s="201">
        <v>28.73</v>
      </c>
      <c r="V3505" t="s">
        <v>3197</v>
      </c>
      <c r="W3505" t="s">
        <v>1065</v>
      </c>
      <c r="X3505" t="s">
        <v>1066</v>
      </c>
      <c r="Y3505" t="s">
        <v>1670</v>
      </c>
      <c r="Z3505" t="s">
        <v>1909</v>
      </c>
      <c r="AA3505">
        <v>109580</v>
      </c>
      <c r="AB3505" s="198">
        <v>37073</v>
      </c>
      <c r="AC3505" s="198">
        <v>37103</v>
      </c>
    </row>
    <row r="3506" spans="1:29" x14ac:dyDescent="0.25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151</v>
      </c>
      <c r="F3506" s="213">
        <f t="shared" si="275"/>
        <v>755000</v>
      </c>
      <c r="G3506" s="202">
        <v>1311586</v>
      </c>
      <c r="H3506" s="198">
        <v>37041.405011574076</v>
      </c>
      <c r="I3506" t="s">
        <v>1546</v>
      </c>
      <c r="M3506" t="s">
        <v>2946</v>
      </c>
      <c r="N3506" t="s">
        <v>1268</v>
      </c>
      <c r="O3506" t="s">
        <v>1555</v>
      </c>
      <c r="Q3506" s="199">
        <v>5000</v>
      </c>
      <c r="S3506" t="s">
        <v>2947</v>
      </c>
      <c r="T3506" t="s">
        <v>3255</v>
      </c>
      <c r="U3506" s="201">
        <v>4.16</v>
      </c>
      <c r="V3506" t="s">
        <v>1504</v>
      </c>
      <c r="W3506" t="s">
        <v>1767</v>
      </c>
      <c r="X3506" t="s">
        <v>1269</v>
      </c>
      <c r="Y3506" t="s">
        <v>3275</v>
      </c>
      <c r="Z3506" t="s">
        <v>1909</v>
      </c>
      <c r="AA3506" t="s">
        <v>2649</v>
      </c>
      <c r="AB3506" s="198">
        <v>37196</v>
      </c>
      <c r="AC3506" s="198">
        <v>37346</v>
      </c>
    </row>
    <row r="3507" spans="1:29" x14ac:dyDescent="0.25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10</v>
      </c>
      <c r="G3507" s="202">
        <v>1311587</v>
      </c>
      <c r="H3507" s="198">
        <v>37041.405034722222</v>
      </c>
      <c r="I3507" t="s">
        <v>3225</v>
      </c>
      <c r="M3507" t="s">
        <v>2952</v>
      </c>
      <c r="N3507" t="s">
        <v>3280</v>
      </c>
      <c r="O3507" t="s">
        <v>3281</v>
      </c>
      <c r="Q3507" s="199">
        <v>10</v>
      </c>
      <c r="S3507" t="s">
        <v>3282</v>
      </c>
      <c r="T3507" t="s">
        <v>3255</v>
      </c>
      <c r="U3507" s="201">
        <v>7070</v>
      </c>
      <c r="V3507" t="s">
        <v>3269</v>
      </c>
      <c r="W3507" t="s">
        <v>3283</v>
      </c>
      <c r="X3507" t="s">
        <v>3257</v>
      </c>
      <c r="Y3507" t="s">
        <v>3258</v>
      </c>
      <c r="Z3507" t="s">
        <v>3259</v>
      </c>
      <c r="AA3507">
        <v>2158084</v>
      </c>
    </row>
    <row r="3508" spans="1:29" x14ac:dyDescent="0.25">
      <c r="A3508" s="44" t="str">
        <f t="shared" si="271"/>
        <v>US Crude Financial</v>
      </c>
      <c r="B3508" s="44" t="str">
        <f t="shared" si="272"/>
        <v>US</v>
      </c>
      <c r="C3508" s="44" t="str">
        <f t="shared" si="273"/>
        <v>Crude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50000</v>
      </c>
      <c r="G3508" s="202">
        <v>1311588</v>
      </c>
      <c r="H3508" s="198">
        <v>37041.405034722222</v>
      </c>
      <c r="I3508" t="s">
        <v>1395</v>
      </c>
      <c r="M3508" t="s">
        <v>3086</v>
      </c>
      <c r="N3508" t="s">
        <v>1063</v>
      </c>
      <c r="O3508" t="s">
        <v>1344</v>
      </c>
      <c r="Q3508" s="199">
        <v>50000</v>
      </c>
      <c r="S3508" t="s">
        <v>2953</v>
      </c>
      <c r="T3508" t="s">
        <v>3255</v>
      </c>
      <c r="U3508" s="201">
        <v>28.75</v>
      </c>
      <c r="V3508" t="s">
        <v>3344</v>
      </c>
      <c r="W3508" t="s">
        <v>1065</v>
      </c>
      <c r="X3508" t="s">
        <v>1120</v>
      </c>
      <c r="Y3508" t="s">
        <v>1670</v>
      </c>
      <c r="Z3508" t="s">
        <v>1909</v>
      </c>
      <c r="AA3508">
        <v>109581</v>
      </c>
      <c r="AB3508" s="198">
        <v>37073</v>
      </c>
      <c r="AC3508" s="198">
        <v>37103</v>
      </c>
    </row>
    <row r="3509" spans="1:29" x14ac:dyDescent="0.25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2500</v>
      </c>
      <c r="G3509" s="202">
        <v>1311591</v>
      </c>
      <c r="H3509" s="198">
        <v>37041.405092592591</v>
      </c>
      <c r="I3509" t="s">
        <v>1554</v>
      </c>
      <c r="M3509" t="s">
        <v>2946</v>
      </c>
      <c r="N3509" t="s">
        <v>2928</v>
      </c>
      <c r="O3509" t="s">
        <v>2104</v>
      </c>
      <c r="P3509" s="199">
        <v>2500</v>
      </c>
      <c r="S3509" t="s">
        <v>2947</v>
      </c>
      <c r="T3509" t="s">
        <v>3255</v>
      </c>
      <c r="U3509" s="201">
        <v>3.7349999999999999</v>
      </c>
      <c r="V3509" t="s">
        <v>3026</v>
      </c>
      <c r="W3509" t="s">
        <v>1327</v>
      </c>
      <c r="X3509" t="s">
        <v>3386</v>
      </c>
      <c r="Y3509" t="s">
        <v>1528</v>
      </c>
      <c r="Z3509" t="s">
        <v>2930</v>
      </c>
      <c r="AA3509">
        <v>818474</v>
      </c>
      <c r="AB3509" s="198">
        <v>37042.875</v>
      </c>
      <c r="AC3509" s="198">
        <v>37042.875</v>
      </c>
    </row>
    <row r="3510" spans="1:29" x14ac:dyDescent="0.25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1311593</v>
      </c>
      <c r="H3510" s="198">
        <v>37041.405162037037</v>
      </c>
      <c r="I3510" t="s">
        <v>3225</v>
      </c>
      <c r="M3510" t="s">
        <v>3086</v>
      </c>
      <c r="N3510" t="s">
        <v>1063</v>
      </c>
      <c r="O3510" t="s">
        <v>2972</v>
      </c>
      <c r="Q3510" s="199">
        <v>50000</v>
      </c>
      <c r="S3510" t="s">
        <v>2953</v>
      </c>
      <c r="T3510" t="s">
        <v>3255</v>
      </c>
      <c r="U3510" s="201">
        <v>28.75</v>
      </c>
      <c r="V3510" t="s">
        <v>1137</v>
      </c>
      <c r="W3510" t="s">
        <v>1065</v>
      </c>
      <c r="X3510" t="s">
        <v>1066</v>
      </c>
      <c r="Y3510" t="s">
        <v>1670</v>
      </c>
      <c r="Z3510" t="s">
        <v>1909</v>
      </c>
      <c r="AA3510">
        <v>109583</v>
      </c>
      <c r="AB3510" s="198">
        <v>37073</v>
      </c>
      <c r="AC3510" s="198">
        <v>37103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1311594</v>
      </c>
      <c r="H3511" s="198">
        <v>37041.40520833333</v>
      </c>
      <c r="I3511" t="s">
        <v>1262</v>
      </c>
      <c r="M3511" t="s">
        <v>2946</v>
      </c>
      <c r="N3511" t="s">
        <v>1524</v>
      </c>
      <c r="O3511" t="s">
        <v>4845</v>
      </c>
      <c r="P3511" s="199">
        <v>5000</v>
      </c>
      <c r="S3511" t="s">
        <v>2947</v>
      </c>
      <c r="T3511" t="s">
        <v>3255</v>
      </c>
      <c r="U3511" s="201">
        <v>3.72</v>
      </c>
      <c r="V3511" t="s">
        <v>1146</v>
      </c>
      <c r="W3511" t="s">
        <v>1526</v>
      </c>
      <c r="X3511" t="s">
        <v>1527</v>
      </c>
      <c r="Y3511" t="s">
        <v>1528</v>
      </c>
      <c r="Z3511" t="s">
        <v>1909</v>
      </c>
      <c r="AA3511">
        <v>818475</v>
      </c>
      <c r="AB3511" s="198">
        <v>37042.875</v>
      </c>
      <c r="AC3511" s="198">
        <v>37042.875</v>
      </c>
    </row>
    <row r="3512" spans="1:29" x14ac:dyDescent="0.25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20</v>
      </c>
      <c r="G3512" s="202">
        <v>1311596</v>
      </c>
      <c r="H3512" s="198">
        <v>37041.405219907407</v>
      </c>
      <c r="I3512" t="s">
        <v>3225</v>
      </c>
      <c r="M3512" t="s">
        <v>2952</v>
      </c>
      <c r="N3512" t="s">
        <v>3252</v>
      </c>
      <c r="O3512" t="s">
        <v>3253</v>
      </c>
      <c r="P3512" s="199">
        <v>20</v>
      </c>
      <c r="S3512" t="s">
        <v>3254</v>
      </c>
      <c r="T3512" t="s">
        <v>3255</v>
      </c>
      <c r="U3512" s="201">
        <v>1701</v>
      </c>
      <c r="V3512" t="s">
        <v>3268</v>
      </c>
      <c r="W3512" t="s">
        <v>3261</v>
      </c>
      <c r="X3512" t="s">
        <v>3257</v>
      </c>
      <c r="Y3512" t="s">
        <v>3258</v>
      </c>
      <c r="Z3512" t="s">
        <v>3259</v>
      </c>
      <c r="AA3512">
        <v>2158086</v>
      </c>
    </row>
    <row r="3513" spans="1:29" x14ac:dyDescent="0.25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20</v>
      </c>
      <c r="G3513" s="202">
        <v>1311597</v>
      </c>
      <c r="H3513" s="198">
        <v>37041.40525462963</v>
      </c>
      <c r="I3513" t="s">
        <v>3278</v>
      </c>
      <c r="M3513" t="s">
        <v>2952</v>
      </c>
      <c r="N3513" t="s">
        <v>3265</v>
      </c>
      <c r="O3513" t="s">
        <v>3266</v>
      </c>
      <c r="P3513" s="199">
        <v>20</v>
      </c>
      <c r="S3513" t="s">
        <v>3254</v>
      </c>
      <c r="T3513" t="s">
        <v>3255</v>
      </c>
      <c r="U3513" s="201">
        <v>1523</v>
      </c>
      <c r="V3513" t="s">
        <v>3287</v>
      </c>
      <c r="W3513" t="s">
        <v>3261</v>
      </c>
      <c r="X3513" t="s">
        <v>3257</v>
      </c>
      <c r="Y3513" t="s">
        <v>3258</v>
      </c>
      <c r="Z3513" t="s">
        <v>3259</v>
      </c>
      <c r="AA3513">
        <v>2158088</v>
      </c>
    </row>
    <row r="3514" spans="1:29" x14ac:dyDescent="0.25">
      <c r="A3514" s="44" t="str">
        <f t="shared" si="271"/>
        <v>US Crude Financial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50000</v>
      </c>
      <c r="G3514" s="202">
        <v>1311599</v>
      </c>
      <c r="H3514" s="198">
        <v>37041.40525462963</v>
      </c>
      <c r="I3514" t="s">
        <v>1395</v>
      </c>
      <c r="M3514" t="s">
        <v>3086</v>
      </c>
      <c r="N3514" t="s">
        <v>1063</v>
      </c>
      <c r="O3514" t="s">
        <v>1344</v>
      </c>
      <c r="Q3514" s="199">
        <v>50000</v>
      </c>
      <c r="S3514" t="s">
        <v>2953</v>
      </c>
      <c r="T3514" t="s">
        <v>3255</v>
      </c>
      <c r="U3514" s="201">
        <v>28.75</v>
      </c>
      <c r="V3514" t="s">
        <v>3344</v>
      </c>
      <c r="W3514" t="s">
        <v>1065</v>
      </c>
      <c r="X3514" t="s">
        <v>1120</v>
      </c>
      <c r="Y3514" t="s">
        <v>1670</v>
      </c>
      <c r="Z3514" t="s">
        <v>1909</v>
      </c>
      <c r="AA3514">
        <v>109585</v>
      </c>
      <c r="AB3514" s="198">
        <v>37073</v>
      </c>
      <c r="AC3514" s="198">
        <v>37103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1311598</v>
      </c>
      <c r="H3515" s="198">
        <v>37041.40525462963</v>
      </c>
      <c r="I3515" t="s">
        <v>2992</v>
      </c>
      <c r="M3515" t="s">
        <v>2946</v>
      </c>
      <c r="N3515" t="s">
        <v>1524</v>
      </c>
      <c r="O3515" t="s">
        <v>4940</v>
      </c>
      <c r="P3515" s="199">
        <v>10000</v>
      </c>
      <c r="S3515" t="s">
        <v>2947</v>
      </c>
      <c r="T3515" t="s">
        <v>3255</v>
      </c>
      <c r="U3515" s="201">
        <v>4.45</v>
      </c>
      <c r="V3515" t="s">
        <v>1083</v>
      </c>
      <c r="W3515" t="s">
        <v>82</v>
      </c>
      <c r="X3515" t="s">
        <v>83</v>
      </c>
      <c r="Y3515" t="s">
        <v>1528</v>
      </c>
      <c r="Z3515" t="s">
        <v>1909</v>
      </c>
      <c r="AA3515">
        <v>818476</v>
      </c>
      <c r="AB3515" s="198">
        <v>37042.875</v>
      </c>
      <c r="AC3515" s="198">
        <v>37042.875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968</v>
      </c>
      <c r="G3516" s="202">
        <v>1311600</v>
      </c>
      <c r="H3516" s="198">
        <v>37041.405381944445</v>
      </c>
      <c r="I3516" t="s">
        <v>2910</v>
      </c>
      <c r="M3516" t="s">
        <v>2946</v>
      </c>
      <c r="N3516" t="s">
        <v>1524</v>
      </c>
      <c r="O3516" t="s">
        <v>4941</v>
      </c>
      <c r="Q3516" s="199">
        <v>968</v>
      </c>
      <c r="S3516" t="s">
        <v>2947</v>
      </c>
      <c r="T3516" t="s">
        <v>3255</v>
      </c>
      <c r="U3516" s="201">
        <v>3.625</v>
      </c>
      <c r="V3516" t="s">
        <v>2935</v>
      </c>
      <c r="W3516" t="s">
        <v>1388</v>
      </c>
      <c r="X3516" t="s">
        <v>85</v>
      </c>
      <c r="Y3516" t="s">
        <v>1528</v>
      </c>
      <c r="Z3516" t="s">
        <v>1909</v>
      </c>
      <c r="AA3516">
        <v>818477</v>
      </c>
      <c r="AB3516" s="198">
        <v>37042.875</v>
      </c>
      <c r="AC3516" s="198">
        <v>37042.875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1872</v>
      </c>
      <c r="G3517" s="202">
        <v>1311602</v>
      </c>
      <c r="H3517" s="198">
        <v>37041.405416666668</v>
      </c>
      <c r="I3517" t="s">
        <v>1569</v>
      </c>
      <c r="M3517" t="s">
        <v>2946</v>
      </c>
      <c r="N3517" t="s">
        <v>1524</v>
      </c>
      <c r="O3517" t="s">
        <v>2035</v>
      </c>
      <c r="P3517" s="199">
        <v>1872</v>
      </c>
      <c r="S3517" t="s">
        <v>2947</v>
      </c>
      <c r="T3517" t="s">
        <v>3255</v>
      </c>
      <c r="U3517" s="201">
        <v>3.6349999999999998</v>
      </c>
      <c r="V3517" t="s">
        <v>3194</v>
      </c>
      <c r="W3517" t="s">
        <v>1107</v>
      </c>
      <c r="X3517" t="s">
        <v>1108</v>
      </c>
      <c r="Y3517" t="s">
        <v>1528</v>
      </c>
      <c r="Z3517" t="s">
        <v>1909</v>
      </c>
      <c r="AA3517">
        <v>818478</v>
      </c>
      <c r="AB3517" s="198">
        <v>37042.875</v>
      </c>
      <c r="AC3517" s="198">
        <v>37042.875</v>
      </c>
    </row>
    <row r="3518" spans="1:29" x14ac:dyDescent="0.25">
      <c r="A3518" s="44" t="str">
        <f t="shared" si="271"/>
        <v xml:space="preserve"> Oil Products Financial</v>
      </c>
      <c r="B3518" s="44" t="str">
        <f t="shared" si="272"/>
        <v/>
      </c>
      <c r="C3518" s="44" t="str">
        <f t="shared" si="273"/>
        <v>Oil Products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30</v>
      </c>
      <c r="F3518" s="213">
        <f t="shared" si="275"/>
        <v>150000</v>
      </c>
      <c r="G3518" s="202">
        <v>1311604</v>
      </c>
      <c r="H3518" s="198">
        <v>37041.405439814815</v>
      </c>
      <c r="I3518" t="s">
        <v>1220</v>
      </c>
      <c r="M3518" t="s">
        <v>2950</v>
      </c>
      <c r="N3518" t="s">
        <v>1221</v>
      </c>
      <c r="O3518" t="s">
        <v>1222</v>
      </c>
      <c r="Q3518" s="199">
        <v>5000</v>
      </c>
      <c r="S3518" t="s">
        <v>2954</v>
      </c>
      <c r="T3518" t="s">
        <v>3255</v>
      </c>
      <c r="U3518" s="201">
        <v>237.25</v>
      </c>
      <c r="V3518" t="s">
        <v>1223</v>
      </c>
      <c r="W3518" t="s">
        <v>1224</v>
      </c>
      <c r="X3518" t="s">
        <v>1225</v>
      </c>
      <c r="Y3518" t="s">
        <v>1670</v>
      </c>
      <c r="Z3518" t="s">
        <v>3420</v>
      </c>
      <c r="AA3518">
        <v>109586</v>
      </c>
      <c r="AB3518" s="198">
        <v>37043</v>
      </c>
      <c r="AC3518" s="198">
        <v>37072</v>
      </c>
    </row>
    <row r="3519" spans="1:29" x14ac:dyDescent="0.25">
      <c r="A3519" s="44" t="str">
        <f t="shared" si="271"/>
        <v xml:space="preserve"> Power Physical</v>
      </c>
      <c r="B3519" s="44" t="str">
        <f t="shared" si="272"/>
        <v/>
      </c>
      <c r="C3519" s="44" t="str">
        <f t="shared" si="273"/>
        <v>Power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92</v>
      </c>
      <c r="F3519" s="213">
        <f t="shared" si="275"/>
        <v>2300</v>
      </c>
      <c r="G3519" s="202">
        <v>1311605</v>
      </c>
      <c r="H3519" s="198">
        <v>37041.405439814815</v>
      </c>
      <c r="I3519" t="s">
        <v>3263</v>
      </c>
      <c r="M3519" t="s">
        <v>1657</v>
      </c>
      <c r="N3519" t="s">
        <v>937</v>
      </c>
      <c r="O3519" t="s">
        <v>2650</v>
      </c>
      <c r="Q3519" s="199">
        <v>25</v>
      </c>
      <c r="S3519" t="s">
        <v>2945</v>
      </c>
      <c r="T3519" t="s">
        <v>938</v>
      </c>
      <c r="U3519" s="201">
        <v>25.15</v>
      </c>
      <c r="V3519" t="s">
        <v>1963</v>
      </c>
      <c r="W3519" t="s">
        <v>157</v>
      </c>
      <c r="X3519" t="s">
        <v>941</v>
      </c>
      <c r="Y3519" t="s">
        <v>942</v>
      </c>
      <c r="Z3519" t="s">
        <v>3260</v>
      </c>
      <c r="AA3519">
        <v>108412.1</v>
      </c>
      <c r="AB3519" s="198">
        <v>37165</v>
      </c>
      <c r="AC3519" s="198">
        <v>37256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4454</v>
      </c>
      <c r="G3520" s="202">
        <v>1311606</v>
      </c>
      <c r="H3520" s="198">
        <v>37041.405543981484</v>
      </c>
      <c r="I3520" t="s">
        <v>1600</v>
      </c>
      <c r="M3520" t="s">
        <v>2946</v>
      </c>
      <c r="N3520" t="s">
        <v>1524</v>
      </c>
      <c r="O3520" t="s">
        <v>2016</v>
      </c>
      <c r="Q3520" s="199">
        <v>4454</v>
      </c>
      <c r="S3520" t="s">
        <v>2947</v>
      </c>
      <c r="T3520" t="s">
        <v>3255</v>
      </c>
      <c r="U3520" s="201">
        <v>3.645</v>
      </c>
      <c r="V3520" t="s">
        <v>3119</v>
      </c>
      <c r="W3520" t="s">
        <v>1107</v>
      </c>
      <c r="X3520" t="s">
        <v>1108</v>
      </c>
      <c r="Y3520" t="s">
        <v>1528</v>
      </c>
      <c r="Z3520" t="s">
        <v>1909</v>
      </c>
      <c r="AA3520">
        <v>818480</v>
      </c>
      <c r="AB3520" s="198">
        <v>37042.875</v>
      </c>
      <c r="AC3520" s="198">
        <v>37042.875</v>
      </c>
    </row>
    <row r="3521" spans="1:29" x14ac:dyDescent="0.25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1311607</v>
      </c>
      <c r="H3521" s="198">
        <v>37041.405578703707</v>
      </c>
      <c r="I3521" t="s">
        <v>1062</v>
      </c>
      <c r="M3521" t="s">
        <v>3086</v>
      </c>
      <c r="N3521" t="s">
        <v>1063</v>
      </c>
      <c r="O3521" t="s">
        <v>2972</v>
      </c>
      <c r="P3521" s="199">
        <v>50000</v>
      </c>
      <c r="S3521" t="s">
        <v>2953</v>
      </c>
      <c r="T3521" t="s">
        <v>3255</v>
      </c>
      <c r="U3521" s="201">
        <v>28.73</v>
      </c>
      <c r="V3521" t="s">
        <v>1513</v>
      </c>
      <c r="W3521" t="s">
        <v>1065</v>
      </c>
      <c r="X3521" t="s">
        <v>1066</v>
      </c>
      <c r="Y3521" t="s">
        <v>1670</v>
      </c>
      <c r="Z3521" t="s">
        <v>1909</v>
      </c>
      <c r="AA3521">
        <v>109587</v>
      </c>
      <c r="AB3521" s="198">
        <v>37073</v>
      </c>
      <c r="AC3521" s="198">
        <v>37103</v>
      </c>
    </row>
    <row r="3522" spans="1:29" x14ac:dyDescent="0.25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500</v>
      </c>
      <c r="G3522" s="202">
        <v>1311609</v>
      </c>
      <c r="H3522" s="198">
        <v>37041.405671296299</v>
      </c>
      <c r="I3522" t="s">
        <v>2910</v>
      </c>
      <c r="M3522" t="s">
        <v>2946</v>
      </c>
      <c r="N3522" t="s">
        <v>1524</v>
      </c>
      <c r="O3522" t="s">
        <v>362</v>
      </c>
      <c r="Q3522" s="199">
        <v>500</v>
      </c>
      <c r="S3522" t="s">
        <v>2947</v>
      </c>
      <c r="T3522" t="s">
        <v>3255</v>
      </c>
      <c r="U3522" s="201">
        <v>3.62</v>
      </c>
      <c r="V3522" t="s">
        <v>2935</v>
      </c>
      <c r="W3522" t="s">
        <v>1388</v>
      </c>
      <c r="X3522" t="s">
        <v>85</v>
      </c>
      <c r="Y3522" t="s">
        <v>1528</v>
      </c>
      <c r="Z3522" t="s">
        <v>1909</v>
      </c>
      <c r="AA3522">
        <v>818482</v>
      </c>
      <c r="AB3522" s="198">
        <v>37042.875</v>
      </c>
      <c r="AC3522" s="198">
        <v>37042.875</v>
      </c>
    </row>
    <row r="3523" spans="1:29" x14ac:dyDescent="0.25">
      <c r="A3523" s="44" t="str">
        <f t="shared" si="271"/>
        <v>US Power Physical</v>
      </c>
      <c r="B3523" s="44" t="str">
        <f t="shared" si="272"/>
        <v>US</v>
      </c>
      <c r="C3523" s="44" t="str">
        <f t="shared" si="273"/>
        <v>Power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</v>
      </c>
      <c r="G3523" s="202">
        <v>1311610</v>
      </c>
      <c r="H3523" s="198">
        <v>37041.405682870369</v>
      </c>
      <c r="I3523" t="s">
        <v>1243</v>
      </c>
      <c r="M3523" t="s">
        <v>1657</v>
      </c>
      <c r="N3523" t="s">
        <v>2977</v>
      </c>
      <c r="O3523" t="s">
        <v>246</v>
      </c>
      <c r="P3523" s="199">
        <v>50</v>
      </c>
      <c r="S3523" t="s">
        <v>2945</v>
      </c>
      <c r="T3523" t="s">
        <v>3255</v>
      </c>
      <c r="U3523" s="201">
        <v>25.2</v>
      </c>
      <c r="V3523" t="s">
        <v>1244</v>
      </c>
      <c r="W3523" t="s">
        <v>2993</v>
      </c>
      <c r="X3523" t="s">
        <v>2994</v>
      </c>
      <c r="Y3523" t="s">
        <v>1072</v>
      </c>
      <c r="Z3523" t="s">
        <v>1904</v>
      </c>
      <c r="AA3523">
        <v>626138.1</v>
      </c>
      <c r="AB3523" s="198">
        <v>37043.875</v>
      </c>
      <c r="AC3523" s="198">
        <v>37043.875</v>
      </c>
    </row>
    <row r="3524" spans="1:29" x14ac:dyDescent="0.25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155000</v>
      </c>
      <c r="G3524" s="202">
        <v>1311611</v>
      </c>
      <c r="H3524" s="198">
        <v>37041.405798611115</v>
      </c>
      <c r="I3524" t="s">
        <v>1569</v>
      </c>
      <c r="M3524" t="s">
        <v>2946</v>
      </c>
      <c r="N3524" t="s">
        <v>1268</v>
      </c>
      <c r="O3524" t="s">
        <v>1278</v>
      </c>
      <c r="Q3524" s="199">
        <v>5000</v>
      </c>
      <c r="S3524" t="s">
        <v>2947</v>
      </c>
      <c r="T3524" t="s">
        <v>3255</v>
      </c>
      <c r="U3524" s="201">
        <v>3.7949999999999999</v>
      </c>
      <c r="V3524" t="s">
        <v>1693</v>
      </c>
      <c r="W3524" t="s">
        <v>1767</v>
      </c>
      <c r="X3524" t="s">
        <v>1269</v>
      </c>
      <c r="Y3524" t="s">
        <v>3275</v>
      </c>
      <c r="Z3524" t="s">
        <v>1909</v>
      </c>
      <c r="AA3524" t="s">
        <v>2651</v>
      </c>
      <c r="AB3524" s="198">
        <v>37104.875</v>
      </c>
      <c r="AC3524" s="198">
        <v>37134.875</v>
      </c>
    </row>
    <row r="3525" spans="1:29" x14ac:dyDescent="0.25">
      <c r="A3525" s="44" t="str">
        <f t="shared" si="271"/>
        <v>US Power Physical</v>
      </c>
      <c r="B3525" s="44" t="str">
        <f t="shared" si="272"/>
        <v>US</v>
      </c>
      <c r="C3525" s="44" t="str">
        <f t="shared" si="273"/>
        <v>Power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31</v>
      </c>
      <c r="F3525" s="213">
        <f t="shared" si="275"/>
        <v>775</v>
      </c>
      <c r="G3525" s="202">
        <v>1311613</v>
      </c>
      <c r="H3525" s="198">
        <v>37041.405821759261</v>
      </c>
      <c r="I3525" t="s">
        <v>1258</v>
      </c>
      <c r="M3525" t="s">
        <v>1657</v>
      </c>
      <c r="N3525" t="s">
        <v>2902</v>
      </c>
      <c r="O3525" t="s">
        <v>303</v>
      </c>
      <c r="Q3525" s="199">
        <v>25</v>
      </c>
      <c r="S3525" t="s">
        <v>2945</v>
      </c>
      <c r="T3525" t="s">
        <v>3255</v>
      </c>
      <c r="U3525" s="201">
        <v>321</v>
      </c>
      <c r="V3525" t="s">
        <v>2652</v>
      </c>
      <c r="W3525" t="s">
        <v>1436</v>
      </c>
      <c r="X3525" t="s">
        <v>2903</v>
      </c>
      <c r="Y3525" t="s">
        <v>1072</v>
      </c>
      <c r="Z3525" t="s">
        <v>1904</v>
      </c>
      <c r="AA3525">
        <v>626141.1</v>
      </c>
      <c r="AB3525" s="198">
        <v>37073.875</v>
      </c>
      <c r="AC3525" s="198">
        <v>37103.875</v>
      </c>
    </row>
    <row r="3526" spans="1:29" x14ac:dyDescent="0.25">
      <c r="A3526" s="44" t="str">
        <f t="shared" si="271"/>
        <v xml:space="preserve"> Power Physical</v>
      </c>
      <c r="B3526" s="44" t="str">
        <f t="shared" si="272"/>
        <v/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25</v>
      </c>
      <c r="G3526" s="202">
        <v>1311614</v>
      </c>
      <c r="H3526" s="198">
        <v>37041.405925925923</v>
      </c>
      <c r="I3526" t="s">
        <v>945</v>
      </c>
      <c r="M3526" t="s">
        <v>1657</v>
      </c>
      <c r="N3526" t="s">
        <v>937</v>
      </c>
      <c r="O3526" t="s">
        <v>2653</v>
      </c>
      <c r="P3526" s="199">
        <v>25</v>
      </c>
      <c r="S3526" t="s">
        <v>2945</v>
      </c>
      <c r="T3526" t="s">
        <v>938</v>
      </c>
      <c r="U3526" s="201">
        <v>23.6</v>
      </c>
      <c r="V3526" t="s">
        <v>946</v>
      </c>
      <c r="W3526" t="s">
        <v>940</v>
      </c>
      <c r="X3526" t="s">
        <v>941</v>
      </c>
      <c r="Y3526" t="s">
        <v>942</v>
      </c>
      <c r="Z3526" t="s">
        <v>3260</v>
      </c>
      <c r="AA3526">
        <v>108413.1</v>
      </c>
      <c r="AB3526" s="198">
        <v>37043.875</v>
      </c>
      <c r="AC3526" s="198">
        <v>37043.875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1311617</v>
      </c>
      <c r="H3527" s="198">
        <v>37041.406157407408</v>
      </c>
      <c r="I3527" t="s">
        <v>1529</v>
      </c>
      <c r="M3527" t="s">
        <v>2946</v>
      </c>
      <c r="N3527" t="s">
        <v>1524</v>
      </c>
      <c r="O3527" t="s">
        <v>4845</v>
      </c>
      <c r="P3527" s="199">
        <v>5000</v>
      </c>
      <c r="S3527" t="s">
        <v>2947</v>
      </c>
      <c r="T3527" t="s">
        <v>3255</v>
      </c>
      <c r="U3527" s="201">
        <v>3.72</v>
      </c>
      <c r="V3527" t="s">
        <v>1530</v>
      </c>
      <c r="W3527" t="s">
        <v>1526</v>
      </c>
      <c r="X3527" t="s">
        <v>1527</v>
      </c>
      <c r="Y3527" t="s">
        <v>1528</v>
      </c>
      <c r="Z3527" t="s">
        <v>1909</v>
      </c>
      <c r="AA3527">
        <v>818483</v>
      </c>
      <c r="AB3527" s="198">
        <v>37042.875</v>
      </c>
      <c r="AC3527" s="198">
        <v>37042.875</v>
      </c>
    </row>
    <row r="3528" spans="1:29" x14ac:dyDescent="0.25">
      <c r="A3528" s="44" t="str">
        <f t="shared" si="271"/>
        <v xml:space="preserve"> Power Physical</v>
      </c>
      <c r="B3528" s="44" t="str">
        <f t="shared" si="272"/>
        <v/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25</v>
      </c>
      <c r="G3528" s="202">
        <v>1311618</v>
      </c>
      <c r="H3528" s="198">
        <v>37041.406284722223</v>
      </c>
      <c r="I3528" t="s">
        <v>170</v>
      </c>
      <c r="M3528" t="s">
        <v>1657</v>
      </c>
      <c r="N3528" t="s">
        <v>937</v>
      </c>
      <c r="O3528" t="s">
        <v>2653</v>
      </c>
      <c r="P3528" s="199">
        <v>25</v>
      </c>
      <c r="S3528" t="s">
        <v>2945</v>
      </c>
      <c r="T3528" t="s">
        <v>938</v>
      </c>
      <c r="U3528" s="201">
        <v>23.6</v>
      </c>
      <c r="V3528" t="s">
        <v>171</v>
      </c>
      <c r="W3528" t="s">
        <v>940</v>
      </c>
      <c r="X3528" t="s">
        <v>941</v>
      </c>
      <c r="Y3528" t="s">
        <v>942</v>
      </c>
      <c r="Z3528" t="s">
        <v>3260</v>
      </c>
      <c r="AA3528">
        <v>108414.1</v>
      </c>
      <c r="AB3528" s="198">
        <v>37043.875</v>
      </c>
      <c r="AC3528" s="198">
        <v>37043.875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1311619</v>
      </c>
      <c r="H3529" s="198">
        <v>37041.406307870369</v>
      </c>
      <c r="I3529" t="s">
        <v>1554</v>
      </c>
      <c r="M3529" t="s">
        <v>2946</v>
      </c>
      <c r="N3529" t="s">
        <v>1524</v>
      </c>
      <c r="O3529" t="s">
        <v>4845</v>
      </c>
      <c r="Q3529" s="199">
        <v>10000</v>
      </c>
      <c r="S3529" t="s">
        <v>2947</v>
      </c>
      <c r="T3529" t="s">
        <v>3255</v>
      </c>
      <c r="U3529" s="201">
        <v>3.7225000000000001</v>
      </c>
      <c r="V3529" t="s">
        <v>1423</v>
      </c>
      <c r="W3529" t="s">
        <v>1526</v>
      </c>
      <c r="X3529" t="s">
        <v>1527</v>
      </c>
      <c r="Y3529" t="s">
        <v>1528</v>
      </c>
      <c r="Z3529" t="s">
        <v>1909</v>
      </c>
      <c r="AA3529">
        <v>818484</v>
      </c>
      <c r="AB3529" s="198">
        <v>37042.875</v>
      </c>
      <c r="AC3529" s="198">
        <v>37042.875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</v>
      </c>
      <c r="G3530" s="202">
        <v>1311620</v>
      </c>
      <c r="H3530" s="198">
        <v>37041.406307870369</v>
      </c>
      <c r="I3530" t="s">
        <v>2917</v>
      </c>
      <c r="M3530" t="s">
        <v>2946</v>
      </c>
      <c r="N3530" t="s">
        <v>1524</v>
      </c>
      <c r="O3530" t="s">
        <v>308</v>
      </c>
      <c r="Q3530" s="199">
        <v>10</v>
      </c>
      <c r="S3530" t="s">
        <v>2947</v>
      </c>
      <c r="T3530" t="s">
        <v>3255</v>
      </c>
      <c r="U3530" s="201">
        <v>3.91</v>
      </c>
      <c r="V3530" t="s">
        <v>1449</v>
      </c>
      <c r="W3530" t="s">
        <v>64</v>
      </c>
      <c r="X3530" t="s">
        <v>65</v>
      </c>
      <c r="Y3530" t="s">
        <v>1528</v>
      </c>
      <c r="Z3530" t="s">
        <v>1909</v>
      </c>
      <c r="AA3530">
        <v>818486</v>
      </c>
      <c r="AB3530" s="198">
        <v>37043.875</v>
      </c>
      <c r="AC3530" s="198">
        <v>37072.875</v>
      </c>
    </row>
    <row r="3531" spans="1:29" x14ac:dyDescent="0.25">
      <c r="A3531" s="44" t="str">
        <f t="shared" ref="A3531:A3594" si="276">B3531&amp;" "&amp;C3531&amp;" "&amp;D3531</f>
        <v xml:space="preserve"> Natural Gas Physical</v>
      </c>
      <c r="B3531" s="44" t="str">
        <f t="shared" ref="B3531:B3594" si="277">IF((LEFT(N3531,2)="US"),"US","")</f>
        <v/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1311623</v>
      </c>
      <c r="H3531" s="198">
        <v>37041.406354166669</v>
      </c>
      <c r="I3531" t="s">
        <v>1463</v>
      </c>
      <c r="M3531" t="s">
        <v>2946</v>
      </c>
      <c r="N3531" t="s">
        <v>96</v>
      </c>
      <c r="O3531" t="s">
        <v>1016</v>
      </c>
      <c r="P3531" s="199">
        <v>10000</v>
      </c>
      <c r="S3531" t="s">
        <v>3329</v>
      </c>
      <c r="T3531" t="s">
        <v>97</v>
      </c>
      <c r="U3531" s="201">
        <v>4.76</v>
      </c>
      <c r="V3531" t="s">
        <v>3338</v>
      </c>
      <c r="W3531" t="s">
        <v>98</v>
      </c>
      <c r="X3531" t="s">
        <v>99</v>
      </c>
      <c r="Y3531" t="s">
        <v>1528</v>
      </c>
      <c r="Z3531" t="s">
        <v>1910</v>
      </c>
      <c r="AA3531">
        <v>818485</v>
      </c>
      <c r="AB3531" s="198">
        <v>37041.875</v>
      </c>
      <c r="AC3531" s="198">
        <v>37041.875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25000</v>
      </c>
      <c r="G3532" s="202">
        <v>1311622</v>
      </c>
      <c r="H3532" s="198">
        <v>37041.406354166669</v>
      </c>
      <c r="I3532" t="s">
        <v>3227</v>
      </c>
      <c r="M3532" t="s">
        <v>2946</v>
      </c>
      <c r="N3532" t="s">
        <v>1524</v>
      </c>
      <c r="O3532" t="s">
        <v>110</v>
      </c>
      <c r="P3532" s="199">
        <v>25000</v>
      </c>
      <c r="S3532" t="s">
        <v>2947</v>
      </c>
      <c r="T3532" t="s">
        <v>3255</v>
      </c>
      <c r="U3532" s="201">
        <v>3.665</v>
      </c>
      <c r="V3532" t="s">
        <v>1122</v>
      </c>
      <c r="W3532" t="s">
        <v>1101</v>
      </c>
      <c r="X3532" t="s">
        <v>1102</v>
      </c>
      <c r="Y3532" t="s">
        <v>1528</v>
      </c>
      <c r="Z3532" t="s">
        <v>1909</v>
      </c>
      <c r="AA3532">
        <v>818487</v>
      </c>
      <c r="AB3532" s="198">
        <v>37042.875</v>
      </c>
      <c r="AC3532" s="198">
        <v>37042.875</v>
      </c>
    </row>
    <row r="3533" spans="1:29" x14ac:dyDescent="0.25">
      <c r="A3533" s="44" t="str">
        <f t="shared" si="276"/>
        <v>US Natural Gas Financial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365</v>
      </c>
      <c r="F3533" s="213">
        <f t="shared" si="280"/>
        <v>1825000</v>
      </c>
      <c r="G3533" s="202">
        <v>1311624</v>
      </c>
      <c r="H3533" s="198">
        <v>37041.406400462962</v>
      </c>
      <c r="I3533" t="s">
        <v>67</v>
      </c>
      <c r="M3533" t="s">
        <v>2946</v>
      </c>
      <c r="N3533" t="s">
        <v>1268</v>
      </c>
      <c r="O3533" t="s">
        <v>1578</v>
      </c>
      <c r="P3533" s="199">
        <v>5000</v>
      </c>
      <c r="S3533" t="s">
        <v>2947</v>
      </c>
      <c r="T3533" t="s">
        <v>3255</v>
      </c>
      <c r="U3533" s="201">
        <v>3.8849999999999998</v>
      </c>
      <c r="V3533" t="s">
        <v>2962</v>
      </c>
      <c r="W3533" t="s">
        <v>1767</v>
      </c>
      <c r="X3533" t="s">
        <v>1269</v>
      </c>
      <c r="Y3533" t="s">
        <v>3275</v>
      </c>
      <c r="Z3533" t="s">
        <v>1909</v>
      </c>
      <c r="AA3533" t="s">
        <v>2654</v>
      </c>
      <c r="AB3533" s="198">
        <v>37257.875</v>
      </c>
      <c r="AC3533" s="198">
        <v>37621.875</v>
      </c>
    </row>
    <row r="3534" spans="1:29" x14ac:dyDescent="0.25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150000</v>
      </c>
      <c r="G3534" s="202">
        <v>1311626</v>
      </c>
      <c r="H3534" s="198">
        <v>37041.406435185185</v>
      </c>
      <c r="I3534" t="s">
        <v>3341</v>
      </c>
      <c r="M3534" t="s">
        <v>2946</v>
      </c>
      <c r="N3534" t="s">
        <v>96</v>
      </c>
      <c r="O3534" t="s">
        <v>3128</v>
      </c>
      <c r="P3534" s="199">
        <v>5000</v>
      </c>
      <c r="S3534" t="s">
        <v>3329</v>
      </c>
      <c r="T3534" t="s">
        <v>97</v>
      </c>
      <c r="U3534" s="201">
        <v>4.84</v>
      </c>
      <c r="V3534" t="s">
        <v>3342</v>
      </c>
      <c r="W3534" t="s">
        <v>1502</v>
      </c>
      <c r="X3534" t="s">
        <v>99</v>
      </c>
      <c r="Y3534" t="s">
        <v>1528</v>
      </c>
      <c r="Z3534" t="s">
        <v>1910</v>
      </c>
      <c r="AA3534">
        <v>818489</v>
      </c>
      <c r="AB3534" s="198">
        <v>37043.875</v>
      </c>
      <c r="AC3534" s="198">
        <v>37072.875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8300</v>
      </c>
      <c r="G3535" s="202">
        <v>1311625</v>
      </c>
      <c r="H3535" s="198">
        <v>37041.406435185185</v>
      </c>
      <c r="I3535" t="s">
        <v>1098</v>
      </c>
      <c r="M3535" t="s">
        <v>2946</v>
      </c>
      <c r="N3535" t="s">
        <v>1524</v>
      </c>
      <c r="O3535" t="s">
        <v>357</v>
      </c>
      <c r="Q3535" s="199">
        <v>8300</v>
      </c>
      <c r="S3535" t="s">
        <v>2947</v>
      </c>
      <c r="T3535" t="s">
        <v>3255</v>
      </c>
      <c r="U3535" s="201">
        <v>3.68</v>
      </c>
      <c r="V3535" t="s">
        <v>2613</v>
      </c>
      <c r="W3535" t="s">
        <v>1388</v>
      </c>
      <c r="X3535" t="s">
        <v>1461</v>
      </c>
      <c r="Y3535" t="s">
        <v>1528</v>
      </c>
      <c r="Z3535" t="s">
        <v>1909</v>
      </c>
      <c r="AA3535">
        <v>818488</v>
      </c>
      <c r="AB3535" s="198">
        <v>37042.875</v>
      </c>
      <c r="AC3535" s="198">
        <v>37042.875</v>
      </c>
    </row>
    <row r="3536" spans="1:29" x14ac:dyDescent="0.25">
      <c r="A3536" s="44" t="str">
        <f t="shared" si="276"/>
        <v>US Crude Financial</v>
      </c>
      <c r="B3536" s="44" t="str">
        <f t="shared" si="277"/>
        <v>US</v>
      </c>
      <c r="C3536" s="44" t="str">
        <f t="shared" si="278"/>
        <v>Crude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50000</v>
      </c>
      <c r="G3536" s="202">
        <v>1311627</v>
      </c>
      <c r="H3536" s="198">
        <v>37041.406446759262</v>
      </c>
      <c r="I3536" t="s">
        <v>60</v>
      </c>
      <c r="M3536" t="s">
        <v>3086</v>
      </c>
      <c r="N3536" t="s">
        <v>1063</v>
      </c>
      <c r="O3536" t="s">
        <v>2972</v>
      </c>
      <c r="Q3536" s="199">
        <v>50000</v>
      </c>
      <c r="S3536" t="s">
        <v>2953</v>
      </c>
      <c r="T3536" t="s">
        <v>3255</v>
      </c>
      <c r="U3536" s="201">
        <v>28.75</v>
      </c>
      <c r="V3536" t="s">
        <v>1510</v>
      </c>
      <c r="W3536" t="s">
        <v>1065</v>
      </c>
      <c r="X3536" t="s">
        <v>1066</v>
      </c>
      <c r="Y3536" t="s">
        <v>1670</v>
      </c>
      <c r="Z3536" t="s">
        <v>1909</v>
      </c>
      <c r="AA3536">
        <v>109588</v>
      </c>
      <c r="AB3536" s="198">
        <v>37073</v>
      </c>
      <c r="AC3536" s="198">
        <v>37103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3297</v>
      </c>
      <c r="G3537" s="202">
        <v>1311629</v>
      </c>
      <c r="H3537" s="198">
        <v>37041.406655092593</v>
      </c>
      <c r="I3537" t="s">
        <v>1262</v>
      </c>
      <c r="M3537" t="s">
        <v>2946</v>
      </c>
      <c r="N3537" t="s">
        <v>1524</v>
      </c>
      <c r="O3537" t="s">
        <v>2035</v>
      </c>
      <c r="P3537" s="199">
        <v>3297</v>
      </c>
      <c r="S3537" t="s">
        <v>2947</v>
      </c>
      <c r="T3537" t="s">
        <v>3255</v>
      </c>
      <c r="U3537" s="201">
        <v>3.625</v>
      </c>
      <c r="V3537" t="s">
        <v>1333</v>
      </c>
      <c r="W3537" t="s">
        <v>1107</v>
      </c>
      <c r="X3537" t="s">
        <v>1108</v>
      </c>
      <c r="Y3537" t="s">
        <v>1528</v>
      </c>
      <c r="Z3537" t="s">
        <v>1909</v>
      </c>
      <c r="AA3537">
        <v>818490</v>
      </c>
      <c r="AB3537" s="198">
        <v>37042.875</v>
      </c>
      <c r="AC3537" s="198">
        <v>37042.875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</v>
      </c>
      <c r="G3538" s="202">
        <v>1311630</v>
      </c>
      <c r="H3538" s="198">
        <v>37041.406678240739</v>
      </c>
      <c r="I3538" t="s">
        <v>1238</v>
      </c>
      <c r="M3538" t="s">
        <v>2946</v>
      </c>
      <c r="N3538" t="s">
        <v>1524</v>
      </c>
      <c r="O3538" t="s">
        <v>4845</v>
      </c>
      <c r="P3538" s="199">
        <v>5000</v>
      </c>
      <c r="S3538" t="s">
        <v>2947</v>
      </c>
      <c r="T3538" t="s">
        <v>3255</v>
      </c>
      <c r="U3538" s="201">
        <v>3.7187999999999999</v>
      </c>
      <c r="V3538" t="s">
        <v>1553</v>
      </c>
      <c r="W3538" t="s">
        <v>1526</v>
      </c>
      <c r="X3538" t="s">
        <v>1527</v>
      </c>
      <c r="Y3538" t="s">
        <v>1528</v>
      </c>
      <c r="Z3538" t="s">
        <v>1909</v>
      </c>
      <c r="AA3538">
        <v>818491</v>
      </c>
      <c r="AB3538" s="198">
        <v>37042.875</v>
      </c>
      <c r="AC3538" s="198">
        <v>37042.875</v>
      </c>
    </row>
    <row r="3539" spans="1:29" x14ac:dyDescent="0.25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300000</v>
      </c>
      <c r="G3539" s="202">
        <v>1311631</v>
      </c>
      <c r="H3539" s="198">
        <v>37041.406701388885</v>
      </c>
      <c r="I3539" t="s">
        <v>1277</v>
      </c>
      <c r="M3539" t="s">
        <v>2946</v>
      </c>
      <c r="N3539" t="s">
        <v>1268</v>
      </c>
      <c r="O3539" t="s">
        <v>74</v>
      </c>
      <c r="Q3539" s="199">
        <v>10000</v>
      </c>
      <c r="S3539" t="s">
        <v>2947</v>
      </c>
      <c r="T3539" t="s">
        <v>3255</v>
      </c>
      <c r="U3539" s="201">
        <v>3.645</v>
      </c>
      <c r="V3539" t="s">
        <v>2936</v>
      </c>
      <c r="W3539" t="s">
        <v>1580</v>
      </c>
      <c r="X3539" t="s">
        <v>1093</v>
      </c>
      <c r="Y3539" t="s">
        <v>3275</v>
      </c>
      <c r="Z3539" t="s">
        <v>1909</v>
      </c>
      <c r="AA3539" t="s">
        <v>2655</v>
      </c>
      <c r="AB3539" s="198">
        <v>37043.875</v>
      </c>
      <c r="AC3539" s="198">
        <v>37072.875</v>
      </c>
    </row>
    <row r="3540" spans="1:29" x14ac:dyDescent="0.25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300000</v>
      </c>
      <c r="G3540" s="202">
        <v>1311633</v>
      </c>
      <c r="H3540" s="198">
        <v>37041.406759259262</v>
      </c>
      <c r="I3540" t="s">
        <v>1435</v>
      </c>
      <c r="M3540" t="s">
        <v>2946</v>
      </c>
      <c r="N3540" t="s">
        <v>1268</v>
      </c>
      <c r="O3540" t="s">
        <v>74</v>
      </c>
      <c r="P3540" s="199">
        <v>10000</v>
      </c>
      <c r="S3540" t="s">
        <v>2947</v>
      </c>
      <c r="T3540" t="s">
        <v>3255</v>
      </c>
      <c r="U3540" s="201">
        <v>3.64</v>
      </c>
      <c r="V3540" t="s">
        <v>1341</v>
      </c>
      <c r="W3540" t="s">
        <v>1580</v>
      </c>
      <c r="X3540" t="s">
        <v>1093</v>
      </c>
      <c r="Y3540" t="s">
        <v>3275</v>
      </c>
      <c r="Z3540" t="s">
        <v>1909</v>
      </c>
      <c r="AA3540" t="s">
        <v>2656</v>
      </c>
      <c r="AB3540" s="198">
        <v>37043.875</v>
      </c>
      <c r="AC3540" s="198">
        <v>37072.875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3000</v>
      </c>
      <c r="G3541" s="202">
        <v>1311634</v>
      </c>
      <c r="H3541" s="198">
        <v>37041.406782407408</v>
      </c>
      <c r="I3541" t="s">
        <v>1472</v>
      </c>
      <c r="M3541" t="s">
        <v>2946</v>
      </c>
      <c r="N3541" t="s">
        <v>1524</v>
      </c>
      <c r="O3541" t="s">
        <v>4941</v>
      </c>
      <c r="P3541" s="199">
        <v>3000</v>
      </c>
      <c r="S3541" t="s">
        <v>2947</v>
      </c>
      <c r="T3541" t="s">
        <v>3255</v>
      </c>
      <c r="U3541" s="201">
        <v>3.6</v>
      </c>
      <c r="V3541" t="s">
        <v>2964</v>
      </c>
      <c r="W3541" t="s">
        <v>1388</v>
      </c>
      <c r="X3541" t="s">
        <v>85</v>
      </c>
      <c r="Y3541" t="s">
        <v>1528</v>
      </c>
      <c r="Z3541" t="s">
        <v>1909</v>
      </c>
      <c r="AA3541">
        <v>818492</v>
      </c>
      <c r="AB3541" s="198">
        <v>37042.875</v>
      </c>
      <c r="AC3541" s="198">
        <v>37042.875</v>
      </c>
    </row>
    <row r="3542" spans="1:29" x14ac:dyDescent="0.25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300000</v>
      </c>
      <c r="G3542" s="202">
        <v>1311636</v>
      </c>
      <c r="H3542" s="198">
        <v>37041.406817129631</v>
      </c>
      <c r="I3542" t="s">
        <v>1277</v>
      </c>
      <c r="M3542" t="s">
        <v>2946</v>
      </c>
      <c r="N3542" t="s">
        <v>1268</v>
      </c>
      <c r="O3542" t="s">
        <v>74</v>
      </c>
      <c r="Q3542" s="199">
        <v>10000</v>
      </c>
      <c r="S3542" t="s">
        <v>2947</v>
      </c>
      <c r="T3542" t="s">
        <v>3255</v>
      </c>
      <c r="U3542" s="201">
        <v>3.645</v>
      </c>
      <c r="V3542" t="s">
        <v>2936</v>
      </c>
      <c r="W3542" t="s">
        <v>1580</v>
      </c>
      <c r="X3542" t="s">
        <v>1093</v>
      </c>
      <c r="Y3542" t="s">
        <v>3275</v>
      </c>
      <c r="Z3542" t="s">
        <v>1909</v>
      </c>
      <c r="AA3542" t="s">
        <v>2657</v>
      </c>
      <c r="AB3542" s="198">
        <v>37043.875</v>
      </c>
      <c r="AC3542" s="198">
        <v>37072.875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686</v>
      </c>
      <c r="G3543" s="202">
        <v>1311635</v>
      </c>
      <c r="H3543" s="198">
        <v>37041.406817129631</v>
      </c>
      <c r="I3543" t="s">
        <v>1552</v>
      </c>
      <c r="M3543" t="s">
        <v>2946</v>
      </c>
      <c r="N3543" t="s">
        <v>1524</v>
      </c>
      <c r="O3543" t="s">
        <v>4845</v>
      </c>
      <c r="P3543" s="199">
        <v>686</v>
      </c>
      <c r="S3543" t="s">
        <v>2947</v>
      </c>
      <c r="T3543" t="s">
        <v>3255</v>
      </c>
      <c r="U3543" s="201">
        <v>3.7174999999999998</v>
      </c>
      <c r="V3543" t="s">
        <v>1368</v>
      </c>
      <c r="W3543" t="s">
        <v>1526</v>
      </c>
      <c r="X3543" t="s">
        <v>1527</v>
      </c>
      <c r="Y3543" t="s">
        <v>1528</v>
      </c>
      <c r="Z3543" t="s">
        <v>1909</v>
      </c>
      <c r="AA3543">
        <v>818493</v>
      </c>
      <c r="AB3543" s="198">
        <v>37042.875</v>
      </c>
      <c r="AC3543" s="198">
        <v>37042.875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2338</v>
      </c>
      <c r="G3544" s="202">
        <v>1311637</v>
      </c>
      <c r="H3544" s="198">
        <v>37041.406909722224</v>
      </c>
      <c r="I3544" t="s">
        <v>1272</v>
      </c>
      <c r="M3544" t="s">
        <v>2946</v>
      </c>
      <c r="N3544" t="s">
        <v>1524</v>
      </c>
      <c r="O3544" t="s">
        <v>4893</v>
      </c>
      <c r="Q3544" s="199">
        <v>2338</v>
      </c>
      <c r="S3544" t="s">
        <v>2947</v>
      </c>
      <c r="T3544" t="s">
        <v>3255</v>
      </c>
      <c r="U3544" s="201">
        <v>3.55</v>
      </c>
      <c r="V3544" t="s">
        <v>3131</v>
      </c>
      <c r="W3544" t="s">
        <v>1363</v>
      </c>
      <c r="X3544" t="s">
        <v>1548</v>
      </c>
      <c r="Y3544" t="s">
        <v>1528</v>
      </c>
      <c r="Z3544" t="s">
        <v>1909</v>
      </c>
      <c r="AA3544">
        <v>818495</v>
      </c>
      <c r="AB3544" s="198">
        <v>37042.875</v>
      </c>
      <c r="AC3544" s="198">
        <v>37042.875</v>
      </c>
    </row>
    <row r="3545" spans="1:29" x14ac:dyDescent="0.25">
      <c r="A3545" s="44" t="str">
        <f t="shared" si="276"/>
        <v>US Crude Financial</v>
      </c>
      <c r="B3545" s="44" t="str">
        <f t="shared" si="277"/>
        <v>US</v>
      </c>
      <c r="C3545" s="44" t="str">
        <f t="shared" si="278"/>
        <v>Crude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30000</v>
      </c>
      <c r="G3545" s="202">
        <v>1311638</v>
      </c>
      <c r="H3545" s="198">
        <v>37041.407013888886</v>
      </c>
      <c r="I3545" t="s">
        <v>1062</v>
      </c>
      <c r="M3545" t="s">
        <v>3086</v>
      </c>
      <c r="N3545" t="s">
        <v>1063</v>
      </c>
      <c r="O3545" t="s">
        <v>2972</v>
      </c>
      <c r="Q3545" s="199">
        <v>30000</v>
      </c>
      <c r="S3545" t="s">
        <v>2953</v>
      </c>
      <c r="T3545" t="s">
        <v>3255</v>
      </c>
      <c r="U3545" s="201">
        <v>28.79</v>
      </c>
      <c r="V3545" t="s">
        <v>1568</v>
      </c>
      <c r="W3545" t="s">
        <v>1065</v>
      </c>
      <c r="X3545" t="s">
        <v>1066</v>
      </c>
      <c r="Y3545" t="s">
        <v>1670</v>
      </c>
      <c r="Z3545" t="s">
        <v>1909</v>
      </c>
      <c r="AA3545">
        <v>109590</v>
      </c>
      <c r="AB3545" s="198">
        <v>37073</v>
      </c>
      <c r="AC3545" s="198">
        <v>37103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5000</v>
      </c>
      <c r="G3546" s="202">
        <v>1311640</v>
      </c>
      <c r="H3546" s="198">
        <v>37041.407094907408</v>
      </c>
      <c r="I3546" t="s">
        <v>1600</v>
      </c>
      <c r="M3546" t="s">
        <v>2946</v>
      </c>
      <c r="N3546" t="s">
        <v>1524</v>
      </c>
      <c r="O3546" t="s">
        <v>4845</v>
      </c>
      <c r="Q3546" s="199">
        <v>5000</v>
      </c>
      <c r="S3546" t="s">
        <v>2947</v>
      </c>
      <c r="T3546" t="s">
        <v>3255</v>
      </c>
      <c r="U3546" s="201">
        <v>3.7174999999999998</v>
      </c>
      <c r="V3546" t="s">
        <v>1365</v>
      </c>
      <c r="W3546" t="s">
        <v>1526</v>
      </c>
      <c r="X3546" t="s">
        <v>1527</v>
      </c>
      <c r="Y3546" t="s">
        <v>1528</v>
      </c>
      <c r="Z3546" t="s">
        <v>1909</v>
      </c>
      <c r="AA3546">
        <v>818496</v>
      </c>
      <c r="AB3546" s="198">
        <v>37042.875</v>
      </c>
      <c r="AC3546" s="198">
        <v>37042.875</v>
      </c>
    </row>
    <row r="3547" spans="1:29" x14ac:dyDescent="0.25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20000</v>
      </c>
      <c r="G3547" s="202">
        <v>1311641</v>
      </c>
      <c r="H3547" s="198">
        <v>37041.407118055555</v>
      </c>
      <c r="I3547" t="s">
        <v>3225</v>
      </c>
      <c r="M3547" t="s">
        <v>3086</v>
      </c>
      <c r="N3547" t="s">
        <v>1063</v>
      </c>
      <c r="O3547" t="s">
        <v>2972</v>
      </c>
      <c r="Q3547" s="199">
        <v>20000</v>
      </c>
      <c r="S3547" t="s">
        <v>2953</v>
      </c>
      <c r="T3547" t="s">
        <v>3255</v>
      </c>
      <c r="U3547" s="201">
        <v>28.79</v>
      </c>
      <c r="V3547" t="s">
        <v>1137</v>
      </c>
      <c r="W3547" t="s">
        <v>1065</v>
      </c>
      <c r="X3547" t="s">
        <v>1066</v>
      </c>
      <c r="Y3547" t="s">
        <v>1670</v>
      </c>
      <c r="Z3547" t="s">
        <v>1909</v>
      </c>
      <c r="AA3547">
        <v>109591</v>
      </c>
      <c r="AB3547" s="198">
        <v>37073</v>
      </c>
      <c r="AC3547" s="198">
        <v>37103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5000</v>
      </c>
      <c r="G3548" s="202">
        <v>1311643</v>
      </c>
      <c r="H3548" s="198">
        <v>37041.407141203701</v>
      </c>
      <c r="I3548" t="s">
        <v>1238</v>
      </c>
      <c r="M3548" t="s">
        <v>2946</v>
      </c>
      <c r="N3548" t="s">
        <v>1524</v>
      </c>
      <c r="O3548" t="s">
        <v>4845</v>
      </c>
      <c r="Q3548" s="199">
        <v>5000</v>
      </c>
      <c r="S3548" t="s">
        <v>2947</v>
      </c>
      <c r="T3548" t="s">
        <v>3255</v>
      </c>
      <c r="U3548" s="201">
        <v>3.7174999999999998</v>
      </c>
      <c r="V3548" t="s">
        <v>1525</v>
      </c>
      <c r="W3548" t="s">
        <v>1526</v>
      </c>
      <c r="X3548" t="s">
        <v>1527</v>
      </c>
      <c r="Y3548" t="s">
        <v>1528</v>
      </c>
      <c r="Z3548" t="s">
        <v>1909</v>
      </c>
      <c r="AA3548">
        <v>818497</v>
      </c>
      <c r="AB3548" s="198">
        <v>37042.875</v>
      </c>
      <c r="AC3548" s="198">
        <v>37042.875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1311644</v>
      </c>
      <c r="H3549" s="198">
        <v>37041.407152777778</v>
      </c>
      <c r="I3549" t="s">
        <v>2992</v>
      </c>
      <c r="M3549" t="s">
        <v>2946</v>
      </c>
      <c r="N3549" t="s">
        <v>1524</v>
      </c>
      <c r="O3549" t="s">
        <v>4965</v>
      </c>
      <c r="P3549" s="199">
        <v>10000</v>
      </c>
      <c r="S3549" t="s">
        <v>2947</v>
      </c>
      <c r="T3549" t="s">
        <v>3255</v>
      </c>
      <c r="U3549" s="201">
        <v>3.94</v>
      </c>
      <c r="V3549" t="s">
        <v>325</v>
      </c>
      <c r="W3549" t="s">
        <v>250</v>
      </c>
      <c r="X3549" t="s">
        <v>70</v>
      </c>
      <c r="Y3549" t="s">
        <v>1528</v>
      </c>
      <c r="Z3549" t="s">
        <v>1909</v>
      </c>
      <c r="AA3549">
        <v>818498</v>
      </c>
      <c r="AB3549" s="198">
        <v>37042.875</v>
      </c>
      <c r="AC3549" s="198">
        <v>37042.875</v>
      </c>
    </row>
    <row r="3550" spans="1:29" x14ac:dyDescent="0.25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1311645</v>
      </c>
      <c r="H3550" s="198">
        <v>37041.407164351855</v>
      </c>
      <c r="I3550" t="s">
        <v>1062</v>
      </c>
      <c r="M3550" t="s">
        <v>3086</v>
      </c>
      <c r="N3550" t="s">
        <v>1063</v>
      </c>
      <c r="O3550" t="s">
        <v>2972</v>
      </c>
      <c r="Q3550" s="199">
        <v>50000</v>
      </c>
      <c r="S3550" t="s">
        <v>2953</v>
      </c>
      <c r="T3550" t="s">
        <v>3255</v>
      </c>
      <c r="U3550" s="201">
        <v>28.81</v>
      </c>
      <c r="V3550" t="s">
        <v>1513</v>
      </c>
      <c r="W3550" t="s">
        <v>1065</v>
      </c>
      <c r="X3550" t="s">
        <v>1066</v>
      </c>
      <c r="Y3550" t="s">
        <v>1670</v>
      </c>
      <c r="Z3550" t="s">
        <v>1909</v>
      </c>
      <c r="AA3550">
        <v>109592</v>
      </c>
      <c r="AB3550" s="198">
        <v>37073</v>
      </c>
      <c r="AC3550" s="198">
        <v>37103</v>
      </c>
    </row>
    <row r="3551" spans="1:29" x14ac:dyDescent="0.25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1311646</v>
      </c>
      <c r="H3551" s="198">
        <v>37041.407222222224</v>
      </c>
      <c r="I3551" t="s">
        <v>1267</v>
      </c>
      <c r="M3551" t="s">
        <v>3086</v>
      </c>
      <c r="N3551" t="s">
        <v>1063</v>
      </c>
      <c r="O3551" t="s">
        <v>2972</v>
      </c>
      <c r="Q3551" s="199">
        <v>50000</v>
      </c>
      <c r="S3551" t="s">
        <v>2953</v>
      </c>
      <c r="T3551" t="s">
        <v>3255</v>
      </c>
      <c r="U3551" s="201">
        <v>28.83</v>
      </c>
      <c r="V3551" t="s">
        <v>3332</v>
      </c>
      <c r="W3551" t="s">
        <v>1065</v>
      </c>
      <c r="X3551" t="s">
        <v>1066</v>
      </c>
      <c r="Y3551" t="s">
        <v>1670</v>
      </c>
      <c r="Z3551" t="s">
        <v>1909</v>
      </c>
      <c r="AA3551">
        <v>109593</v>
      </c>
      <c r="AB3551" s="198">
        <v>37073</v>
      </c>
      <c r="AC3551" s="198">
        <v>37103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1200</v>
      </c>
      <c r="G3552" s="202">
        <v>1311648</v>
      </c>
      <c r="H3552" s="198">
        <v>37041.40729166667</v>
      </c>
      <c r="I3552" t="s">
        <v>1546</v>
      </c>
      <c r="M3552" t="s">
        <v>2946</v>
      </c>
      <c r="N3552" t="s">
        <v>1524</v>
      </c>
      <c r="O3552" t="s">
        <v>4945</v>
      </c>
      <c r="Q3552" s="199">
        <v>1200</v>
      </c>
      <c r="S3552" t="s">
        <v>2947</v>
      </c>
      <c r="T3552" t="s">
        <v>3255</v>
      </c>
      <c r="U3552" s="201">
        <v>4.01</v>
      </c>
      <c r="V3552" t="s">
        <v>1326</v>
      </c>
      <c r="W3552" t="s">
        <v>250</v>
      </c>
      <c r="X3552" t="s">
        <v>70</v>
      </c>
      <c r="Y3552" t="s">
        <v>1528</v>
      </c>
      <c r="Z3552" t="s">
        <v>1909</v>
      </c>
      <c r="AA3552">
        <v>818499</v>
      </c>
      <c r="AB3552" s="198">
        <v>37042.875</v>
      </c>
      <c r="AC3552" s="198">
        <v>37042.875</v>
      </c>
    </row>
    <row r="3553" spans="1:29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123</v>
      </c>
      <c r="F3553" s="213">
        <f t="shared" si="280"/>
        <v>77490</v>
      </c>
      <c r="G3553" s="202">
        <v>1311650</v>
      </c>
      <c r="H3553" s="198">
        <v>37041.407384259262</v>
      </c>
      <c r="I3553" t="s">
        <v>88</v>
      </c>
      <c r="M3553" t="s">
        <v>2946</v>
      </c>
      <c r="N3553" t="s">
        <v>1538</v>
      </c>
      <c r="O3553" t="s">
        <v>2658</v>
      </c>
      <c r="Q3553" s="199">
        <v>630</v>
      </c>
      <c r="S3553" t="s">
        <v>2947</v>
      </c>
      <c r="T3553" t="s">
        <v>3255</v>
      </c>
      <c r="U3553" s="201">
        <v>-0.11</v>
      </c>
      <c r="V3553" t="s">
        <v>877</v>
      </c>
      <c r="W3553" t="s">
        <v>2937</v>
      </c>
      <c r="X3553" t="s">
        <v>2938</v>
      </c>
      <c r="Y3553" t="s">
        <v>3275</v>
      </c>
      <c r="Z3553" t="s">
        <v>1909</v>
      </c>
      <c r="AA3553" t="s">
        <v>2659</v>
      </c>
      <c r="AB3553" s="198">
        <v>37073</v>
      </c>
      <c r="AC3553" s="198">
        <v>37195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1311651</v>
      </c>
      <c r="H3554" s="198">
        <v>37041.407430555555</v>
      </c>
      <c r="I3554" t="s">
        <v>2941</v>
      </c>
      <c r="M3554" t="s">
        <v>2946</v>
      </c>
      <c r="N3554" t="s">
        <v>1524</v>
      </c>
      <c r="O3554" t="s">
        <v>110</v>
      </c>
      <c r="P3554" s="199">
        <v>10000</v>
      </c>
      <c r="S3554" t="s">
        <v>2947</v>
      </c>
      <c r="T3554" t="s">
        <v>3255</v>
      </c>
      <c r="U3554" s="201">
        <v>3.6549999999999998</v>
      </c>
      <c r="V3554" t="s">
        <v>1057</v>
      </c>
      <c r="W3554" t="s">
        <v>1101</v>
      </c>
      <c r="X3554" t="s">
        <v>1102</v>
      </c>
      <c r="Y3554" t="s">
        <v>1528</v>
      </c>
      <c r="Z3554" t="s">
        <v>1909</v>
      </c>
      <c r="AA3554">
        <v>818501</v>
      </c>
      <c r="AB3554" s="198">
        <v>37042.875</v>
      </c>
      <c r="AC3554" s="198">
        <v>37042.875</v>
      </c>
    </row>
    <row r="3555" spans="1:29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30</v>
      </c>
      <c r="F3555" s="213">
        <f t="shared" si="280"/>
        <v>300000</v>
      </c>
      <c r="G3555" s="202">
        <v>1311653</v>
      </c>
      <c r="H3555" s="198">
        <v>37041.407523148147</v>
      </c>
      <c r="I3555" t="s">
        <v>1277</v>
      </c>
      <c r="M3555" t="s">
        <v>2946</v>
      </c>
      <c r="N3555" t="s">
        <v>1268</v>
      </c>
      <c r="O3555" t="s">
        <v>74</v>
      </c>
      <c r="Q3555" s="199">
        <v>10000</v>
      </c>
      <c r="S3555" t="s">
        <v>2947</v>
      </c>
      <c r="T3555" t="s">
        <v>3255</v>
      </c>
      <c r="U3555" s="201">
        <v>3.645</v>
      </c>
      <c r="V3555" t="s">
        <v>2936</v>
      </c>
      <c r="W3555" t="s">
        <v>1580</v>
      </c>
      <c r="X3555" t="s">
        <v>1093</v>
      </c>
      <c r="Y3555" t="s">
        <v>3275</v>
      </c>
      <c r="Z3555" t="s">
        <v>1909</v>
      </c>
      <c r="AA3555" t="s">
        <v>2660</v>
      </c>
      <c r="AB3555" s="198">
        <v>37043.875</v>
      </c>
      <c r="AC3555" s="198">
        <v>37072.875</v>
      </c>
    </row>
    <row r="3556" spans="1:29" x14ac:dyDescent="0.25">
      <c r="A3556" s="44" t="str">
        <f t="shared" si="276"/>
        <v xml:space="preserve"> Natural Gas Physical</v>
      </c>
      <c r="B3556" s="44" t="str">
        <f t="shared" si="277"/>
        <v/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1311655</v>
      </c>
      <c r="H3556" s="198">
        <v>37041.407627314817</v>
      </c>
      <c r="I3556" t="s">
        <v>1484</v>
      </c>
      <c r="M3556" t="s">
        <v>2946</v>
      </c>
      <c r="N3556" t="s">
        <v>1556</v>
      </c>
      <c r="O3556" t="s">
        <v>4868</v>
      </c>
      <c r="P3556" s="199">
        <v>10000</v>
      </c>
      <c r="S3556" t="s">
        <v>2947</v>
      </c>
      <c r="T3556" t="s">
        <v>3255</v>
      </c>
      <c r="U3556" s="201">
        <v>3.87</v>
      </c>
      <c r="V3556" t="s">
        <v>3334</v>
      </c>
      <c r="W3556" t="s">
        <v>1557</v>
      </c>
      <c r="X3556" t="s">
        <v>1558</v>
      </c>
      <c r="Y3556" t="s">
        <v>1528</v>
      </c>
      <c r="Z3556" t="s">
        <v>1909</v>
      </c>
      <c r="AA3556">
        <v>818502</v>
      </c>
      <c r="AB3556" s="198">
        <v>37042.875</v>
      </c>
      <c r="AC3556" s="198">
        <v>37042.875</v>
      </c>
    </row>
    <row r="3557" spans="1:29" x14ac:dyDescent="0.25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310000</v>
      </c>
      <c r="G3557" s="202">
        <v>1311656</v>
      </c>
      <c r="H3557" s="198">
        <v>37041.407754629632</v>
      </c>
      <c r="I3557" t="s">
        <v>1570</v>
      </c>
      <c r="M3557" t="s">
        <v>2946</v>
      </c>
      <c r="N3557" t="s">
        <v>1268</v>
      </c>
      <c r="O3557" t="s">
        <v>1537</v>
      </c>
      <c r="Q3557" s="199">
        <v>10000</v>
      </c>
      <c r="S3557" t="s">
        <v>2947</v>
      </c>
      <c r="T3557" t="s">
        <v>3255</v>
      </c>
      <c r="U3557" s="201">
        <v>3.7050000000000001</v>
      </c>
      <c r="V3557" t="s">
        <v>1571</v>
      </c>
      <c r="W3557" t="s">
        <v>1767</v>
      </c>
      <c r="X3557" t="s">
        <v>1269</v>
      </c>
      <c r="Y3557" t="s">
        <v>3275</v>
      </c>
      <c r="Z3557" t="s">
        <v>1909</v>
      </c>
      <c r="AA3557" t="s">
        <v>2661</v>
      </c>
      <c r="AB3557" s="198">
        <v>37073.875</v>
      </c>
      <c r="AC3557" s="198">
        <v>37103.875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1311657</v>
      </c>
      <c r="H3558" s="198">
        <v>37041.407986111109</v>
      </c>
      <c r="I3558" t="s">
        <v>1430</v>
      </c>
      <c r="M3558" t="s">
        <v>2946</v>
      </c>
      <c r="N3558" t="s">
        <v>1524</v>
      </c>
      <c r="O3558" t="s">
        <v>2016</v>
      </c>
      <c r="Q3558" s="199">
        <v>10000</v>
      </c>
      <c r="S3558" t="s">
        <v>2947</v>
      </c>
      <c r="T3558" t="s">
        <v>3255</v>
      </c>
      <c r="U3558" s="201">
        <v>3.63</v>
      </c>
      <c r="V3558" t="s">
        <v>423</v>
      </c>
      <c r="W3558" t="s">
        <v>1107</v>
      </c>
      <c r="X3558" t="s">
        <v>1108</v>
      </c>
      <c r="Y3558" t="s">
        <v>1528</v>
      </c>
      <c r="Z3558" t="s">
        <v>1909</v>
      </c>
      <c r="AA3558">
        <v>818503</v>
      </c>
      <c r="AB3558" s="198">
        <v>37042.875</v>
      </c>
      <c r="AC3558" s="198">
        <v>37042.875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9500</v>
      </c>
      <c r="G3559" s="202">
        <v>1311661</v>
      </c>
      <c r="H3559" s="198">
        <v>37041.408067129632</v>
      </c>
      <c r="I3559" t="s">
        <v>406</v>
      </c>
      <c r="M3559" t="s">
        <v>2946</v>
      </c>
      <c r="N3559" t="s">
        <v>1524</v>
      </c>
      <c r="O3559" t="s">
        <v>362</v>
      </c>
      <c r="Q3559" s="199">
        <v>9500</v>
      </c>
      <c r="S3559" t="s">
        <v>2947</v>
      </c>
      <c r="T3559" t="s">
        <v>3255</v>
      </c>
      <c r="U3559" s="201">
        <v>3.61</v>
      </c>
      <c r="V3559" t="s">
        <v>407</v>
      </c>
      <c r="W3559" t="s">
        <v>1388</v>
      </c>
      <c r="X3559" t="s">
        <v>85</v>
      </c>
      <c r="Y3559" t="s">
        <v>1528</v>
      </c>
      <c r="Z3559" t="s">
        <v>1909</v>
      </c>
      <c r="AA3559">
        <v>818504</v>
      </c>
      <c r="AB3559" s="198">
        <v>37042.875</v>
      </c>
      <c r="AC3559" s="198">
        <v>37042.875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3200</v>
      </c>
      <c r="G3560" s="202">
        <v>1311662</v>
      </c>
      <c r="H3560" s="198">
        <v>37041.408078703702</v>
      </c>
      <c r="I3560" t="s">
        <v>1551</v>
      </c>
      <c r="M3560" t="s">
        <v>2946</v>
      </c>
      <c r="N3560" t="s">
        <v>1524</v>
      </c>
      <c r="O3560" t="s">
        <v>4941</v>
      </c>
      <c r="P3560" s="199">
        <v>3200</v>
      </c>
      <c r="S3560" t="s">
        <v>2947</v>
      </c>
      <c r="T3560" t="s">
        <v>3255</v>
      </c>
      <c r="U3560" s="201">
        <v>3.59</v>
      </c>
      <c r="V3560" t="s">
        <v>3174</v>
      </c>
      <c r="W3560" t="s">
        <v>1388</v>
      </c>
      <c r="X3560" t="s">
        <v>85</v>
      </c>
      <c r="Y3560" t="s">
        <v>1528</v>
      </c>
      <c r="Z3560" t="s">
        <v>1909</v>
      </c>
      <c r="AA3560">
        <v>818505</v>
      </c>
      <c r="AB3560" s="198">
        <v>37042.875</v>
      </c>
      <c r="AC3560" s="198">
        <v>37042.875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1311663</v>
      </c>
      <c r="H3561" s="198">
        <v>37041.408090277779</v>
      </c>
      <c r="I3561" t="s">
        <v>1529</v>
      </c>
      <c r="M3561" t="s">
        <v>2946</v>
      </c>
      <c r="N3561" t="s">
        <v>1524</v>
      </c>
      <c r="O3561" t="s">
        <v>4845</v>
      </c>
      <c r="P3561" s="199">
        <v>10000</v>
      </c>
      <c r="S3561" t="s">
        <v>2947</v>
      </c>
      <c r="T3561" t="s">
        <v>3255</v>
      </c>
      <c r="U3561" s="201">
        <v>3.7162999999999999</v>
      </c>
      <c r="V3561" t="s">
        <v>289</v>
      </c>
      <c r="W3561" t="s">
        <v>1526</v>
      </c>
      <c r="X3561" t="s">
        <v>1527</v>
      </c>
      <c r="Y3561" t="s">
        <v>1528</v>
      </c>
      <c r="Z3561" t="s">
        <v>1909</v>
      </c>
      <c r="AA3561">
        <v>818506</v>
      </c>
      <c r="AB3561" s="198">
        <v>37042.875</v>
      </c>
      <c r="AC3561" s="198">
        <v>37042.875</v>
      </c>
    </row>
    <row r="3562" spans="1:29" x14ac:dyDescent="0.25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620000</v>
      </c>
      <c r="G3562" s="202">
        <v>1311668</v>
      </c>
      <c r="H3562" s="198">
        <v>37041.40824074074</v>
      </c>
      <c r="I3562" t="s">
        <v>3151</v>
      </c>
      <c r="M3562" t="s">
        <v>2946</v>
      </c>
      <c r="N3562" t="s">
        <v>1268</v>
      </c>
      <c r="O3562" t="s">
        <v>1537</v>
      </c>
      <c r="Q3562" s="199">
        <v>20000</v>
      </c>
      <c r="S3562" t="s">
        <v>2947</v>
      </c>
      <c r="T3562" t="s">
        <v>3255</v>
      </c>
      <c r="U3562" s="201">
        <v>3.7050000000000001</v>
      </c>
      <c r="V3562" t="s">
        <v>1544</v>
      </c>
      <c r="W3562" t="s">
        <v>1767</v>
      </c>
      <c r="X3562" t="s">
        <v>1269</v>
      </c>
      <c r="Y3562" t="s">
        <v>3275</v>
      </c>
      <c r="Z3562" t="s">
        <v>1909</v>
      </c>
      <c r="AA3562" t="s">
        <v>2662</v>
      </c>
      <c r="AB3562" s="198">
        <v>37073.875</v>
      </c>
      <c r="AC3562" s="198">
        <v>37103.875</v>
      </c>
    </row>
    <row r="3563" spans="1:29" x14ac:dyDescent="0.25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5000</v>
      </c>
      <c r="G3563" s="202">
        <v>1311669</v>
      </c>
      <c r="H3563" s="198">
        <v>37041.408252314817</v>
      </c>
      <c r="I3563" t="s">
        <v>1551</v>
      </c>
      <c r="M3563" t="s">
        <v>2946</v>
      </c>
      <c r="N3563" t="s">
        <v>96</v>
      </c>
      <c r="O3563" t="s">
        <v>1016</v>
      </c>
      <c r="Q3563" s="199">
        <v>5000</v>
      </c>
      <c r="S3563" t="s">
        <v>3329</v>
      </c>
      <c r="T3563" t="s">
        <v>97</v>
      </c>
      <c r="U3563" s="201">
        <v>4.7649999999999997</v>
      </c>
      <c r="V3563" t="s">
        <v>1372</v>
      </c>
      <c r="W3563" t="s">
        <v>98</v>
      </c>
      <c r="X3563" t="s">
        <v>99</v>
      </c>
      <c r="Y3563" t="s">
        <v>1528</v>
      </c>
      <c r="Z3563" t="s">
        <v>1910</v>
      </c>
      <c r="AA3563">
        <v>818508</v>
      </c>
      <c r="AB3563" s="198">
        <v>37041.875</v>
      </c>
      <c r="AC3563" s="198">
        <v>37041.875</v>
      </c>
    </row>
    <row r="3564" spans="1:29" x14ac:dyDescent="0.25">
      <c r="A3564" s="44" t="str">
        <f t="shared" si="276"/>
        <v xml:space="preserve"> Metals Financial</v>
      </c>
      <c r="B3564" s="44" t="str">
        <f t="shared" si="277"/>
        <v/>
      </c>
      <c r="C3564" s="44" t="str">
        <f t="shared" si="278"/>
        <v>Metals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10</v>
      </c>
      <c r="G3564" s="202">
        <v>1311670</v>
      </c>
      <c r="H3564" s="198">
        <v>37041.408263888887</v>
      </c>
      <c r="I3564" t="s">
        <v>3270</v>
      </c>
      <c r="M3564" t="s">
        <v>2952</v>
      </c>
      <c r="N3564" t="s">
        <v>3252</v>
      </c>
      <c r="O3564" t="s">
        <v>3253</v>
      </c>
      <c r="P3564" s="199">
        <v>10</v>
      </c>
      <c r="S3564" t="s">
        <v>3254</v>
      </c>
      <c r="T3564" t="s">
        <v>3255</v>
      </c>
      <c r="U3564" s="201">
        <v>1699</v>
      </c>
      <c r="V3564" t="s">
        <v>3222</v>
      </c>
      <c r="W3564" t="s">
        <v>3261</v>
      </c>
      <c r="X3564" t="s">
        <v>3257</v>
      </c>
      <c r="Y3564" t="s">
        <v>3258</v>
      </c>
      <c r="Z3564" t="s">
        <v>3259</v>
      </c>
      <c r="AA3564">
        <v>2158119</v>
      </c>
    </row>
    <row r="3565" spans="1:29" x14ac:dyDescent="0.25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889</v>
      </c>
      <c r="G3565" s="202">
        <v>1311671</v>
      </c>
      <c r="H3565" s="198">
        <v>37041.408333333333</v>
      </c>
      <c r="I3565" t="s">
        <v>1238</v>
      </c>
      <c r="M3565" t="s">
        <v>2946</v>
      </c>
      <c r="N3565" t="s">
        <v>1524</v>
      </c>
      <c r="O3565" t="s">
        <v>2016</v>
      </c>
      <c r="P3565" s="199">
        <v>889</v>
      </c>
      <c r="S3565" t="s">
        <v>2947</v>
      </c>
      <c r="T3565" t="s">
        <v>3255</v>
      </c>
      <c r="U3565" s="201">
        <v>3.5950000000000002</v>
      </c>
      <c r="V3565" t="s">
        <v>1416</v>
      </c>
      <c r="W3565" t="s">
        <v>1107</v>
      </c>
      <c r="X3565" t="s">
        <v>1108</v>
      </c>
      <c r="Y3565" t="s">
        <v>1528</v>
      </c>
      <c r="Z3565" t="s">
        <v>1909</v>
      </c>
      <c r="AA3565">
        <v>818509</v>
      </c>
      <c r="AB3565" s="198">
        <v>37042.875</v>
      </c>
      <c r="AC3565" s="198">
        <v>37042.875</v>
      </c>
    </row>
    <row r="3566" spans="1:29" x14ac:dyDescent="0.25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10</v>
      </c>
      <c r="G3566" s="202">
        <v>1311672</v>
      </c>
      <c r="H3566" s="198">
        <v>37041.408356481479</v>
      </c>
      <c r="I3566" t="s">
        <v>252</v>
      </c>
      <c r="M3566" t="s">
        <v>2952</v>
      </c>
      <c r="N3566" t="s">
        <v>3319</v>
      </c>
      <c r="O3566" t="s">
        <v>3320</v>
      </c>
      <c r="P3566" s="199">
        <v>10</v>
      </c>
      <c r="S3566" t="s">
        <v>3254</v>
      </c>
      <c r="T3566" t="s">
        <v>3255</v>
      </c>
      <c r="U3566" s="201">
        <v>942</v>
      </c>
      <c r="V3566" t="s">
        <v>4807</v>
      </c>
      <c r="W3566" t="s">
        <v>3283</v>
      </c>
      <c r="X3566" t="s">
        <v>3257</v>
      </c>
      <c r="Y3566" t="s">
        <v>3258</v>
      </c>
      <c r="Z3566" t="s">
        <v>3259</v>
      </c>
      <c r="AA3566">
        <v>2158121</v>
      </c>
    </row>
    <row r="3567" spans="1:29" x14ac:dyDescent="0.25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13">
        <f t="shared" si="280"/>
        <v>4650</v>
      </c>
      <c r="G3567" s="202">
        <v>1311674</v>
      </c>
      <c r="H3567" s="198">
        <v>37041.408368055556</v>
      </c>
      <c r="I3567" t="s">
        <v>1464</v>
      </c>
      <c r="M3567" t="s">
        <v>2946</v>
      </c>
      <c r="N3567" t="s">
        <v>1268</v>
      </c>
      <c r="O3567" t="s">
        <v>3196</v>
      </c>
      <c r="Q3567" s="199">
        <v>150</v>
      </c>
      <c r="S3567" t="s">
        <v>1441</v>
      </c>
      <c r="T3567" t="s">
        <v>3255</v>
      </c>
      <c r="U3567" s="201">
        <v>3.7050000000000001</v>
      </c>
      <c r="V3567" t="s">
        <v>1165</v>
      </c>
      <c r="W3567" t="s">
        <v>1767</v>
      </c>
      <c r="X3567" t="s">
        <v>1269</v>
      </c>
      <c r="Y3567" t="s">
        <v>3275</v>
      </c>
      <c r="Z3567" t="s">
        <v>1909</v>
      </c>
      <c r="AA3567" t="s">
        <v>2663</v>
      </c>
      <c r="AB3567" s="198">
        <v>37073.875</v>
      </c>
      <c r="AC3567" s="198">
        <v>37103.875</v>
      </c>
    </row>
    <row r="3568" spans="1:29" x14ac:dyDescent="0.25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4650</v>
      </c>
      <c r="G3568" s="202">
        <v>1311675</v>
      </c>
      <c r="H3568" s="198">
        <v>37041.408368055556</v>
      </c>
      <c r="I3568" t="s">
        <v>1464</v>
      </c>
      <c r="M3568" t="s">
        <v>2946</v>
      </c>
      <c r="N3568" t="s">
        <v>1268</v>
      </c>
      <c r="O3568" t="s">
        <v>528</v>
      </c>
      <c r="P3568" s="199">
        <v>150</v>
      </c>
      <c r="S3568" t="s">
        <v>1441</v>
      </c>
      <c r="T3568" t="s">
        <v>3255</v>
      </c>
      <c r="U3568" s="201">
        <v>3.7829999999999999</v>
      </c>
      <c r="V3568" t="s">
        <v>1165</v>
      </c>
      <c r="W3568" t="s">
        <v>1767</v>
      </c>
      <c r="X3568" t="s">
        <v>1269</v>
      </c>
      <c r="Y3568" t="s">
        <v>3275</v>
      </c>
      <c r="Z3568" t="s">
        <v>1909</v>
      </c>
      <c r="AA3568" t="s">
        <v>2664</v>
      </c>
      <c r="AB3568" s="198">
        <v>37104.875</v>
      </c>
      <c r="AC3568" s="198">
        <v>37134.875</v>
      </c>
    </row>
    <row r="3569" spans="1:29" x14ac:dyDescent="0.25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62</v>
      </c>
      <c r="F3569" s="213">
        <f t="shared" si="280"/>
        <v>3100</v>
      </c>
      <c r="G3569" s="202">
        <v>1311676</v>
      </c>
      <c r="H3569" s="198">
        <v>37041.408379629633</v>
      </c>
      <c r="I3569" t="s">
        <v>2987</v>
      </c>
      <c r="M3569" t="s">
        <v>1657</v>
      </c>
      <c r="N3569" t="s">
        <v>2977</v>
      </c>
      <c r="O3569" t="s">
        <v>3154</v>
      </c>
      <c r="P3569" s="199">
        <v>50</v>
      </c>
      <c r="S3569" t="s">
        <v>2945</v>
      </c>
      <c r="T3569" t="s">
        <v>3255</v>
      </c>
      <c r="U3569" s="201">
        <v>75.5</v>
      </c>
      <c r="V3569" t="s">
        <v>1677</v>
      </c>
      <c r="W3569" t="s">
        <v>1253</v>
      </c>
      <c r="X3569" t="s">
        <v>3001</v>
      </c>
      <c r="Y3569" t="s">
        <v>1072</v>
      </c>
      <c r="Z3569" t="s">
        <v>1904</v>
      </c>
      <c r="AA3569">
        <v>626149.1</v>
      </c>
      <c r="AB3569" s="198">
        <v>37073.71597222222</v>
      </c>
      <c r="AC3569" s="198">
        <v>37134.71597222222</v>
      </c>
    </row>
    <row r="3570" spans="1:29" x14ac:dyDescent="0.25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620000</v>
      </c>
      <c r="G3570" s="202">
        <v>1311677</v>
      </c>
      <c r="H3570" s="198">
        <v>37041.408449074072</v>
      </c>
      <c r="I3570" t="s">
        <v>3151</v>
      </c>
      <c r="M3570" t="s">
        <v>2946</v>
      </c>
      <c r="N3570" t="s">
        <v>1268</v>
      </c>
      <c r="O3570" t="s">
        <v>1537</v>
      </c>
      <c r="Q3570" s="199">
        <v>20000</v>
      </c>
      <c r="S3570" t="s">
        <v>2947</v>
      </c>
      <c r="T3570" t="s">
        <v>3255</v>
      </c>
      <c r="U3570" s="201">
        <v>3.71</v>
      </c>
      <c r="V3570" t="s">
        <v>1544</v>
      </c>
      <c r="W3570" t="s">
        <v>1767</v>
      </c>
      <c r="X3570" t="s">
        <v>1269</v>
      </c>
      <c r="Y3570" t="s">
        <v>3275</v>
      </c>
      <c r="Z3570" t="s">
        <v>1909</v>
      </c>
      <c r="AA3570" t="s">
        <v>2665</v>
      </c>
      <c r="AB3570" s="198">
        <v>37073.875</v>
      </c>
      <c r="AC3570" s="198">
        <v>37103.875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10000</v>
      </c>
      <c r="G3571" s="202">
        <v>1311678</v>
      </c>
      <c r="H3571" s="198">
        <v>37041.408576388887</v>
      </c>
      <c r="I3571" t="s">
        <v>1529</v>
      </c>
      <c r="M3571" t="s">
        <v>2946</v>
      </c>
      <c r="N3571" t="s">
        <v>1524</v>
      </c>
      <c r="O3571" t="s">
        <v>4845</v>
      </c>
      <c r="P3571" s="199">
        <v>10000</v>
      </c>
      <c r="S3571" t="s">
        <v>2947</v>
      </c>
      <c r="T3571" t="s">
        <v>3255</v>
      </c>
      <c r="U3571" s="201">
        <v>3.7149999999999999</v>
      </c>
      <c r="V3571" t="s">
        <v>289</v>
      </c>
      <c r="W3571" t="s">
        <v>1526</v>
      </c>
      <c r="X3571" t="s">
        <v>1527</v>
      </c>
      <c r="Y3571" t="s">
        <v>1528</v>
      </c>
      <c r="Z3571" t="s">
        <v>1909</v>
      </c>
      <c r="AA3571">
        <v>818511</v>
      </c>
      <c r="AB3571" s="198">
        <v>37042.875</v>
      </c>
      <c r="AC3571" s="198">
        <v>37042.875</v>
      </c>
    </row>
    <row r="3572" spans="1:29" x14ac:dyDescent="0.25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123</v>
      </c>
      <c r="F3572" s="213">
        <f t="shared" si="280"/>
        <v>615000</v>
      </c>
      <c r="G3572" s="202">
        <v>1311679</v>
      </c>
      <c r="H3572" s="198">
        <v>37041.408599537041</v>
      </c>
      <c r="I3572" t="s">
        <v>1267</v>
      </c>
      <c r="M3572" t="s">
        <v>2946</v>
      </c>
      <c r="N3572" t="s">
        <v>1268</v>
      </c>
      <c r="O3572" t="s">
        <v>251</v>
      </c>
      <c r="P3572" s="199">
        <v>5000</v>
      </c>
      <c r="S3572" t="s">
        <v>2947</v>
      </c>
      <c r="T3572" t="s">
        <v>3255</v>
      </c>
      <c r="U3572" s="201">
        <v>3.7850000000000001</v>
      </c>
      <c r="V3572" t="s">
        <v>446</v>
      </c>
      <c r="W3572" t="s">
        <v>1767</v>
      </c>
      <c r="X3572" t="s">
        <v>1269</v>
      </c>
      <c r="Y3572" t="s">
        <v>3275</v>
      </c>
      <c r="Z3572" t="s">
        <v>1909</v>
      </c>
      <c r="AA3572" t="s">
        <v>2666</v>
      </c>
      <c r="AB3572" s="198">
        <v>37073</v>
      </c>
      <c r="AC3572" s="198">
        <v>37195</v>
      </c>
    </row>
    <row r="3573" spans="1:29" x14ac:dyDescent="0.25">
      <c r="A3573" s="44" t="str">
        <f t="shared" si="276"/>
        <v>US Crude Financial</v>
      </c>
      <c r="B3573" s="44" t="str">
        <f t="shared" si="277"/>
        <v>US</v>
      </c>
      <c r="C3573" s="44" t="str">
        <f t="shared" si="278"/>
        <v>Crude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50000</v>
      </c>
      <c r="G3573" s="202">
        <v>1311680</v>
      </c>
      <c r="H3573" s="198">
        <v>37041.408622685187</v>
      </c>
      <c r="I3573" t="s">
        <v>1267</v>
      </c>
      <c r="M3573" t="s">
        <v>3086</v>
      </c>
      <c r="N3573" t="s">
        <v>1063</v>
      </c>
      <c r="O3573" t="s">
        <v>2972</v>
      </c>
      <c r="Q3573" s="199">
        <v>50000</v>
      </c>
      <c r="S3573" t="s">
        <v>2953</v>
      </c>
      <c r="T3573" t="s">
        <v>3255</v>
      </c>
      <c r="U3573" s="201">
        <v>28.85</v>
      </c>
      <c r="V3573" t="s">
        <v>1511</v>
      </c>
      <c r="W3573" t="s">
        <v>1065</v>
      </c>
      <c r="X3573" t="s">
        <v>1066</v>
      </c>
      <c r="Y3573" t="s">
        <v>1670</v>
      </c>
      <c r="Z3573" t="s">
        <v>1909</v>
      </c>
      <c r="AA3573">
        <v>109595</v>
      </c>
      <c r="AB3573" s="198">
        <v>37073</v>
      </c>
      <c r="AC3573" s="198">
        <v>37103</v>
      </c>
    </row>
    <row r="3574" spans="1:29" x14ac:dyDescent="0.25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</v>
      </c>
      <c r="G3574" s="202">
        <v>1311681</v>
      </c>
      <c r="H3574" s="198">
        <v>37041.408634259256</v>
      </c>
      <c r="I3574" t="s">
        <v>3225</v>
      </c>
      <c r="M3574" t="s">
        <v>2952</v>
      </c>
      <c r="N3574" t="s">
        <v>3265</v>
      </c>
      <c r="O3574" t="s">
        <v>3266</v>
      </c>
      <c r="Q3574" s="199">
        <v>10</v>
      </c>
      <c r="S3574" t="s">
        <v>3254</v>
      </c>
      <c r="T3574" t="s">
        <v>3255</v>
      </c>
      <c r="U3574" s="201">
        <v>1522</v>
      </c>
      <c r="V3574" t="s">
        <v>3269</v>
      </c>
      <c r="W3574" t="s">
        <v>3261</v>
      </c>
      <c r="X3574" t="s">
        <v>3257</v>
      </c>
      <c r="Y3574" t="s">
        <v>3258</v>
      </c>
      <c r="Z3574" t="s">
        <v>3259</v>
      </c>
      <c r="AA3574">
        <v>2158123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5000</v>
      </c>
      <c r="G3575" s="202">
        <v>1311682</v>
      </c>
      <c r="H3575" s="198">
        <v>37041.408692129633</v>
      </c>
      <c r="I3575" t="s">
        <v>2992</v>
      </c>
      <c r="M3575" t="s">
        <v>2946</v>
      </c>
      <c r="N3575" t="s">
        <v>1524</v>
      </c>
      <c r="O3575" t="s">
        <v>4940</v>
      </c>
      <c r="P3575" s="199">
        <v>5000</v>
      </c>
      <c r="S3575" t="s">
        <v>2947</v>
      </c>
      <c r="T3575" t="s">
        <v>3255</v>
      </c>
      <c r="U3575" s="201">
        <v>4.2</v>
      </c>
      <c r="V3575" t="s">
        <v>1083</v>
      </c>
      <c r="W3575" t="s">
        <v>82</v>
      </c>
      <c r="X3575" t="s">
        <v>83</v>
      </c>
      <c r="Y3575" t="s">
        <v>1528</v>
      </c>
      <c r="Z3575" t="s">
        <v>1909</v>
      </c>
      <c r="AA3575">
        <v>818512</v>
      </c>
      <c r="AB3575" s="198">
        <v>37042.875</v>
      </c>
      <c r="AC3575" s="198">
        <v>37042.875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300000</v>
      </c>
      <c r="G3576" s="202">
        <v>1311683</v>
      </c>
      <c r="H3576" s="198">
        <v>37041.408773148149</v>
      </c>
      <c r="I3576" t="s">
        <v>2941</v>
      </c>
      <c r="M3576" t="s">
        <v>2946</v>
      </c>
      <c r="N3576" t="s">
        <v>1524</v>
      </c>
      <c r="O3576" t="s">
        <v>443</v>
      </c>
      <c r="P3576" s="199">
        <v>10000</v>
      </c>
      <c r="S3576" t="s">
        <v>2947</v>
      </c>
      <c r="T3576" t="s">
        <v>3255</v>
      </c>
      <c r="U3576" s="201">
        <v>3.645</v>
      </c>
      <c r="V3576" t="s">
        <v>1057</v>
      </c>
      <c r="W3576" t="s">
        <v>1388</v>
      </c>
      <c r="X3576" t="s">
        <v>1461</v>
      </c>
      <c r="Y3576" t="s">
        <v>1528</v>
      </c>
      <c r="Z3576" t="s">
        <v>1909</v>
      </c>
      <c r="AA3576">
        <v>818514</v>
      </c>
      <c r="AB3576" s="198">
        <v>37043.875</v>
      </c>
      <c r="AC3576" s="198">
        <v>37072.875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7600</v>
      </c>
      <c r="G3577" s="202">
        <v>1311685</v>
      </c>
      <c r="H3577" s="198">
        <v>37041.408842592595</v>
      </c>
      <c r="I3577" t="s">
        <v>1509</v>
      </c>
      <c r="M3577" t="s">
        <v>2946</v>
      </c>
      <c r="N3577" t="s">
        <v>1524</v>
      </c>
      <c r="O3577" t="s">
        <v>110</v>
      </c>
      <c r="P3577" s="199">
        <v>7600</v>
      </c>
      <c r="S3577" t="s">
        <v>2947</v>
      </c>
      <c r="T3577" t="s">
        <v>3255</v>
      </c>
      <c r="U3577" s="201">
        <v>3.65</v>
      </c>
      <c r="V3577" t="s">
        <v>1194</v>
      </c>
      <c r="W3577" t="s">
        <v>1101</v>
      </c>
      <c r="X3577" t="s">
        <v>1102</v>
      </c>
      <c r="Y3577" t="s">
        <v>1528</v>
      </c>
      <c r="Z3577" t="s">
        <v>1909</v>
      </c>
      <c r="AA3577">
        <v>818515</v>
      </c>
      <c r="AB3577" s="198">
        <v>37042.875</v>
      </c>
      <c r="AC3577" s="198">
        <v>37042.875</v>
      </c>
    </row>
    <row r="3578" spans="1:29" x14ac:dyDescent="0.25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4</v>
      </c>
      <c r="G3578" s="202">
        <v>1311686</v>
      </c>
      <c r="H3578" s="198">
        <v>37041.408912037034</v>
      </c>
      <c r="I3578" t="s">
        <v>3277</v>
      </c>
      <c r="M3578" t="s">
        <v>2952</v>
      </c>
      <c r="N3578" t="s">
        <v>3280</v>
      </c>
      <c r="O3578" t="s">
        <v>3281</v>
      </c>
      <c r="P3578" s="199">
        <v>4</v>
      </c>
      <c r="S3578" t="s">
        <v>3282</v>
      </c>
      <c r="T3578" t="s">
        <v>3255</v>
      </c>
      <c r="U3578" s="201">
        <v>7050</v>
      </c>
      <c r="V3578" t="s">
        <v>3318</v>
      </c>
      <c r="W3578" t="s">
        <v>3283</v>
      </c>
      <c r="X3578" t="s">
        <v>3257</v>
      </c>
      <c r="Y3578" t="s">
        <v>3258</v>
      </c>
      <c r="Z3578" t="s">
        <v>3259</v>
      </c>
      <c r="AA3578">
        <v>2158125</v>
      </c>
    </row>
    <row r="3579" spans="1:29" x14ac:dyDescent="0.25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6</v>
      </c>
      <c r="G3579" s="202">
        <v>1311688</v>
      </c>
      <c r="H3579" s="198">
        <v>37041.409016203703</v>
      </c>
      <c r="I3579" t="s">
        <v>3225</v>
      </c>
      <c r="M3579" t="s">
        <v>2952</v>
      </c>
      <c r="N3579" t="s">
        <v>3280</v>
      </c>
      <c r="O3579" t="s">
        <v>3281</v>
      </c>
      <c r="P3579" s="199">
        <v>6</v>
      </c>
      <c r="S3579" t="s">
        <v>3282</v>
      </c>
      <c r="T3579" t="s">
        <v>3255</v>
      </c>
      <c r="U3579" s="201">
        <v>7050</v>
      </c>
      <c r="V3579" t="s">
        <v>3269</v>
      </c>
      <c r="W3579" t="s">
        <v>3283</v>
      </c>
      <c r="X3579" t="s">
        <v>3257</v>
      </c>
      <c r="Y3579" t="s">
        <v>3258</v>
      </c>
      <c r="Z3579" t="s">
        <v>3259</v>
      </c>
      <c r="AA3579">
        <v>2158127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300</v>
      </c>
      <c r="G3580" s="202">
        <v>1311689</v>
      </c>
      <c r="H3580" s="198">
        <v>37041.409016203703</v>
      </c>
      <c r="I3580" t="s">
        <v>2917</v>
      </c>
      <c r="M3580" t="s">
        <v>2946</v>
      </c>
      <c r="N3580" t="s">
        <v>1524</v>
      </c>
      <c r="O3580" t="s">
        <v>308</v>
      </c>
      <c r="P3580" s="199">
        <v>10</v>
      </c>
      <c r="S3580" t="s">
        <v>2947</v>
      </c>
      <c r="T3580" t="s">
        <v>3255</v>
      </c>
      <c r="U3580" s="201">
        <v>3.8650000000000002</v>
      </c>
      <c r="V3580" t="s">
        <v>1449</v>
      </c>
      <c r="W3580" t="s">
        <v>64</v>
      </c>
      <c r="X3580" t="s">
        <v>65</v>
      </c>
      <c r="Y3580" t="s">
        <v>1528</v>
      </c>
      <c r="Z3580" t="s">
        <v>1909</v>
      </c>
      <c r="AA3580">
        <v>818517</v>
      </c>
      <c r="AB3580" s="198">
        <v>37043.875</v>
      </c>
      <c r="AC3580" s="198">
        <v>37072.875</v>
      </c>
    </row>
    <row r="3581" spans="1:29" x14ac:dyDescent="0.25">
      <c r="A3581" s="44" t="str">
        <f t="shared" si="276"/>
        <v xml:space="preserve"> Natural Gas Financial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31</v>
      </c>
      <c r="F3581" s="213">
        <f t="shared" si="280"/>
        <v>155000</v>
      </c>
      <c r="G3581" s="202">
        <v>1311691</v>
      </c>
      <c r="H3581" s="198">
        <v>37041.409050925926</v>
      </c>
      <c r="I3581" t="s">
        <v>1451</v>
      </c>
      <c r="M3581" t="s">
        <v>2946</v>
      </c>
      <c r="N3581" t="s">
        <v>3215</v>
      </c>
      <c r="O3581" t="s">
        <v>2969</v>
      </c>
      <c r="Q3581" s="199">
        <v>5000</v>
      </c>
      <c r="S3581" t="s">
        <v>2947</v>
      </c>
      <c r="T3581" t="s">
        <v>3255</v>
      </c>
      <c r="U3581" s="201">
        <v>-0.36499999999999999</v>
      </c>
      <c r="V3581" t="s">
        <v>3373</v>
      </c>
      <c r="W3581" t="s">
        <v>3217</v>
      </c>
      <c r="X3581" t="s">
        <v>3218</v>
      </c>
      <c r="Y3581" t="s">
        <v>3275</v>
      </c>
      <c r="Z3581" t="s">
        <v>1910</v>
      </c>
      <c r="AA3581" t="s">
        <v>2667</v>
      </c>
      <c r="AB3581" s="198">
        <v>37073.875</v>
      </c>
      <c r="AC3581" s="198">
        <v>37103.875</v>
      </c>
    </row>
    <row r="3582" spans="1:29" x14ac:dyDescent="0.25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66090</v>
      </c>
      <c r="G3582" s="202">
        <v>1311692</v>
      </c>
      <c r="H3582" s="198">
        <v>37041.409074074072</v>
      </c>
      <c r="I3582" t="s">
        <v>1262</v>
      </c>
      <c r="M3582" t="s">
        <v>2946</v>
      </c>
      <c r="N3582" t="s">
        <v>1268</v>
      </c>
      <c r="O3582" t="s">
        <v>74</v>
      </c>
      <c r="Q3582" s="199">
        <v>2203</v>
      </c>
      <c r="S3582" t="s">
        <v>2947</v>
      </c>
      <c r="T3582" t="s">
        <v>3255</v>
      </c>
      <c r="U3582" s="201">
        <v>3.64</v>
      </c>
      <c r="V3582" t="s">
        <v>1369</v>
      </c>
      <c r="W3582" t="s">
        <v>1580</v>
      </c>
      <c r="X3582" t="s">
        <v>1093</v>
      </c>
      <c r="Y3582" t="s">
        <v>3275</v>
      </c>
      <c r="Z3582" t="s">
        <v>1909</v>
      </c>
      <c r="AA3582" t="s">
        <v>2668</v>
      </c>
      <c r="AB3582" s="198">
        <v>37043.875</v>
      </c>
      <c r="AC3582" s="198">
        <v>37072.875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445</v>
      </c>
      <c r="G3583" s="202">
        <v>1311693</v>
      </c>
      <c r="H3583" s="198">
        <v>37041.409085648149</v>
      </c>
      <c r="I3583" t="s">
        <v>1425</v>
      </c>
      <c r="M3583" t="s">
        <v>2946</v>
      </c>
      <c r="N3583" t="s">
        <v>1524</v>
      </c>
      <c r="O3583" t="s">
        <v>2108</v>
      </c>
      <c r="Q3583" s="199">
        <v>445</v>
      </c>
      <c r="S3583" t="s">
        <v>2947</v>
      </c>
      <c r="T3583" t="s">
        <v>3255</v>
      </c>
      <c r="U3583" s="201">
        <v>3.7212999999999998</v>
      </c>
      <c r="V3583" t="s">
        <v>1426</v>
      </c>
      <c r="W3583" t="s">
        <v>1526</v>
      </c>
      <c r="X3583" t="s">
        <v>1527</v>
      </c>
      <c r="Y3583" t="s">
        <v>1528</v>
      </c>
      <c r="Z3583" t="s">
        <v>1909</v>
      </c>
      <c r="AA3583">
        <v>818518</v>
      </c>
      <c r="AB3583" s="198">
        <v>37042.875</v>
      </c>
      <c r="AC3583" s="198">
        <v>37042.875</v>
      </c>
    </row>
    <row r="3584" spans="1:29" x14ac:dyDescent="0.25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</v>
      </c>
      <c r="G3584" s="202">
        <v>1311695</v>
      </c>
      <c r="H3584" s="198">
        <v>37041.409178240741</v>
      </c>
      <c r="I3584" t="s">
        <v>3278</v>
      </c>
      <c r="M3584" t="s">
        <v>2952</v>
      </c>
      <c r="N3584" t="s">
        <v>3265</v>
      </c>
      <c r="O3584" t="s">
        <v>3266</v>
      </c>
      <c r="P3584" s="199">
        <v>20</v>
      </c>
      <c r="S3584" t="s">
        <v>3254</v>
      </c>
      <c r="T3584" t="s">
        <v>3255</v>
      </c>
      <c r="U3584" s="201">
        <v>1521</v>
      </c>
      <c r="V3584" t="s">
        <v>3287</v>
      </c>
      <c r="W3584" t="s">
        <v>3261</v>
      </c>
      <c r="X3584" t="s">
        <v>3257</v>
      </c>
      <c r="Y3584" t="s">
        <v>3258</v>
      </c>
      <c r="Z3584" t="s">
        <v>3259</v>
      </c>
      <c r="AA3584">
        <v>2158129</v>
      </c>
    </row>
    <row r="3585" spans="1:29" x14ac:dyDescent="0.25">
      <c r="A3585" s="44" t="str">
        <f t="shared" si="276"/>
        <v>US Gas Pipeline Capacity Financial</v>
      </c>
      <c r="B3585" s="44" t="str">
        <f t="shared" si="277"/>
        <v>US</v>
      </c>
      <c r="C3585" s="44" t="str">
        <f t="shared" si="278"/>
        <v>Gas Pipeline Capacity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1311694</v>
      </c>
      <c r="H3585" s="198">
        <v>37041.409178240741</v>
      </c>
      <c r="I3585" t="s">
        <v>1097</v>
      </c>
      <c r="M3585" t="s">
        <v>1594</v>
      </c>
      <c r="N3585" t="s">
        <v>1474</v>
      </c>
      <c r="O3585" t="s">
        <v>2326</v>
      </c>
      <c r="Q3585" s="199">
        <v>5000</v>
      </c>
      <c r="S3585" t="s">
        <v>2947</v>
      </c>
      <c r="T3585" t="s">
        <v>3255</v>
      </c>
      <c r="U3585" s="201">
        <v>0.11</v>
      </c>
      <c r="V3585" t="s">
        <v>3401</v>
      </c>
      <c r="W3585" t="s">
        <v>1475</v>
      </c>
      <c r="X3585" t="s">
        <v>1476</v>
      </c>
      <c r="Y3585" t="s">
        <v>1477</v>
      </c>
      <c r="Z3585" t="s">
        <v>1478</v>
      </c>
      <c r="AA3585">
        <v>41118</v>
      </c>
      <c r="AB3585" s="198">
        <v>37042.875</v>
      </c>
      <c r="AC3585" s="198">
        <v>37042.875</v>
      </c>
    </row>
    <row r="3586" spans="1:29" x14ac:dyDescent="0.25">
      <c r="A3586" s="44" t="str">
        <f t="shared" si="276"/>
        <v>US Crude Financial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50000</v>
      </c>
      <c r="G3586" s="202">
        <v>1311696</v>
      </c>
      <c r="H3586" s="198">
        <v>37041.409201388888</v>
      </c>
      <c r="I3586" t="s">
        <v>1267</v>
      </c>
      <c r="M3586" t="s">
        <v>3086</v>
      </c>
      <c r="N3586" t="s">
        <v>1063</v>
      </c>
      <c r="O3586" t="s">
        <v>2972</v>
      </c>
      <c r="P3586" s="199">
        <v>50000</v>
      </c>
      <c r="S3586" t="s">
        <v>2953</v>
      </c>
      <c r="T3586" t="s">
        <v>3255</v>
      </c>
      <c r="U3586" s="201">
        <v>28.83</v>
      </c>
      <c r="V3586" t="s">
        <v>3332</v>
      </c>
      <c r="W3586" t="s">
        <v>1065</v>
      </c>
      <c r="X3586" t="s">
        <v>1066</v>
      </c>
      <c r="Y3586" t="s">
        <v>1670</v>
      </c>
      <c r="Z3586" t="s">
        <v>1909</v>
      </c>
      <c r="AA3586">
        <v>109596</v>
      </c>
      <c r="AB3586" s="198">
        <v>37073</v>
      </c>
      <c r="AC3586" s="198">
        <v>37103</v>
      </c>
    </row>
    <row r="3587" spans="1:29" x14ac:dyDescent="0.25">
      <c r="A3587" s="44" t="str">
        <f t="shared" si="276"/>
        <v xml:space="preserve"> Natural Gas Financial</v>
      </c>
      <c r="B3587" s="44" t="str">
        <f t="shared" si="277"/>
        <v/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31</v>
      </c>
      <c r="F3587" s="213">
        <f t="shared" si="280"/>
        <v>155000</v>
      </c>
      <c r="G3587" s="202">
        <v>1311697</v>
      </c>
      <c r="H3587" s="198">
        <v>37041.409247685187</v>
      </c>
      <c r="I3587" t="s">
        <v>1451</v>
      </c>
      <c r="M3587" t="s">
        <v>2946</v>
      </c>
      <c r="N3587" t="s">
        <v>3215</v>
      </c>
      <c r="O3587" t="s">
        <v>2969</v>
      </c>
      <c r="Q3587" s="199">
        <v>5000</v>
      </c>
      <c r="S3587" t="s">
        <v>2947</v>
      </c>
      <c r="T3587" t="s">
        <v>3255</v>
      </c>
      <c r="U3587" s="201">
        <v>-0.36499999999999999</v>
      </c>
      <c r="V3587" t="s">
        <v>3373</v>
      </c>
      <c r="W3587" t="s">
        <v>3217</v>
      </c>
      <c r="X3587" t="s">
        <v>3218</v>
      </c>
      <c r="Y3587" t="s">
        <v>3275</v>
      </c>
      <c r="Z3587" t="s">
        <v>1910</v>
      </c>
      <c r="AA3587" t="s">
        <v>2669</v>
      </c>
      <c r="AB3587" s="198">
        <v>37073.875</v>
      </c>
      <c r="AC3587" s="198">
        <v>37103.875</v>
      </c>
    </row>
    <row r="3588" spans="1:29" x14ac:dyDescent="0.25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</v>
      </c>
      <c r="G3588" s="202">
        <v>1311698</v>
      </c>
      <c r="H3588" s="198">
        <v>37041.409247685187</v>
      </c>
      <c r="I3588" t="s">
        <v>3270</v>
      </c>
      <c r="M3588" t="s">
        <v>2952</v>
      </c>
      <c r="N3588" t="s">
        <v>3280</v>
      </c>
      <c r="O3588" t="s">
        <v>3281</v>
      </c>
      <c r="P3588" s="199">
        <v>1</v>
      </c>
      <c r="S3588" t="s">
        <v>3282</v>
      </c>
      <c r="T3588" t="s">
        <v>3255</v>
      </c>
      <c r="U3588" s="201">
        <v>7050</v>
      </c>
      <c r="V3588" t="s">
        <v>4687</v>
      </c>
      <c r="W3588" t="s">
        <v>3283</v>
      </c>
      <c r="X3588" t="s">
        <v>3257</v>
      </c>
      <c r="Y3588" t="s">
        <v>3258</v>
      </c>
      <c r="Z3588" t="s">
        <v>3259</v>
      </c>
      <c r="AA3588">
        <v>2158131</v>
      </c>
    </row>
    <row r="3589" spans="1:29" x14ac:dyDescent="0.25">
      <c r="A3589" s="44" t="str">
        <f t="shared" si="276"/>
        <v>US Crude Financial</v>
      </c>
      <c r="B3589" s="44" t="str">
        <f t="shared" si="277"/>
        <v>US</v>
      </c>
      <c r="C3589" s="44" t="str">
        <f t="shared" si="278"/>
        <v>Crude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50000</v>
      </c>
      <c r="G3589" s="202">
        <v>1311699</v>
      </c>
      <c r="H3589" s="198">
        <v>37041.409282407411</v>
      </c>
      <c r="I3589" t="s">
        <v>1267</v>
      </c>
      <c r="M3589" t="s">
        <v>3086</v>
      </c>
      <c r="N3589" t="s">
        <v>1063</v>
      </c>
      <c r="O3589" t="s">
        <v>2972</v>
      </c>
      <c r="P3589" s="199">
        <v>50000</v>
      </c>
      <c r="S3589" t="s">
        <v>2953</v>
      </c>
      <c r="T3589" t="s">
        <v>3255</v>
      </c>
      <c r="U3589" s="201">
        <v>28.81</v>
      </c>
      <c r="V3589" t="s">
        <v>1511</v>
      </c>
      <c r="W3589" t="s">
        <v>1065</v>
      </c>
      <c r="X3589" t="s">
        <v>1066</v>
      </c>
      <c r="Y3589" t="s">
        <v>1670</v>
      </c>
      <c r="Z3589" t="s">
        <v>1909</v>
      </c>
      <c r="AA3589">
        <v>109597</v>
      </c>
      <c r="AB3589" s="198">
        <v>37073</v>
      </c>
      <c r="AC3589" s="198">
        <v>37103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12500</v>
      </c>
      <c r="G3590" s="202">
        <v>1311700</v>
      </c>
      <c r="H3590" s="198">
        <v>37041.40929398148</v>
      </c>
      <c r="I3590" t="s">
        <v>2917</v>
      </c>
      <c r="M3590" t="s">
        <v>2946</v>
      </c>
      <c r="N3590" t="s">
        <v>2928</v>
      </c>
      <c r="O3590" t="s">
        <v>2104</v>
      </c>
      <c r="P3590" s="199">
        <v>12500</v>
      </c>
      <c r="S3590" t="s">
        <v>2947</v>
      </c>
      <c r="T3590" t="s">
        <v>3255</v>
      </c>
      <c r="U3590" s="201">
        <v>3.7349999999999999</v>
      </c>
      <c r="V3590" t="s">
        <v>1587</v>
      </c>
      <c r="W3590" t="s">
        <v>1327</v>
      </c>
      <c r="X3590" t="s">
        <v>3386</v>
      </c>
      <c r="Y3590" t="s">
        <v>1528</v>
      </c>
      <c r="Z3590" t="s">
        <v>2930</v>
      </c>
      <c r="AA3590">
        <v>818521</v>
      </c>
      <c r="AB3590" s="198">
        <v>37042.875</v>
      </c>
      <c r="AC3590" s="198">
        <v>37042.875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3219</v>
      </c>
      <c r="G3591" s="202">
        <v>1311701</v>
      </c>
      <c r="H3591" s="198">
        <v>37041.409305555557</v>
      </c>
      <c r="I3591" t="s">
        <v>105</v>
      </c>
      <c r="M3591" t="s">
        <v>2946</v>
      </c>
      <c r="N3591" t="s">
        <v>1524</v>
      </c>
      <c r="O3591" t="s">
        <v>1984</v>
      </c>
      <c r="P3591" s="199">
        <v>3219</v>
      </c>
      <c r="S3591" t="s">
        <v>2947</v>
      </c>
      <c r="T3591" t="s">
        <v>3255</v>
      </c>
      <c r="U3591" s="201">
        <v>4</v>
      </c>
      <c r="V3591" t="s">
        <v>3345</v>
      </c>
      <c r="W3591" t="s">
        <v>250</v>
      </c>
      <c r="X3591" t="s">
        <v>70</v>
      </c>
      <c r="Y3591" t="s">
        <v>1528</v>
      </c>
      <c r="Z3591" t="s">
        <v>1909</v>
      </c>
      <c r="AA3591">
        <v>818520</v>
      </c>
      <c r="AB3591" s="198">
        <v>37042.875</v>
      </c>
      <c r="AC3591" s="198">
        <v>37042.875</v>
      </c>
    </row>
    <row r="3592" spans="1:29" x14ac:dyDescent="0.25">
      <c r="A3592" s="44" t="str">
        <f t="shared" si="276"/>
        <v xml:space="preserve"> Metals Financial</v>
      </c>
      <c r="B3592" s="44" t="str">
        <f t="shared" si="277"/>
        <v/>
      </c>
      <c r="C3592" s="44" t="str">
        <f t="shared" si="278"/>
        <v>Metals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20</v>
      </c>
      <c r="G3592" s="202">
        <v>1311703</v>
      </c>
      <c r="H3592" s="198">
        <v>37041.409409722219</v>
      </c>
      <c r="I3592" t="s">
        <v>3225</v>
      </c>
      <c r="M3592" t="s">
        <v>2952</v>
      </c>
      <c r="N3592" t="s">
        <v>3265</v>
      </c>
      <c r="O3592" t="s">
        <v>3266</v>
      </c>
      <c r="Q3592" s="199">
        <v>20</v>
      </c>
      <c r="S3592" t="s">
        <v>3254</v>
      </c>
      <c r="T3592" t="s">
        <v>3255</v>
      </c>
      <c r="U3592" s="201">
        <v>1522</v>
      </c>
      <c r="V3592" t="s">
        <v>3269</v>
      </c>
      <c r="W3592" t="s">
        <v>3261</v>
      </c>
      <c r="X3592" t="s">
        <v>3257</v>
      </c>
      <c r="Y3592" t="s">
        <v>3258</v>
      </c>
      <c r="Z3592" t="s">
        <v>3259</v>
      </c>
      <c r="AA3592">
        <v>2158133</v>
      </c>
    </row>
    <row r="3593" spans="1:29" x14ac:dyDescent="0.25">
      <c r="A3593" s="44" t="str">
        <f t="shared" si="276"/>
        <v xml:space="preserve"> Power Physical</v>
      </c>
      <c r="B3593" s="44" t="str">
        <f t="shared" si="277"/>
        <v/>
      </c>
      <c r="C3593" s="44" t="str">
        <f t="shared" si="278"/>
        <v>Power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365</v>
      </c>
      <c r="F3593" s="213">
        <f t="shared" si="280"/>
        <v>9125</v>
      </c>
      <c r="G3593" s="202">
        <v>1311704</v>
      </c>
      <c r="H3593" s="198">
        <v>37041.409432870372</v>
      </c>
      <c r="I3593" t="s">
        <v>3263</v>
      </c>
      <c r="M3593" t="s">
        <v>1657</v>
      </c>
      <c r="N3593" t="s">
        <v>2670</v>
      </c>
      <c r="O3593" t="s">
        <v>2671</v>
      </c>
      <c r="P3593" s="199">
        <v>25</v>
      </c>
      <c r="S3593" t="s">
        <v>2945</v>
      </c>
      <c r="T3593" t="s">
        <v>938</v>
      </c>
      <c r="U3593" s="201">
        <v>1.07</v>
      </c>
      <c r="V3593" t="s">
        <v>2672</v>
      </c>
      <c r="W3593" t="s">
        <v>2673</v>
      </c>
      <c r="X3593" t="s">
        <v>941</v>
      </c>
      <c r="Y3593" t="s">
        <v>942</v>
      </c>
      <c r="Z3593" t="s">
        <v>3260</v>
      </c>
      <c r="AA3593">
        <v>108420</v>
      </c>
      <c r="AB3593" s="198">
        <v>37257</v>
      </c>
      <c r="AC3593" s="198">
        <v>37621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2697</v>
      </c>
      <c r="G3594" s="202">
        <v>1311705</v>
      </c>
      <c r="H3594" s="198">
        <v>37041.409432870372</v>
      </c>
      <c r="I3594" t="s">
        <v>1552</v>
      </c>
      <c r="M3594" t="s">
        <v>2946</v>
      </c>
      <c r="N3594" t="s">
        <v>1524</v>
      </c>
      <c r="O3594" t="s">
        <v>4845</v>
      </c>
      <c r="Q3594" s="199">
        <v>2697</v>
      </c>
      <c r="S3594" t="s">
        <v>2947</v>
      </c>
      <c r="T3594" t="s">
        <v>3255</v>
      </c>
      <c r="U3594" s="201">
        <v>3.7113</v>
      </c>
      <c r="V3594" t="s">
        <v>1368</v>
      </c>
      <c r="W3594" t="s">
        <v>1526</v>
      </c>
      <c r="X3594" t="s">
        <v>1527</v>
      </c>
      <c r="Y3594" t="s">
        <v>1528</v>
      </c>
      <c r="Z3594" t="s">
        <v>1909</v>
      </c>
      <c r="AA3594">
        <v>818522</v>
      </c>
      <c r="AB3594" s="198">
        <v>37042.875</v>
      </c>
      <c r="AC3594" s="198">
        <v>37042.875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</v>
      </c>
      <c r="G3595" s="202">
        <v>1311707</v>
      </c>
      <c r="H3595" s="198">
        <v>37041.409456018519</v>
      </c>
      <c r="I3595" t="s">
        <v>1098</v>
      </c>
      <c r="M3595" t="s">
        <v>2946</v>
      </c>
      <c r="N3595" t="s">
        <v>1524</v>
      </c>
      <c r="O3595" t="s">
        <v>112</v>
      </c>
      <c r="Q3595" s="199">
        <v>5000</v>
      </c>
      <c r="S3595" t="s">
        <v>2947</v>
      </c>
      <c r="T3595" t="s">
        <v>3255</v>
      </c>
      <c r="U3595" s="201">
        <v>3.5750000000000002</v>
      </c>
      <c r="V3595" t="s">
        <v>1009</v>
      </c>
      <c r="W3595" t="s">
        <v>1388</v>
      </c>
      <c r="X3595" t="s">
        <v>85</v>
      </c>
      <c r="Y3595" t="s">
        <v>1528</v>
      </c>
      <c r="Z3595" t="s">
        <v>1909</v>
      </c>
      <c r="AA3595">
        <v>818523</v>
      </c>
      <c r="AB3595" s="198">
        <v>37042.875</v>
      </c>
      <c r="AC3595" s="198">
        <v>37042.875</v>
      </c>
    </row>
    <row r="3596" spans="1:29" x14ac:dyDescent="0.25">
      <c r="A3596" s="44" t="str">
        <f t="shared" si="281"/>
        <v>US Crude Financial</v>
      </c>
      <c r="B3596" s="44" t="str">
        <f t="shared" si="282"/>
        <v>US</v>
      </c>
      <c r="C3596" s="44" t="str">
        <f t="shared" si="283"/>
        <v>Crude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50000</v>
      </c>
      <c r="G3596" s="202">
        <v>1311711</v>
      </c>
      <c r="H3596" s="198">
        <v>37041.409641203703</v>
      </c>
      <c r="I3596" t="s">
        <v>1062</v>
      </c>
      <c r="M3596" t="s">
        <v>3086</v>
      </c>
      <c r="N3596" t="s">
        <v>1063</v>
      </c>
      <c r="O3596" t="s">
        <v>2972</v>
      </c>
      <c r="Q3596" s="199">
        <v>50000</v>
      </c>
      <c r="S3596" t="s">
        <v>2953</v>
      </c>
      <c r="T3596" t="s">
        <v>3255</v>
      </c>
      <c r="U3596" s="201">
        <v>28.85</v>
      </c>
      <c r="V3596" t="s">
        <v>1064</v>
      </c>
      <c r="W3596" t="s">
        <v>1065</v>
      </c>
      <c r="X3596" t="s">
        <v>1066</v>
      </c>
      <c r="Y3596" t="s">
        <v>1670</v>
      </c>
      <c r="Z3596" t="s">
        <v>1909</v>
      </c>
      <c r="AA3596">
        <v>109599</v>
      </c>
      <c r="AB3596" s="198">
        <v>37073</v>
      </c>
      <c r="AC3596" s="198">
        <v>37103</v>
      </c>
    </row>
    <row r="3597" spans="1:29" x14ac:dyDescent="0.25">
      <c r="A3597" s="44" t="str">
        <f t="shared" si="281"/>
        <v>US Crude Financial</v>
      </c>
      <c r="B3597" s="44" t="str">
        <f t="shared" si="282"/>
        <v>US</v>
      </c>
      <c r="C3597" s="44" t="str">
        <f t="shared" si="283"/>
        <v>Crude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50000</v>
      </c>
      <c r="G3597" s="202">
        <v>1311712</v>
      </c>
      <c r="H3597" s="198">
        <v>37041.409791666665</v>
      </c>
      <c r="I3597" t="s">
        <v>1267</v>
      </c>
      <c r="M3597" t="s">
        <v>3086</v>
      </c>
      <c r="N3597" t="s">
        <v>1063</v>
      </c>
      <c r="O3597" t="s">
        <v>2972</v>
      </c>
      <c r="Q3597" s="199">
        <v>50000</v>
      </c>
      <c r="S3597" t="s">
        <v>2953</v>
      </c>
      <c r="T3597" t="s">
        <v>3255</v>
      </c>
      <c r="U3597" s="201">
        <v>28.87</v>
      </c>
      <c r="V3597" t="s">
        <v>3197</v>
      </c>
      <c r="W3597" t="s">
        <v>1065</v>
      </c>
      <c r="X3597" t="s">
        <v>1066</v>
      </c>
      <c r="Y3597" t="s">
        <v>1670</v>
      </c>
      <c r="Z3597" t="s">
        <v>1909</v>
      </c>
      <c r="AA3597">
        <v>109600</v>
      </c>
      <c r="AB3597" s="198">
        <v>37073</v>
      </c>
      <c r="AC3597" s="198">
        <v>37103</v>
      </c>
    </row>
    <row r="3598" spans="1:29" x14ac:dyDescent="0.25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1500</v>
      </c>
      <c r="G3598" s="202">
        <v>1311713</v>
      </c>
      <c r="H3598" s="198">
        <v>37041.409814814811</v>
      </c>
      <c r="I3598" t="s">
        <v>2987</v>
      </c>
      <c r="J3598" t="s">
        <v>1256</v>
      </c>
      <c r="K3598" t="s">
        <v>1257</v>
      </c>
      <c r="M3598" t="s">
        <v>1657</v>
      </c>
      <c r="N3598" t="s">
        <v>2977</v>
      </c>
      <c r="O3598" t="s">
        <v>1536</v>
      </c>
      <c r="Q3598" s="199">
        <v>50</v>
      </c>
      <c r="S3598" t="s">
        <v>2945</v>
      </c>
      <c r="T3598" t="s">
        <v>3255</v>
      </c>
      <c r="U3598" s="201">
        <v>46.5</v>
      </c>
      <c r="V3598" t="s">
        <v>3156</v>
      </c>
      <c r="W3598" t="s">
        <v>2993</v>
      </c>
      <c r="X3598" t="s">
        <v>1248</v>
      </c>
      <c r="Y3598" t="s">
        <v>1072</v>
      </c>
      <c r="Z3598" t="s">
        <v>1904</v>
      </c>
      <c r="AA3598">
        <v>626154.1</v>
      </c>
      <c r="AB3598" s="198">
        <v>37043.591666666667</v>
      </c>
      <c r="AC3598" s="198">
        <v>37072.591666666667</v>
      </c>
    </row>
    <row r="3599" spans="1:29" x14ac:dyDescent="0.25">
      <c r="A3599" s="44" t="str">
        <f t="shared" si="281"/>
        <v xml:space="preserve"> Metals Financial</v>
      </c>
      <c r="B3599" s="44" t="str">
        <f t="shared" si="282"/>
        <v/>
      </c>
      <c r="C3599" s="44" t="str">
        <f t="shared" si="283"/>
        <v>Metals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30</v>
      </c>
      <c r="G3599" s="202">
        <v>1311716</v>
      </c>
      <c r="H3599" s="198">
        <v>37041.409918981481</v>
      </c>
      <c r="I3599" t="s">
        <v>3323</v>
      </c>
      <c r="M3599" t="s">
        <v>2952</v>
      </c>
      <c r="N3599" t="s">
        <v>3265</v>
      </c>
      <c r="O3599" t="s">
        <v>3266</v>
      </c>
      <c r="P3599" s="199">
        <v>30</v>
      </c>
      <c r="S3599" t="s">
        <v>3254</v>
      </c>
      <c r="T3599" t="s">
        <v>3255</v>
      </c>
      <c r="U3599" s="201">
        <v>1521</v>
      </c>
      <c r="V3599" t="s">
        <v>1043</v>
      </c>
      <c r="W3599" t="s">
        <v>3261</v>
      </c>
      <c r="X3599" t="s">
        <v>3257</v>
      </c>
      <c r="Y3599" t="s">
        <v>3258</v>
      </c>
      <c r="Z3599" t="s">
        <v>3259</v>
      </c>
      <c r="AA3599">
        <v>2158135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1311717</v>
      </c>
      <c r="H3600" s="198">
        <v>37041.409953703704</v>
      </c>
      <c r="I3600" t="s">
        <v>1464</v>
      </c>
      <c r="M3600" t="s">
        <v>2946</v>
      </c>
      <c r="N3600" t="s">
        <v>1524</v>
      </c>
      <c r="O3600" t="s">
        <v>110</v>
      </c>
      <c r="P3600" s="199">
        <v>5000</v>
      </c>
      <c r="S3600" t="s">
        <v>2947</v>
      </c>
      <c r="T3600" t="s">
        <v>3255</v>
      </c>
      <c r="U3600" s="201">
        <v>3.645</v>
      </c>
      <c r="V3600" t="s">
        <v>1465</v>
      </c>
      <c r="W3600" t="s">
        <v>1101</v>
      </c>
      <c r="X3600" t="s">
        <v>1102</v>
      </c>
      <c r="Y3600" t="s">
        <v>1528</v>
      </c>
      <c r="Z3600" t="s">
        <v>1909</v>
      </c>
      <c r="AA3600">
        <v>818524</v>
      </c>
      <c r="AB3600" s="198">
        <v>37042.875</v>
      </c>
      <c r="AC3600" s="198">
        <v>37042.875</v>
      </c>
    </row>
    <row r="3601" spans="1:29" x14ac:dyDescent="0.25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12</v>
      </c>
      <c r="G3601" s="202">
        <v>1311718</v>
      </c>
      <c r="H3601" s="198">
        <v>37041.409988425927</v>
      </c>
      <c r="I3601" t="s">
        <v>3321</v>
      </c>
      <c r="M3601" t="s">
        <v>2952</v>
      </c>
      <c r="N3601" t="s">
        <v>3265</v>
      </c>
      <c r="O3601" t="s">
        <v>3266</v>
      </c>
      <c r="Q3601" s="199">
        <v>12</v>
      </c>
      <c r="S3601" t="s">
        <v>3254</v>
      </c>
      <c r="T3601" t="s">
        <v>3255</v>
      </c>
      <c r="U3601" s="201">
        <v>1522</v>
      </c>
      <c r="V3601" t="s">
        <v>1283</v>
      </c>
      <c r="W3601" t="s">
        <v>3261</v>
      </c>
      <c r="X3601" t="s">
        <v>3257</v>
      </c>
      <c r="Y3601" t="s">
        <v>3258</v>
      </c>
      <c r="Z3601" t="s">
        <v>3259</v>
      </c>
      <c r="AA3601">
        <v>2158137</v>
      </c>
    </row>
    <row r="3602" spans="1:29" x14ac:dyDescent="0.25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300000</v>
      </c>
      <c r="G3602" s="202">
        <v>1311719</v>
      </c>
      <c r="H3602" s="198">
        <v>37041.41002314815</v>
      </c>
      <c r="I3602" t="s">
        <v>3095</v>
      </c>
      <c r="M3602" t="s">
        <v>2946</v>
      </c>
      <c r="N3602" t="s">
        <v>1268</v>
      </c>
      <c r="O3602" t="s">
        <v>74</v>
      </c>
      <c r="Q3602" s="199">
        <v>10000</v>
      </c>
      <c r="S3602" t="s">
        <v>2947</v>
      </c>
      <c r="T3602" t="s">
        <v>3255</v>
      </c>
      <c r="U3602" s="201">
        <v>3.6349999999999998</v>
      </c>
      <c r="V3602" t="s">
        <v>414</v>
      </c>
      <c r="W3602" t="s">
        <v>1580</v>
      </c>
      <c r="X3602" t="s">
        <v>1093</v>
      </c>
      <c r="Y3602" t="s">
        <v>3275</v>
      </c>
      <c r="Z3602" t="s">
        <v>1909</v>
      </c>
      <c r="AA3602" t="s">
        <v>2674</v>
      </c>
      <c r="AB3602" s="198">
        <v>37043.875</v>
      </c>
      <c r="AC3602" s="198">
        <v>37072.875</v>
      </c>
    </row>
    <row r="3603" spans="1:29" x14ac:dyDescent="0.25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5</v>
      </c>
      <c r="F3603" s="213">
        <f t="shared" si="285"/>
        <v>250</v>
      </c>
      <c r="G3603" s="202">
        <v>1311721</v>
      </c>
      <c r="H3603" s="198">
        <v>37041.410115740742</v>
      </c>
      <c r="I3603" t="s">
        <v>1254</v>
      </c>
      <c r="M3603" t="s">
        <v>1657</v>
      </c>
      <c r="N3603" t="s">
        <v>2977</v>
      </c>
      <c r="O3603" t="s">
        <v>1158</v>
      </c>
      <c r="P3603" s="199">
        <v>50</v>
      </c>
      <c r="S3603" t="s">
        <v>2945</v>
      </c>
      <c r="T3603" t="s">
        <v>3255</v>
      </c>
      <c r="U3603" s="201">
        <v>40.25</v>
      </c>
      <c r="V3603" t="s">
        <v>256</v>
      </c>
      <c r="W3603" t="s">
        <v>2993</v>
      </c>
      <c r="X3603" t="s">
        <v>2994</v>
      </c>
      <c r="Y3603" t="s">
        <v>1072</v>
      </c>
      <c r="Z3603" t="s">
        <v>1904</v>
      </c>
      <c r="AA3603">
        <v>626156.1</v>
      </c>
      <c r="AB3603" s="198">
        <v>37046.875</v>
      </c>
      <c r="AC3603" s="198">
        <v>37050.875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1311724</v>
      </c>
      <c r="H3604" s="198">
        <v>37041.410173611112</v>
      </c>
      <c r="I3604" t="s">
        <v>3151</v>
      </c>
      <c r="M3604" t="s">
        <v>2946</v>
      </c>
      <c r="N3604" t="s">
        <v>1268</v>
      </c>
      <c r="O3604" t="s">
        <v>1278</v>
      </c>
      <c r="P3604" s="199">
        <v>10000</v>
      </c>
      <c r="S3604" t="s">
        <v>2947</v>
      </c>
      <c r="T3604" t="s">
        <v>3255</v>
      </c>
      <c r="U3604" s="201">
        <v>3.7725</v>
      </c>
      <c r="V3604" t="s">
        <v>2101</v>
      </c>
      <c r="W3604" t="s">
        <v>1767</v>
      </c>
      <c r="X3604" t="s">
        <v>1269</v>
      </c>
      <c r="Y3604" t="s">
        <v>3275</v>
      </c>
      <c r="Z3604" t="s">
        <v>1909</v>
      </c>
      <c r="AA3604" t="s">
        <v>2675</v>
      </c>
      <c r="AB3604" s="198">
        <v>37104.875</v>
      </c>
      <c r="AC3604" s="198">
        <v>37134.875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300000</v>
      </c>
      <c r="G3605" s="202">
        <v>1311723</v>
      </c>
      <c r="H3605" s="198">
        <v>37041.410173611112</v>
      </c>
      <c r="I3605" t="s">
        <v>1546</v>
      </c>
      <c r="M3605" t="s">
        <v>2946</v>
      </c>
      <c r="N3605" t="s">
        <v>1268</v>
      </c>
      <c r="O3605" t="s">
        <v>74</v>
      </c>
      <c r="Q3605" s="199">
        <v>10000</v>
      </c>
      <c r="S3605" t="s">
        <v>2947</v>
      </c>
      <c r="T3605" t="s">
        <v>3255</v>
      </c>
      <c r="U3605" s="201">
        <v>3.6349999999999998</v>
      </c>
      <c r="V3605" t="s">
        <v>1547</v>
      </c>
      <c r="W3605" t="s">
        <v>1580</v>
      </c>
      <c r="X3605" t="s">
        <v>1093</v>
      </c>
      <c r="Y3605" t="s">
        <v>3275</v>
      </c>
      <c r="Z3605" t="s">
        <v>1909</v>
      </c>
      <c r="AA3605" t="s">
        <v>2676</v>
      </c>
      <c r="AB3605" s="198">
        <v>37043.875</v>
      </c>
      <c r="AC3605" s="198">
        <v>37072.875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25000</v>
      </c>
      <c r="G3606" s="202">
        <v>1311726</v>
      </c>
      <c r="H3606" s="198">
        <v>37041.410208333335</v>
      </c>
      <c r="I3606" t="s">
        <v>2976</v>
      </c>
      <c r="M3606" t="s">
        <v>2946</v>
      </c>
      <c r="N3606" t="s">
        <v>1524</v>
      </c>
      <c r="O3606" t="s">
        <v>110</v>
      </c>
      <c r="Q3606" s="199">
        <v>25000</v>
      </c>
      <c r="S3606" t="s">
        <v>2947</v>
      </c>
      <c r="T3606" t="s">
        <v>3255</v>
      </c>
      <c r="U3606" s="201">
        <v>3.645</v>
      </c>
      <c r="V3606" t="s">
        <v>3336</v>
      </c>
      <c r="W3606" t="s">
        <v>1101</v>
      </c>
      <c r="X3606" t="s">
        <v>1102</v>
      </c>
      <c r="Y3606" t="s">
        <v>1528</v>
      </c>
      <c r="Z3606" t="s">
        <v>1909</v>
      </c>
      <c r="AA3606">
        <v>818525</v>
      </c>
      <c r="AB3606" s="198">
        <v>37042.875</v>
      </c>
      <c r="AC3606" s="198">
        <v>37042.875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1311729</v>
      </c>
      <c r="H3607" s="198">
        <v>37041.41028935185</v>
      </c>
      <c r="I3607" t="s">
        <v>3227</v>
      </c>
      <c r="M3607" t="s">
        <v>2946</v>
      </c>
      <c r="N3607" t="s">
        <v>1524</v>
      </c>
      <c r="O3607" t="s">
        <v>4845</v>
      </c>
      <c r="P3607" s="199">
        <v>10000</v>
      </c>
      <c r="S3607" t="s">
        <v>2947</v>
      </c>
      <c r="T3607" t="s">
        <v>3255</v>
      </c>
      <c r="U3607" s="201">
        <v>3.7088000000000001</v>
      </c>
      <c r="V3607" t="s">
        <v>1412</v>
      </c>
      <c r="W3607" t="s">
        <v>1526</v>
      </c>
      <c r="X3607" t="s">
        <v>1527</v>
      </c>
      <c r="Y3607" t="s">
        <v>1528</v>
      </c>
      <c r="Z3607" t="s">
        <v>1909</v>
      </c>
      <c r="AA3607">
        <v>818526</v>
      </c>
      <c r="AB3607" s="198">
        <v>37042.875</v>
      </c>
      <c r="AC3607" s="198">
        <v>37042.875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1311730</v>
      </c>
      <c r="H3608" s="198">
        <v>37041.410358796296</v>
      </c>
      <c r="I3608" t="s">
        <v>3227</v>
      </c>
      <c r="M3608" t="s">
        <v>2946</v>
      </c>
      <c r="N3608" t="s">
        <v>1524</v>
      </c>
      <c r="O3608" t="s">
        <v>4845</v>
      </c>
      <c r="P3608" s="199">
        <v>10000</v>
      </c>
      <c r="S3608" t="s">
        <v>2947</v>
      </c>
      <c r="T3608" t="s">
        <v>3255</v>
      </c>
      <c r="U3608" s="201">
        <v>3.7075</v>
      </c>
      <c r="V3608" t="s">
        <v>1412</v>
      </c>
      <c r="W3608" t="s">
        <v>1526</v>
      </c>
      <c r="X3608" t="s">
        <v>1527</v>
      </c>
      <c r="Y3608" t="s">
        <v>1528</v>
      </c>
      <c r="Z3608" t="s">
        <v>1909</v>
      </c>
      <c r="AA3608">
        <v>818528</v>
      </c>
      <c r="AB3608" s="198">
        <v>37042.875</v>
      </c>
      <c r="AC3608" s="198">
        <v>37042.875</v>
      </c>
    </row>
    <row r="3609" spans="1:29" x14ac:dyDescent="0.25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1311731</v>
      </c>
      <c r="H3609" s="198">
        <v>37041.410393518519</v>
      </c>
      <c r="I3609" t="s">
        <v>1094</v>
      </c>
      <c r="M3609" t="s">
        <v>2946</v>
      </c>
      <c r="N3609" t="s">
        <v>96</v>
      </c>
      <c r="O3609" t="s">
        <v>1016</v>
      </c>
      <c r="P3609" s="199">
        <v>10000</v>
      </c>
      <c r="S3609" t="s">
        <v>3329</v>
      </c>
      <c r="T3609" t="s">
        <v>97</v>
      </c>
      <c r="U3609" s="201">
        <v>4.76</v>
      </c>
      <c r="V3609" t="s">
        <v>3354</v>
      </c>
      <c r="W3609" t="s">
        <v>98</v>
      </c>
      <c r="X3609" t="s">
        <v>99</v>
      </c>
      <c r="Y3609" t="s">
        <v>1528</v>
      </c>
      <c r="Z3609" t="s">
        <v>1910</v>
      </c>
      <c r="AA3609">
        <v>818529</v>
      </c>
      <c r="AB3609" s="198">
        <v>37041.875</v>
      </c>
      <c r="AC3609" s="198">
        <v>37041.875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1311732</v>
      </c>
      <c r="H3610" s="198">
        <v>37041.410405092596</v>
      </c>
      <c r="I3610" t="s">
        <v>3227</v>
      </c>
      <c r="M3610" t="s">
        <v>2946</v>
      </c>
      <c r="N3610" t="s">
        <v>1524</v>
      </c>
      <c r="O3610" t="s">
        <v>4845</v>
      </c>
      <c r="P3610" s="199">
        <v>10000</v>
      </c>
      <c r="S3610" t="s">
        <v>2947</v>
      </c>
      <c r="T3610" t="s">
        <v>3255</v>
      </c>
      <c r="U3610" s="201">
        <v>3.7063000000000001</v>
      </c>
      <c r="V3610" t="s">
        <v>1412</v>
      </c>
      <c r="W3610" t="s">
        <v>1526</v>
      </c>
      <c r="X3610" t="s">
        <v>1527</v>
      </c>
      <c r="Y3610" t="s">
        <v>1528</v>
      </c>
      <c r="Z3610" t="s">
        <v>1909</v>
      </c>
      <c r="AA3610">
        <v>818530</v>
      </c>
      <c r="AB3610" s="198">
        <v>37042.875</v>
      </c>
      <c r="AC3610" s="198">
        <v>37042.875</v>
      </c>
    </row>
    <row r="3611" spans="1:29" x14ac:dyDescent="0.25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30</v>
      </c>
      <c r="F3611" s="213">
        <f t="shared" si="285"/>
        <v>300000</v>
      </c>
      <c r="G3611" s="202">
        <v>1311734</v>
      </c>
      <c r="H3611" s="198">
        <v>37041.410497685189</v>
      </c>
      <c r="I3611" t="s">
        <v>1546</v>
      </c>
      <c r="M3611" t="s">
        <v>2946</v>
      </c>
      <c r="N3611" t="s">
        <v>1268</v>
      </c>
      <c r="O3611" t="s">
        <v>74</v>
      </c>
      <c r="Q3611" s="199">
        <v>10000</v>
      </c>
      <c r="S3611" t="s">
        <v>2947</v>
      </c>
      <c r="T3611" t="s">
        <v>3255</v>
      </c>
      <c r="U3611" s="201">
        <v>3.64</v>
      </c>
      <c r="V3611" t="s">
        <v>1547</v>
      </c>
      <c r="W3611" t="s">
        <v>1580</v>
      </c>
      <c r="X3611" t="s">
        <v>1093</v>
      </c>
      <c r="Y3611" t="s">
        <v>3275</v>
      </c>
      <c r="Z3611" t="s">
        <v>1909</v>
      </c>
      <c r="AA3611" t="s">
        <v>2677</v>
      </c>
      <c r="AB3611" s="198">
        <v>37043.875</v>
      </c>
      <c r="AC3611" s="198">
        <v>37072.875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1311737</v>
      </c>
      <c r="H3612" s="198">
        <v>37041.410590277781</v>
      </c>
      <c r="I3612" t="s">
        <v>1464</v>
      </c>
      <c r="M3612" t="s">
        <v>2946</v>
      </c>
      <c r="N3612" t="s">
        <v>1524</v>
      </c>
      <c r="O3612" t="s">
        <v>110</v>
      </c>
      <c r="Q3612" s="199">
        <v>10000</v>
      </c>
      <c r="S3612" t="s">
        <v>2947</v>
      </c>
      <c r="T3612" t="s">
        <v>3255</v>
      </c>
      <c r="U3612" s="201">
        <v>3.65</v>
      </c>
      <c r="V3612" t="s">
        <v>4928</v>
      </c>
      <c r="W3612" t="s">
        <v>1101</v>
      </c>
      <c r="X3612" t="s">
        <v>1102</v>
      </c>
      <c r="Y3612" t="s">
        <v>1528</v>
      </c>
      <c r="Z3612" t="s">
        <v>1909</v>
      </c>
      <c r="AA3612">
        <v>818531</v>
      </c>
      <c r="AB3612" s="198">
        <v>37042.875</v>
      </c>
      <c r="AC3612" s="198">
        <v>37042.875</v>
      </c>
    </row>
    <row r="3613" spans="1:29" x14ac:dyDescent="0.25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31</v>
      </c>
      <c r="F3613" s="213">
        <f t="shared" si="285"/>
        <v>310000</v>
      </c>
      <c r="G3613" s="202">
        <v>1311738</v>
      </c>
      <c r="H3613" s="198">
        <v>37041.410636574074</v>
      </c>
      <c r="I3613" t="s">
        <v>1267</v>
      </c>
      <c r="M3613" t="s">
        <v>2946</v>
      </c>
      <c r="N3613" t="s">
        <v>1268</v>
      </c>
      <c r="O3613" t="s">
        <v>1537</v>
      </c>
      <c r="Q3613" s="199">
        <v>10000</v>
      </c>
      <c r="S3613" t="s">
        <v>2947</v>
      </c>
      <c r="T3613" t="s">
        <v>3255</v>
      </c>
      <c r="U3613" s="201">
        <v>3.7</v>
      </c>
      <c r="V3613" t="s">
        <v>1303</v>
      </c>
      <c r="W3613" t="s">
        <v>1767</v>
      </c>
      <c r="X3613" t="s">
        <v>1269</v>
      </c>
      <c r="Y3613" t="s">
        <v>3275</v>
      </c>
      <c r="Z3613" t="s">
        <v>1909</v>
      </c>
      <c r="AA3613" t="s">
        <v>2678</v>
      </c>
      <c r="AB3613" s="198">
        <v>37073.875</v>
      </c>
      <c r="AC3613" s="198">
        <v>37103.875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10000</v>
      </c>
      <c r="G3614" s="202">
        <v>1311739</v>
      </c>
      <c r="H3614" s="198">
        <v>37041.41065972222</v>
      </c>
      <c r="I3614" t="s">
        <v>1600</v>
      </c>
      <c r="M3614" t="s">
        <v>2946</v>
      </c>
      <c r="N3614" t="s">
        <v>1524</v>
      </c>
      <c r="O3614" t="s">
        <v>4845</v>
      </c>
      <c r="Q3614" s="199">
        <v>10000</v>
      </c>
      <c r="S3614" t="s">
        <v>2947</v>
      </c>
      <c r="T3614" t="s">
        <v>3255</v>
      </c>
      <c r="U3614" s="201">
        <v>3.7025000000000001</v>
      </c>
      <c r="V3614" t="s">
        <v>1365</v>
      </c>
      <c r="W3614" t="s">
        <v>1526</v>
      </c>
      <c r="X3614" t="s">
        <v>1527</v>
      </c>
      <c r="Y3614" t="s">
        <v>1528</v>
      </c>
      <c r="Z3614" t="s">
        <v>1909</v>
      </c>
      <c r="AA3614">
        <v>818532</v>
      </c>
      <c r="AB3614" s="198">
        <v>37042.875</v>
      </c>
      <c r="AC3614" s="198">
        <v>37042.875</v>
      </c>
    </row>
    <row r="3615" spans="1:29" x14ac:dyDescent="0.25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1311740</v>
      </c>
      <c r="H3615" s="198">
        <v>37041.410671296297</v>
      </c>
      <c r="I3615" t="s">
        <v>3151</v>
      </c>
      <c r="M3615" t="s">
        <v>2946</v>
      </c>
      <c r="N3615" t="s">
        <v>1268</v>
      </c>
      <c r="O3615" t="s">
        <v>1537</v>
      </c>
      <c r="Q3615" s="199">
        <v>10000</v>
      </c>
      <c r="S3615" t="s">
        <v>2947</v>
      </c>
      <c r="T3615" t="s">
        <v>3255</v>
      </c>
      <c r="U3615" s="201">
        <v>3.7</v>
      </c>
      <c r="V3615" t="s">
        <v>1544</v>
      </c>
      <c r="W3615" t="s">
        <v>1767</v>
      </c>
      <c r="X3615" t="s">
        <v>1269</v>
      </c>
      <c r="Y3615" t="s">
        <v>3275</v>
      </c>
      <c r="Z3615" t="s">
        <v>1909</v>
      </c>
      <c r="AA3615" t="s">
        <v>2679</v>
      </c>
      <c r="AB3615" s="198">
        <v>37073.875</v>
      </c>
      <c r="AC3615" s="198">
        <v>37103.875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15305</v>
      </c>
      <c r="G3616" s="202">
        <v>1311741</v>
      </c>
      <c r="H3616" s="198">
        <v>37041.410682870373</v>
      </c>
      <c r="I3616" t="s">
        <v>1546</v>
      </c>
      <c r="M3616" t="s">
        <v>2946</v>
      </c>
      <c r="N3616" t="s">
        <v>1524</v>
      </c>
      <c r="O3616" t="s">
        <v>110</v>
      </c>
      <c r="P3616" s="199">
        <v>15305</v>
      </c>
      <c r="S3616" t="s">
        <v>2947</v>
      </c>
      <c r="T3616" t="s">
        <v>3255</v>
      </c>
      <c r="U3616" s="201">
        <v>3.645</v>
      </c>
      <c r="V3616" t="s">
        <v>3201</v>
      </c>
      <c r="W3616" t="s">
        <v>1101</v>
      </c>
      <c r="X3616" t="s">
        <v>1102</v>
      </c>
      <c r="Y3616" t="s">
        <v>1528</v>
      </c>
      <c r="Z3616" t="s">
        <v>1909</v>
      </c>
      <c r="AA3616">
        <v>818533</v>
      </c>
      <c r="AB3616" s="198">
        <v>37042.875</v>
      </c>
      <c r="AC3616" s="198">
        <v>37042.875</v>
      </c>
    </row>
    <row r="3617" spans="1:29" x14ac:dyDescent="0.25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50000</v>
      </c>
      <c r="G3617" s="202">
        <v>1311742</v>
      </c>
      <c r="H3617" s="198">
        <v>37041.410694444443</v>
      </c>
      <c r="I3617" t="s">
        <v>1395</v>
      </c>
      <c r="M3617" t="s">
        <v>3086</v>
      </c>
      <c r="N3617" t="s">
        <v>1063</v>
      </c>
      <c r="O3617" t="s">
        <v>1344</v>
      </c>
      <c r="Q3617" s="199">
        <v>50000</v>
      </c>
      <c r="S3617" t="s">
        <v>2953</v>
      </c>
      <c r="T3617" t="s">
        <v>3255</v>
      </c>
      <c r="U3617" s="201">
        <v>28.89</v>
      </c>
      <c r="V3617" t="s">
        <v>3344</v>
      </c>
      <c r="W3617" t="s">
        <v>1065</v>
      </c>
      <c r="X3617" t="s">
        <v>1120</v>
      </c>
      <c r="Y3617" t="s">
        <v>1670</v>
      </c>
      <c r="Z3617" t="s">
        <v>1909</v>
      </c>
      <c r="AA3617">
        <v>109601</v>
      </c>
      <c r="AB3617" s="198">
        <v>37073</v>
      </c>
      <c r="AC3617" s="198">
        <v>37103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3000</v>
      </c>
      <c r="G3618" s="202">
        <v>1311743</v>
      </c>
      <c r="H3618" s="198">
        <v>37041.410740740743</v>
      </c>
      <c r="I3618" t="s">
        <v>1546</v>
      </c>
      <c r="M3618" t="s">
        <v>2946</v>
      </c>
      <c r="N3618" t="s">
        <v>1524</v>
      </c>
      <c r="O3618" t="s">
        <v>2016</v>
      </c>
      <c r="P3618" s="199">
        <v>3000</v>
      </c>
      <c r="S3618" t="s">
        <v>2947</v>
      </c>
      <c r="T3618" t="s">
        <v>3255</v>
      </c>
      <c r="U3618" s="201">
        <v>3.59</v>
      </c>
      <c r="V3618" t="s">
        <v>321</v>
      </c>
      <c r="W3618" t="s">
        <v>1107</v>
      </c>
      <c r="X3618" t="s">
        <v>1108</v>
      </c>
      <c r="Y3618" t="s">
        <v>1528</v>
      </c>
      <c r="Z3618" t="s">
        <v>1909</v>
      </c>
      <c r="AA3618">
        <v>818535</v>
      </c>
      <c r="AB3618" s="198">
        <v>37042.875</v>
      </c>
      <c r="AC3618" s="198">
        <v>37042.875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155000</v>
      </c>
      <c r="G3619" s="202">
        <v>1311744</v>
      </c>
      <c r="H3619" s="198">
        <v>37041.410775462966</v>
      </c>
      <c r="I3619" t="s">
        <v>1532</v>
      </c>
      <c r="M3619" t="s">
        <v>2946</v>
      </c>
      <c r="N3619" t="s">
        <v>1268</v>
      </c>
      <c r="O3619" t="s">
        <v>1537</v>
      </c>
      <c r="Q3619" s="199">
        <v>5000</v>
      </c>
      <c r="S3619" t="s">
        <v>2947</v>
      </c>
      <c r="T3619" t="s">
        <v>3255</v>
      </c>
      <c r="U3619" s="201">
        <v>3.7050000000000001</v>
      </c>
      <c r="V3619" t="s">
        <v>1514</v>
      </c>
      <c r="W3619" t="s">
        <v>1767</v>
      </c>
      <c r="X3619" t="s">
        <v>1269</v>
      </c>
      <c r="Y3619" t="s">
        <v>3275</v>
      </c>
      <c r="Z3619" t="s">
        <v>1909</v>
      </c>
      <c r="AA3619" t="s">
        <v>2680</v>
      </c>
      <c r="AB3619" s="198">
        <v>37073.875</v>
      </c>
      <c r="AC3619" s="198">
        <v>37103.875</v>
      </c>
    </row>
    <row r="3620" spans="1:29" x14ac:dyDescent="0.25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</v>
      </c>
      <c r="G3620" s="202">
        <v>1311745</v>
      </c>
      <c r="H3620" s="198">
        <v>37041.410821759258</v>
      </c>
      <c r="I3620" t="s">
        <v>3277</v>
      </c>
      <c r="M3620" t="s">
        <v>2952</v>
      </c>
      <c r="N3620" t="s">
        <v>3319</v>
      </c>
      <c r="O3620" t="s">
        <v>3320</v>
      </c>
      <c r="P3620" s="199">
        <v>10</v>
      </c>
      <c r="S3620" t="s">
        <v>3254</v>
      </c>
      <c r="T3620" t="s">
        <v>3255</v>
      </c>
      <c r="U3620" s="201">
        <v>941</v>
      </c>
      <c r="V3620" t="s">
        <v>2681</v>
      </c>
      <c r="W3620" t="s">
        <v>3283</v>
      </c>
      <c r="X3620" t="s">
        <v>3257</v>
      </c>
      <c r="Y3620" t="s">
        <v>3258</v>
      </c>
      <c r="Z3620" t="s">
        <v>3259</v>
      </c>
      <c r="AA3620">
        <v>2158139</v>
      </c>
    </row>
    <row r="3621" spans="1:29" x14ac:dyDescent="0.25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31</v>
      </c>
      <c r="F3621" s="213">
        <f t="shared" si="285"/>
        <v>465000</v>
      </c>
      <c r="G3621" s="202">
        <v>1311747</v>
      </c>
      <c r="H3621" s="198">
        <v>37041.410856481481</v>
      </c>
      <c r="I3621" t="s">
        <v>1267</v>
      </c>
      <c r="M3621" t="s">
        <v>2946</v>
      </c>
      <c r="N3621" t="s">
        <v>1268</v>
      </c>
      <c r="O3621" t="s">
        <v>1537</v>
      </c>
      <c r="Q3621" s="199">
        <v>15000</v>
      </c>
      <c r="S3621" t="s">
        <v>2947</v>
      </c>
      <c r="T3621" t="s">
        <v>3255</v>
      </c>
      <c r="U3621" s="201">
        <v>3.7050000000000001</v>
      </c>
      <c r="V3621" t="s">
        <v>1202</v>
      </c>
      <c r="W3621" t="s">
        <v>1767</v>
      </c>
      <c r="X3621" t="s">
        <v>1269</v>
      </c>
      <c r="Y3621" t="s">
        <v>3275</v>
      </c>
      <c r="Z3621" t="s">
        <v>1909</v>
      </c>
      <c r="AA3621" t="s">
        <v>2682</v>
      </c>
      <c r="AB3621" s="198">
        <v>37073.875</v>
      </c>
      <c r="AC3621" s="198">
        <v>37103.875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7577</v>
      </c>
      <c r="G3622" s="202">
        <v>1311746</v>
      </c>
      <c r="H3622" s="198">
        <v>37041.410856481481</v>
      </c>
      <c r="I3622" t="s">
        <v>1094</v>
      </c>
      <c r="M3622" t="s">
        <v>2946</v>
      </c>
      <c r="N3622" t="s">
        <v>1524</v>
      </c>
      <c r="O3622" t="s">
        <v>4879</v>
      </c>
      <c r="P3622" s="199">
        <v>7577</v>
      </c>
      <c r="S3622" t="s">
        <v>2947</v>
      </c>
      <c r="T3622" t="s">
        <v>3255</v>
      </c>
      <c r="U3622" s="201">
        <v>3.8650000000000002</v>
      </c>
      <c r="V3622" t="s">
        <v>338</v>
      </c>
      <c r="W3622" t="s">
        <v>1575</v>
      </c>
      <c r="X3622" t="s">
        <v>1576</v>
      </c>
      <c r="Y3622" t="s">
        <v>1528</v>
      </c>
      <c r="Z3622" t="s">
        <v>1909</v>
      </c>
      <c r="AA3622">
        <v>818536</v>
      </c>
      <c r="AB3622" s="198">
        <v>37042.875</v>
      </c>
      <c r="AC3622" s="198">
        <v>37042.875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1311749</v>
      </c>
      <c r="H3623" s="198">
        <v>37041.410891203705</v>
      </c>
      <c r="I3623" t="s">
        <v>1554</v>
      </c>
      <c r="M3623" t="s">
        <v>2946</v>
      </c>
      <c r="N3623" t="s">
        <v>1524</v>
      </c>
      <c r="O3623" t="s">
        <v>2108</v>
      </c>
      <c r="Q3623" s="199">
        <v>10000</v>
      </c>
      <c r="S3623" t="s">
        <v>2947</v>
      </c>
      <c r="T3623" t="s">
        <v>3255</v>
      </c>
      <c r="U3623" s="201">
        <v>3.6987999999999999</v>
      </c>
      <c r="V3623" t="s">
        <v>1423</v>
      </c>
      <c r="W3623" t="s">
        <v>1526</v>
      </c>
      <c r="X3623" t="s">
        <v>1527</v>
      </c>
      <c r="Y3623" t="s">
        <v>1528</v>
      </c>
      <c r="Z3623" t="s">
        <v>1909</v>
      </c>
      <c r="AA3623">
        <v>818538</v>
      </c>
      <c r="AB3623" s="198">
        <v>37042.875</v>
      </c>
      <c r="AC3623" s="198">
        <v>37042.875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</v>
      </c>
      <c r="G3624" s="202">
        <v>1311748</v>
      </c>
      <c r="H3624" s="198">
        <v>37041.410891203705</v>
      </c>
      <c r="I3624" t="s">
        <v>1428</v>
      </c>
      <c r="M3624" t="s">
        <v>2946</v>
      </c>
      <c r="N3624" t="s">
        <v>1524</v>
      </c>
      <c r="O3624" t="s">
        <v>360</v>
      </c>
      <c r="Q3624" s="199">
        <v>1000</v>
      </c>
      <c r="S3624" t="s">
        <v>2947</v>
      </c>
      <c r="T3624" t="s">
        <v>3255</v>
      </c>
      <c r="U3624" s="201">
        <v>3.58</v>
      </c>
      <c r="V3624" t="s">
        <v>3352</v>
      </c>
      <c r="W3624" t="s">
        <v>1107</v>
      </c>
      <c r="X3624" t="s">
        <v>85</v>
      </c>
      <c r="Y3624" t="s">
        <v>1528</v>
      </c>
      <c r="Z3624" t="s">
        <v>1909</v>
      </c>
      <c r="AA3624">
        <v>818537</v>
      </c>
      <c r="AB3624" s="198">
        <v>37042.875</v>
      </c>
      <c r="AC3624" s="198">
        <v>37042.875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15000</v>
      </c>
      <c r="G3625" s="202">
        <v>1311750</v>
      </c>
      <c r="H3625" s="198">
        <v>37041.411099537036</v>
      </c>
      <c r="I3625" t="s">
        <v>1600</v>
      </c>
      <c r="M3625" t="s">
        <v>2946</v>
      </c>
      <c r="N3625" t="s">
        <v>1524</v>
      </c>
      <c r="O3625" t="s">
        <v>110</v>
      </c>
      <c r="Q3625" s="199">
        <v>15000</v>
      </c>
      <c r="S3625" t="s">
        <v>2947</v>
      </c>
      <c r="T3625" t="s">
        <v>3255</v>
      </c>
      <c r="U3625" s="201">
        <v>3.645</v>
      </c>
      <c r="V3625" t="s">
        <v>3119</v>
      </c>
      <c r="W3625" t="s">
        <v>1101</v>
      </c>
      <c r="X3625" t="s">
        <v>1102</v>
      </c>
      <c r="Y3625" t="s">
        <v>1528</v>
      </c>
      <c r="Z3625" t="s">
        <v>1909</v>
      </c>
      <c r="AA3625">
        <v>818539</v>
      </c>
      <c r="AB3625" s="198">
        <v>37042.875</v>
      </c>
      <c r="AC3625" s="198">
        <v>37042.875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2500</v>
      </c>
      <c r="G3626" s="202">
        <v>1311752</v>
      </c>
      <c r="H3626" s="198">
        <v>37041.411134259259</v>
      </c>
      <c r="I3626" t="s">
        <v>406</v>
      </c>
      <c r="M3626" t="s">
        <v>2946</v>
      </c>
      <c r="N3626" t="s">
        <v>1524</v>
      </c>
      <c r="O3626" t="s">
        <v>362</v>
      </c>
      <c r="Q3626" s="199">
        <v>2500</v>
      </c>
      <c r="S3626" t="s">
        <v>2947</v>
      </c>
      <c r="T3626" t="s">
        <v>3255</v>
      </c>
      <c r="U3626" s="201">
        <v>3.605</v>
      </c>
      <c r="V3626" t="s">
        <v>407</v>
      </c>
      <c r="W3626" t="s">
        <v>1388</v>
      </c>
      <c r="X3626" t="s">
        <v>85</v>
      </c>
      <c r="Y3626" t="s">
        <v>1528</v>
      </c>
      <c r="Z3626" t="s">
        <v>1909</v>
      </c>
      <c r="AA3626">
        <v>818540</v>
      </c>
      <c r="AB3626" s="198">
        <v>37042.875</v>
      </c>
      <c r="AC3626" s="198">
        <v>37042.875</v>
      </c>
    </row>
    <row r="3627" spans="1:29" x14ac:dyDescent="0.25">
      <c r="A3627" s="44" t="str">
        <f t="shared" si="281"/>
        <v>US Crude Financial</v>
      </c>
      <c r="B3627" s="44" t="str">
        <f t="shared" si="282"/>
        <v>US</v>
      </c>
      <c r="C3627" s="44" t="str">
        <f t="shared" si="283"/>
        <v>Crude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50000</v>
      </c>
      <c r="G3627" s="202">
        <v>1311753</v>
      </c>
      <c r="H3627" s="198">
        <v>37041.411157407405</v>
      </c>
      <c r="I3627" t="s">
        <v>1062</v>
      </c>
      <c r="M3627" t="s">
        <v>3086</v>
      </c>
      <c r="N3627" t="s">
        <v>1063</v>
      </c>
      <c r="O3627" t="s">
        <v>2972</v>
      </c>
      <c r="P3627" s="199">
        <v>50000</v>
      </c>
      <c r="S3627" t="s">
        <v>2953</v>
      </c>
      <c r="T3627" t="s">
        <v>3255</v>
      </c>
      <c r="U3627" s="201">
        <v>28.89</v>
      </c>
      <c r="V3627" t="s">
        <v>1064</v>
      </c>
      <c r="W3627" t="s">
        <v>1065</v>
      </c>
      <c r="X3627" t="s">
        <v>1066</v>
      </c>
      <c r="Y3627" t="s">
        <v>1670</v>
      </c>
      <c r="Z3627" t="s">
        <v>1909</v>
      </c>
      <c r="AA3627">
        <v>109603</v>
      </c>
      <c r="AB3627" s="198">
        <v>37073</v>
      </c>
      <c r="AC3627" s="198">
        <v>37103</v>
      </c>
    </row>
    <row r="3628" spans="1:29" x14ac:dyDescent="0.25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1311756</v>
      </c>
      <c r="H3628" s="198">
        <v>37041.411273148151</v>
      </c>
      <c r="I3628" t="s">
        <v>49</v>
      </c>
      <c r="M3628" t="s">
        <v>2952</v>
      </c>
      <c r="N3628" t="s">
        <v>3252</v>
      </c>
      <c r="O3628" t="s">
        <v>1517</v>
      </c>
      <c r="P3628" s="199">
        <v>20</v>
      </c>
      <c r="S3628" t="s">
        <v>3254</v>
      </c>
      <c r="T3628" t="s">
        <v>3255</v>
      </c>
      <c r="U3628" s="201">
        <v>1690.75</v>
      </c>
      <c r="V3628" t="s">
        <v>50</v>
      </c>
      <c r="W3628" t="s">
        <v>3307</v>
      </c>
      <c r="X3628" t="s">
        <v>3257</v>
      </c>
      <c r="Y3628" t="s">
        <v>3258</v>
      </c>
      <c r="Z3628" t="s">
        <v>3259</v>
      </c>
      <c r="AA3628">
        <v>2158141</v>
      </c>
      <c r="AB3628" s="198">
        <v>37062.647222222222</v>
      </c>
      <c r="AC3628" s="198">
        <v>37062.647222222222</v>
      </c>
    </row>
    <row r="3629" spans="1:29" x14ac:dyDescent="0.25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</v>
      </c>
      <c r="G3629" s="202">
        <v>1311757</v>
      </c>
      <c r="H3629" s="198">
        <v>37041.411273148151</v>
      </c>
      <c r="I3629" t="s">
        <v>49</v>
      </c>
      <c r="M3629" t="s">
        <v>2952</v>
      </c>
      <c r="N3629" t="s">
        <v>3252</v>
      </c>
      <c r="O3629" t="s">
        <v>3253</v>
      </c>
      <c r="Q3629" s="199">
        <v>20</v>
      </c>
      <c r="S3629" t="s">
        <v>3254</v>
      </c>
      <c r="T3629" t="s">
        <v>3255</v>
      </c>
      <c r="U3629" s="201">
        <v>1699.75</v>
      </c>
      <c r="V3629" t="s">
        <v>50</v>
      </c>
      <c r="W3629" t="s">
        <v>3307</v>
      </c>
      <c r="X3629" t="s">
        <v>3257</v>
      </c>
      <c r="Y3629" t="s">
        <v>3258</v>
      </c>
      <c r="Z3629" t="s">
        <v>3259</v>
      </c>
      <c r="AA3629">
        <v>2158143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10000</v>
      </c>
      <c r="G3630" s="202">
        <v>1311758</v>
      </c>
      <c r="H3630" s="198">
        <v>37041.41138888889</v>
      </c>
      <c r="I3630" t="s">
        <v>1552</v>
      </c>
      <c r="M3630" t="s">
        <v>2946</v>
      </c>
      <c r="N3630" t="s">
        <v>1524</v>
      </c>
      <c r="O3630" t="s">
        <v>4845</v>
      </c>
      <c r="Q3630" s="199">
        <v>10000</v>
      </c>
      <c r="S3630" t="s">
        <v>2947</v>
      </c>
      <c r="T3630" t="s">
        <v>3255</v>
      </c>
      <c r="U3630" s="201">
        <v>3.7038000000000002</v>
      </c>
      <c r="V3630" t="s">
        <v>1368</v>
      </c>
      <c r="W3630" t="s">
        <v>1526</v>
      </c>
      <c r="X3630" t="s">
        <v>1527</v>
      </c>
      <c r="Y3630" t="s">
        <v>1528</v>
      </c>
      <c r="Z3630" t="s">
        <v>1909</v>
      </c>
      <c r="AA3630">
        <v>818541</v>
      </c>
      <c r="AB3630" s="198">
        <v>37042.875</v>
      </c>
      <c r="AC3630" s="198">
        <v>37042.875</v>
      </c>
    </row>
    <row r="3631" spans="1:29" x14ac:dyDescent="0.25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10000</v>
      </c>
      <c r="G3631" s="202">
        <v>1311760</v>
      </c>
      <c r="H3631" s="198">
        <v>37041.411400462966</v>
      </c>
      <c r="I3631" t="s">
        <v>1262</v>
      </c>
      <c r="M3631" t="s">
        <v>2946</v>
      </c>
      <c r="N3631" t="s">
        <v>1524</v>
      </c>
      <c r="O3631" t="s">
        <v>4965</v>
      </c>
      <c r="Q3631" s="199">
        <v>10000</v>
      </c>
      <c r="S3631" t="s">
        <v>2947</v>
      </c>
      <c r="T3631" t="s">
        <v>3255</v>
      </c>
      <c r="U3631" s="201">
        <v>3.94</v>
      </c>
      <c r="V3631" t="s">
        <v>79</v>
      </c>
      <c r="W3631" t="s">
        <v>250</v>
      </c>
      <c r="X3631" t="s">
        <v>70</v>
      </c>
      <c r="Y3631" t="s">
        <v>1528</v>
      </c>
      <c r="Z3631" t="s">
        <v>1909</v>
      </c>
      <c r="AA3631">
        <v>818542</v>
      </c>
      <c r="AB3631" s="198">
        <v>37042.875</v>
      </c>
      <c r="AC3631" s="198">
        <v>37042.875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5186</v>
      </c>
      <c r="G3632" s="202">
        <v>1311761</v>
      </c>
      <c r="H3632" s="198">
        <v>37041.411400462966</v>
      </c>
      <c r="I3632" t="s">
        <v>1262</v>
      </c>
      <c r="M3632" t="s">
        <v>2946</v>
      </c>
      <c r="N3632" t="s">
        <v>1524</v>
      </c>
      <c r="O3632" t="s">
        <v>2016</v>
      </c>
      <c r="Q3632" s="199">
        <v>5186</v>
      </c>
      <c r="S3632" t="s">
        <v>2947</v>
      </c>
      <c r="T3632" t="s">
        <v>3255</v>
      </c>
      <c r="U3632" s="201">
        <v>3.6150000000000002</v>
      </c>
      <c r="V3632" t="s">
        <v>1369</v>
      </c>
      <c r="W3632" t="s">
        <v>1107</v>
      </c>
      <c r="X3632" t="s">
        <v>1108</v>
      </c>
      <c r="Y3632" t="s">
        <v>1528</v>
      </c>
      <c r="Z3632" t="s">
        <v>1909</v>
      </c>
      <c r="AA3632">
        <v>818543</v>
      </c>
      <c r="AB3632" s="198">
        <v>37042.875</v>
      </c>
      <c r="AC3632" s="198">
        <v>37042.875</v>
      </c>
    </row>
    <row r="3633" spans="1:31" x14ac:dyDescent="0.25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29</v>
      </c>
      <c r="G3633" s="202">
        <v>1311765</v>
      </c>
      <c r="H3633" s="198">
        <v>37041.411412037036</v>
      </c>
      <c r="I3633" t="s">
        <v>3225</v>
      </c>
      <c r="M3633" t="s">
        <v>2952</v>
      </c>
      <c r="N3633" t="s">
        <v>3252</v>
      </c>
      <c r="O3633" t="s">
        <v>3253</v>
      </c>
      <c r="Q3633" s="199">
        <v>29</v>
      </c>
      <c r="S3633" t="s">
        <v>3254</v>
      </c>
      <c r="T3633" t="s">
        <v>3255</v>
      </c>
      <c r="U3633" s="201">
        <v>1700</v>
      </c>
      <c r="V3633" t="s">
        <v>3268</v>
      </c>
      <c r="W3633" t="s">
        <v>3261</v>
      </c>
      <c r="X3633" t="s">
        <v>3257</v>
      </c>
      <c r="Y3633" t="s">
        <v>3258</v>
      </c>
      <c r="Z3633" t="s">
        <v>3259</v>
      </c>
      <c r="AA3633">
        <v>2158149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24</v>
      </c>
      <c r="G3634" s="202">
        <v>1311764</v>
      </c>
      <c r="H3634" s="198">
        <v>37041.411412037036</v>
      </c>
      <c r="I3634" t="s">
        <v>49</v>
      </c>
      <c r="M3634" t="s">
        <v>2952</v>
      </c>
      <c r="N3634" t="s">
        <v>3252</v>
      </c>
      <c r="O3634" t="s">
        <v>3253</v>
      </c>
      <c r="Q3634" s="199">
        <v>24</v>
      </c>
      <c r="S3634" t="s">
        <v>3254</v>
      </c>
      <c r="T3634" t="s">
        <v>3255</v>
      </c>
      <c r="U3634" s="201">
        <v>1700</v>
      </c>
      <c r="V3634" t="s">
        <v>50</v>
      </c>
      <c r="W3634" t="s">
        <v>3307</v>
      </c>
      <c r="X3634" t="s">
        <v>3257</v>
      </c>
      <c r="Y3634" t="s">
        <v>3258</v>
      </c>
      <c r="Z3634" t="s">
        <v>3259</v>
      </c>
      <c r="AA3634">
        <v>2158147</v>
      </c>
    </row>
    <row r="3635" spans="1:31" x14ac:dyDescent="0.25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24</v>
      </c>
      <c r="G3635" s="202">
        <v>1311763</v>
      </c>
      <c r="H3635" s="198">
        <v>37041.411412037036</v>
      </c>
      <c r="I3635" t="s">
        <v>49</v>
      </c>
      <c r="M3635" t="s">
        <v>2952</v>
      </c>
      <c r="N3635" t="s">
        <v>3252</v>
      </c>
      <c r="O3635" t="s">
        <v>3207</v>
      </c>
      <c r="P3635" s="199">
        <v>24</v>
      </c>
      <c r="S3635" t="s">
        <v>3254</v>
      </c>
      <c r="T3635" t="s">
        <v>3255</v>
      </c>
      <c r="U3635" s="201">
        <v>1700.5</v>
      </c>
      <c r="V3635" t="s">
        <v>50</v>
      </c>
      <c r="W3635" t="s">
        <v>3307</v>
      </c>
      <c r="X3635" t="s">
        <v>3257</v>
      </c>
      <c r="Y3635" t="s">
        <v>3258</v>
      </c>
      <c r="Z3635" t="s">
        <v>3259</v>
      </c>
      <c r="AA3635">
        <v>2158145</v>
      </c>
      <c r="AB3635" s="198">
        <v>37090.647222222222</v>
      </c>
      <c r="AC3635" s="198">
        <v>37090.647222222222</v>
      </c>
    </row>
    <row r="3636" spans="1:31" x14ac:dyDescent="0.25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1311767</v>
      </c>
      <c r="H3636" s="198">
        <v>37041.411504629628</v>
      </c>
      <c r="I3636" t="s">
        <v>1463</v>
      </c>
      <c r="M3636" t="s">
        <v>2946</v>
      </c>
      <c r="N3636" t="s">
        <v>96</v>
      </c>
      <c r="O3636" t="s">
        <v>1016</v>
      </c>
      <c r="P3636" s="199">
        <v>10000</v>
      </c>
      <c r="S3636" t="s">
        <v>3329</v>
      </c>
      <c r="T3636" t="s">
        <v>97</v>
      </c>
      <c r="U3636" s="201">
        <v>4.7625000000000002</v>
      </c>
      <c r="V3636" t="s">
        <v>3338</v>
      </c>
      <c r="W3636" t="s">
        <v>98</v>
      </c>
      <c r="X3636" t="s">
        <v>99</v>
      </c>
      <c r="Y3636" t="s">
        <v>1528</v>
      </c>
      <c r="Z3636" t="s">
        <v>1910</v>
      </c>
      <c r="AA3636">
        <v>818544</v>
      </c>
      <c r="AB3636" s="198">
        <v>37041.875</v>
      </c>
      <c r="AC3636" s="198">
        <v>37041.875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9819</v>
      </c>
      <c r="G3637" s="202">
        <v>1311769</v>
      </c>
      <c r="H3637" s="198">
        <v>37041.411539351851</v>
      </c>
      <c r="I3637" t="s">
        <v>1600</v>
      </c>
      <c r="M3637" t="s">
        <v>2946</v>
      </c>
      <c r="N3637" t="s">
        <v>1524</v>
      </c>
      <c r="O3637" t="s">
        <v>110</v>
      </c>
      <c r="Q3637" s="199">
        <v>9819</v>
      </c>
      <c r="S3637" t="s">
        <v>2947</v>
      </c>
      <c r="T3637" t="s">
        <v>3255</v>
      </c>
      <c r="U3637" s="201">
        <v>3.645</v>
      </c>
      <c r="V3637" t="s">
        <v>3119</v>
      </c>
      <c r="W3637" t="s">
        <v>1101</v>
      </c>
      <c r="X3637" t="s">
        <v>1102</v>
      </c>
      <c r="Y3637" t="s">
        <v>1528</v>
      </c>
      <c r="Z3637" t="s">
        <v>1909</v>
      </c>
      <c r="AA3637">
        <v>818546</v>
      </c>
      <c r="AB3637" s="198">
        <v>37042.875</v>
      </c>
      <c r="AC3637" s="198">
        <v>37042.875</v>
      </c>
    </row>
    <row r="3638" spans="1:31" x14ac:dyDescent="0.25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</v>
      </c>
      <c r="G3638" s="202">
        <v>1311770</v>
      </c>
      <c r="H3638" s="198">
        <v>37041.411562499998</v>
      </c>
      <c r="I3638" t="s">
        <v>205</v>
      </c>
      <c r="M3638" t="s">
        <v>2952</v>
      </c>
      <c r="N3638" t="s">
        <v>3265</v>
      </c>
      <c r="O3638" t="s">
        <v>1350</v>
      </c>
      <c r="Q3638" s="199">
        <v>2</v>
      </c>
      <c r="S3638" t="s">
        <v>3254</v>
      </c>
      <c r="T3638" t="s">
        <v>3255</v>
      </c>
      <c r="U3638" s="201">
        <v>1510.75</v>
      </c>
      <c r="V3638" t="s">
        <v>216</v>
      </c>
      <c r="W3638" t="s">
        <v>3261</v>
      </c>
      <c r="X3638" t="s">
        <v>3257</v>
      </c>
      <c r="Y3638" t="s">
        <v>3258</v>
      </c>
      <c r="Z3638" t="s">
        <v>3259</v>
      </c>
      <c r="AA3638">
        <v>2158151</v>
      </c>
      <c r="AB3638" s="198">
        <v>37062</v>
      </c>
      <c r="AC3638" s="198">
        <v>37062</v>
      </c>
    </row>
    <row r="3639" spans="1:31" x14ac:dyDescent="0.25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</v>
      </c>
      <c r="G3639" s="202">
        <v>1311773</v>
      </c>
      <c r="H3639" s="198">
        <v>37041.411712962959</v>
      </c>
      <c r="I3639" t="s">
        <v>3277</v>
      </c>
      <c r="M3639" t="s">
        <v>2952</v>
      </c>
      <c r="N3639" t="s">
        <v>3265</v>
      </c>
      <c r="O3639" t="s">
        <v>3266</v>
      </c>
      <c r="Q3639" s="199">
        <v>2</v>
      </c>
      <c r="S3639" t="s">
        <v>3254</v>
      </c>
      <c r="T3639" t="s">
        <v>3255</v>
      </c>
      <c r="U3639" s="201">
        <v>1522</v>
      </c>
      <c r="V3639" t="s">
        <v>3318</v>
      </c>
      <c r="W3639" t="s">
        <v>3261</v>
      </c>
      <c r="X3639" t="s">
        <v>3257</v>
      </c>
      <c r="Y3639" t="s">
        <v>3258</v>
      </c>
      <c r="Z3639" t="s">
        <v>3259</v>
      </c>
      <c r="AA3639">
        <v>2158153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5247</v>
      </c>
      <c r="G3640" s="202">
        <v>1311772</v>
      </c>
      <c r="H3640" s="198">
        <v>37041.411712962959</v>
      </c>
      <c r="I3640" t="s">
        <v>1529</v>
      </c>
      <c r="M3640" t="s">
        <v>2946</v>
      </c>
      <c r="N3640" t="s">
        <v>1524</v>
      </c>
      <c r="O3640" t="s">
        <v>4893</v>
      </c>
      <c r="Q3640" s="199">
        <v>5247</v>
      </c>
      <c r="S3640" t="s">
        <v>2947</v>
      </c>
      <c r="T3640" t="s">
        <v>3255</v>
      </c>
      <c r="U3640" s="201">
        <v>3.55</v>
      </c>
      <c r="V3640" t="s">
        <v>289</v>
      </c>
      <c r="W3640" t="s">
        <v>1363</v>
      </c>
      <c r="X3640" t="s">
        <v>1548</v>
      </c>
      <c r="Y3640" t="s">
        <v>1528</v>
      </c>
      <c r="Z3640" t="s">
        <v>1909</v>
      </c>
      <c r="AA3640">
        <v>818547</v>
      </c>
      <c r="AB3640" s="198">
        <v>37042.875</v>
      </c>
      <c r="AC3640" s="198">
        <v>37042.875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1311775</v>
      </c>
      <c r="H3641" s="198">
        <v>37041.411874999998</v>
      </c>
      <c r="I3641" t="s">
        <v>72</v>
      </c>
      <c r="M3641" t="s">
        <v>2946</v>
      </c>
      <c r="N3641" t="s">
        <v>1524</v>
      </c>
      <c r="O3641" t="s">
        <v>4845</v>
      </c>
      <c r="Q3641" s="199">
        <v>10000</v>
      </c>
      <c r="S3641" t="s">
        <v>2947</v>
      </c>
      <c r="T3641" t="s">
        <v>3255</v>
      </c>
      <c r="U3641" s="201">
        <v>3.7050000000000001</v>
      </c>
      <c r="V3641" t="s">
        <v>1010</v>
      </c>
      <c r="W3641" t="s">
        <v>1526</v>
      </c>
      <c r="X3641" t="s">
        <v>1527</v>
      </c>
      <c r="Y3641" t="s">
        <v>1528</v>
      </c>
      <c r="Z3641" t="s">
        <v>1909</v>
      </c>
      <c r="AA3641">
        <v>818548</v>
      </c>
      <c r="AB3641" s="198">
        <v>37042.875</v>
      </c>
      <c r="AC3641" s="198">
        <v>37042.875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10000</v>
      </c>
      <c r="G3642" s="202">
        <v>1311776</v>
      </c>
      <c r="H3642" s="198">
        <v>37041.411909722221</v>
      </c>
      <c r="I3642" t="s">
        <v>1546</v>
      </c>
      <c r="M3642" t="s">
        <v>2946</v>
      </c>
      <c r="N3642" t="s">
        <v>1524</v>
      </c>
      <c r="O3642" t="s">
        <v>362</v>
      </c>
      <c r="P3642" s="199">
        <v>10000</v>
      </c>
      <c r="S3642" t="s">
        <v>2947</v>
      </c>
      <c r="T3642" t="s">
        <v>3255</v>
      </c>
      <c r="U3642" s="201">
        <v>3.585</v>
      </c>
      <c r="V3642" t="s">
        <v>3136</v>
      </c>
      <c r="W3642" t="s">
        <v>1388</v>
      </c>
      <c r="X3642" t="s">
        <v>85</v>
      </c>
      <c r="Y3642" t="s">
        <v>1528</v>
      </c>
      <c r="Z3642" t="s">
        <v>1909</v>
      </c>
      <c r="AA3642">
        <v>818549</v>
      </c>
      <c r="AB3642" s="198">
        <v>37042.875</v>
      </c>
      <c r="AC3642" s="198">
        <v>37042.875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1311777</v>
      </c>
      <c r="H3643" s="198">
        <v>37041.411921296298</v>
      </c>
      <c r="I3643" t="s">
        <v>72</v>
      </c>
      <c r="M3643" t="s">
        <v>2946</v>
      </c>
      <c r="N3643" t="s">
        <v>1524</v>
      </c>
      <c r="O3643" t="s">
        <v>4845</v>
      </c>
      <c r="Q3643" s="199">
        <v>10000</v>
      </c>
      <c r="S3643" t="s">
        <v>2947</v>
      </c>
      <c r="T3643" t="s">
        <v>3255</v>
      </c>
      <c r="U3643" s="201">
        <v>3.7063000000000001</v>
      </c>
      <c r="V3643" t="s">
        <v>1010</v>
      </c>
      <c r="W3643" t="s">
        <v>1526</v>
      </c>
      <c r="X3643" t="s">
        <v>1527</v>
      </c>
      <c r="Y3643" t="s">
        <v>1528</v>
      </c>
      <c r="Z3643" t="s">
        <v>1909</v>
      </c>
      <c r="AA3643">
        <v>818550</v>
      </c>
      <c r="AB3643" s="198">
        <v>37042.875</v>
      </c>
      <c r="AC3643" s="198">
        <v>37042.875</v>
      </c>
    </row>
    <row r="3644" spans="1:31" x14ac:dyDescent="0.25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1311778</v>
      </c>
      <c r="H3644" s="198">
        <v>37041.411932870367</v>
      </c>
      <c r="I3644" t="s">
        <v>3314</v>
      </c>
      <c r="M3644" t="s">
        <v>2946</v>
      </c>
      <c r="N3644" t="s">
        <v>3367</v>
      </c>
      <c r="O3644" t="s">
        <v>2683</v>
      </c>
      <c r="P3644" s="199">
        <v>50000</v>
      </c>
      <c r="S3644" t="s">
        <v>3290</v>
      </c>
      <c r="T3644" t="s">
        <v>3291</v>
      </c>
      <c r="U3644" s="201">
        <v>20.85</v>
      </c>
      <c r="V3644" t="s">
        <v>35</v>
      </c>
      <c r="W3644" t="s">
        <v>3424</v>
      </c>
      <c r="X3644" t="s">
        <v>3425</v>
      </c>
      <c r="Y3644" t="s">
        <v>3294</v>
      </c>
      <c r="Z3644" t="s">
        <v>3260</v>
      </c>
      <c r="AA3644">
        <v>105491</v>
      </c>
      <c r="AB3644" s="198">
        <v>37042.875</v>
      </c>
      <c r="AC3644" s="198">
        <v>37042.875</v>
      </c>
    </row>
    <row r="3645" spans="1:31" x14ac:dyDescent="0.25">
      <c r="A3645" s="44" t="str">
        <f t="shared" si="281"/>
        <v xml:space="preserve"> Power Physical</v>
      </c>
      <c r="B3645" s="44" t="str">
        <f t="shared" si="282"/>
        <v/>
      </c>
      <c r="C3645" s="44" t="str">
        <f t="shared" si="283"/>
        <v>Power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</v>
      </c>
      <c r="G3645" s="202">
        <v>1311779</v>
      </c>
      <c r="H3645" s="198">
        <v>37041.41196759259</v>
      </c>
      <c r="I3645" t="s">
        <v>3263</v>
      </c>
      <c r="M3645" t="s">
        <v>1657</v>
      </c>
      <c r="N3645" t="s">
        <v>937</v>
      </c>
      <c r="O3645" t="s">
        <v>1962</v>
      </c>
      <c r="P3645" s="199">
        <v>25</v>
      </c>
      <c r="S3645" t="s">
        <v>2945</v>
      </c>
      <c r="T3645" t="s">
        <v>938</v>
      </c>
      <c r="U3645" s="201">
        <v>19.5</v>
      </c>
      <c r="V3645" t="s">
        <v>953</v>
      </c>
      <c r="W3645" t="s">
        <v>940</v>
      </c>
      <c r="X3645" t="s">
        <v>941</v>
      </c>
      <c r="Y3645" t="s">
        <v>942</v>
      </c>
      <c r="Z3645" t="s">
        <v>3260</v>
      </c>
      <c r="AA3645">
        <v>108416.1</v>
      </c>
      <c r="AB3645" s="198">
        <v>37043</v>
      </c>
      <c r="AC3645" s="198">
        <v>37072</v>
      </c>
    </row>
    <row r="3646" spans="1:31" x14ac:dyDescent="0.25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1311780</v>
      </c>
      <c r="H3646" s="198">
        <v>37041.41202546296</v>
      </c>
      <c r="I3646" t="s">
        <v>1430</v>
      </c>
      <c r="M3646" t="s">
        <v>2946</v>
      </c>
      <c r="N3646" t="s">
        <v>1524</v>
      </c>
      <c r="O3646" t="s">
        <v>2071</v>
      </c>
      <c r="Q3646" s="199">
        <v>5000</v>
      </c>
      <c r="S3646" t="s">
        <v>2947</v>
      </c>
      <c r="T3646" t="s">
        <v>3255</v>
      </c>
      <c r="U3646" s="201">
        <v>3.52</v>
      </c>
      <c r="V3646" t="s">
        <v>3005</v>
      </c>
      <c r="W3646" t="s">
        <v>1107</v>
      </c>
      <c r="X3646" t="s">
        <v>85</v>
      </c>
      <c r="Y3646" t="s">
        <v>1528</v>
      </c>
      <c r="Z3646" t="s">
        <v>1909</v>
      </c>
      <c r="AA3646">
        <v>818551</v>
      </c>
      <c r="AB3646" s="198">
        <v>37042.875</v>
      </c>
      <c r="AC3646" s="198">
        <v>37042.875</v>
      </c>
    </row>
    <row r="3647" spans="1:31" x14ac:dyDescent="0.25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31</v>
      </c>
      <c r="F3647" s="213">
        <f t="shared" si="285"/>
        <v>155000</v>
      </c>
      <c r="G3647" s="202">
        <v>1311781</v>
      </c>
      <c r="H3647" s="198">
        <v>37041.412048611113</v>
      </c>
      <c r="I3647" t="s">
        <v>1435</v>
      </c>
      <c r="M3647" t="s">
        <v>2946</v>
      </c>
      <c r="N3647" t="s">
        <v>1268</v>
      </c>
      <c r="O3647" t="s">
        <v>1537</v>
      </c>
      <c r="Q3647" s="199">
        <v>5000</v>
      </c>
      <c r="S3647" t="s">
        <v>2947</v>
      </c>
      <c r="T3647" t="s">
        <v>3255</v>
      </c>
      <c r="U3647" s="201">
        <v>3.7050000000000001</v>
      </c>
      <c r="V3647" t="s">
        <v>1341</v>
      </c>
      <c r="W3647" t="s">
        <v>1767</v>
      </c>
      <c r="X3647" t="s">
        <v>1269</v>
      </c>
      <c r="Y3647" t="s">
        <v>3275</v>
      </c>
      <c r="Z3647" t="s">
        <v>1909</v>
      </c>
      <c r="AA3647" t="s">
        <v>2684</v>
      </c>
      <c r="AB3647" s="198">
        <v>37073.875</v>
      </c>
      <c r="AC3647" s="198">
        <v>37103.875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5000</v>
      </c>
      <c r="G3648" s="202">
        <v>1311782</v>
      </c>
      <c r="H3648" s="198">
        <v>37041.41207175926</v>
      </c>
      <c r="I3648" t="s">
        <v>1430</v>
      </c>
      <c r="M3648" t="s">
        <v>2946</v>
      </c>
      <c r="N3648" t="s">
        <v>1524</v>
      </c>
      <c r="O3648" t="s">
        <v>112</v>
      </c>
      <c r="P3648" s="199">
        <v>5000</v>
      </c>
      <c r="S3648" t="s">
        <v>2947</v>
      </c>
      <c r="T3648" t="s">
        <v>3255</v>
      </c>
      <c r="U3648" s="201">
        <v>3.55</v>
      </c>
      <c r="V3648" t="s">
        <v>2301</v>
      </c>
      <c r="W3648" t="s">
        <v>1388</v>
      </c>
      <c r="X3648" t="s">
        <v>85</v>
      </c>
      <c r="Y3648" t="s">
        <v>1528</v>
      </c>
      <c r="Z3648" t="s">
        <v>1909</v>
      </c>
      <c r="AA3648">
        <v>818552</v>
      </c>
      <c r="AB3648" s="198">
        <v>37042.875</v>
      </c>
      <c r="AC3648" s="198">
        <v>37042.875</v>
      </c>
      <c r="AE3648" s="116">
        <f>IF(S3648="Gallon",F3648/42,F3648)</f>
        <v>5000</v>
      </c>
    </row>
    <row r="3649" spans="1:31" x14ac:dyDescent="0.25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100006</v>
      </c>
      <c r="G3649" s="202">
        <v>1311783</v>
      </c>
      <c r="H3649" s="198">
        <v>37041.412094907406</v>
      </c>
      <c r="I3649" t="s">
        <v>3361</v>
      </c>
      <c r="M3649" t="s">
        <v>2946</v>
      </c>
      <c r="N3649" t="s">
        <v>864</v>
      </c>
      <c r="O3649" t="s">
        <v>2237</v>
      </c>
      <c r="Q3649" s="199">
        <v>3226</v>
      </c>
      <c r="S3649" t="s">
        <v>2947</v>
      </c>
      <c r="T3649" t="s">
        <v>3255</v>
      </c>
      <c r="U3649" s="201">
        <v>0.15</v>
      </c>
      <c r="V3649" t="s">
        <v>3362</v>
      </c>
      <c r="W3649" t="s">
        <v>89</v>
      </c>
      <c r="X3649" t="s">
        <v>1558</v>
      </c>
      <c r="Y3649" t="s">
        <v>1528</v>
      </c>
      <c r="Z3649" t="s">
        <v>1909</v>
      </c>
      <c r="AA3649" t="s">
        <v>2685</v>
      </c>
      <c r="AB3649" s="198">
        <v>37073.875</v>
      </c>
      <c r="AC3649" s="198">
        <v>37103.875</v>
      </c>
    </row>
    <row r="3650" spans="1:31" x14ac:dyDescent="0.25">
      <c r="A3650" s="44" t="str">
        <f t="shared" si="281"/>
        <v>US Crude Physical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31</v>
      </c>
      <c r="F3650" s="213">
        <f t="shared" si="285"/>
        <v>93000</v>
      </c>
      <c r="G3650" s="202">
        <v>1311784</v>
      </c>
      <c r="H3650" s="198">
        <v>37041.412152777775</v>
      </c>
      <c r="I3650" t="s">
        <v>60</v>
      </c>
      <c r="M3650" t="s">
        <v>3086</v>
      </c>
      <c r="N3650" t="s">
        <v>375</v>
      </c>
      <c r="O3650" t="s">
        <v>487</v>
      </c>
      <c r="P3650" s="199">
        <v>3000</v>
      </c>
      <c r="S3650" t="s">
        <v>3129</v>
      </c>
      <c r="T3650" t="s">
        <v>3255</v>
      </c>
      <c r="U3650" s="201">
        <v>-0.06</v>
      </c>
      <c r="V3650" t="s">
        <v>1510</v>
      </c>
      <c r="W3650" t="s">
        <v>377</v>
      </c>
      <c r="X3650" t="s">
        <v>378</v>
      </c>
      <c r="Y3650" t="s">
        <v>3275</v>
      </c>
      <c r="Z3650" t="s">
        <v>379</v>
      </c>
      <c r="AA3650" t="s">
        <v>2686</v>
      </c>
      <c r="AB3650" s="198">
        <v>37073.875</v>
      </c>
      <c r="AC3650" s="198">
        <v>37103.875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9433</v>
      </c>
      <c r="G3651" s="202">
        <v>1311785</v>
      </c>
      <c r="H3651" s="198">
        <v>37041.412152777775</v>
      </c>
      <c r="I3651" t="s">
        <v>1262</v>
      </c>
      <c r="M3651" t="s">
        <v>2946</v>
      </c>
      <c r="N3651" t="s">
        <v>1524</v>
      </c>
      <c r="O3651" t="s">
        <v>110</v>
      </c>
      <c r="Q3651" s="199">
        <v>9433</v>
      </c>
      <c r="S3651" t="s">
        <v>2947</v>
      </c>
      <c r="T3651" t="s">
        <v>3255</v>
      </c>
      <c r="U3651" s="201">
        <v>3.65</v>
      </c>
      <c r="V3651" t="s">
        <v>1333</v>
      </c>
      <c r="W3651" t="s">
        <v>1101</v>
      </c>
      <c r="X3651" t="s">
        <v>1102</v>
      </c>
      <c r="Y3651" t="s">
        <v>1528</v>
      </c>
      <c r="Z3651" t="s">
        <v>1909</v>
      </c>
      <c r="AA3651">
        <v>818553</v>
      </c>
      <c r="AB3651" s="198">
        <v>37042.875</v>
      </c>
      <c r="AC3651" s="198">
        <v>37042.875</v>
      </c>
    </row>
    <row r="3652" spans="1:31" x14ac:dyDescent="0.25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77500</v>
      </c>
      <c r="G3652" s="202">
        <v>1311786</v>
      </c>
      <c r="H3652" s="198">
        <v>37041.412164351852</v>
      </c>
      <c r="I3652" t="s">
        <v>1546</v>
      </c>
      <c r="M3652" t="s">
        <v>2946</v>
      </c>
      <c r="N3652" t="s">
        <v>1268</v>
      </c>
      <c r="O3652" t="s">
        <v>1537</v>
      </c>
      <c r="Q3652" s="199">
        <v>2500</v>
      </c>
      <c r="S3652" t="s">
        <v>2947</v>
      </c>
      <c r="T3652" t="s">
        <v>3255</v>
      </c>
      <c r="U3652" s="201">
        <v>3.7050000000000001</v>
      </c>
      <c r="V3652" t="s">
        <v>1298</v>
      </c>
      <c r="W3652" t="s">
        <v>1767</v>
      </c>
      <c r="X3652" t="s">
        <v>1269</v>
      </c>
      <c r="Y3652" t="s">
        <v>3275</v>
      </c>
      <c r="Z3652" t="s">
        <v>1909</v>
      </c>
      <c r="AA3652" t="s">
        <v>2687</v>
      </c>
      <c r="AB3652" s="198">
        <v>37073.875</v>
      </c>
      <c r="AC3652" s="198">
        <v>37103.875</v>
      </c>
    </row>
    <row r="3653" spans="1:31" x14ac:dyDescent="0.25">
      <c r="A3653" s="44" t="str">
        <f t="shared" si="281"/>
        <v>US Crude Physical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31</v>
      </c>
      <c r="F3653" s="213">
        <f t="shared" si="285"/>
        <v>93000</v>
      </c>
      <c r="G3653" s="202">
        <v>1311788</v>
      </c>
      <c r="H3653" s="198">
        <v>37041.412199074075</v>
      </c>
      <c r="I3653" t="s">
        <v>60</v>
      </c>
      <c r="M3653" t="s">
        <v>3086</v>
      </c>
      <c r="N3653" t="s">
        <v>375</v>
      </c>
      <c r="O3653" t="s">
        <v>497</v>
      </c>
      <c r="P3653" s="199">
        <v>3000</v>
      </c>
      <c r="S3653" t="s">
        <v>3129</v>
      </c>
      <c r="T3653" t="s">
        <v>3255</v>
      </c>
      <c r="U3653" s="201">
        <v>-0.06</v>
      </c>
      <c r="V3653" t="s">
        <v>1510</v>
      </c>
      <c r="W3653" t="s">
        <v>377</v>
      </c>
      <c r="X3653" t="s">
        <v>378</v>
      </c>
      <c r="Y3653" t="s">
        <v>3275</v>
      </c>
      <c r="Z3653" t="s">
        <v>379</v>
      </c>
      <c r="AA3653" t="s">
        <v>2688</v>
      </c>
      <c r="AB3653" s="198">
        <v>37073.875</v>
      </c>
      <c r="AC3653" s="198">
        <v>37103.875</v>
      </c>
    </row>
    <row r="3654" spans="1:31" x14ac:dyDescent="0.25">
      <c r="A3654" s="44" t="str">
        <f t="shared" si="281"/>
        <v>US Power Financial</v>
      </c>
      <c r="B3654" s="44" t="str">
        <f t="shared" si="282"/>
        <v>US</v>
      </c>
      <c r="C3654" s="44" t="str">
        <f t="shared" si="283"/>
        <v>Power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13">
        <f t="shared" si="285"/>
        <v>1500</v>
      </c>
      <c r="G3654" s="202">
        <v>1311789</v>
      </c>
      <c r="H3654" s="198">
        <v>37041.412245370368</v>
      </c>
      <c r="I3654" t="s">
        <v>1226</v>
      </c>
      <c r="M3654" t="s">
        <v>1657</v>
      </c>
      <c r="N3654" t="s">
        <v>1069</v>
      </c>
      <c r="O3654" t="s">
        <v>4801</v>
      </c>
      <c r="P3654" s="199">
        <v>50</v>
      </c>
      <c r="S3654" t="s">
        <v>2945</v>
      </c>
      <c r="T3654" t="s">
        <v>3255</v>
      </c>
      <c r="U3654" s="201">
        <v>41.75</v>
      </c>
      <c r="V3654" t="s">
        <v>1195</v>
      </c>
      <c r="W3654" t="s">
        <v>1253</v>
      </c>
      <c r="X3654" t="s">
        <v>3001</v>
      </c>
      <c r="Y3654" t="s">
        <v>1072</v>
      </c>
      <c r="Z3654" t="s">
        <v>1909</v>
      </c>
      <c r="AA3654">
        <v>626178.1</v>
      </c>
      <c r="AB3654" s="198">
        <v>37135</v>
      </c>
      <c r="AC3654" s="198">
        <v>37164</v>
      </c>
    </row>
    <row r="3655" spans="1:31" x14ac:dyDescent="0.25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31</v>
      </c>
      <c r="F3655" s="213">
        <f t="shared" si="285"/>
        <v>232500</v>
      </c>
      <c r="G3655" s="202">
        <v>1311791</v>
      </c>
      <c r="H3655" s="198">
        <v>37041.412349537037</v>
      </c>
      <c r="I3655" t="s">
        <v>1109</v>
      </c>
      <c r="M3655" t="s">
        <v>2946</v>
      </c>
      <c r="N3655" t="s">
        <v>1268</v>
      </c>
      <c r="O3655" t="s">
        <v>1537</v>
      </c>
      <c r="Q3655" s="199">
        <v>7500</v>
      </c>
      <c r="S3655" t="s">
        <v>2947</v>
      </c>
      <c r="T3655" t="s">
        <v>3255</v>
      </c>
      <c r="U3655" s="201">
        <v>3.7050000000000001</v>
      </c>
      <c r="V3655" t="s">
        <v>2689</v>
      </c>
      <c r="W3655" t="s">
        <v>1767</v>
      </c>
      <c r="X3655" t="s">
        <v>1269</v>
      </c>
      <c r="Y3655" t="s">
        <v>3275</v>
      </c>
      <c r="Z3655" t="s">
        <v>1909</v>
      </c>
      <c r="AA3655" t="s">
        <v>2690</v>
      </c>
      <c r="AB3655" s="198">
        <v>37073.875</v>
      </c>
      <c r="AC3655" s="198">
        <v>37103.875</v>
      </c>
    </row>
    <row r="3656" spans="1:31" x14ac:dyDescent="0.25">
      <c r="A3656" s="44" t="str">
        <f t="shared" si="281"/>
        <v xml:space="preserve"> Natural Gas Physical</v>
      </c>
      <c r="B3656" s="44" t="str">
        <f t="shared" si="282"/>
        <v/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1311792</v>
      </c>
      <c r="H3656" s="198">
        <v>37041.412372685183</v>
      </c>
      <c r="I3656" t="s">
        <v>3380</v>
      </c>
      <c r="M3656" t="s">
        <v>2946</v>
      </c>
      <c r="N3656" t="s">
        <v>96</v>
      </c>
      <c r="O3656" t="s">
        <v>1016</v>
      </c>
      <c r="P3656" s="199">
        <v>10000</v>
      </c>
      <c r="S3656" t="s">
        <v>3329</v>
      </c>
      <c r="T3656" t="s">
        <v>97</v>
      </c>
      <c r="U3656" s="201">
        <v>4.76</v>
      </c>
      <c r="V3656" t="s">
        <v>1132</v>
      </c>
      <c r="W3656" t="s">
        <v>98</v>
      </c>
      <c r="X3656" t="s">
        <v>99</v>
      </c>
      <c r="Y3656" t="s">
        <v>1528</v>
      </c>
      <c r="Z3656" t="s">
        <v>1910</v>
      </c>
      <c r="AA3656">
        <v>818557</v>
      </c>
      <c r="AB3656" s="198">
        <v>37041.875</v>
      </c>
      <c r="AC3656" s="198">
        <v>37041.875</v>
      </c>
    </row>
    <row r="3657" spans="1:31" x14ac:dyDescent="0.25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1311793</v>
      </c>
      <c r="H3657" s="198">
        <v>37041.412430555552</v>
      </c>
      <c r="I3657" t="s">
        <v>1267</v>
      </c>
      <c r="M3657" t="s">
        <v>3086</v>
      </c>
      <c r="N3657" t="s">
        <v>1063</v>
      </c>
      <c r="O3657" t="s">
        <v>2972</v>
      </c>
      <c r="Q3657" s="199">
        <v>50000</v>
      </c>
      <c r="S3657" t="s">
        <v>2953</v>
      </c>
      <c r="T3657" t="s">
        <v>3255</v>
      </c>
      <c r="U3657" s="201">
        <v>28.87</v>
      </c>
      <c r="V3657" t="s">
        <v>3197</v>
      </c>
      <c r="W3657" t="s">
        <v>1065</v>
      </c>
      <c r="X3657" t="s">
        <v>1066</v>
      </c>
      <c r="Y3657" t="s">
        <v>1670</v>
      </c>
      <c r="Z3657" t="s">
        <v>1909</v>
      </c>
      <c r="AA3657">
        <v>109607</v>
      </c>
      <c r="AB3657" s="198">
        <v>37073</v>
      </c>
      <c r="AC3657" s="198">
        <v>37103</v>
      </c>
    </row>
    <row r="3658" spans="1:31" x14ac:dyDescent="0.25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3">
        <f t="shared" si="285"/>
        <v>150000</v>
      </c>
      <c r="G3658" s="202">
        <v>1311794</v>
      </c>
      <c r="H3658" s="198">
        <v>37041.412453703706</v>
      </c>
      <c r="I3658" t="s">
        <v>1267</v>
      </c>
      <c r="M3658" t="s">
        <v>2946</v>
      </c>
      <c r="N3658" t="s">
        <v>1268</v>
      </c>
      <c r="O3658" t="s">
        <v>111</v>
      </c>
      <c r="Q3658" s="199">
        <v>5000</v>
      </c>
      <c r="S3658" t="s">
        <v>2947</v>
      </c>
      <c r="T3658" t="s">
        <v>3255</v>
      </c>
      <c r="U3658" s="201">
        <v>3.8224999999999998</v>
      </c>
      <c r="V3658" t="s">
        <v>1379</v>
      </c>
      <c r="W3658" t="s">
        <v>1767</v>
      </c>
      <c r="X3658" t="s">
        <v>1269</v>
      </c>
      <c r="Y3658" t="s">
        <v>3275</v>
      </c>
      <c r="Z3658" t="s">
        <v>1909</v>
      </c>
      <c r="AA3658" t="s">
        <v>2691</v>
      </c>
      <c r="AB3658" s="198">
        <v>37135.875</v>
      </c>
      <c r="AC3658" s="198">
        <v>37164.875</v>
      </c>
    </row>
    <row r="3659" spans="1:31" x14ac:dyDescent="0.25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1311797</v>
      </c>
      <c r="H3659" s="198">
        <v>37041.412511574075</v>
      </c>
      <c r="I3659" t="s">
        <v>3277</v>
      </c>
      <c r="M3659" t="s">
        <v>2952</v>
      </c>
      <c r="N3659" t="s">
        <v>3265</v>
      </c>
      <c r="O3659" t="s">
        <v>3266</v>
      </c>
      <c r="Q3659" s="199">
        <v>4</v>
      </c>
      <c r="S3659" t="s">
        <v>3254</v>
      </c>
      <c r="T3659" t="s">
        <v>3255</v>
      </c>
      <c r="U3659" s="201">
        <v>1522</v>
      </c>
      <c r="V3659" t="s">
        <v>3318</v>
      </c>
      <c r="W3659" t="s">
        <v>3261</v>
      </c>
      <c r="X3659" t="s">
        <v>3257</v>
      </c>
      <c r="Y3659" t="s">
        <v>3258</v>
      </c>
      <c r="Z3659" t="s">
        <v>3259</v>
      </c>
      <c r="AA3659">
        <v>2158167</v>
      </c>
    </row>
    <row r="3660" spans="1:31" x14ac:dyDescent="0.25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150000</v>
      </c>
      <c r="G3660" s="202">
        <v>1311798</v>
      </c>
      <c r="H3660" s="198">
        <v>37041.412523148145</v>
      </c>
      <c r="I3660" t="s">
        <v>1546</v>
      </c>
      <c r="M3660" t="s">
        <v>2946</v>
      </c>
      <c r="N3660" t="s">
        <v>1268</v>
      </c>
      <c r="O3660" t="s">
        <v>2692</v>
      </c>
      <c r="Q3660" s="199">
        <v>5000</v>
      </c>
      <c r="S3660" t="s">
        <v>2947</v>
      </c>
      <c r="T3660" t="s">
        <v>3255</v>
      </c>
      <c r="U3660" s="201">
        <v>6.65</v>
      </c>
      <c r="V3660" t="s">
        <v>2591</v>
      </c>
      <c r="W3660" t="s">
        <v>82</v>
      </c>
      <c r="X3660" t="s">
        <v>3204</v>
      </c>
      <c r="Y3660" t="s">
        <v>3275</v>
      </c>
      <c r="Z3660" t="s">
        <v>1909</v>
      </c>
      <c r="AA3660" t="s">
        <v>2693</v>
      </c>
      <c r="AB3660" s="198">
        <v>37043.875</v>
      </c>
      <c r="AC3660" s="198">
        <v>37072.875</v>
      </c>
    </row>
    <row r="3661" spans="1:31" x14ac:dyDescent="0.25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5000</v>
      </c>
      <c r="G3661" s="202">
        <v>1311799</v>
      </c>
      <c r="H3661" s="198">
        <v>37041.412569444445</v>
      </c>
      <c r="I3661" t="s">
        <v>1274</v>
      </c>
      <c r="M3661" t="s">
        <v>2946</v>
      </c>
      <c r="N3661" t="s">
        <v>1524</v>
      </c>
      <c r="O3661" t="s">
        <v>110</v>
      </c>
      <c r="P3661" s="199">
        <v>5000</v>
      </c>
      <c r="S3661" t="s">
        <v>2947</v>
      </c>
      <c r="T3661" t="s">
        <v>3255</v>
      </c>
      <c r="U3661" s="201">
        <v>3.65</v>
      </c>
      <c r="V3661" t="s">
        <v>1397</v>
      </c>
      <c r="W3661" t="s">
        <v>1101</v>
      </c>
      <c r="X3661" t="s">
        <v>1102</v>
      </c>
      <c r="Y3661" t="s">
        <v>1528</v>
      </c>
      <c r="Z3661" t="s">
        <v>1909</v>
      </c>
      <c r="AA3661">
        <v>818558</v>
      </c>
      <c r="AB3661" s="198">
        <v>37042.875</v>
      </c>
      <c r="AC3661" s="198">
        <v>37042.875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1311800</v>
      </c>
      <c r="H3662" s="198">
        <v>37041.412592592591</v>
      </c>
      <c r="I3662" t="s">
        <v>1529</v>
      </c>
      <c r="M3662" t="s">
        <v>2946</v>
      </c>
      <c r="N3662" t="s">
        <v>1524</v>
      </c>
      <c r="O3662" t="s">
        <v>4845</v>
      </c>
      <c r="P3662" s="199">
        <v>10000</v>
      </c>
      <c r="S3662" t="s">
        <v>2947</v>
      </c>
      <c r="T3662" t="s">
        <v>3255</v>
      </c>
      <c r="U3662" s="201">
        <v>3.7050000000000001</v>
      </c>
      <c r="V3662" t="s">
        <v>289</v>
      </c>
      <c r="W3662" t="s">
        <v>1526</v>
      </c>
      <c r="X3662" t="s">
        <v>1527</v>
      </c>
      <c r="Y3662" t="s">
        <v>1528</v>
      </c>
      <c r="Z3662" t="s">
        <v>1909</v>
      </c>
      <c r="AA3662">
        <v>818559</v>
      </c>
      <c r="AB3662" s="198">
        <v>37042.875</v>
      </c>
      <c r="AC3662" s="198">
        <v>37042.875</v>
      </c>
    </row>
    <row r="3663" spans="1:31" x14ac:dyDescent="0.25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1311801</v>
      </c>
      <c r="H3663" s="198">
        <v>37041.412662037037</v>
      </c>
      <c r="I3663" t="s">
        <v>1267</v>
      </c>
      <c r="M3663" t="s">
        <v>3086</v>
      </c>
      <c r="N3663" t="s">
        <v>1063</v>
      </c>
      <c r="O3663" t="s">
        <v>2972</v>
      </c>
      <c r="Q3663" s="199">
        <v>50000</v>
      </c>
      <c r="S3663" t="s">
        <v>2953</v>
      </c>
      <c r="T3663" t="s">
        <v>3255</v>
      </c>
      <c r="U3663" s="201">
        <v>28.89</v>
      </c>
      <c r="V3663" t="s">
        <v>1511</v>
      </c>
      <c r="W3663" t="s">
        <v>1065</v>
      </c>
      <c r="X3663" t="s">
        <v>1066</v>
      </c>
      <c r="Y3663" t="s">
        <v>1670</v>
      </c>
      <c r="Z3663" t="s">
        <v>1909</v>
      </c>
      <c r="AA3663">
        <v>109608</v>
      </c>
      <c r="AB3663" s="198">
        <v>37073</v>
      </c>
      <c r="AC3663" s="198">
        <v>37103</v>
      </c>
    </row>
    <row r="3664" spans="1:31" x14ac:dyDescent="0.25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310000</v>
      </c>
      <c r="G3664" s="202">
        <v>1311802</v>
      </c>
      <c r="H3664" s="198">
        <v>37041.412685185183</v>
      </c>
      <c r="I3664" t="s">
        <v>1094</v>
      </c>
      <c r="M3664" t="s">
        <v>2946</v>
      </c>
      <c r="N3664" t="s">
        <v>523</v>
      </c>
      <c r="O3664" t="s">
        <v>524</v>
      </c>
      <c r="Q3664" s="199">
        <v>10000</v>
      </c>
      <c r="S3664" t="s">
        <v>3329</v>
      </c>
      <c r="T3664" t="s">
        <v>97</v>
      </c>
      <c r="U3664" s="201">
        <v>2.5000000000000001E-3</v>
      </c>
      <c r="V3664" t="s">
        <v>3354</v>
      </c>
      <c r="W3664" t="s">
        <v>1502</v>
      </c>
      <c r="X3664" t="s">
        <v>99</v>
      </c>
      <c r="Y3664" t="s">
        <v>1528</v>
      </c>
      <c r="Z3664" t="s">
        <v>1910</v>
      </c>
      <c r="AA3664" t="s">
        <v>2694</v>
      </c>
      <c r="AB3664" s="198">
        <v>37073.875</v>
      </c>
      <c r="AC3664" s="198">
        <v>37103.875</v>
      </c>
      <c r="AE3664" s="116">
        <f>IF(S3664="Gallon",F3664/42,F3664)</f>
        <v>310000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1311803</v>
      </c>
      <c r="H3665" s="198">
        <v>37041.41269675926</v>
      </c>
      <c r="I3665" t="s">
        <v>1529</v>
      </c>
      <c r="M3665" t="s">
        <v>2946</v>
      </c>
      <c r="N3665" t="s">
        <v>1524</v>
      </c>
      <c r="O3665" t="s">
        <v>4845</v>
      </c>
      <c r="P3665" s="199">
        <v>10000</v>
      </c>
      <c r="S3665" t="s">
        <v>2947</v>
      </c>
      <c r="T3665" t="s">
        <v>3255</v>
      </c>
      <c r="U3665" s="201">
        <v>3.7038000000000002</v>
      </c>
      <c r="V3665" t="s">
        <v>289</v>
      </c>
      <c r="W3665" t="s">
        <v>1526</v>
      </c>
      <c r="X3665" t="s">
        <v>1527</v>
      </c>
      <c r="Y3665" t="s">
        <v>1528</v>
      </c>
      <c r="Z3665" t="s">
        <v>1909</v>
      </c>
      <c r="AA3665">
        <v>818560</v>
      </c>
      <c r="AB3665" s="198">
        <v>37042.875</v>
      </c>
      <c r="AC3665" s="198">
        <v>37042.875</v>
      </c>
    </row>
    <row r="3666" spans="1:29" x14ac:dyDescent="0.25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1311804</v>
      </c>
      <c r="H3666" s="198">
        <v>37041.412789351853</v>
      </c>
      <c r="I3666" t="s">
        <v>1267</v>
      </c>
      <c r="M3666" t="s">
        <v>3086</v>
      </c>
      <c r="N3666" t="s">
        <v>1063</v>
      </c>
      <c r="O3666" t="s">
        <v>2972</v>
      </c>
      <c r="Q3666" s="199">
        <v>50000</v>
      </c>
      <c r="S3666" t="s">
        <v>2953</v>
      </c>
      <c r="T3666" t="s">
        <v>3255</v>
      </c>
      <c r="U3666" s="201">
        <v>28.91</v>
      </c>
      <c r="V3666" t="s">
        <v>1511</v>
      </c>
      <c r="W3666" t="s">
        <v>1065</v>
      </c>
      <c r="X3666" t="s">
        <v>1066</v>
      </c>
      <c r="Y3666" t="s">
        <v>1670</v>
      </c>
      <c r="Z3666" t="s">
        <v>1909</v>
      </c>
      <c r="AA3666">
        <v>109609</v>
      </c>
      <c r="AB3666" s="198">
        <v>37073</v>
      </c>
      <c r="AC3666" s="198">
        <v>37103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518</v>
      </c>
      <c r="G3667" s="202">
        <v>1311806</v>
      </c>
      <c r="H3667" s="198">
        <v>37041.412881944445</v>
      </c>
      <c r="I3667" t="s">
        <v>1262</v>
      </c>
      <c r="M3667" t="s">
        <v>2946</v>
      </c>
      <c r="N3667" t="s">
        <v>1524</v>
      </c>
      <c r="O3667" t="s">
        <v>2016</v>
      </c>
      <c r="Q3667" s="199">
        <v>518</v>
      </c>
      <c r="S3667" t="s">
        <v>2947</v>
      </c>
      <c r="T3667" t="s">
        <v>3255</v>
      </c>
      <c r="U3667" s="201">
        <v>3.62</v>
      </c>
      <c r="V3667" t="s">
        <v>1369</v>
      </c>
      <c r="W3667" t="s">
        <v>1107</v>
      </c>
      <c r="X3667" t="s">
        <v>1108</v>
      </c>
      <c r="Y3667" t="s">
        <v>1528</v>
      </c>
      <c r="Z3667" t="s">
        <v>1909</v>
      </c>
      <c r="AA3667">
        <v>818563</v>
      </c>
      <c r="AB3667" s="198">
        <v>37042.875</v>
      </c>
      <c r="AC3667" s="198">
        <v>37042.875</v>
      </c>
    </row>
    <row r="3668" spans="1:29" x14ac:dyDescent="0.25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9</v>
      </c>
      <c r="G3668" s="202">
        <v>1311808</v>
      </c>
      <c r="H3668" s="198">
        <v>37041.412905092591</v>
      </c>
      <c r="I3668" t="s">
        <v>3279</v>
      </c>
      <c r="M3668" t="s">
        <v>2952</v>
      </c>
      <c r="N3668" t="s">
        <v>3265</v>
      </c>
      <c r="O3668" t="s">
        <v>3266</v>
      </c>
      <c r="Q3668" s="199">
        <v>9</v>
      </c>
      <c r="S3668" t="s">
        <v>3254</v>
      </c>
      <c r="T3668" t="s">
        <v>3255</v>
      </c>
      <c r="U3668" s="201">
        <v>1523</v>
      </c>
      <c r="V3668" t="s">
        <v>3310</v>
      </c>
      <c r="W3668" t="s">
        <v>3261</v>
      </c>
      <c r="X3668" t="s">
        <v>3257</v>
      </c>
      <c r="Y3668" t="s">
        <v>3258</v>
      </c>
      <c r="Z3668" t="s">
        <v>3259</v>
      </c>
      <c r="AA3668">
        <v>2158169</v>
      </c>
    </row>
    <row r="3669" spans="1:29" x14ac:dyDescent="0.25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50000</v>
      </c>
      <c r="G3669" s="202">
        <v>1311809</v>
      </c>
      <c r="H3669" s="198">
        <v>37041.413182870368</v>
      </c>
      <c r="I3669" t="s">
        <v>60</v>
      </c>
      <c r="M3669" t="s">
        <v>3086</v>
      </c>
      <c r="N3669" t="s">
        <v>1063</v>
      </c>
      <c r="O3669" t="s">
        <v>2972</v>
      </c>
      <c r="P3669" s="199">
        <v>50000</v>
      </c>
      <c r="S3669" t="s">
        <v>2953</v>
      </c>
      <c r="T3669" t="s">
        <v>3255</v>
      </c>
      <c r="U3669" s="201">
        <v>28.87</v>
      </c>
      <c r="V3669" t="s">
        <v>1510</v>
      </c>
      <c r="W3669" t="s">
        <v>1065</v>
      </c>
      <c r="X3669" t="s">
        <v>1066</v>
      </c>
      <c r="Y3669" t="s">
        <v>1670</v>
      </c>
      <c r="Z3669" t="s">
        <v>1909</v>
      </c>
      <c r="AA3669">
        <v>109611</v>
      </c>
      <c r="AB3669" s="198">
        <v>37073</v>
      </c>
      <c r="AC3669" s="198">
        <v>37103</v>
      </c>
    </row>
    <row r="3670" spans="1:29" x14ac:dyDescent="0.25">
      <c r="A3670" s="44" t="str">
        <f t="shared" si="286"/>
        <v xml:space="preserve"> Natural Gas Physical</v>
      </c>
      <c r="B3670" s="44" t="str">
        <f t="shared" si="287"/>
        <v/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1311810</v>
      </c>
      <c r="H3670" s="198">
        <v>37041.413206018522</v>
      </c>
      <c r="I3670" t="s">
        <v>1094</v>
      </c>
      <c r="M3670" t="s">
        <v>2946</v>
      </c>
      <c r="N3670" t="s">
        <v>523</v>
      </c>
      <c r="O3670" t="s">
        <v>524</v>
      </c>
      <c r="Q3670" s="199">
        <v>10000</v>
      </c>
      <c r="S3670" t="s">
        <v>3329</v>
      </c>
      <c r="T3670" t="s">
        <v>97</v>
      </c>
      <c r="U3670" s="201">
        <v>2.5000000000000001E-3</v>
      </c>
      <c r="V3670" t="s">
        <v>1686</v>
      </c>
      <c r="W3670" t="s">
        <v>1502</v>
      </c>
      <c r="X3670" t="s">
        <v>99</v>
      </c>
      <c r="Y3670" t="s">
        <v>1528</v>
      </c>
      <c r="Z3670" t="s">
        <v>1910</v>
      </c>
      <c r="AA3670" t="s">
        <v>2695</v>
      </c>
      <c r="AB3670" s="198">
        <v>37073.875</v>
      </c>
      <c r="AC3670" s="198">
        <v>37103.875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</v>
      </c>
      <c r="G3671" s="202">
        <v>1311811</v>
      </c>
      <c r="H3671" s="198">
        <v>37041.413217592592</v>
      </c>
      <c r="I3671" t="s">
        <v>1276</v>
      </c>
      <c r="M3671" t="s">
        <v>2946</v>
      </c>
      <c r="N3671" t="s">
        <v>1524</v>
      </c>
      <c r="O3671" t="s">
        <v>4845</v>
      </c>
      <c r="Q3671" s="199">
        <v>5000</v>
      </c>
      <c r="S3671" t="s">
        <v>2947</v>
      </c>
      <c r="T3671" t="s">
        <v>3255</v>
      </c>
      <c r="U3671" s="201">
        <v>3.7050000000000001</v>
      </c>
      <c r="V3671" t="s">
        <v>2696</v>
      </c>
      <c r="W3671" t="s">
        <v>1526</v>
      </c>
      <c r="X3671" t="s">
        <v>1527</v>
      </c>
      <c r="Y3671" t="s">
        <v>1528</v>
      </c>
      <c r="Z3671" t="s">
        <v>1909</v>
      </c>
      <c r="AA3671">
        <v>818564</v>
      </c>
      <c r="AB3671" s="198">
        <v>37042.875</v>
      </c>
      <c r="AC3671" s="198">
        <v>37042.875</v>
      </c>
    </row>
    <row r="3672" spans="1:29" x14ac:dyDescent="0.25">
      <c r="A3672" s="44" t="str">
        <f t="shared" si="286"/>
        <v>US Power Physical</v>
      </c>
      <c r="B3672" s="44" t="str">
        <f t="shared" si="287"/>
        <v>US</v>
      </c>
      <c r="C3672" s="44" t="str">
        <f t="shared" si="288"/>
        <v>Power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61</v>
      </c>
      <c r="F3672" s="213">
        <f t="shared" si="290"/>
        <v>3050</v>
      </c>
      <c r="G3672" s="202">
        <v>1311812</v>
      </c>
      <c r="H3672" s="198">
        <v>37041.413275462961</v>
      </c>
      <c r="I3672" t="s">
        <v>1238</v>
      </c>
      <c r="M3672" t="s">
        <v>1657</v>
      </c>
      <c r="N3672" t="s">
        <v>2977</v>
      </c>
      <c r="O3672" t="s">
        <v>514</v>
      </c>
      <c r="P3672" s="199">
        <v>50</v>
      </c>
      <c r="S3672" t="s">
        <v>2945</v>
      </c>
      <c r="T3672" t="s">
        <v>3255</v>
      </c>
      <c r="U3672" s="201">
        <v>36.5</v>
      </c>
      <c r="V3672" t="s">
        <v>1076</v>
      </c>
      <c r="W3672" t="s">
        <v>1247</v>
      </c>
      <c r="X3672" t="s">
        <v>1248</v>
      </c>
      <c r="Y3672" t="s">
        <v>1072</v>
      </c>
      <c r="Z3672" t="s">
        <v>1904</v>
      </c>
      <c r="AA3672">
        <v>626181.1</v>
      </c>
      <c r="AB3672" s="198">
        <v>37316.591666666667</v>
      </c>
      <c r="AC3672" s="198">
        <v>37376.591666666667</v>
      </c>
    </row>
    <row r="3673" spans="1:29" x14ac:dyDescent="0.25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1311813</v>
      </c>
      <c r="H3673" s="198">
        <v>37041.41333333333</v>
      </c>
      <c r="I3673" t="s">
        <v>1301</v>
      </c>
      <c r="M3673" t="s">
        <v>2946</v>
      </c>
      <c r="N3673" t="s">
        <v>96</v>
      </c>
      <c r="O3673" t="s">
        <v>3128</v>
      </c>
      <c r="Q3673" s="199">
        <v>5000</v>
      </c>
      <c r="S3673" t="s">
        <v>3329</v>
      </c>
      <c r="T3673" t="s">
        <v>97</v>
      </c>
      <c r="U3673" s="201">
        <v>4.84</v>
      </c>
      <c r="V3673" t="s">
        <v>2308</v>
      </c>
      <c r="W3673" t="s">
        <v>1502</v>
      </c>
      <c r="X3673" t="s">
        <v>99</v>
      </c>
      <c r="Y3673" t="s">
        <v>1528</v>
      </c>
      <c r="Z3673" t="s">
        <v>1910</v>
      </c>
      <c r="AA3673">
        <v>818567</v>
      </c>
      <c r="AB3673" s="198">
        <v>37043.875</v>
      </c>
      <c r="AC3673" s="198">
        <v>37072.875</v>
      </c>
    </row>
    <row r="3674" spans="1:29" x14ac:dyDescent="0.25">
      <c r="A3674" s="44" t="str">
        <f t="shared" si="286"/>
        <v>US Crude Financial</v>
      </c>
      <c r="B3674" s="44" t="str">
        <f t="shared" si="287"/>
        <v>US</v>
      </c>
      <c r="C3674" s="44" t="str">
        <f t="shared" si="288"/>
        <v>Crude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50000</v>
      </c>
      <c r="G3674" s="202">
        <v>1311814</v>
      </c>
      <c r="H3674" s="198">
        <v>37041.41337962963</v>
      </c>
      <c r="I3674" t="s">
        <v>1267</v>
      </c>
      <c r="M3674" t="s">
        <v>3086</v>
      </c>
      <c r="N3674" t="s">
        <v>1063</v>
      </c>
      <c r="O3674" t="s">
        <v>2972</v>
      </c>
      <c r="Q3674" s="199">
        <v>50000</v>
      </c>
      <c r="S3674" t="s">
        <v>2953</v>
      </c>
      <c r="T3674" t="s">
        <v>3255</v>
      </c>
      <c r="U3674" s="201">
        <v>28.89</v>
      </c>
      <c r="V3674" t="s">
        <v>1511</v>
      </c>
      <c r="W3674" t="s">
        <v>1065</v>
      </c>
      <c r="X3674" t="s">
        <v>1066</v>
      </c>
      <c r="Y3674" t="s">
        <v>1670</v>
      </c>
      <c r="Z3674" t="s">
        <v>1909</v>
      </c>
      <c r="AA3674">
        <v>109612</v>
      </c>
      <c r="AB3674" s="198">
        <v>37073</v>
      </c>
      <c r="AC3674" s="198">
        <v>37103</v>
      </c>
    </row>
    <row r="3675" spans="1:29" x14ac:dyDescent="0.25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214</v>
      </c>
      <c r="F3675" s="213">
        <f t="shared" si="290"/>
        <v>2140000</v>
      </c>
      <c r="G3675" s="202">
        <v>1311816</v>
      </c>
      <c r="H3675" s="198">
        <v>37041.413449074076</v>
      </c>
      <c r="I3675" t="s">
        <v>2992</v>
      </c>
      <c r="J3675" t="s">
        <v>1448</v>
      </c>
      <c r="K3675" t="s">
        <v>1257</v>
      </c>
      <c r="M3675" t="s">
        <v>2946</v>
      </c>
      <c r="N3675" t="s">
        <v>1538</v>
      </c>
      <c r="O3675" t="s">
        <v>2697</v>
      </c>
      <c r="Q3675" s="199">
        <v>10000</v>
      </c>
      <c r="S3675" t="s">
        <v>2947</v>
      </c>
      <c r="T3675" t="s">
        <v>3255</v>
      </c>
      <c r="U3675" s="201">
        <v>6.5000000000000002E-2</v>
      </c>
      <c r="V3675" t="s">
        <v>1153</v>
      </c>
      <c r="W3675" t="s">
        <v>89</v>
      </c>
      <c r="X3675" t="s">
        <v>90</v>
      </c>
      <c r="Y3675" t="s">
        <v>3275</v>
      </c>
      <c r="Z3675" t="s">
        <v>1909</v>
      </c>
      <c r="AA3675" t="s">
        <v>2698</v>
      </c>
      <c r="AB3675" s="198">
        <v>37347</v>
      </c>
      <c r="AC3675" s="198">
        <v>37560</v>
      </c>
    </row>
    <row r="3676" spans="1:29" x14ac:dyDescent="0.25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4418</v>
      </c>
      <c r="G3676" s="202">
        <v>1311818</v>
      </c>
      <c r="H3676" s="198">
        <v>37041.413611111115</v>
      </c>
      <c r="I3676" t="s">
        <v>1554</v>
      </c>
      <c r="M3676" t="s">
        <v>2946</v>
      </c>
      <c r="N3676" t="s">
        <v>1524</v>
      </c>
      <c r="O3676" t="s">
        <v>2108</v>
      </c>
      <c r="Q3676" s="199">
        <v>4418</v>
      </c>
      <c r="S3676" t="s">
        <v>2947</v>
      </c>
      <c r="T3676" t="s">
        <v>3255</v>
      </c>
      <c r="U3676" s="201">
        <v>3.7</v>
      </c>
      <c r="V3676" t="s">
        <v>1423</v>
      </c>
      <c r="W3676" t="s">
        <v>1526</v>
      </c>
      <c r="X3676" t="s">
        <v>1527</v>
      </c>
      <c r="Y3676" t="s">
        <v>1528</v>
      </c>
      <c r="Z3676" t="s">
        <v>1909</v>
      </c>
      <c r="AA3676">
        <v>818569</v>
      </c>
      <c r="AB3676" s="198">
        <v>37042.875</v>
      </c>
      <c r="AC3676" s="198">
        <v>37042.875</v>
      </c>
    </row>
    <row r="3677" spans="1:29" x14ac:dyDescent="0.25">
      <c r="A3677" s="44" t="str">
        <f t="shared" si="286"/>
        <v>US Power Physical</v>
      </c>
      <c r="B3677" s="44" t="str">
        <f t="shared" si="287"/>
        <v>US</v>
      </c>
      <c r="C3677" s="44" t="str">
        <f t="shared" si="288"/>
        <v>Power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61</v>
      </c>
      <c r="F3677" s="213">
        <f t="shared" si="290"/>
        <v>3050</v>
      </c>
      <c r="G3677" s="202">
        <v>1311819</v>
      </c>
      <c r="H3677" s="198">
        <v>37041.413668981484</v>
      </c>
      <c r="I3677" t="s">
        <v>1226</v>
      </c>
      <c r="M3677" t="s">
        <v>1657</v>
      </c>
      <c r="N3677" t="s">
        <v>2977</v>
      </c>
      <c r="O3677" t="s">
        <v>514</v>
      </c>
      <c r="Q3677" s="199">
        <v>50</v>
      </c>
      <c r="S3677" t="s">
        <v>2945</v>
      </c>
      <c r="T3677" t="s">
        <v>3255</v>
      </c>
      <c r="U3677" s="201">
        <v>36.75</v>
      </c>
      <c r="V3677" t="s">
        <v>908</v>
      </c>
      <c r="W3677" t="s">
        <v>1247</v>
      </c>
      <c r="X3677" t="s">
        <v>1248</v>
      </c>
      <c r="Y3677" t="s">
        <v>1072</v>
      </c>
      <c r="Z3677" t="s">
        <v>1904</v>
      </c>
      <c r="AA3677">
        <v>626182.1</v>
      </c>
      <c r="AB3677" s="198">
        <v>37316.591666666667</v>
      </c>
      <c r="AC3677" s="198">
        <v>37376.591666666667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864</v>
      </c>
      <c r="G3678" s="202">
        <v>1311820</v>
      </c>
      <c r="H3678" s="198">
        <v>37041.41369212963</v>
      </c>
      <c r="I3678" t="s">
        <v>1097</v>
      </c>
      <c r="M3678" t="s">
        <v>2946</v>
      </c>
      <c r="N3678" t="s">
        <v>1524</v>
      </c>
      <c r="O3678" t="s">
        <v>4912</v>
      </c>
      <c r="P3678" s="199">
        <v>864</v>
      </c>
      <c r="S3678" t="s">
        <v>2947</v>
      </c>
      <c r="T3678" t="s">
        <v>3255</v>
      </c>
      <c r="U3678" s="201">
        <v>3.57</v>
      </c>
      <c r="V3678" t="s">
        <v>61</v>
      </c>
      <c r="W3678" t="s">
        <v>1363</v>
      </c>
      <c r="X3678" t="s">
        <v>1548</v>
      </c>
      <c r="Y3678" t="s">
        <v>1528</v>
      </c>
      <c r="Z3678" t="s">
        <v>1909</v>
      </c>
      <c r="AA3678">
        <v>818570</v>
      </c>
      <c r="AB3678" s="198">
        <v>37042.875</v>
      </c>
      <c r="AC3678" s="198">
        <v>37042.875</v>
      </c>
    </row>
    <row r="3679" spans="1:29" x14ac:dyDescent="0.25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620000</v>
      </c>
      <c r="G3679" s="202">
        <v>1311822</v>
      </c>
      <c r="H3679" s="198">
        <v>37041.413912037038</v>
      </c>
      <c r="I3679" t="s">
        <v>1267</v>
      </c>
      <c r="M3679" t="s">
        <v>2946</v>
      </c>
      <c r="N3679" t="s">
        <v>1268</v>
      </c>
      <c r="O3679" t="s">
        <v>1537</v>
      </c>
      <c r="Q3679" s="199">
        <v>20000</v>
      </c>
      <c r="S3679" t="s">
        <v>2947</v>
      </c>
      <c r="T3679" t="s">
        <v>3255</v>
      </c>
      <c r="U3679" s="201">
        <v>3.71</v>
      </c>
      <c r="V3679" t="s">
        <v>1490</v>
      </c>
      <c r="W3679" t="s">
        <v>1767</v>
      </c>
      <c r="X3679" t="s">
        <v>1269</v>
      </c>
      <c r="Y3679" t="s">
        <v>3275</v>
      </c>
      <c r="Z3679" t="s">
        <v>1909</v>
      </c>
      <c r="AA3679" t="s">
        <v>2699</v>
      </c>
      <c r="AB3679" s="198">
        <v>37073.875</v>
      </c>
      <c r="AC3679" s="198">
        <v>37103.875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5000</v>
      </c>
      <c r="G3680" s="202">
        <v>1311823</v>
      </c>
      <c r="H3680" s="198">
        <v>37041.413993055554</v>
      </c>
      <c r="I3680" t="s">
        <v>72</v>
      </c>
      <c r="M3680" t="s">
        <v>2946</v>
      </c>
      <c r="N3680" t="s">
        <v>1524</v>
      </c>
      <c r="O3680" t="s">
        <v>4845</v>
      </c>
      <c r="Q3680" s="199">
        <v>5000</v>
      </c>
      <c r="S3680" t="s">
        <v>2947</v>
      </c>
      <c r="T3680" t="s">
        <v>3255</v>
      </c>
      <c r="U3680" s="201">
        <v>3.7050000000000001</v>
      </c>
      <c r="V3680" t="s">
        <v>1010</v>
      </c>
      <c r="W3680" t="s">
        <v>1526</v>
      </c>
      <c r="X3680" t="s">
        <v>1527</v>
      </c>
      <c r="Y3680" t="s">
        <v>1528</v>
      </c>
      <c r="Z3680" t="s">
        <v>1909</v>
      </c>
      <c r="AA3680">
        <v>818571</v>
      </c>
      <c r="AB3680" s="198">
        <v>37042.875</v>
      </c>
      <c r="AC3680" s="198">
        <v>37042.875</v>
      </c>
    </row>
    <row r="3681" spans="1:29" x14ac:dyDescent="0.25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151</v>
      </c>
      <c r="F3681" s="213">
        <f t="shared" si="290"/>
        <v>755000</v>
      </c>
      <c r="G3681" s="202">
        <v>1311824</v>
      </c>
      <c r="H3681" s="198">
        <v>37041.4140625</v>
      </c>
      <c r="I3681" t="s">
        <v>67</v>
      </c>
      <c r="M3681" t="s">
        <v>2946</v>
      </c>
      <c r="N3681" t="s">
        <v>1268</v>
      </c>
      <c r="O3681" t="s">
        <v>1555</v>
      </c>
      <c r="Q3681" s="199">
        <v>5000</v>
      </c>
      <c r="S3681" t="s">
        <v>2947</v>
      </c>
      <c r="T3681" t="s">
        <v>3255</v>
      </c>
      <c r="U3681" s="201">
        <v>4.1500000000000004</v>
      </c>
      <c r="V3681" t="s">
        <v>442</v>
      </c>
      <c r="W3681" t="s">
        <v>1767</v>
      </c>
      <c r="X3681" t="s">
        <v>1269</v>
      </c>
      <c r="Y3681" t="s">
        <v>3275</v>
      </c>
      <c r="Z3681" t="s">
        <v>1909</v>
      </c>
      <c r="AA3681" t="s">
        <v>2700</v>
      </c>
      <c r="AB3681" s="198">
        <v>37196</v>
      </c>
      <c r="AC3681" s="198">
        <v>37346</v>
      </c>
    </row>
    <row r="3682" spans="1:29" x14ac:dyDescent="0.25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1311825</v>
      </c>
      <c r="H3682" s="198">
        <v>37041.4140625</v>
      </c>
      <c r="I3682" t="s">
        <v>72</v>
      </c>
      <c r="M3682" t="s">
        <v>2946</v>
      </c>
      <c r="N3682" t="s">
        <v>1524</v>
      </c>
      <c r="O3682" t="s">
        <v>4845</v>
      </c>
      <c r="Q3682" s="199">
        <v>5000</v>
      </c>
      <c r="S3682" t="s">
        <v>2947</v>
      </c>
      <c r="T3682" t="s">
        <v>3255</v>
      </c>
      <c r="U3682" s="201">
        <v>3.7063000000000001</v>
      </c>
      <c r="V3682" t="s">
        <v>1010</v>
      </c>
      <c r="W3682" t="s">
        <v>1526</v>
      </c>
      <c r="X3682" t="s">
        <v>1527</v>
      </c>
      <c r="Y3682" t="s">
        <v>1528</v>
      </c>
      <c r="Z3682" t="s">
        <v>1909</v>
      </c>
      <c r="AA3682">
        <v>818572</v>
      </c>
      <c r="AB3682" s="198">
        <v>37042.875</v>
      </c>
      <c r="AC3682" s="198">
        <v>37042.875</v>
      </c>
    </row>
    <row r="3683" spans="1:29" x14ac:dyDescent="0.25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2800</v>
      </c>
      <c r="G3683" s="202">
        <v>1311827</v>
      </c>
      <c r="H3683" s="198">
        <v>37041.414120370369</v>
      </c>
      <c r="I3683" t="s">
        <v>1430</v>
      </c>
      <c r="M3683" t="s">
        <v>2946</v>
      </c>
      <c r="N3683" t="s">
        <v>1524</v>
      </c>
      <c r="O3683" t="s">
        <v>2071</v>
      </c>
      <c r="Q3683" s="199">
        <v>2800</v>
      </c>
      <c r="S3683" t="s">
        <v>2947</v>
      </c>
      <c r="T3683" t="s">
        <v>3255</v>
      </c>
      <c r="U3683" s="201">
        <v>3.53</v>
      </c>
      <c r="V3683" t="s">
        <v>3005</v>
      </c>
      <c r="W3683" t="s">
        <v>1107</v>
      </c>
      <c r="X3683" t="s">
        <v>85</v>
      </c>
      <c r="Y3683" t="s">
        <v>1528</v>
      </c>
      <c r="Z3683" t="s">
        <v>1909</v>
      </c>
      <c r="AA3683">
        <v>818573</v>
      </c>
      <c r="AB3683" s="198">
        <v>37042.875</v>
      </c>
      <c r="AC3683" s="198">
        <v>37042.875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2800</v>
      </c>
      <c r="G3684" s="202">
        <v>1311829</v>
      </c>
      <c r="H3684" s="198">
        <v>37041.414201388892</v>
      </c>
      <c r="I3684" t="s">
        <v>1430</v>
      </c>
      <c r="M3684" t="s">
        <v>2946</v>
      </c>
      <c r="N3684" t="s">
        <v>1524</v>
      </c>
      <c r="O3684" t="s">
        <v>112</v>
      </c>
      <c r="P3684" s="199">
        <v>2800</v>
      </c>
      <c r="S3684" t="s">
        <v>2947</v>
      </c>
      <c r="T3684" t="s">
        <v>3255</v>
      </c>
      <c r="U3684" s="201">
        <v>3.5449999999999999</v>
      </c>
      <c r="V3684" t="s">
        <v>2301</v>
      </c>
      <c r="W3684" t="s">
        <v>1388</v>
      </c>
      <c r="X3684" t="s">
        <v>85</v>
      </c>
      <c r="Y3684" t="s">
        <v>1528</v>
      </c>
      <c r="Z3684" t="s">
        <v>1909</v>
      </c>
      <c r="AA3684">
        <v>818574</v>
      </c>
      <c r="AB3684" s="198">
        <v>37042.875</v>
      </c>
      <c r="AC3684" s="198">
        <v>37042.875</v>
      </c>
    </row>
    <row r="3685" spans="1:29" x14ac:dyDescent="0.25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</v>
      </c>
      <c r="G3685" s="202">
        <v>1311831</v>
      </c>
      <c r="H3685" s="198">
        <v>37041.414236111108</v>
      </c>
      <c r="I3685" t="s">
        <v>1546</v>
      </c>
      <c r="M3685" t="s">
        <v>2946</v>
      </c>
      <c r="N3685" t="s">
        <v>1524</v>
      </c>
      <c r="O3685" t="s">
        <v>4845</v>
      </c>
      <c r="Q3685" s="199">
        <v>5000</v>
      </c>
      <c r="S3685" t="s">
        <v>2947</v>
      </c>
      <c r="T3685" t="s">
        <v>3255</v>
      </c>
      <c r="U3685" s="201">
        <v>3.7063000000000001</v>
      </c>
      <c r="V3685" t="s">
        <v>2973</v>
      </c>
      <c r="W3685" t="s">
        <v>1526</v>
      </c>
      <c r="X3685" t="s">
        <v>1527</v>
      </c>
      <c r="Y3685" t="s">
        <v>1528</v>
      </c>
      <c r="Z3685" t="s">
        <v>1909</v>
      </c>
      <c r="AA3685">
        <v>818575</v>
      </c>
      <c r="AB3685" s="198">
        <v>37042.875</v>
      </c>
      <c r="AC3685" s="198">
        <v>37042.875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30</v>
      </c>
      <c r="F3686" s="213">
        <f t="shared" si="290"/>
        <v>150000</v>
      </c>
      <c r="G3686" s="202">
        <v>1311832</v>
      </c>
      <c r="H3686" s="198">
        <v>37041.414247685185</v>
      </c>
      <c r="I3686" t="s">
        <v>1274</v>
      </c>
      <c r="M3686" t="s">
        <v>2946</v>
      </c>
      <c r="N3686" t="s">
        <v>1524</v>
      </c>
      <c r="O3686" t="s">
        <v>1145</v>
      </c>
      <c r="P3686" s="199">
        <v>5000</v>
      </c>
      <c r="S3686" t="s">
        <v>2947</v>
      </c>
      <c r="T3686" t="s">
        <v>3255</v>
      </c>
      <c r="U3686" s="201">
        <v>4</v>
      </c>
      <c r="V3686" t="s">
        <v>57</v>
      </c>
      <c r="W3686" t="s">
        <v>250</v>
      </c>
      <c r="X3686" t="s">
        <v>70</v>
      </c>
      <c r="Y3686" t="s">
        <v>1528</v>
      </c>
      <c r="Z3686" t="s">
        <v>1909</v>
      </c>
      <c r="AA3686">
        <v>818576</v>
      </c>
      <c r="AB3686" s="198">
        <v>37043.875</v>
      </c>
      <c r="AC3686" s="198">
        <v>37072.875</v>
      </c>
    </row>
    <row r="3687" spans="1:29" x14ac:dyDescent="0.25">
      <c r="A3687" s="44" t="str">
        <f t="shared" si="286"/>
        <v>US Crude Financial</v>
      </c>
      <c r="B3687" s="44" t="str">
        <f t="shared" si="287"/>
        <v>US</v>
      </c>
      <c r="C3687" s="44" t="str">
        <f t="shared" si="288"/>
        <v>Crude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50000</v>
      </c>
      <c r="G3687" s="202">
        <v>1311835</v>
      </c>
      <c r="H3687" s="198">
        <v>37041.414467592593</v>
      </c>
      <c r="I3687" t="s">
        <v>1062</v>
      </c>
      <c r="M3687" t="s">
        <v>3086</v>
      </c>
      <c r="N3687" t="s">
        <v>1063</v>
      </c>
      <c r="O3687" t="s">
        <v>2972</v>
      </c>
      <c r="P3687" s="199">
        <v>50000</v>
      </c>
      <c r="S3687" t="s">
        <v>2953</v>
      </c>
      <c r="T3687" t="s">
        <v>3255</v>
      </c>
      <c r="U3687" s="201">
        <v>28.89</v>
      </c>
      <c r="V3687" t="s">
        <v>447</v>
      </c>
      <c r="W3687" t="s">
        <v>1065</v>
      </c>
      <c r="X3687" t="s">
        <v>1066</v>
      </c>
      <c r="Y3687" t="s">
        <v>1670</v>
      </c>
      <c r="Z3687" t="s">
        <v>1909</v>
      </c>
      <c r="AA3687">
        <v>109615</v>
      </c>
      <c r="AB3687" s="198">
        <v>37073</v>
      </c>
      <c r="AC3687" s="198">
        <v>37103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3000</v>
      </c>
      <c r="G3688" s="202">
        <v>1311836</v>
      </c>
      <c r="H3688" s="198">
        <v>37041.414479166669</v>
      </c>
      <c r="I3688" t="s">
        <v>1546</v>
      </c>
      <c r="M3688" t="s">
        <v>2946</v>
      </c>
      <c r="N3688" t="s">
        <v>1524</v>
      </c>
      <c r="O3688" t="s">
        <v>4941</v>
      </c>
      <c r="P3688" s="199">
        <v>3000</v>
      </c>
      <c r="S3688" t="s">
        <v>2947</v>
      </c>
      <c r="T3688" t="s">
        <v>3255</v>
      </c>
      <c r="U3688" s="201">
        <v>3.585</v>
      </c>
      <c r="V3688" t="s">
        <v>3136</v>
      </c>
      <c r="W3688" t="s">
        <v>1388</v>
      </c>
      <c r="X3688" t="s">
        <v>85</v>
      </c>
      <c r="Y3688" t="s">
        <v>1528</v>
      </c>
      <c r="Z3688" t="s">
        <v>1909</v>
      </c>
      <c r="AA3688">
        <v>818577</v>
      </c>
      <c r="AB3688" s="198">
        <v>37042.875</v>
      </c>
      <c r="AC3688" s="198">
        <v>37042.875</v>
      </c>
    </row>
    <row r="3689" spans="1:29" x14ac:dyDescent="0.25">
      <c r="A3689" s="44" t="str">
        <f t="shared" si="286"/>
        <v xml:space="preserve"> Crude Financial</v>
      </c>
      <c r="B3689" s="44" t="str">
        <f t="shared" si="287"/>
        <v/>
      </c>
      <c r="C3689" s="44" t="str">
        <f t="shared" si="288"/>
        <v>Crude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45000</v>
      </c>
      <c r="G3689" s="202">
        <v>1311837</v>
      </c>
      <c r="H3689" s="198">
        <v>37041.414618055554</v>
      </c>
      <c r="I3689" t="s">
        <v>1044</v>
      </c>
      <c r="M3689" t="s">
        <v>3086</v>
      </c>
      <c r="N3689" t="s">
        <v>2322</v>
      </c>
      <c r="O3689" t="s">
        <v>2323</v>
      </c>
      <c r="P3689" s="199">
        <v>15000</v>
      </c>
      <c r="S3689" t="s">
        <v>2953</v>
      </c>
      <c r="T3689" t="s">
        <v>3255</v>
      </c>
      <c r="U3689" s="201">
        <v>27.55</v>
      </c>
      <c r="V3689" t="s">
        <v>1045</v>
      </c>
      <c r="W3689" t="s">
        <v>1050</v>
      </c>
      <c r="X3689" t="s">
        <v>1051</v>
      </c>
      <c r="Y3689" t="s">
        <v>1670</v>
      </c>
      <c r="Z3689" t="s">
        <v>3420</v>
      </c>
      <c r="AA3689">
        <v>109616</v>
      </c>
      <c r="AB3689" s="198">
        <v>37073</v>
      </c>
      <c r="AC3689" s="198">
        <v>37164</v>
      </c>
    </row>
    <row r="3690" spans="1:29" x14ac:dyDescent="0.25">
      <c r="A3690" s="44" t="str">
        <f t="shared" si="286"/>
        <v>US Crude Financial</v>
      </c>
      <c r="B3690" s="44" t="str">
        <f t="shared" si="287"/>
        <v>US</v>
      </c>
      <c r="C3690" s="44" t="str">
        <f t="shared" si="288"/>
        <v>Crude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50000</v>
      </c>
      <c r="G3690" s="202">
        <v>1311838</v>
      </c>
      <c r="H3690" s="198">
        <v>37041.414722222224</v>
      </c>
      <c r="I3690" t="s">
        <v>1395</v>
      </c>
      <c r="M3690" t="s">
        <v>3086</v>
      </c>
      <c r="N3690" t="s">
        <v>1063</v>
      </c>
      <c r="O3690" t="s">
        <v>1344</v>
      </c>
      <c r="Q3690" s="199">
        <v>50000</v>
      </c>
      <c r="S3690" t="s">
        <v>2953</v>
      </c>
      <c r="T3690" t="s">
        <v>3255</v>
      </c>
      <c r="U3690" s="201">
        <v>28.91</v>
      </c>
      <c r="V3690" t="s">
        <v>3344</v>
      </c>
      <c r="W3690" t="s">
        <v>1065</v>
      </c>
      <c r="X3690" t="s">
        <v>1120</v>
      </c>
      <c r="Y3690" t="s">
        <v>1670</v>
      </c>
      <c r="Z3690" t="s">
        <v>1909</v>
      </c>
      <c r="AA3690">
        <v>109617</v>
      </c>
      <c r="AB3690" s="198">
        <v>37073</v>
      </c>
      <c r="AC3690" s="198">
        <v>37103</v>
      </c>
    </row>
    <row r="3691" spans="1:29" x14ac:dyDescent="0.25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30</v>
      </c>
      <c r="F3691" s="213">
        <f t="shared" si="290"/>
        <v>97650</v>
      </c>
      <c r="G3691" s="202">
        <v>1311841</v>
      </c>
      <c r="H3691" s="198">
        <v>37041.414884259262</v>
      </c>
      <c r="I3691" t="s">
        <v>1060</v>
      </c>
      <c r="M3691" t="s">
        <v>2946</v>
      </c>
      <c r="N3691" t="s">
        <v>1524</v>
      </c>
      <c r="O3691" t="s">
        <v>516</v>
      </c>
      <c r="Q3691" s="199">
        <v>3255</v>
      </c>
      <c r="S3691" t="s">
        <v>2947</v>
      </c>
      <c r="T3691" t="s">
        <v>3255</v>
      </c>
      <c r="U3691" s="201">
        <v>3.54</v>
      </c>
      <c r="V3691" t="s">
        <v>2701</v>
      </c>
      <c r="W3691" t="s">
        <v>1388</v>
      </c>
      <c r="X3691" t="s">
        <v>85</v>
      </c>
      <c r="Y3691" t="s">
        <v>1528</v>
      </c>
      <c r="Z3691" t="s">
        <v>1909</v>
      </c>
      <c r="AA3691">
        <v>818579</v>
      </c>
      <c r="AB3691" s="198">
        <v>37043.875</v>
      </c>
      <c r="AC3691" s="198">
        <v>37072.875</v>
      </c>
    </row>
    <row r="3692" spans="1:29" x14ac:dyDescent="0.25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11</v>
      </c>
      <c r="G3692" s="202">
        <v>1311843</v>
      </c>
      <c r="H3692" s="198">
        <v>37041.415266203701</v>
      </c>
      <c r="I3692" t="s">
        <v>1067</v>
      </c>
      <c r="M3692" t="s">
        <v>2952</v>
      </c>
      <c r="N3692" t="s">
        <v>3265</v>
      </c>
      <c r="O3692" t="s">
        <v>3266</v>
      </c>
      <c r="Q3692" s="199">
        <v>11</v>
      </c>
      <c r="S3692" t="s">
        <v>3254</v>
      </c>
      <c r="T3692" t="s">
        <v>3255</v>
      </c>
      <c r="U3692" s="201">
        <v>1523</v>
      </c>
      <c r="V3692" t="s">
        <v>2702</v>
      </c>
      <c r="W3692" t="s">
        <v>3261</v>
      </c>
      <c r="X3692" t="s">
        <v>3257</v>
      </c>
      <c r="Y3692" t="s">
        <v>3258</v>
      </c>
      <c r="Z3692" t="s">
        <v>3259</v>
      </c>
      <c r="AA3692">
        <v>2158171</v>
      </c>
    </row>
    <row r="3693" spans="1:29" x14ac:dyDescent="0.25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2000</v>
      </c>
      <c r="G3693" s="202">
        <v>1311844</v>
      </c>
      <c r="H3693" s="198">
        <v>37041.415277777778</v>
      </c>
      <c r="I3693" t="s">
        <v>1262</v>
      </c>
      <c r="M3693" t="s">
        <v>2946</v>
      </c>
      <c r="N3693" t="s">
        <v>1524</v>
      </c>
      <c r="O3693" t="s">
        <v>4965</v>
      </c>
      <c r="P3693" s="199">
        <v>2000</v>
      </c>
      <c r="S3693" t="s">
        <v>2947</v>
      </c>
      <c r="T3693" t="s">
        <v>3255</v>
      </c>
      <c r="U3693" s="201">
        <v>3.9</v>
      </c>
      <c r="V3693" t="s">
        <v>2059</v>
      </c>
      <c r="W3693" t="s">
        <v>250</v>
      </c>
      <c r="X3693" t="s">
        <v>70</v>
      </c>
      <c r="Y3693" t="s">
        <v>1528</v>
      </c>
      <c r="Z3693" t="s">
        <v>1909</v>
      </c>
      <c r="AA3693">
        <v>818580</v>
      </c>
      <c r="AB3693" s="198">
        <v>37042.875</v>
      </c>
      <c r="AC3693" s="198">
        <v>37042.875</v>
      </c>
    </row>
    <row r="3694" spans="1:29" x14ac:dyDescent="0.25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1575</v>
      </c>
      <c r="G3694" s="202">
        <v>1311845</v>
      </c>
      <c r="H3694" s="198">
        <v>37041.415416666663</v>
      </c>
      <c r="I3694" t="s">
        <v>1254</v>
      </c>
      <c r="M3694" t="s">
        <v>2946</v>
      </c>
      <c r="N3694" t="s">
        <v>1524</v>
      </c>
      <c r="O3694" t="s">
        <v>360</v>
      </c>
      <c r="Q3694" s="199">
        <v>1575</v>
      </c>
      <c r="S3694" t="s">
        <v>2947</v>
      </c>
      <c r="T3694" t="s">
        <v>3255</v>
      </c>
      <c r="U3694" s="201">
        <v>3.5649999999999999</v>
      </c>
      <c r="V3694" t="s">
        <v>349</v>
      </c>
      <c r="W3694" t="s">
        <v>1107</v>
      </c>
      <c r="X3694" t="s">
        <v>85</v>
      </c>
      <c r="Y3694" t="s">
        <v>1528</v>
      </c>
      <c r="Z3694" t="s">
        <v>1909</v>
      </c>
      <c r="AA3694">
        <v>818582</v>
      </c>
      <c r="AB3694" s="198">
        <v>37042.875</v>
      </c>
      <c r="AC3694" s="198">
        <v>37042.875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1306</v>
      </c>
      <c r="G3695" s="202">
        <v>1311846</v>
      </c>
      <c r="H3695" s="198">
        <v>37041.415613425925</v>
      </c>
      <c r="I3695" t="s">
        <v>1546</v>
      </c>
      <c r="M3695" t="s">
        <v>2946</v>
      </c>
      <c r="N3695" t="s">
        <v>1524</v>
      </c>
      <c r="O3695" t="s">
        <v>4845</v>
      </c>
      <c r="Q3695" s="199">
        <v>1306</v>
      </c>
      <c r="S3695" t="s">
        <v>2947</v>
      </c>
      <c r="T3695" t="s">
        <v>3255</v>
      </c>
      <c r="U3695" s="201">
        <v>3.7075</v>
      </c>
      <c r="V3695" t="s">
        <v>2973</v>
      </c>
      <c r="W3695" t="s">
        <v>1526</v>
      </c>
      <c r="X3695" t="s">
        <v>1527</v>
      </c>
      <c r="Y3695" t="s">
        <v>1528</v>
      </c>
      <c r="Z3695" t="s">
        <v>1909</v>
      </c>
      <c r="AA3695">
        <v>818583</v>
      </c>
      <c r="AB3695" s="198">
        <v>37042.875</v>
      </c>
      <c r="AC3695" s="198">
        <v>37042.875</v>
      </c>
    </row>
    <row r="3696" spans="1:29" x14ac:dyDescent="0.25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1311847</v>
      </c>
      <c r="H3696" s="198">
        <v>37041.415636574071</v>
      </c>
      <c r="I3696" t="s">
        <v>1062</v>
      </c>
      <c r="M3696" t="s">
        <v>3086</v>
      </c>
      <c r="N3696" t="s">
        <v>1063</v>
      </c>
      <c r="O3696" t="s">
        <v>1344</v>
      </c>
      <c r="P3696" s="199">
        <v>50000</v>
      </c>
      <c r="S3696" t="s">
        <v>2953</v>
      </c>
      <c r="T3696" t="s">
        <v>3255</v>
      </c>
      <c r="U3696" s="201">
        <v>28.89</v>
      </c>
      <c r="V3696" t="s">
        <v>3167</v>
      </c>
      <c r="W3696" t="s">
        <v>1065</v>
      </c>
      <c r="X3696" t="s">
        <v>1120</v>
      </c>
      <c r="Y3696" t="s">
        <v>1670</v>
      </c>
      <c r="Z3696" t="s">
        <v>1909</v>
      </c>
      <c r="AA3696">
        <v>109618</v>
      </c>
      <c r="AB3696" s="198">
        <v>37073</v>
      </c>
      <c r="AC3696" s="198">
        <v>37103</v>
      </c>
    </row>
    <row r="3697" spans="1:29" x14ac:dyDescent="0.25">
      <c r="A3697" s="44" t="str">
        <f t="shared" si="286"/>
        <v>US Crude Financial</v>
      </c>
      <c r="B3697" s="44" t="str">
        <f t="shared" si="287"/>
        <v>US</v>
      </c>
      <c r="C3697" s="44" t="str">
        <f t="shared" si="288"/>
        <v>Crude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50000</v>
      </c>
      <c r="G3697" s="202">
        <v>1311848</v>
      </c>
      <c r="H3697" s="198">
        <v>37041.41578703704</v>
      </c>
      <c r="I3697" t="s">
        <v>1062</v>
      </c>
      <c r="M3697" t="s">
        <v>3086</v>
      </c>
      <c r="N3697" t="s">
        <v>1063</v>
      </c>
      <c r="O3697" t="s">
        <v>2972</v>
      </c>
      <c r="P3697" s="199">
        <v>50000</v>
      </c>
      <c r="S3697" t="s">
        <v>2953</v>
      </c>
      <c r="T3697" t="s">
        <v>3255</v>
      </c>
      <c r="U3697" s="201">
        <v>28.87</v>
      </c>
      <c r="V3697" t="s">
        <v>447</v>
      </c>
      <c r="W3697" t="s">
        <v>1065</v>
      </c>
      <c r="X3697" t="s">
        <v>1066</v>
      </c>
      <c r="Y3697" t="s">
        <v>1670</v>
      </c>
      <c r="Z3697" t="s">
        <v>1909</v>
      </c>
      <c r="AA3697">
        <v>109619</v>
      </c>
      <c r="AB3697" s="198">
        <v>37073</v>
      </c>
      <c r="AC3697" s="198">
        <v>37103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1311849</v>
      </c>
      <c r="H3698" s="198">
        <v>37041.415856481479</v>
      </c>
      <c r="I3698" t="s">
        <v>2910</v>
      </c>
      <c r="M3698" t="s">
        <v>2946</v>
      </c>
      <c r="N3698" t="s">
        <v>1524</v>
      </c>
      <c r="O3698" t="s">
        <v>360</v>
      </c>
      <c r="P3698" s="199">
        <v>5000</v>
      </c>
      <c r="S3698" t="s">
        <v>2947</v>
      </c>
      <c r="T3698" t="s">
        <v>3255</v>
      </c>
      <c r="U3698" s="201">
        <v>3.5449999999999999</v>
      </c>
      <c r="V3698" t="s">
        <v>416</v>
      </c>
      <c r="W3698" t="s">
        <v>1107</v>
      </c>
      <c r="X3698" t="s">
        <v>85</v>
      </c>
      <c r="Y3698" t="s">
        <v>1528</v>
      </c>
      <c r="Z3698" t="s">
        <v>1909</v>
      </c>
      <c r="AA3698">
        <v>818584</v>
      </c>
      <c r="AB3698" s="198">
        <v>37042.875</v>
      </c>
      <c r="AC3698" s="198">
        <v>37042.875</v>
      </c>
    </row>
    <row r="3699" spans="1:29" x14ac:dyDescent="0.25">
      <c r="A3699" s="44" t="str">
        <f t="shared" si="286"/>
        <v xml:space="preserve"> Natural Gas Physical</v>
      </c>
      <c r="B3699" s="44" t="str">
        <f t="shared" si="287"/>
        <v/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10000</v>
      </c>
      <c r="G3699" s="202">
        <v>1311850</v>
      </c>
      <c r="H3699" s="198">
        <v>37041.416018518517</v>
      </c>
      <c r="I3699" t="s">
        <v>1226</v>
      </c>
      <c r="M3699" t="s">
        <v>2946</v>
      </c>
      <c r="N3699" t="s">
        <v>96</v>
      </c>
      <c r="O3699" t="s">
        <v>1016</v>
      </c>
      <c r="Q3699" s="199">
        <v>10000</v>
      </c>
      <c r="S3699" t="s">
        <v>3329</v>
      </c>
      <c r="T3699" t="s">
        <v>97</v>
      </c>
      <c r="U3699" s="201">
        <v>4.7649999999999997</v>
      </c>
      <c r="V3699" t="s">
        <v>1162</v>
      </c>
      <c r="W3699" t="s">
        <v>98</v>
      </c>
      <c r="X3699" t="s">
        <v>99</v>
      </c>
      <c r="Y3699" t="s">
        <v>1528</v>
      </c>
      <c r="Z3699" t="s">
        <v>1910</v>
      </c>
      <c r="AA3699">
        <v>818585</v>
      </c>
      <c r="AB3699" s="198">
        <v>37041.875</v>
      </c>
      <c r="AC3699" s="198">
        <v>37041.875</v>
      </c>
    </row>
    <row r="3700" spans="1:29" x14ac:dyDescent="0.25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100000</v>
      </c>
      <c r="G3700" s="202">
        <v>1311851</v>
      </c>
      <c r="H3700" s="198">
        <v>37041.416122685187</v>
      </c>
      <c r="I3700" t="s">
        <v>3314</v>
      </c>
      <c r="M3700" t="s">
        <v>2946</v>
      </c>
      <c r="N3700" t="s">
        <v>3288</v>
      </c>
      <c r="O3700" t="s">
        <v>4717</v>
      </c>
      <c r="Q3700" s="199">
        <v>100000</v>
      </c>
      <c r="S3700" t="s">
        <v>3290</v>
      </c>
      <c r="T3700" t="s">
        <v>3291</v>
      </c>
      <c r="U3700" s="201">
        <v>20.75</v>
      </c>
      <c r="V3700" t="s">
        <v>35</v>
      </c>
      <c r="W3700" t="s">
        <v>3302</v>
      </c>
      <c r="X3700" t="s">
        <v>3293</v>
      </c>
      <c r="Y3700" t="s">
        <v>3294</v>
      </c>
      <c r="Z3700" t="s">
        <v>3260</v>
      </c>
      <c r="AA3700">
        <v>105495</v>
      </c>
      <c r="AB3700" s="198">
        <v>37042.875</v>
      </c>
      <c r="AC3700" s="198">
        <v>37042.875</v>
      </c>
    </row>
    <row r="3701" spans="1:29" x14ac:dyDescent="0.25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50000</v>
      </c>
      <c r="G3701" s="202">
        <v>1311852</v>
      </c>
      <c r="H3701" s="198">
        <v>37041.416238425925</v>
      </c>
      <c r="I3701" t="s">
        <v>3314</v>
      </c>
      <c r="M3701" t="s">
        <v>2946</v>
      </c>
      <c r="N3701" t="s">
        <v>3367</v>
      </c>
      <c r="O3701" t="s">
        <v>2683</v>
      </c>
      <c r="P3701" s="199">
        <v>50000</v>
      </c>
      <c r="S3701" t="s">
        <v>3290</v>
      </c>
      <c r="T3701" t="s">
        <v>3291</v>
      </c>
      <c r="U3701" s="201">
        <v>20.8</v>
      </c>
      <c r="V3701" t="s">
        <v>35</v>
      </c>
      <c r="W3701" t="s">
        <v>3424</v>
      </c>
      <c r="X3701" t="s">
        <v>3425</v>
      </c>
      <c r="Y3701" t="s">
        <v>3294</v>
      </c>
      <c r="Z3701" t="s">
        <v>3260</v>
      </c>
      <c r="AA3701">
        <v>105496</v>
      </c>
      <c r="AB3701" s="198">
        <v>37042.875</v>
      </c>
      <c r="AC3701" s="198">
        <v>37042.875</v>
      </c>
    </row>
    <row r="3702" spans="1:29" x14ac:dyDescent="0.25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31</v>
      </c>
      <c r="F3702" s="213">
        <f t="shared" si="290"/>
        <v>620000</v>
      </c>
      <c r="G3702" s="202">
        <v>1311854</v>
      </c>
      <c r="H3702" s="198">
        <v>37041.416319444441</v>
      </c>
      <c r="I3702" t="s">
        <v>1095</v>
      </c>
      <c r="M3702" t="s">
        <v>2946</v>
      </c>
      <c r="N3702" t="s">
        <v>1268</v>
      </c>
      <c r="O3702" t="s">
        <v>1537</v>
      </c>
      <c r="Q3702" s="199">
        <v>20000</v>
      </c>
      <c r="S3702" t="s">
        <v>2947</v>
      </c>
      <c r="T3702" t="s">
        <v>3255</v>
      </c>
      <c r="U3702" s="201">
        <v>3.72</v>
      </c>
      <c r="V3702" t="s">
        <v>1096</v>
      </c>
      <c r="W3702" t="s">
        <v>1767</v>
      </c>
      <c r="X3702" t="s">
        <v>1269</v>
      </c>
      <c r="Y3702" t="s">
        <v>3275</v>
      </c>
      <c r="Z3702" t="s">
        <v>1909</v>
      </c>
      <c r="AA3702" t="s">
        <v>2703</v>
      </c>
      <c r="AB3702" s="198">
        <v>37073.875</v>
      </c>
      <c r="AC3702" s="198">
        <v>37103.875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2986</v>
      </c>
      <c r="G3703" s="202">
        <v>1311853</v>
      </c>
      <c r="H3703" s="198">
        <v>37041.416319444441</v>
      </c>
      <c r="I3703" t="s">
        <v>3138</v>
      </c>
      <c r="M3703" t="s">
        <v>2946</v>
      </c>
      <c r="N3703" t="s">
        <v>1524</v>
      </c>
      <c r="O3703" t="s">
        <v>4845</v>
      </c>
      <c r="Q3703" s="199">
        <v>2986</v>
      </c>
      <c r="S3703" t="s">
        <v>2947</v>
      </c>
      <c r="T3703" t="s">
        <v>3255</v>
      </c>
      <c r="U3703" s="201">
        <v>3.7075</v>
      </c>
      <c r="V3703" t="s">
        <v>3139</v>
      </c>
      <c r="W3703" t="s">
        <v>1526</v>
      </c>
      <c r="X3703" t="s">
        <v>1527</v>
      </c>
      <c r="Y3703" t="s">
        <v>1528</v>
      </c>
      <c r="Z3703" t="s">
        <v>1909</v>
      </c>
      <c r="AA3703">
        <v>818587</v>
      </c>
      <c r="AB3703" s="198">
        <v>37042.875</v>
      </c>
      <c r="AC3703" s="198">
        <v>37042.875</v>
      </c>
    </row>
    <row r="3704" spans="1:29" x14ac:dyDescent="0.25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30</v>
      </c>
      <c r="F3704" s="213">
        <f t="shared" si="290"/>
        <v>150000</v>
      </c>
      <c r="G3704" s="202">
        <v>1311856</v>
      </c>
      <c r="H3704" s="198">
        <v>37041.416400462964</v>
      </c>
      <c r="I3704" t="s">
        <v>1331</v>
      </c>
      <c r="M3704" t="s">
        <v>2946</v>
      </c>
      <c r="N3704" t="s">
        <v>96</v>
      </c>
      <c r="O3704" t="s">
        <v>3128</v>
      </c>
      <c r="Q3704" s="199">
        <v>5000</v>
      </c>
      <c r="S3704" t="s">
        <v>3329</v>
      </c>
      <c r="T3704" t="s">
        <v>97</v>
      </c>
      <c r="U3704" s="201">
        <v>4.8499999999999996</v>
      </c>
      <c r="V3704" t="s">
        <v>1332</v>
      </c>
      <c r="W3704" t="s">
        <v>1502</v>
      </c>
      <c r="X3704" t="s">
        <v>99</v>
      </c>
      <c r="Y3704" t="s">
        <v>1528</v>
      </c>
      <c r="Z3704" t="s">
        <v>1910</v>
      </c>
      <c r="AA3704">
        <v>818589</v>
      </c>
      <c r="AB3704" s="198">
        <v>37043.875</v>
      </c>
      <c r="AC3704" s="198">
        <v>37072.875</v>
      </c>
    </row>
    <row r="3705" spans="1:29" x14ac:dyDescent="0.25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10000</v>
      </c>
      <c r="G3705" s="202">
        <v>1311858</v>
      </c>
      <c r="H3705" s="198">
        <v>37041.416504629633</v>
      </c>
      <c r="I3705" t="s">
        <v>1226</v>
      </c>
      <c r="M3705" t="s">
        <v>2946</v>
      </c>
      <c r="N3705" t="s">
        <v>96</v>
      </c>
      <c r="O3705" t="s">
        <v>1016</v>
      </c>
      <c r="Q3705" s="199">
        <v>10000</v>
      </c>
      <c r="S3705" t="s">
        <v>3329</v>
      </c>
      <c r="T3705" t="s">
        <v>97</v>
      </c>
      <c r="U3705" s="201">
        <v>4.7699999999999996</v>
      </c>
      <c r="V3705" t="s">
        <v>336</v>
      </c>
      <c r="W3705" t="s">
        <v>98</v>
      </c>
      <c r="X3705" t="s">
        <v>99</v>
      </c>
      <c r="Y3705" t="s">
        <v>1528</v>
      </c>
      <c r="Z3705" t="s">
        <v>1910</v>
      </c>
      <c r="AA3705">
        <v>818590</v>
      </c>
      <c r="AB3705" s="198">
        <v>37041.875</v>
      </c>
      <c r="AC3705" s="198">
        <v>37041.875</v>
      </c>
    </row>
    <row r="3706" spans="1:29" x14ac:dyDescent="0.25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30</v>
      </c>
      <c r="F3706" s="213">
        <f t="shared" si="290"/>
        <v>150000</v>
      </c>
      <c r="G3706" s="202">
        <v>1311859</v>
      </c>
      <c r="H3706" s="198">
        <v>37041.416527777779</v>
      </c>
      <c r="I3706" t="s">
        <v>1331</v>
      </c>
      <c r="M3706" t="s">
        <v>2946</v>
      </c>
      <c r="N3706" t="s">
        <v>96</v>
      </c>
      <c r="O3706" t="s">
        <v>3128</v>
      </c>
      <c r="Q3706" s="199">
        <v>5000</v>
      </c>
      <c r="S3706" t="s">
        <v>3329</v>
      </c>
      <c r="T3706" t="s">
        <v>97</v>
      </c>
      <c r="U3706" s="201">
        <v>4.8600000000000003</v>
      </c>
      <c r="V3706" t="s">
        <v>1332</v>
      </c>
      <c r="W3706" t="s">
        <v>1502</v>
      </c>
      <c r="X3706" t="s">
        <v>99</v>
      </c>
      <c r="Y3706" t="s">
        <v>1528</v>
      </c>
      <c r="Z3706" t="s">
        <v>1910</v>
      </c>
      <c r="AA3706">
        <v>818591</v>
      </c>
      <c r="AB3706" s="198">
        <v>37043.875</v>
      </c>
      <c r="AC3706" s="198">
        <v>37072.875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1311861</v>
      </c>
      <c r="H3707" s="198">
        <v>37041.416574074072</v>
      </c>
      <c r="I3707" t="s">
        <v>3095</v>
      </c>
      <c r="M3707" t="s">
        <v>2946</v>
      </c>
      <c r="N3707" t="s">
        <v>1524</v>
      </c>
      <c r="O3707" t="s">
        <v>2016</v>
      </c>
      <c r="Q3707" s="199">
        <v>10000</v>
      </c>
      <c r="S3707" t="s">
        <v>2947</v>
      </c>
      <c r="T3707" t="s">
        <v>3255</v>
      </c>
      <c r="U3707" s="201">
        <v>3.62</v>
      </c>
      <c r="V3707" t="s">
        <v>1396</v>
      </c>
      <c r="W3707" t="s">
        <v>1107</v>
      </c>
      <c r="X3707" t="s">
        <v>1108</v>
      </c>
      <c r="Y3707" t="s">
        <v>1528</v>
      </c>
      <c r="Z3707" t="s">
        <v>1909</v>
      </c>
      <c r="AA3707">
        <v>818592</v>
      </c>
      <c r="AB3707" s="198">
        <v>37042.875</v>
      </c>
      <c r="AC3707" s="198">
        <v>37042.875</v>
      </c>
    </row>
    <row r="3708" spans="1:29" x14ac:dyDescent="0.25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151</v>
      </c>
      <c r="F3708" s="213">
        <f t="shared" si="290"/>
        <v>755000</v>
      </c>
      <c r="G3708" s="202">
        <v>1311862</v>
      </c>
      <c r="H3708" s="198">
        <v>37041.416608796295</v>
      </c>
      <c r="I3708" t="s">
        <v>3095</v>
      </c>
      <c r="M3708" t="s">
        <v>2946</v>
      </c>
      <c r="N3708" t="s">
        <v>1268</v>
      </c>
      <c r="O3708" t="s">
        <v>1555</v>
      </c>
      <c r="Q3708" s="199">
        <v>5000</v>
      </c>
      <c r="S3708" t="s">
        <v>2947</v>
      </c>
      <c r="T3708" t="s">
        <v>3255</v>
      </c>
      <c r="U3708" s="201">
        <v>4.16</v>
      </c>
      <c r="V3708" t="s">
        <v>161</v>
      </c>
      <c r="W3708" t="s">
        <v>1767</v>
      </c>
      <c r="X3708" t="s">
        <v>1269</v>
      </c>
      <c r="Y3708" t="s">
        <v>3275</v>
      </c>
      <c r="Z3708" t="s">
        <v>1909</v>
      </c>
      <c r="AA3708" t="s">
        <v>2704</v>
      </c>
      <c r="AB3708" s="198">
        <v>37196</v>
      </c>
      <c r="AC3708" s="198">
        <v>37346</v>
      </c>
    </row>
    <row r="3709" spans="1:29" x14ac:dyDescent="0.25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371</v>
      </c>
      <c r="G3709" s="202">
        <v>1311863</v>
      </c>
      <c r="H3709" s="198">
        <v>37041.416759259257</v>
      </c>
      <c r="I3709" t="s">
        <v>3095</v>
      </c>
      <c r="M3709" t="s">
        <v>2946</v>
      </c>
      <c r="N3709" t="s">
        <v>1524</v>
      </c>
      <c r="O3709" t="s">
        <v>2016</v>
      </c>
      <c r="Q3709" s="199">
        <v>371</v>
      </c>
      <c r="S3709" t="s">
        <v>2947</v>
      </c>
      <c r="T3709" t="s">
        <v>3255</v>
      </c>
      <c r="U3709" s="201">
        <v>3.625</v>
      </c>
      <c r="V3709" t="s">
        <v>1396</v>
      </c>
      <c r="W3709" t="s">
        <v>1107</v>
      </c>
      <c r="X3709" t="s">
        <v>1108</v>
      </c>
      <c r="Y3709" t="s">
        <v>1528</v>
      </c>
      <c r="Z3709" t="s">
        <v>1909</v>
      </c>
      <c r="AA3709">
        <v>818594</v>
      </c>
      <c r="AB3709" s="198">
        <v>37042.875</v>
      </c>
      <c r="AC3709" s="198">
        <v>37042.875</v>
      </c>
    </row>
    <row r="3710" spans="1:29" x14ac:dyDescent="0.25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150000</v>
      </c>
      <c r="G3710" s="202">
        <v>1311864</v>
      </c>
      <c r="H3710" s="198">
        <v>37041.416770833333</v>
      </c>
      <c r="I3710" t="s">
        <v>1331</v>
      </c>
      <c r="M3710" t="s">
        <v>2946</v>
      </c>
      <c r="N3710" t="s">
        <v>96</v>
      </c>
      <c r="O3710" t="s">
        <v>3128</v>
      </c>
      <c r="Q3710" s="199">
        <v>5000</v>
      </c>
      <c r="S3710" t="s">
        <v>3329</v>
      </c>
      <c r="T3710" t="s">
        <v>97</v>
      </c>
      <c r="U3710" s="201">
        <v>4.8600000000000003</v>
      </c>
      <c r="V3710" t="s">
        <v>1332</v>
      </c>
      <c r="W3710" t="s">
        <v>1502</v>
      </c>
      <c r="X3710" t="s">
        <v>99</v>
      </c>
      <c r="Y3710" t="s">
        <v>1528</v>
      </c>
      <c r="Z3710" t="s">
        <v>1910</v>
      </c>
      <c r="AA3710">
        <v>818595</v>
      </c>
      <c r="AB3710" s="198">
        <v>37043.875</v>
      </c>
      <c r="AC3710" s="198">
        <v>37072.875</v>
      </c>
    </row>
    <row r="3711" spans="1:29" x14ac:dyDescent="0.25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30</v>
      </c>
      <c r="F3711" s="213">
        <f t="shared" si="290"/>
        <v>900000</v>
      </c>
      <c r="G3711" s="202">
        <v>1311865</v>
      </c>
      <c r="H3711" s="198">
        <v>37041.41684027778</v>
      </c>
      <c r="I3711" t="s">
        <v>75</v>
      </c>
      <c r="M3711" t="s">
        <v>2946</v>
      </c>
      <c r="N3711" t="s">
        <v>1268</v>
      </c>
      <c r="O3711" t="s">
        <v>538</v>
      </c>
      <c r="Q3711" s="199">
        <v>30000</v>
      </c>
      <c r="S3711" t="s">
        <v>2947</v>
      </c>
      <c r="T3711" t="s">
        <v>3255</v>
      </c>
      <c r="U3711" s="201">
        <v>3.7250000000000001</v>
      </c>
      <c r="V3711" t="s">
        <v>1466</v>
      </c>
      <c r="W3711" t="s">
        <v>1431</v>
      </c>
      <c r="X3711" t="s">
        <v>1432</v>
      </c>
      <c r="Y3711" t="s">
        <v>3275</v>
      </c>
      <c r="Z3711" t="s">
        <v>1909</v>
      </c>
      <c r="AA3711" t="s">
        <v>2705</v>
      </c>
      <c r="AB3711" s="198">
        <v>37043.875</v>
      </c>
      <c r="AC3711" s="198">
        <v>37072.875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1500</v>
      </c>
      <c r="G3712" s="202">
        <v>1311867</v>
      </c>
      <c r="H3712" s="198">
        <v>37041.416944444441</v>
      </c>
      <c r="I3712" t="s">
        <v>1238</v>
      </c>
      <c r="M3712" t="s">
        <v>2946</v>
      </c>
      <c r="N3712" t="s">
        <v>1524</v>
      </c>
      <c r="O3712" t="s">
        <v>4965</v>
      </c>
      <c r="Q3712" s="199">
        <v>1500</v>
      </c>
      <c r="S3712" t="s">
        <v>2947</v>
      </c>
      <c r="T3712" t="s">
        <v>3255</v>
      </c>
      <c r="U3712" s="201">
        <v>3.94</v>
      </c>
      <c r="V3712" t="s">
        <v>56</v>
      </c>
      <c r="W3712" t="s">
        <v>250</v>
      </c>
      <c r="X3712" t="s">
        <v>70</v>
      </c>
      <c r="Y3712" t="s">
        <v>1528</v>
      </c>
      <c r="Z3712" t="s">
        <v>1909</v>
      </c>
      <c r="AA3712">
        <v>818598</v>
      </c>
      <c r="AB3712" s="198">
        <v>37042.875</v>
      </c>
      <c r="AC3712" s="198">
        <v>37042.875</v>
      </c>
    </row>
    <row r="3713" spans="1:29" x14ac:dyDescent="0.25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</v>
      </c>
      <c r="G3713" s="202">
        <v>1311866</v>
      </c>
      <c r="H3713" s="198">
        <v>37041.416944444441</v>
      </c>
      <c r="I3713" t="s">
        <v>2917</v>
      </c>
      <c r="M3713" t="s">
        <v>2946</v>
      </c>
      <c r="N3713" t="s">
        <v>1524</v>
      </c>
      <c r="O3713" t="s">
        <v>360</v>
      </c>
      <c r="Q3713" s="199">
        <v>5000</v>
      </c>
      <c r="S3713" t="s">
        <v>2947</v>
      </c>
      <c r="T3713" t="s">
        <v>3255</v>
      </c>
      <c r="U3713" s="201">
        <v>3.56</v>
      </c>
      <c r="V3713" t="s">
        <v>3184</v>
      </c>
      <c r="W3713" t="s">
        <v>1107</v>
      </c>
      <c r="X3713" t="s">
        <v>85</v>
      </c>
      <c r="Y3713" t="s">
        <v>1528</v>
      </c>
      <c r="Z3713" t="s">
        <v>1909</v>
      </c>
      <c r="AA3713">
        <v>818597</v>
      </c>
      <c r="AB3713" s="198">
        <v>37042.875</v>
      </c>
      <c r="AC3713" s="198">
        <v>37042.875</v>
      </c>
    </row>
    <row r="3714" spans="1:29" x14ac:dyDescent="0.25">
      <c r="A3714" s="44" t="str">
        <f t="shared" si="286"/>
        <v>US Crude Financial</v>
      </c>
      <c r="B3714" s="44" t="str">
        <f t="shared" si="287"/>
        <v>US</v>
      </c>
      <c r="C3714" s="44" t="str">
        <f t="shared" si="288"/>
        <v>Crude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50000</v>
      </c>
      <c r="G3714" s="202">
        <v>1311868</v>
      </c>
      <c r="H3714" s="198">
        <v>37041.417002314818</v>
      </c>
      <c r="I3714" t="s">
        <v>1267</v>
      </c>
      <c r="M3714" t="s">
        <v>3086</v>
      </c>
      <c r="N3714" t="s">
        <v>1063</v>
      </c>
      <c r="O3714" t="s">
        <v>2972</v>
      </c>
      <c r="P3714" s="199">
        <v>50000</v>
      </c>
      <c r="S3714" t="s">
        <v>2953</v>
      </c>
      <c r="T3714" t="s">
        <v>3255</v>
      </c>
      <c r="U3714" s="201">
        <v>28.83</v>
      </c>
      <c r="V3714" t="s">
        <v>3332</v>
      </c>
      <c r="W3714" t="s">
        <v>1065</v>
      </c>
      <c r="X3714" t="s">
        <v>1066</v>
      </c>
      <c r="Y3714" t="s">
        <v>1670</v>
      </c>
      <c r="Z3714" t="s">
        <v>1909</v>
      </c>
      <c r="AA3714">
        <v>109622</v>
      </c>
      <c r="AB3714" s="198">
        <v>37073</v>
      </c>
      <c r="AC3714" s="198">
        <v>37103</v>
      </c>
    </row>
    <row r="3715" spans="1:29" x14ac:dyDescent="0.25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310000</v>
      </c>
      <c r="G3715" s="202">
        <v>1311869</v>
      </c>
      <c r="H3715" s="198">
        <v>37041.417129629626</v>
      </c>
      <c r="I3715" t="s">
        <v>1600</v>
      </c>
      <c r="M3715" t="s">
        <v>2946</v>
      </c>
      <c r="N3715" t="s">
        <v>1268</v>
      </c>
      <c r="O3715" t="s">
        <v>1537</v>
      </c>
      <c r="Q3715" s="199">
        <v>10000</v>
      </c>
      <c r="S3715" t="s">
        <v>2947</v>
      </c>
      <c r="T3715" t="s">
        <v>3255</v>
      </c>
      <c r="U3715" s="201">
        <v>3.7250000000000001</v>
      </c>
      <c r="V3715" t="s">
        <v>439</v>
      </c>
      <c r="W3715" t="s">
        <v>1767</v>
      </c>
      <c r="X3715" t="s">
        <v>1269</v>
      </c>
      <c r="Y3715" t="s">
        <v>3275</v>
      </c>
      <c r="Z3715" t="s">
        <v>1909</v>
      </c>
      <c r="AA3715" t="s">
        <v>2706</v>
      </c>
      <c r="AB3715" s="198">
        <v>37073.875</v>
      </c>
      <c r="AC3715" s="198">
        <v>37103.875</v>
      </c>
    </row>
    <row r="3716" spans="1:29" x14ac:dyDescent="0.25">
      <c r="A3716" s="44" t="str">
        <f t="shared" si="286"/>
        <v>US Natural Gas Financial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3100</v>
      </c>
      <c r="G3716" s="202">
        <v>1311871</v>
      </c>
      <c r="H3716" s="198">
        <v>37041.417164351849</v>
      </c>
      <c r="I3716" t="s">
        <v>1267</v>
      </c>
      <c r="M3716" t="s">
        <v>2946</v>
      </c>
      <c r="N3716" t="s">
        <v>1440</v>
      </c>
      <c r="O3716" t="s">
        <v>3168</v>
      </c>
      <c r="P3716" s="199">
        <v>100</v>
      </c>
      <c r="S3716" t="s">
        <v>1441</v>
      </c>
      <c r="T3716" t="s">
        <v>3255</v>
      </c>
      <c r="U3716" s="201">
        <v>0.06</v>
      </c>
      <c r="V3716" t="s">
        <v>446</v>
      </c>
      <c r="W3716" t="s">
        <v>1442</v>
      </c>
      <c r="X3716" t="s">
        <v>1443</v>
      </c>
      <c r="Y3716" t="s">
        <v>3275</v>
      </c>
      <c r="Z3716" t="s">
        <v>1909</v>
      </c>
      <c r="AA3716" t="s">
        <v>2707</v>
      </c>
      <c r="AB3716" s="198">
        <v>37104</v>
      </c>
      <c r="AC3716" s="198">
        <v>37134</v>
      </c>
    </row>
    <row r="3717" spans="1:29" x14ac:dyDescent="0.25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1311870</v>
      </c>
      <c r="H3717" s="198">
        <v>37041.417164351849</v>
      </c>
      <c r="I3717" t="s">
        <v>49</v>
      </c>
      <c r="M3717" t="s">
        <v>2952</v>
      </c>
      <c r="N3717" t="s">
        <v>3252</v>
      </c>
      <c r="O3717" t="s">
        <v>3253</v>
      </c>
      <c r="P3717" s="199">
        <v>20</v>
      </c>
      <c r="S3717" t="s">
        <v>3254</v>
      </c>
      <c r="T3717" t="s">
        <v>3255</v>
      </c>
      <c r="U3717" s="201">
        <v>1700</v>
      </c>
      <c r="V3717" t="s">
        <v>50</v>
      </c>
      <c r="W3717" t="s">
        <v>3261</v>
      </c>
      <c r="X3717" t="s">
        <v>3257</v>
      </c>
      <c r="Y3717" t="s">
        <v>3258</v>
      </c>
      <c r="Z3717" t="s">
        <v>3259</v>
      </c>
      <c r="AA3717">
        <v>2158189</v>
      </c>
    </row>
    <row r="3718" spans="1:29" x14ac:dyDescent="0.25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3100</v>
      </c>
      <c r="G3718" s="202">
        <v>1311875</v>
      </c>
      <c r="H3718" s="198">
        <v>37041.417245370372</v>
      </c>
      <c r="I3718" t="s">
        <v>1267</v>
      </c>
      <c r="M3718" t="s">
        <v>2946</v>
      </c>
      <c r="N3718" t="s">
        <v>1440</v>
      </c>
      <c r="O3718" t="s">
        <v>3168</v>
      </c>
      <c r="P3718" s="199">
        <v>100</v>
      </c>
      <c r="S3718" t="s">
        <v>1441</v>
      </c>
      <c r="T3718" t="s">
        <v>3255</v>
      </c>
      <c r="U3718" s="201">
        <v>0.06</v>
      </c>
      <c r="V3718" t="s">
        <v>446</v>
      </c>
      <c r="W3718" t="s">
        <v>1442</v>
      </c>
      <c r="X3718" t="s">
        <v>1443</v>
      </c>
      <c r="Y3718" t="s">
        <v>3275</v>
      </c>
      <c r="Z3718" t="s">
        <v>1909</v>
      </c>
      <c r="AA3718" t="s">
        <v>2708</v>
      </c>
      <c r="AB3718" s="198">
        <v>37104</v>
      </c>
      <c r="AC3718" s="198">
        <v>37134</v>
      </c>
    </row>
    <row r="3719" spans="1:29" x14ac:dyDescent="0.25">
      <c r="A3719" s="44" t="str">
        <f t="shared" si="286"/>
        <v xml:space="preserve"> Oil Products Financial</v>
      </c>
      <c r="B3719" s="44" t="str">
        <f t="shared" si="287"/>
        <v/>
      </c>
      <c r="C3719" s="44" t="str">
        <f t="shared" si="288"/>
        <v>Oil Products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1311878</v>
      </c>
      <c r="H3719" s="198">
        <v>37041.417291666665</v>
      </c>
      <c r="I3719" t="s">
        <v>1220</v>
      </c>
      <c r="M3719" t="s">
        <v>2950</v>
      </c>
      <c r="N3719" t="s">
        <v>1221</v>
      </c>
      <c r="O3719" t="s">
        <v>1222</v>
      </c>
      <c r="P3719" s="199">
        <v>5000</v>
      </c>
      <c r="S3719" t="s">
        <v>2954</v>
      </c>
      <c r="T3719" t="s">
        <v>3255</v>
      </c>
      <c r="U3719" s="201">
        <v>237.25</v>
      </c>
      <c r="V3719" t="s">
        <v>1223</v>
      </c>
      <c r="W3719" t="s">
        <v>1224</v>
      </c>
      <c r="X3719" t="s">
        <v>1225</v>
      </c>
      <c r="Y3719" t="s">
        <v>1670</v>
      </c>
      <c r="Z3719" t="s">
        <v>3420</v>
      </c>
      <c r="AA3719">
        <v>109623</v>
      </c>
      <c r="AB3719" s="198">
        <v>37043</v>
      </c>
      <c r="AC3719" s="198">
        <v>37072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3500</v>
      </c>
      <c r="G3720" s="202">
        <v>1311879</v>
      </c>
      <c r="H3720" s="198">
        <v>37041.417291666665</v>
      </c>
      <c r="I3720" t="s">
        <v>2917</v>
      </c>
      <c r="M3720" t="s">
        <v>2946</v>
      </c>
      <c r="N3720" t="s">
        <v>1524</v>
      </c>
      <c r="O3720" t="s">
        <v>360</v>
      </c>
      <c r="Q3720" s="199">
        <v>3500</v>
      </c>
      <c r="S3720" t="s">
        <v>2947</v>
      </c>
      <c r="T3720" t="s">
        <v>3255</v>
      </c>
      <c r="U3720" s="201">
        <v>3.57</v>
      </c>
      <c r="V3720" t="s">
        <v>3184</v>
      </c>
      <c r="W3720" t="s">
        <v>1107</v>
      </c>
      <c r="X3720" t="s">
        <v>85</v>
      </c>
      <c r="Y3720" t="s">
        <v>1528</v>
      </c>
      <c r="Z3720" t="s">
        <v>1909</v>
      </c>
      <c r="AA3720">
        <v>818599</v>
      </c>
      <c r="AB3720" s="198">
        <v>37042.875</v>
      </c>
      <c r="AC3720" s="198">
        <v>37042.875</v>
      </c>
    </row>
    <row r="3721" spans="1:29" x14ac:dyDescent="0.25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310000</v>
      </c>
      <c r="G3721" s="202">
        <v>1311880</v>
      </c>
      <c r="H3721" s="198">
        <v>37041.417395833334</v>
      </c>
      <c r="I3721" t="s">
        <v>1569</v>
      </c>
      <c r="M3721" t="s">
        <v>2946</v>
      </c>
      <c r="N3721" t="s">
        <v>1268</v>
      </c>
      <c r="O3721" t="s">
        <v>1537</v>
      </c>
      <c r="Q3721" s="199">
        <v>10000</v>
      </c>
      <c r="S3721" t="s">
        <v>2947</v>
      </c>
      <c r="T3721" t="s">
        <v>3255</v>
      </c>
      <c r="U3721" s="201">
        <v>3.72</v>
      </c>
      <c r="V3721" t="s">
        <v>1438</v>
      </c>
      <c r="W3721" t="s">
        <v>1767</v>
      </c>
      <c r="X3721" t="s">
        <v>1269</v>
      </c>
      <c r="Y3721" t="s">
        <v>3275</v>
      </c>
      <c r="Z3721" t="s">
        <v>1909</v>
      </c>
      <c r="AA3721" t="s">
        <v>2709</v>
      </c>
      <c r="AB3721" s="198">
        <v>37073.875</v>
      </c>
      <c r="AC3721" s="198">
        <v>37103.875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1311881</v>
      </c>
      <c r="H3722" s="198">
        <v>37041.417407407411</v>
      </c>
      <c r="I3722" t="s">
        <v>1464</v>
      </c>
      <c r="M3722" t="s">
        <v>2946</v>
      </c>
      <c r="N3722" t="s">
        <v>1524</v>
      </c>
      <c r="O3722" t="s">
        <v>110</v>
      </c>
      <c r="Q3722" s="199">
        <v>5000</v>
      </c>
      <c r="S3722" t="s">
        <v>2947</v>
      </c>
      <c r="T3722" t="s">
        <v>3255</v>
      </c>
      <c r="U3722" s="201">
        <v>3.65</v>
      </c>
      <c r="V3722" t="s">
        <v>1465</v>
      </c>
      <c r="W3722" t="s">
        <v>1101</v>
      </c>
      <c r="X3722" t="s">
        <v>1102</v>
      </c>
      <c r="Y3722" t="s">
        <v>1528</v>
      </c>
      <c r="Z3722" t="s">
        <v>1909</v>
      </c>
      <c r="AA3722">
        <v>818601</v>
      </c>
      <c r="AB3722" s="198">
        <v>37042.875</v>
      </c>
      <c r="AC3722" s="198">
        <v>37042.875</v>
      </c>
    </row>
    <row r="3723" spans="1:29" x14ac:dyDescent="0.25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123</v>
      </c>
      <c r="F3723" s="213">
        <f t="shared" ref="F3723:F3786" si="295">E3723*SUM(P3723:Q3723)</f>
        <v>615000</v>
      </c>
      <c r="G3723" s="202">
        <v>1311882</v>
      </c>
      <c r="H3723" s="198">
        <v>37041.417488425926</v>
      </c>
      <c r="I3723" t="s">
        <v>3095</v>
      </c>
      <c r="M3723" t="s">
        <v>2946</v>
      </c>
      <c r="N3723" t="s">
        <v>1268</v>
      </c>
      <c r="O3723" t="s">
        <v>251</v>
      </c>
      <c r="Q3723" s="199">
        <v>5000</v>
      </c>
      <c r="S3723" t="s">
        <v>2947</v>
      </c>
      <c r="T3723" t="s">
        <v>3255</v>
      </c>
      <c r="U3723" s="201">
        <v>3.81</v>
      </c>
      <c r="V3723" t="s">
        <v>71</v>
      </c>
      <c r="W3723" t="s">
        <v>1767</v>
      </c>
      <c r="X3723" t="s">
        <v>1269</v>
      </c>
      <c r="Y3723" t="s">
        <v>3275</v>
      </c>
      <c r="Z3723" t="s">
        <v>1909</v>
      </c>
      <c r="AA3723" t="s">
        <v>2710</v>
      </c>
      <c r="AB3723" s="198">
        <v>37073</v>
      </c>
      <c r="AC3723" s="198">
        <v>37195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465000</v>
      </c>
      <c r="G3724" s="202">
        <v>1311883</v>
      </c>
      <c r="H3724" s="198">
        <v>37041.417569444442</v>
      </c>
      <c r="I3724" t="s">
        <v>1569</v>
      </c>
      <c r="M3724" t="s">
        <v>2946</v>
      </c>
      <c r="N3724" t="s">
        <v>1268</v>
      </c>
      <c r="O3724" t="s">
        <v>1537</v>
      </c>
      <c r="Q3724" s="199">
        <v>15000</v>
      </c>
      <c r="S3724" t="s">
        <v>2947</v>
      </c>
      <c r="T3724" t="s">
        <v>3255</v>
      </c>
      <c r="U3724" s="201">
        <v>3.7250000000000001</v>
      </c>
      <c r="V3724" t="s">
        <v>1438</v>
      </c>
      <c r="W3724" t="s">
        <v>1767</v>
      </c>
      <c r="X3724" t="s">
        <v>1269</v>
      </c>
      <c r="Y3724" t="s">
        <v>3275</v>
      </c>
      <c r="Z3724" t="s">
        <v>1909</v>
      </c>
      <c r="AA3724" t="s">
        <v>2711</v>
      </c>
      <c r="AB3724" s="198">
        <v>37073.875</v>
      </c>
      <c r="AC3724" s="198">
        <v>37103.875</v>
      </c>
    </row>
    <row r="3725" spans="1:29" x14ac:dyDescent="0.25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3">
        <f t="shared" si="295"/>
        <v>155000</v>
      </c>
      <c r="G3725" s="202">
        <v>1311884</v>
      </c>
      <c r="H3725" s="198">
        <v>37041.417604166665</v>
      </c>
      <c r="I3725" t="s">
        <v>1109</v>
      </c>
      <c r="M3725" t="s">
        <v>2946</v>
      </c>
      <c r="N3725" t="s">
        <v>1268</v>
      </c>
      <c r="O3725" t="s">
        <v>1537</v>
      </c>
      <c r="Q3725" s="199">
        <v>5000</v>
      </c>
      <c r="S3725" t="s">
        <v>2947</v>
      </c>
      <c r="T3725" t="s">
        <v>3255</v>
      </c>
      <c r="U3725" s="201">
        <v>3.7250000000000001</v>
      </c>
      <c r="V3725" t="s">
        <v>1483</v>
      </c>
      <c r="W3725" t="s">
        <v>1767</v>
      </c>
      <c r="X3725" t="s">
        <v>1269</v>
      </c>
      <c r="Y3725" t="s">
        <v>3275</v>
      </c>
      <c r="Z3725" t="s">
        <v>1909</v>
      </c>
      <c r="AA3725" t="s">
        <v>2712</v>
      </c>
      <c r="AB3725" s="198">
        <v>37073.875</v>
      </c>
      <c r="AC3725" s="198">
        <v>37103.875</v>
      </c>
    </row>
    <row r="3726" spans="1:29" x14ac:dyDescent="0.25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450000</v>
      </c>
      <c r="G3726" s="202">
        <v>1311885</v>
      </c>
      <c r="H3726" s="198">
        <v>37041.417696759258</v>
      </c>
      <c r="I3726" t="s">
        <v>1238</v>
      </c>
      <c r="M3726" t="s">
        <v>2946</v>
      </c>
      <c r="N3726" t="s">
        <v>1524</v>
      </c>
      <c r="O3726" t="s">
        <v>1154</v>
      </c>
      <c r="Q3726" s="199">
        <v>15000</v>
      </c>
      <c r="S3726" t="s">
        <v>2947</v>
      </c>
      <c r="T3726" t="s">
        <v>3255</v>
      </c>
      <c r="U3726" s="201">
        <v>3.5950000000000002</v>
      </c>
      <c r="V3726" t="s">
        <v>1136</v>
      </c>
      <c r="W3726" t="s">
        <v>1402</v>
      </c>
      <c r="X3726" t="s">
        <v>1155</v>
      </c>
      <c r="Y3726" t="s">
        <v>1528</v>
      </c>
      <c r="Z3726" t="s">
        <v>1909</v>
      </c>
      <c r="AA3726">
        <v>818602</v>
      </c>
      <c r="AB3726" s="198">
        <v>37043.407638888886</v>
      </c>
      <c r="AC3726" s="198">
        <v>37072.407638888886</v>
      </c>
    </row>
    <row r="3727" spans="1:29" x14ac:dyDescent="0.25">
      <c r="A3727" s="44" t="str">
        <f t="shared" si="291"/>
        <v xml:space="preserve"> Natural Gas Physical</v>
      </c>
      <c r="B3727" s="44" t="str">
        <f t="shared" si="292"/>
        <v/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10000</v>
      </c>
      <c r="G3727" s="202">
        <v>1311886</v>
      </c>
      <c r="H3727" s="198">
        <v>37041.417731481481</v>
      </c>
      <c r="I3727" t="s">
        <v>1463</v>
      </c>
      <c r="M3727" t="s">
        <v>2946</v>
      </c>
      <c r="N3727" t="s">
        <v>96</v>
      </c>
      <c r="O3727" t="s">
        <v>1016</v>
      </c>
      <c r="P3727" s="199">
        <v>10000</v>
      </c>
      <c r="S3727" t="s">
        <v>3329</v>
      </c>
      <c r="T3727" t="s">
        <v>97</v>
      </c>
      <c r="U3727" s="201">
        <v>4.7699999999999996</v>
      </c>
      <c r="V3727" t="s">
        <v>3338</v>
      </c>
      <c r="W3727" t="s">
        <v>98</v>
      </c>
      <c r="X3727" t="s">
        <v>99</v>
      </c>
      <c r="Y3727" t="s">
        <v>1528</v>
      </c>
      <c r="Z3727" t="s">
        <v>1910</v>
      </c>
      <c r="AA3727">
        <v>818603</v>
      </c>
      <c r="AB3727" s="198">
        <v>37041.875</v>
      </c>
      <c r="AC3727" s="198">
        <v>37041.875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1311887</v>
      </c>
      <c r="H3728" s="198">
        <v>37041.417754629627</v>
      </c>
      <c r="I3728" t="s">
        <v>1254</v>
      </c>
      <c r="M3728" t="s">
        <v>2946</v>
      </c>
      <c r="N3728" t="s">
        <v>1268</v>
      </c>
      <c r="O3728" t="s">
        <v>74</v>
      </c>
      <c r="P3728" s="199">
        <v>10000</v>
      </c>
      <c r="S3728" t="s">
        <v>2947</v>
      </c>
      <c r="T3728" t="s">
        <v>3255</v>
      </c>
      <c r="U3728" s="201">
        <v>3.6549999999999998</v>
      </c>
      <c r="V3728" t="s">
        <v>1459</v>
      </c>
      <c r="W3728" t="s">
        <v>1580</v>
      </c>
      <c r="X3728" t="s">
        <v>1093</v>
      </c>
      <c r="Y3728" t="s">
        <v>3275</v>
      </c>
      <c r="Z3728" t="s">
        <v>1909</v>
      </c>
      <c r="AA3728" t="s">
        <v>2713</v>
      </c>
      <c r="AB3728" s="198">
        <v>37043.875</v>
      </c>
      <c r="AC3728" s="198">
        <v>37072.875</v>
      </c>
    </row>
    <row r="3729" spans="1:29" x14ac:dyDescent="0.25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30</v>
      </c>
      <c r="F3729" s="213">
        <f t="shared" si="295"/>
        <v>300000</v>
      </c>
      <c r="G3729" s="202">
        <v>1311889</v>
      </c>
      <c r="H3729" s="198">
        <v>37041.417893518519</v>
      </c>
      <c r="I3729" t="s">
        <v>1484</v>
      </c>
      <c r="M3729" t="s">
        <v>2946</v>
      </c>
      <c r="N3729" t="s">
        <v>1268</v>
      </c>
      <c r="O3729" t="s">
        <v>74</v>
      </c>
      <c r="Q3729" s="199">
        <v>10000</v>
      </c>
      <c r="S3729" t="s">
        <v>2947</v>
      </c>
      <c r="T3729" t="s">
        <v>3255</v>
      </c>
      <c r="U3729" s="201">
        <v>3.665</v>
      </c>
      <c r="V3729" t="s">
        <v>1498</v>
      </c>
      <c r="W3729" t="s">
        <v>1580</v>
      </c>
      <c r="X3729" t="s">
        <v>1093</v>
      </c>
      <c r="Y3729" t="s">
        <v>3275</v>
      </c>
      <c r="Z3729" t="s">
        <v>1909</v>
      </c>
      <c r="AA3729" t="s">
        <v>2714</v>
      </c>
      <c r="AB3729" s="198">
        <v>37043.875</v>
      </c>
      <c r="AC3729" s="198">
        <v>37072.875</v>
      </c>
    </row>
    <row r="3730" spans="1:29" x14ac:dyDescent="0.25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3000</v>
      </c>
      <c r="G3730" s="202">
        <v>1311891</v>
      </c>
      <c r="H3730" s="198">
        <v>37041.417928240742</v>
      </c>
      <c r="I3730" t="s">
        <v>1272</v>
      </c>
      <c r="M3730" t="s">
        <v>2946</v>
      </c>
      <c r="N3730" t="s">
        <v>1524</v>
      </c>
      <c r="O3730" t="s">
        <v>4921</v>
      </c>
      <c r="P3730" s="199">
        <v>3000</v>
      </c>
      <c r="S3730" t="s">
        <v>2947</v>
      </c>
      <c r="T3730" t="s">
        <v>3255</v>
      </c>
      <c r="U3730" s="201">
        <v>3.59</v>
      </c>
      <c r="V3730" t="s">
        <v>1399</v>
      </c>
      <c r="W3730" t="s">
        <v>1363</v>
      </c>
      <c r="X3730" t="s">
        <v>1548</v>
      </c>
      <c r="Y3730" t="s">
        <v>1528</v>
      </c>
      <c r="Z3730" t="s">
        <v>1909</v>
      </c>
      <c r="AA3730">
        <v>818604</v>
      </c>
      <c r="AB3730" s="198">
        <v>37042.875</v>
      </c>
      <c r="AC3730" s="198">
        <v>37042.875</v>
      </c>
    </row>
    <row r="3731" spans="1:29" x14ac:dyDescent="0.25">
      <c r="A3731" s="44" t="str">
        <f t="shared" si="291"/>
        <v xml:space="preserve"> Natural Gas Financial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214</v>
      </c>
      <c r="F3731" s="213">
        <f t="shared" si="295"/>
        <v>856000</v>
      </c>
      <c r="G3731" s="202">
        <v>1311893</v>
      </c>
      <c r="H3731" s="198">
        <v>37041.418020833335</v>
      </c>
      <c r="I3731" t="s">
        <v>3225</v>
      </c>
      <c r="M3731" t="s">
        <v>2946</v>
      </c>
      <c r="N3731" t="s">
        <v>3215</v>
      </c>
      <c r="O3731" t="s">
        <v>364</v>
      </c>
      <c r="Q3731" s="199">
        <v>4000</v>
      </c>
      <c r="S3731" t="s">
        <v>2947</v>
      </c>
      <c r="T3731" t="s">
        <v>3255</v>
      </c>
      <c r="U3731" s="201">
        <v>-0.375</v>
      </c>
      <c r="V3731" t="s">
        <v>15</v>
      </c>
      <c r="W3731" t="s">
        <v>3217</v>
      </c>
      <c r="X3731" t="s">
        <v>3218</v>
      </c>
      <c r="Y3731" t="s">
        <v>3275</v>
      </c>
      <c r="Z3731" t="s">
        <v>1910</v>
      </c>
      <c r="AA3731" t="s">
        <v>2715</v>
      </c>
      <c r="AB3731" s="198">
        <v>37347</v>
      </c>
      <c r="AC3731" s="198">
        <v>37560</v>
      </c>
    </row>
    <row r="3732" spans="1:29" x14ac:dyDescent="0.25">
      <c r="A3732" s="44" t="str">
        <f t="shared" si="291"/>
        <v>US Crude Financial</v>
      </c>
      <c r="B3732" s="44" t="str">
        <f t="shared" si="292"/>
        <v>US</v>
      </c>
      <c r="C3732" s="44" t="str">
        <f t="shared" si="293"/>
        <v>Crude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50000</v>
      </c>
      <c r="G3732" s="202">
        <v>1311894</v>
      </c>
      <c r="H3732" s="198">
        <v>37041.418090277781</v>
      </c>
      <c r="I3732" t="s">
        <v>1267</v>
      </c>
      <c r="M3732" t="s">
        <v>3086</v>
      </c>
      <c r="N3732" t="s">
        <v>1063</v>
      </c>
      <c r="O3732" t="s">
        <v>2972</v>
      </c>
      <c r="Q3732" s="199">
        <v>50000</v>
      </c>
      <c r="S3732" t="s">
        <v>2953</v>
      </c>
      <c r="T3732" t="s">
        <v>3255</v>
      </c>
      <c r="U3732" s="201">
        <v>28.85</v>
      </c>
      <c r="V3732" t="s">
        <v>1511</v>
      </c>
      <c r="W3732" t="s">
        <v>1065</v>
      </c>
      <c r="X3732" t="s">
        <v>1066</v>
      </c>
      <c r="Y3732" t="s">
        <v>1670</v>
      </c>
      <c r="Z3732" t="s">
        <v>1909</v>
      </c>
      <c r="AA3732">
        <v>109625</v>
      </c>
      <c r="AB3732" s="198">
        <v>37073</v>
      </c>
      <c r="AC3732" s="198">
        <v>37103</v>
      </c>
    </row>
    <row r="3733" spans="1:29" x14ac:dyDescent="0.25">
      <c r="A3733" s="44" t="str">
        <f t="shared" si="291"/>
        <v>US Crude Financial</v>
      </c>
      <c r="B3733" s="44" t="str">
        <f t="shared" si="292"/>
        <v>US</v>
      </c>
      <c r="C3733" s="44" t="str">
        <f t="shared" si="293"/>
        <v>Crude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50000</v>
      </c>
      <c r="G3733" s="202">
        <v>1311896</v>
      </c>
      <c r="H3733" s="198">
        <v>37041.418391203704</v>
      </c>
      <c r="I3733" t="s">
        <v>1267</v>
      </c>
      <c r="M3733" t="s">
        <v>3086</v>
      </c>
      <c r="N3733" t="s">
        <v>1063</v>
      </c>
      <c r="O3733" t="s">
        <v>2972</v>
      </c>
      <c r="Q3733" s="199">
        <v>50000</v>
      </c>
      <c r="S3733" t="s">
        <v>2953</v>
      </c>
      <c r="T3733" t="s">
        <v>3255</v>
      </c>
      <c r="U3733" s="201">
        <v>28.87</v>
      </c>
      <c r="V3733" t="s">
        <v>3332</v>
      </c>
      <c r="W3733" t="s">
        <v>1065</v>
      </c>
      <c r="X3733" t="s">
        <v>1066</v>
      </c>
      <c r="Y3733" t="s">
        <v>1670</v>
      </c>
      <c r="Z3733" t="s">
        <v>1909</v>
      </c>
      <c r="AA3733">
        <v>109626</v>
      </c>
      <c r="AB3733" s="198">
        <v>37073</v>
      </c>
      <c r="AC3733" s="198">
        <v>37103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8500</v>
      </c>
      <c r="G3734" s="202">
        <v>1311897</v>
      </c>
      <c r="H3734" s="198">
        <v>37041.41851851852</v>
      </c>
      <c r="I3734" t="s">
        <v>2992</v>
      </c>
      <c r="M3734" t="s">
        <v>2946</v>
      </c>
      <c r="N3734" t="s">
        <v>1524</v>
      </c>
      <c r="O3734" t="s">
        <v>4965</v>
      </c>
      <c r="P3734" s="199">
        <v>8500</v>
      </c>
      <c r="S3734" t="s">
        <v>2947</v>
      </c>
      <c r="T3734" t="s">
        <v>3255</v>
      </c>
      <c r="U3734" s="201">
        <v>3.9</v>
      </c>
      <c r="V3734" t="s">
        <v>325</v>
      </c>
      <c r="W3734" t="s">
        <v>250</v>
      </c>
      <c r="X3734" t="s">
        <v>70</v>
      </c>
      <c r="Y3734" t="s">
        <v>1528</v>
      </c>
      <c r="Z3734" t="s">
        <v>1909</v>
      </c>
      <c r="AA3734">
        <v>818607</v>
      </c>
      <c r="AB3734" s="198">
        <v>37042.875</v>
      </c>
      <c r="AC3734" s="198">
        <v>37042.875</v>
      </c>
    </row>
    <row r="3735" spans="1:29" x14ac:dyDescent="0.25">
      <c r="A3735" s="44" t="str">
        <f t="shared" si="291"/>
        <v>US Crude Financial</v>
      </c>
      <c r="B3735" s="44" t="str">
        <f t="shared" si="292"/>
        <v>US</v>
      </c>
      <c r="C3735" s="44" t="str">
        <f t="shared" si="293"/>
        <v>Crude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50000</v>
      </c>
      <c r="G3735" s="202">
        <v>1311898</v>
      </c>
      <c r="H3735" s="198">
        <v>37041.418553240743</v>
      </c>
      <c r="I3735" t="s">
        <v>1267</v>
      </c>
      <c r="M3735" t="s">
        <v>3086</v>
      </c>
      <c r="N3735" t="s">
        <v>1063</v>
      </c>
      <c r="O3735" t="s">
        <v>2972</v>
      </c>
      <c r="Q3735" s="199">
        <v>50000</v>
      </c>
      <c r="S3735" t="s">
        <v>2953</v>
      </c>
      <c r="T3735" t="s">
        <v>3255</v>
      </c>
      <c r="U3735" s="201">
        <v>28.89</v>
      </c>
      <c r="V3735" t="s">
        <v>3332</v>
      </c>
      <c r="W3735" t="s">
        <v>1065</v>
      </c>
      <c r="X3735" t="s">
        <v>1066</v>
      </c>
      <c r="Y3735" t="s">
        <v>1670</v>
      </c>
      <c r="Z3735" t="s">
        <v>1909</v>
      </c>
      <c r="AA3735">
        <v>109627</v>
      </c>
      <c r="AB3735" s="198">
        <v>37073</v>
      </c>
      <c r="AC3735" s="198">
        <v>37103</v>
      </c>
    </row>
    <row r="3736" spans="1:29" x14ac:dyDescent="0.25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1311899</v>
      </c>
      <c r="H3736" s="198">
        <v>37041.418599537035</v>
      </c>
      <c r="I3736" t="s">
        <v>1267</v>
      </c>
      <c r="M3736" t="s">
        <v>3086</v>
      </c>
      <c r="N3736" t="s">
        <v>1063</v>
      </c>
      <c r="O3736" t="s">
        <v>2972</v>
      </c>
      <c r="Q3736" s="199">
        <v>50000</v>
      </c>
      <c r="S3736" t="s">
        <v>2953</v>
      </c>
      <c r="T3736" t="s">
        <v>3255</v>
      </c>
      <c r="U3736" s="201">
        <v>28.91</v>
      </c>
      <c r="V3736" t="s">
        <v>3332</v>
      </c>
      <c r="W3736" t="s">
        <v>1065</v>
      </c>
      <c r="X3736" t="s">
        <v>1066</v>
      </c>
      <c r="Y3736" t="s">
        <v>1670</v>
      </c>
      <c r="Z3736" t="s">
        <v>1909</v>
      </c>
      <c r="AA3736">
        <v>109628</v>
      </c>
      <c r="AB3736" s="198">
        <v>37073</v>
      </c>
      <c r="AC3736" s="198">
        <v>37103</v>
      </c>
    </row>
    <row r="3737" spans="1:29" x14ac:dyDescent="0.25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</v>
      </c>
      <c r="G3737" s="202">
        <v>1311900</v>
      </c>
      <c r="H3737" s="198">
        <v>37041.41878472222</v>
      </c>
      <c r="I3737" t="s">
        <v>3277</v>
      </c>
      <c r="M3737" t="s">
        <v>2952</v>
      </c>
      <c r="N3737" t="s">
        <v>3265</v>
      </c>
      <c r="O3737" t="s">
        <v>3266</v>
      </c>
      <c r="P3737" s="199">
        <v>2</v>
      </c>
      <c r="S3737" t="s">
        <v>3254</v>
      </c>
      <c r="T3737" t="s">
        <v>3255</v>
      </c>
      <c r="U3737" s="201">
        <v>1522</v>
      </c>
      <c r="V3737" t="s">
        <v>3318</v>
      </c>
      <c r="W3737" t="s">
        <v>3261</v>
      </c>
      <c r="X3737" t="s">
        <v>3257</v>
      </c>
      <c r="Y3737" t="s">
        <v>3258</v>
      </c>
      <c r="Z3737" t="s">
        <v>3259</v>
      </c>
      <c r="AA3737">
        <v>2158191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8500</v>
      </c>
      <c r="G3738" s="202">
        <v>1311901</v>
      </c>
      <c r="H3738" s="198">
        <v>37041.418796296297</v>
      </c>
      <c r="I3738" t="s">
        <v>2976</v>
      </c>
      <c r="M3738" t="s">
        <v>2946</v>
      </c>
      <c r="N3738" t="s">
        <v>1524</v>
      </c>
      <c r="O3738" t="s">
        <v>4941</v>
      </c>
      <c r="P3738" s="199">
        <v>8500</v>
      </c>
      <c r="S3738" t="s">
        <v>2947</v>
      </c>
      <c r="T3738" t="s">
        <v>3255</v>
      </c>
      <c r="U3738" s="201">
        <v>3.585</v>
      </c>
      <c r="V3738" t="s">
        <v>1090</v>
      </c>
      <c r="W3738" t="s">
        <v>1388</v>
      </c>
      <c r="X3738" t="s">
        <v>85</v>
      </c>
      <c r="Y3738" t="s">
        <v>1528</v>
      </c>
      <c r="Z3738" t="s">
        <v>1909</v>
      </c>
      <c r="AA3738">
        <v>818608</v>
      </c>
      <c r="AB3738" s="198">
        <v>37042.875</v>
      </c>
      <c r="AC3738" s="198">
        <v>37042.875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1311902</v>
      </c>
      <c r="H3739" s="198">
        <v>37041.41883101852</v>
      </c>
      <c r="I3739" t="s">
        <v>105</v>
      </c>
      <c r="M3739" t="s">
        <v>2946</v>
      </c>
      <c r="N3739" t="s">
        <v>1524</v>
      </c>
      <c r="O3739" t="s">
        <v>2071</v>
      </c>
      <c r="P3739" s="199">
        <v>5000</v>
      </c>
      <c r="S3739" t="s">
        <v>2947</v>
      </c>
      <c r="T3739" t="s">
        <v>3255</v>
      </c>
      <c r="U3739" s="201">
        <v>3.48</v>
      </c>
      <c r="V3739" t="s">
        <v>3206</v>
      </c>
      <c r="W3739" t="s">
        <v>1107</v>
      </c>
      <c r="X3739" t="s">
        <v>85</v>
      </c>
      <c r="Y3739" t="s">
        <v>1528</v>
      </c>
      <c r="Z3739" t="s">
        <v>1909</v>
      </c>
      <c r="AA3739">
        <v>818609</v>
      </c>
      <c r="AB3739" s="198">
        <v>37042.875</v>
      </c>
      <c r="AC3739" s="198">
        <v>37042.875</v>
      </c>
    </row>
    <row r="3740" spans="1:29" x14ac:dyDescent="0.25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310000</v>
      </c>
      <c r="G3740" s="202">
        <v>1311904</v>
      </c>
      <c r="H3740" s="198">
        <v>37041.418923611112</v>
      </c>
      <c r="I3740" t="s">
        <v>1546</v>
      </c>
      <c r="M3740" t="s">
        <v>2946</v>
      </c>
      <c r="N3740" t="s">
        <v>1268</v>
      </c>
      <c r="O3740" t="s">
        <v>1537</v>
      </c>
      <c r="Q3740" s="199">
        <v>10000</v>
      </c>
      <c r="S3740" t="s">
        <v>2947</v>
      </c>
      <c r="T3740" t="s">
        <v>3255</v>
      </c>
      <c r="U3740" s="201">
        <v>3.73</v>
      </c>
      <c r="V3740" t="s">
        <v>1298</v>
      </c>
      <c r="W3740" t="s">
        <v>1767</v>
      </c>
      <c r="X3740" t="s">
        <v>1269</v>
      </c>
      <c r="Y3740" t="s">
        <v>3275</v>
      </c>
      <c r="Z3740" t="s">
        <v>1909</v>
      </c>
      <c r="AA3740" t="s">
        <v>2716</v>
      </c>
      <c r="AB3740" s="198">
        <v>37073.875</v>
      </c>
      <c r="AC3740" s="198">
        <v>37103.875</v>
      </c>
    </row>
    <row r="3741" spans="1:29" x14ac:dyDescent="0.25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5</v>
      </c>
      <c r="F3741" s="213">
        <f t="shared" si="295"/>
        <v>250</v>
      </c>
      <c r="G3741" s="202">
        <v>1311906</v>
      </c>
      <c r="H3741" s="198">
        <v>37041.419062499997</v>
      </c>
      <c r="I3741" t="s">
        <v>1235</v>
      </c>
      <c r="M3741" t="s">
        <v>1657</v>
      </c>
      <c r="N3741" t="s">
        <v>2977</v>
      </c>
      <c r="O3741" t="s">
        <v>1159</v>
      </c>
      <c r="Q3741" s="199">
        <v>50</v>
      </c>
      <c r="S3741" t="s">
        <v>2945</v>
      </c>
      <c r="T3741" t="s">
        <v>3255</v>
      </c>
      <c r="U3741" s="201">
        <v>40.5</v>
      </c>
      <c r="V3741" t="s">
        <v>1104</v>
      </c>
      <c r="W3741" t="s">
        <v>2981</v>
      </c>
      <c r="X3741" t="s">
        <v>2982</v>
      </c>
      <c r="Y3741" t="s">
        <v>1072</v>
      </c>
      <c r="Z3741" t="s">
        <v>1904</v>
      </c>
      <c r="AA3741">
        <v>626189.1</v>
      </c>
      <c r="AB3741" s="198">
        <v>37046.875</v>
      </c>
      <c r="AC3741" s="198">
        <v>37050.875</v>
      </c>
    </row>
    <row r="3742" spans="1:29" x14ac:dyDescent="0.25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3248</v>
      </c>
      <c r="G3742" s="202">
        <v>1311907</v>
      </c>
      <c r="H3742" s="198">
        <v>37041.41914351852</v>
      </c>
      <c r="I3742" t="s">
        <v>2976</v>
      </c>
      <c r="M3742" t="s">
        <v>2946</v>
      </c>
      <c r="N3742" t="s">
        <v>1524</v>
      </c>
      <c r="O3742" t="s">
        <v>4893</v>
      </c>
      <c r="Q3742" s="199">
        <v>3248</v>
      </c>
      <c r="S3742" t="s">
        <v>2947</v>
      </c>
      <c r="T3742" t="s">
        <v>3255</v>
      </c>
      <c r="U3742" s="201">
        <v>3.55</v>
      </c>
      <c r="V3742" t="s">
        <v>1445</v>
      </c>
      <c r="W3742" t="s">
        <v>1363</v>
      </c>
      <c r="X3742" t="s">
        <v>1548</v>
      </c>
      <c r="Y3742" t="s">
        <v>1528</v>
      </c>
      <c r="Z3742" t="s">
        <v>1909</v>
      </c>
      <c r="AA3742">
        <v>818611</v>
      </c>
      <c r="AB3742" s="198">
        <v>37042.875</v>
      </c>
      <c r="AC3742" s="198">
        <v>37042.875</v>
      </c>
    </row>
    <row r="3743" spans="1:29" x14ac:dyDescent="0.25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123</v>
      </c>
      <c r="F3743" s="213">
        <f t="shared" si="295"/>
        <v>615000</v>
      </c>
      <c r="G3743" s="202">
        <v>1311908</v>
      </c>
      <c r="H3743" s="198">
        <v>37041.41915509259</v>
      </c>
      <c r="I3743" t="s">
        <v>3095</v>
      </c>
      <c r="M3743" t="s">
        <v>2946</v>
      </c>
      <c r="N3743" t="s">
        <v>1268</v>
      </c>
      <c r="O3743" t="s">
        <v>251</v>
      </c>
      <c r="Q3743" s="199">
        <v>5000</v>
      </c>
      <c r="S3743" t="s">
        <v>2947</v>
      </c>
      <c r="T3743" t="s">
        <v>3255</v>
      </c>
      <c r="U3743" s="201">
        <v>3.8149999999999999</v>
      </c>
      <c r="V3743" t="s">
        <v>71</v>
      </c>
      <c r="W3743" t="s">
        <v>1767</v>
      </c>
      <c r="X3743" t="s">
        <v>1269</v>
      </c>
      <c r="Y3743" t="s">
        <v>3275</v>
      </c>
      <c r="Z3743" t="s">
        <v>1909</v>
      </c>
      <c r="AA3743" t="s">
        <v>2717</v>
      </c>
      <c r="AB3743" s="198">
        <v>37073</v>
      </c>
      <c r="AC3743" s="198">
        <v>37195</v>
      </c>
    </row>
    <row r="3744" spans="1:29" x14ac:dyDescent="0.25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1311911</v>
      </c>
      <c r="H3744" s="198">
        <v>37041.419270833336</v>
      </c>
      <c r="I3744" t="s">
        <v>1267</v>
      </c>
      <c r="M3744" t="s">
        <v>3086</v>
      </c>
      <c r="N3744" t="s">
        <v>1063</v>
      </c>
      <c r="O3744" t="s">
        <v>2972</v>
      </c>
      <c r="P3744" s="199">
        <v>50000</v>
      </c>
      <c r="S3744" t="s">
        <v>2953</v>
      </c>
      <c r="T3744" t="s">
        <v>3255</v>
      </c>
      <c r="U3744" s="201">
        <v>28.87</v>
      </c>
      <c r="V3744" t="s">
        <v>1511</v>
      </c>
      <c r="W3744" t="s">
        <v>1065</v>
      </c>
      <c r="X3744" t="s">
        <v>1066</v>
      </c>
      <c r="Y3744" t="s">
        <v>1670</v>
      </c>
      <c r="Z3744" t="s">
        <v>1909</v>
      </c>
      <c r="AA3744">
        <v>109630</v>
      </c>
      <c r="AB3744" s="198">
        <v>37073</v>
      </c>
      <c r="AC3744" s="198">
        <v>37103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3000</v>
      </c>
      <c r="G3745" s="202">
        <v>1311912</v>
      </c>
      <c r="H3745" s="198">
        <v>37041.419282407405</v>
      </c>
      <c r="I3745" t="s">
        <v>2976</v>
      </c>
      <c r="M3745" t="s">
        <v>2946</v>
      </c>
      <c r="N3745" t="s">
        <v>1524</v>
      </c>
      <c r="O3745" t="s">
        <v>4921</v>
      </c>
      <c r="P3745" s="199">
        <v>3000</v>
      </c>
      <c r="S3745" t="s">
        <v>2947</v>
      </c>
      <c r="T3745" t="s">
        <v>3255</v>
      </c>
      <c r="U3745" s="201">
        <v>3.59</v>
      </c>
      <c r="V3745" t="s">
        <v>1495</v>
      </c>
      <c r="W3745" t="s">
        <v>1363</v>
      </c>
      <c r="X3745" t="s">
        <v>1548</v>
      </c>
      <c r="Y3745" t="s">
        <v>1528</v>
      </c>
      <c r="Z3745" t="s">
        <v>1909</v>
      </c>
      <c r="AA3745">
        <v>818613</v>
      </c>
      <c r="AB3745" s="198">
        <v>37042.875</v>
      </c>
      <c r="AC3745" s="198">
        <v>37042.875</v>
      </c>
    </row>
    <row r="3746" spans="1:29" x14ac:dyDescent="0.25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5</v>
      </c>
      <c r="F3746" s="213">
        <f t="shared" si="295"/>
        <v>250</v>
      </c>
      <c r="G3746" s="202">
        <v>1311913</v>
      </c>
      <c r="H3746" s="198">
        <v>37041.419293981482</v>
      </c>
      <c r="I3746" t="s">
        <v>2979</v>
      </c>
      <c r="M3746" t="s">
        <v>1657</v>
      </c>
      <c r="N3746" t="s">
        <v>2977</v>
      </c>
      <c r="O3746" t="s">
        <v>1158</v>
      </c>
      <c r="Q3746" s="199">
        <v>50</v>
      </c>
      <c r="S3746" t="s">
        <v>2945</v>
      </c>
      <c r="T3746" t="s">
        <v>3255</v>
      </c>
      <c r="U3746" s="201">
        <v>40.75</v>
      </c>
      <c r="V3746" t="s">
        <v>1081</v>
      </c>
      <c r="W3746" t="s">
        <v>2993</v>
      </c>
      <c r="X3746" t="s">
        <v>2994</v>
      </c>
      <c r="Y3746" t="s">
        <v>1072</v>
      </c>
      <c r="Z3746" t="s">
        <v>1904</v>
      </c>
      <c r="AA3746">
        <v>626192.1</v>
      </c>
      <c r="AB3746" s="198">
        <v>37046.875</v>
      </c>
      <c r="AC3746" s="198">
        <v>37050.875</v>
      </c>
    </row>
    <row r="3747" spans="1:29" x14ac:dyDescent="0.25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1521</v>
      </c>
      <c r="G3747" s="202">
        <v>1311914</v>
      </c>
      <c r="H3747" s="198">
        <v>37041.419305555559</v>
      </c>
      <c r="I3747" t="s">
        <v>1238</v>
      </c>
      <c r="M3747" t="s">
        <v>2946</v>
      </c>
      <c r="N3747" t="s">
        <v>1524</v>
      </c>
      <c r="O3747" t="s">
        <v>4921</v>
      </c>
      <c r="P3747" s="199">
        <v>1521</v>
      </c>
      <c r="S3747" t="s">
        <v>2947</v>
      </c>
      <c r="T3747" t="s">
        <v>3255</v>
      </c>
      <c r="U3747" s="201">
        <v>3.59</v>
      </c>
      <c r="V3747" t="s">
        <v>1119</v>
      </c>
      <c r="W3747" t="s">
        <v>1363</v>
      </c>
      <c r="X3747" t="s">
        <v>1548</v>
      </c>
      <c r="Y3747" t="s">
        <v>1528</v>
      </c>
      <c r="Z3747" t="s">
        <v>1909</v>
      </c>
      <c r="AA3747">
        <v>818614</v>
      </c>
      <c r="AB3747" s="198">
        <v>37042.875</v>
      </c>
      <c r="AC3747" s="198">
        <v>37042.875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1311915</v>
      </c>
      <c r="H3748" s="198">
        <v>37041.419351851851</v>
      </c>
      <c r="I3748" t="s">
        <v>1546</v>
      </c>
      <c r="M3748" t="s">
        <v>2946</v>
      </c>
      <c r="N3748" t="s">
        <v>1268</v>
      </c>
      <c r="O3748" t="s">
        <v>74</v>
      </c>
      <c r="Q3748" s="199">
        <v>10000</v>
      </c>
      <c r="S3748" t="s">
        <v>2947</v>
      </c>
      <c r="T3748" t="s">
        <v>3255</v>
      </c>
      <c r="U3748" s="201">
        <v>3.67</v>
      </c>
      <c r="V3748" t="s">
        <v>73</v>
      </c>
      <c r="W3748" t="s">
        <v>1580</v>
      </c>
      <c r="X3748" t="s">
        <v>1093</v>
      </c>
      <c r="Y3748" t="s">
        <v>3275</v>
      </c>
      <c r="Z3748" t="s">
        <v>1909</v>
      </c>
      <c r="AA3748" t="s">
        <v>2718</v>
      </c>
      <c r="AB3748" s="198">
        <v>37043.875</v>
      </c>
      <c r="AC3748" s="198">
        <v>37072.875</v>
      </c>
    </row>
    <row r="3749" spans="1:29" x14ac:dyDescent="0.25">
      <c r="A3749" s="44" t="str">
        <f t="shared" si="291"/>
        <v xml:space="preserve"> Natural Gas Physical</v>
      </c>
      <c r="B3749" s="44" t="str">
        <f t="shared" si="292"/>
        <v/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10000</v>
      </c>
      <c r="G3749" s="202">
        <v>1311916</v>
      </c>
      <c r="H3749" s="198">
        <v>37041.419351851851</v>
      </c>
      <c r="I3749" t="s">
        <v>1226</v>
      </c>
      <c r="M3749" t="s">
        <v>2946</v>
      </c>
      <c r="N3749" t="s">
        <v>96</v>
      </c>
      <c r="O3749" t="s">
        <v>1016</v>
      </c>
      <c r="Q3749" s="199">
        <v>10000</v>
      </c>
      <c r="S3749" t="s">
        <v>3329</v>
      </c>
      <c r="T3749" t="s">
        <v>97</v>
      </c>
      <c r="U3749" s="201">
        <v>4.7750000000000004</v>
      </c>
      <c r="V3749" t="s">
        <v>1162</v>
      </c>
      <c r="W3749" t="s">
        <v>98</v>
      </c>
      <c r="X3749" t="s">
        <v>99</v>
      </c>
      <c r="Y3749" t="s">
        <v>1528</v>
      </c>
      <c r="Z3749" t="s">
        <v>1910</v>
      </c>
      <c r="AA3749">
        <v>818615</v>
      </c>
      <c r="AB3749" s="198">
        <v>37041.875</v>
      </c>
      <c r="AC3749" s="198">
        <v>37041.875</v>
      </c>
    </row>
    <row r="3750" spans="1:29" x14ac:dyDescent="0.25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1311917</v>
      </c>
      <c r="H3750" s="198">
        <v>37041.419432870367</v>
      </c>
      <c r="I3750" t="s">
        <v>1331</v>
      </c>
      <c r="M3750" t="s">
        <v>2946</v>
      </c>
      <c r="N3750" t="s">
        <v>96</v>
      </c>
      <c r="O3750" t="s">
        <v>3128</v>
      </c>
      <c r="Q3750" s="199">
        <v>5000</v>
      </c>
      <c r="S3750" t="s">
        <v>3329</v>
      </c>
      <c r="T3750" t="s">
        <v>97</v>
      </c>
      <c r="U3750" s="201">
        <v>4.88</v>
      </c>
      <c r="V3750" t="s">
        <v>1332</v>
      </c>
      <c r="W3750" t="s">
        <v>1502</v>
      </c>
      <c r="X3750" t="s">
        <v>99</v>
      </c>
      <c r="Y3750" t="s">
        <v>1528</v>
      </c>
      <c r="Z3750" t="s">
        <v>1910</v>
      </c>
      <c r="AA3750">
        <v>818616</v>
      </c>
      <c r="AB3750" s="198">
        <v>37043.875</v>
      </c>
      <c r="AC3750" s="198">
        <v>37072.875</v>
      </c>
    </row>
    <row r="3751" spans="1:29" x14ac:dyDescent="0.25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31</v>
      </c>
      <c r="F3751" s="213">
        <f t="shared" si="295"/>
        <v>77500</v>
      </c>
      <c r="G3751" s="202">
        <v>1311919</v>
      </c>
      <c r="H3751" s="198">
        <v>37041.419502314813</v>
      </c>
      <c r="I3751" t="s">
        <v>1262</v>
      </c>
      <c r="M3751" t="s">
        <v>2946</v>
      </c>
      <c r="N3751" t="s">
        <v>1268</v>
      </c>
      <c r="O3751" t="s">
        <v>1537</v>
      </c>
      <c r="Q3751" s="199">
        <v>2500</v>
      </c>
      <c r="S3751" t="s">
        <v>2947</v>
      </c>
      <c r="T3751" t="s">
        <v>3255</v>
      </c>
      <c r="U3751" s="201">
        <v>3.7349999999999999</v>
      </c>
      <c r="V3751" t="s">
        <v>344</v>
      </c>
      <c r="W3751" t="s">
        <v>1767</v>
      </c>
      <c r="X3751" t="s">
        <v>1269</v>
      </c>
      <c r="Y3751" t="s">
        <v>3275</v>
      </c>
      <c r="Z3751" t="s">
        <v>1909</v>
      </c>
      <c r="AA3751" t="s">
        <v>2719</v>
      </c>
      <c r="AB3751" s="198">
        <v>37073.875</v>
      </c>
      <c r="AC3751" s="198">
        <v>37103.875</v>
      </c>
    </row>
    <row r="3752" spans="1:29" x14ac:dyDescent="0.25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31</v>
      </c>
      <c r="F3752" s="213">
        <f t="shared" si="295"/>
        <v>542500</v>
      </c>
      <c r="G3752" s="202">
        <v>1311920</v>
      </c>
      <c r="H3752" s="198">
        <v>37041.419537037036</v>
      </c>
      <c r="I3752" t="s">
        <v>1267</v>
      </c>
      <c r="M3752" t="s">
        <v>2946</v>
      </c>
      <c r="N3752" t="s">
        <v>1268</v>
      </c>
      <c r="O3752" t="s">
        <v>1537</v>
      </c>
      <c r="Q3752" s="199">
        <v>17500</v>
      </c>
      <c r="S3752" t="s">
        <v>2947</v>
      </c>
      <c r="T3752" t="s">
        <v>3255</v>
      </c>
      <c r="U3752" s="201">
        <v>3.7349999999999999</v>
      </c>
      <c r="V3752" t="s">
        <v>446</v>
      </c>
      <c r="W3752" t="s">
        <v>1767</v>
      </c>
      <c r="X3752" t="s">
        <v>1269</v>
      </c>
      <c r="Y3752" t="s">
        <v>3275</v>
      </c>
      <c r="Z3752" t="s">
        <v>1909</v>
      </c>
      <c r="AA3752" t="s">
        <v>2720</v>
      </c>
      <c r="AB3752" s="198">
        <v>37073.875</v>
      </c>
      <c r="AC3752" s="198">
        <v>37103.875</v>
      </c>
    </row>
    <row r="3753" spans="1:29" x14ac:dyDescent="0.25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310000</v>
      </c>
      <c r="G3753" s="202">
        <v>1311922</v>
      </c>
      <c r="H3753" s="198">
        <v>37041.419687499998</v>
      </c>
      <c r="I3753" t="s">
        <v>1241</v>
      </c>
      <c r="M3753" t="s">
        <v>2946</v>
      </c>
      <c r="N3753" t="s">
        <v>1268</v>
      </c>
      <c r="O3753" t="s">
        <v>1537</v>
      </c>
      <c r="Q3753" s="199">
        <v>10000</v>
      </c>
      <c r="S3753" t="s">
        <v>2947</v>
      </c>
      <c r="T3753" t="s">
        <v>3255</v>
      </c>
      <c r="U3753" s="201">
        <v>3.74</v>
      </c>
      <c r="V3753" t="s">
        <v>3014</v>
      </c>
      <c r="W3753" t="s">
        <v>1767</v>
      </c>
      <c r="X3753" t="s">
        <v>1269</v>
      </c>
      <c r="Y3753" t="s">
        <v>3275</v>
      </c>
      <c r="Z3753" t="s">
        <v>1909</v>
      </c>
      <c r="AA3753" t="s">
        <v>2721</v>
      </c>
      <c r="AB3753" s="198">
        <v>37073.875</v>
      </c>
      <c r="AC3753" s="198">
        <v>37103.875</v>
      </c>
    </row>
    <row r="3754" spans="1:29" x14ac:dyDescent="0.25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20000</v>
      </c>
      <c r="G3754" s="202">
        <v>1311923</v>
      </c>
      <c r="H3754" s="198">
        <v>37041.419733796298</v>
      </c>
      <c r="I3754" t="s">
        <v>2941</v>
      </c>
      <c r="M3754" t="s">
        <v>2946</v>
      </c>
      <c r="N3754" t="s">
        <v>1524</v>
      </c>
      <c r="O3754" t="s">
        <v>110</v>
      </c>
      <c r="Q3754" s="199">
        <v>20000</v>
      </c>
      <c r="S3754" t="s">
        <v>2947</v>
      </c>
      <c r="T3754" t="s">
        <v>3255</v>
      </c>
      <c r="U3754" s="201">
        <v>3.65</v>
      </c>
      <c r="V3754" t="s">
        <v>1696</v>
      </c>
      <c r="W3754" t="s">
        <v>1101</v>
      </c>
      <c r="X3754" t="s">
        <v>1102</v>
      </c>
      <c r="Y3754" t="s">
        <v>1528</v>
      </c>
      <c r="Z3754" t="s">
        <v>1909</v>
      </c>
      <c r="AA3754">
        <v>818618</v>
      </c>
      <c r="AB3754" s="198">
        <v>37042.875</v>
      </c>
      <c r="AC3754" s="198">
        <v>37042.875</v>
      </c>
    </row>
    <row r="3755" spans="1:29" x14ac:dyDescent="0.25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1634</v>
      </c>
      <c r="G3755" s="202">
        <v>1311924</v>
      </c>
      <c r="H3755" s="198">
        <v>37041.419803240744</v>
      </c>
      <c r="I3755" t="s">
        <v>1272</v>
      </c>
      <c r="M3755" t="s">
        <v>2946</v>
      </c>
      <c r="N3755" t="s">
        <v>1524</v>
      </c>
      <c r="O3755" t="s">
        <v>4921</v>
      </c>
      <c r="P3755" s="199">
        <v>1634</v>
      </c>
      <c r="S3755" t="s">
        <v>2947</v>
      </c>
      <c r="T3755" t="s">
        <v>3255</v>
      </c>
      <c r="U3755" s="201">
        <v>3.59</v>
      </c>
      <c r="V3755" t="s">
        <v>1399</v>
      </c>
      <c r="W3755" t="s">
        <v>1363</v>
      </c>
      <c r="X3755" t="s">
        <v>1548</v>
      </c>
      <c r="Y3755" t="s">
        <v>1528</v>
      </c>
      <c r="Z3755" t="s">
        <v>1909</v>
      </c>
      <c r="AA3755">
        <v>818620</v>
      </c>
      <c r="AB3755" s="198">
        <v>37042.875</v>
      </c>
      <c r="AC3755" s="198">
        <v>37042.875</v>
      </c>
    </row>
    <row r="3756" spans="1:29" x14ac:dyDescent="0.25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25000</v>
      </c>
      <c r="G3756" s="202">
        <v>1311925</v>
      </c>
      <c r="H3756" s="198">
        <v>37041.419814814813</v>
      </c>
      <c r="I3756" t="s">
        <v>2941</v>
      </c>
      <c r="M3756" t="s">
        <v>2946</v>
      </c>
      <c r="N3756" t="s">
        <v>1524</v>
      </c>
      <c r="O3756" t="s">
        <v>110</v>
      </c>
      <c r="Q3756" s="199">
        <v>25000</v>
      </c>
      <c r="S3756" t="s">
        <v>2947</v>
      </c>
      <c r="T3756" t="s">
        <v>3255</v>
      </c>
      <c r="U3756" s="201">
        <v>3.6549999999999998</v>
      </c>
      <c r="V3756" t="s">
        <v>1696</v>
      </c>
      <c r="W3756" t="s">
        <v>1101</v>
      </c>
      <c r="X3756" t="s">
        <v>1102</v>
      </c>
      <c r="Y3756" t="s">
        <v>1528</v>
      </c>
      <c r="Z3756" t="s">
        <v>1909</v>
      </c>
      <c r="AA3756">
        <v>818621</v>
      </c>
      <c r="AB3756" s="198">
        <v>37042.875</v>
      </c>
      <c r="AC3756" s="198">
        <v>37042.875</v>
      </c>
    </row>
    <row r="3757" spans="1:29" x14ac:dyDescent="0.25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123</v>
      </c>
      <c r="F3757" s="213">
        <f t="shared" si="295"/>
        <v>89052</v>
      </c>
      <c r="G3757" s="202">
        <v>1311927</v>
      </c>
      <c r="H3757" s="198">
        <v>37041.42</v>
      </c>
      <c r="I3757" t="s">
        <v>72</v>
      </c>
      <c r="M3757" t="s">
        <v>2946</v>
      </c>
      <c r="N3757" t="s">
        <v>1538</v>
      </c>
      <c r="O3757" t="s">
        <v>1147</v>
      </c>
      <c r="Q3757" s="199">
        <v>724</v>
      </c>
      <c r="S3757" t="s">
        <v>2947</v>
      </c>
      <c r="T3757" t="s">
        <v>3255</v>
      </c>
      <c r="U3757" s="201">
        <v>0.13500000000000001</v>
      </c>
      <c r="V3757" t="s">
        <v>463</v>
      </c>
      <c r="W3757" t="s">
        <v>89</v>
      </c>
      <c r="X3757" t="s">
        <v>90</v>
      </c>
      <c r="Y3757" t="s">
        <v>3275</v>
      </c>
      <c r="Z3757" t="s">
        <v>1909</v>
      </c>
      <c r="AA3757" t="s">
        <v>2722</v>
      </c>
      <c r="AB3757" s="198">
        <v>37073</v>
      </c>
      <c r="AC3757" s="198">
        <v>37195</v>
      </c>
    </row>
    <row r="3758" spans="1:29" x14ac:dyDescent="0.25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77500</v>
      </c>
      <c r="G3758" s="202">
        <v>1311930</v>
      </c>
      <c r="H3758" s="198">
        <v>37041.420104166667</v>
      </c>
      <c r="I3758" t="s">
        <v>77</v>
      </c>
      <c r="M3758" t="s">
        <v>2946</v>
      </c>
      <c r="N3758" t="s">
        <v>1268</v>
      </c>
      <c r="O3758" t="s">
        <v>1537</v>
      </c>
      <c r="Q3758" s="199">
        <v>2500</v>
      </c>
      <c r="S3758" t="s">
        <v>2947</v>
      </c>
      <c r="T3758" t="s">
        <v>3255</v>
      </c>
      <c r="U3758" s="201">
        <v>3.74</v>
      </c>
      <c r="V3758" t="s">
        <v>1216</v>
      </c>
      <c r="W3758" t="s">
        <v>1767</v>
      </c>
      <c r="X3758" t="s">
        <v>1269</v>
      </c>
      <c r="Y3758" t="s">
        <v>3275</v>
      </c>
      <c r="Z3758" t="s">
        <v>1909</v>
      </c>
      <c r="AA3758" t="s">
        <v>2723</v>
      </c>
      <c r="AB3758" s="198">
        <v>37073.875</v>
      </c>
      <c r="AC3758" s="198">
        <v>37103.875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1311931</v>
      </c>
      <c r="H3759" s="198">
        <v>37041.420138888891</v>
      </c>
      <c r="I3759" t="s">
        <v>1573</v>
      </c>
      <c r="M3759" t="s">
        <v>2946</v>
      </c>
      <c r="N3759" t="s">
        <v>1268</v>
      </c>
      <c r="O3759" t="s">
        <v>1278</v>
      </c>
      <c r="Q3759" s="199">
        <v>5000</v>
      </c>
      <c r="S3759" t="s">
        <v>2947</v>
      </c>
      <c r="T3759" t="s">
        <v>3255</v>
      </c>
      <c r="U3759" s="201">
        <v>3.8174999999999999</v>
      </c>
      <c r="V3759" t="s">
        <v>3176</v>
      </c>
      <c r="W3759" t="s">
        <v>1767</v>
      </c>
      <c r="X3759" t="s">
        <v>1269</v>
      </c>
      <c r="Y3759" t="s">
        <v>3275</v>
      </c>
      <c r="Z3759" t="s">
        <v>1909</v>
      </c>
      <c r="AA3759" t="s">
        <v>2724</v>
      </c>
      <c r="AB3759" s="198">
        <v>37104.875</v>
      </c>
      <c r="AC3759" s="198">
        <v>37134.875</v>
      </c>
    </row>
    <row r="3760" spans="1:29" x14ac:dyDescent="0.25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450000</v>
      </c>
      <c r="G3760" s="202">
        <v>1311933</v>
      </c>
      <c r="H3760" s="198">
        <v>37041.420162037037</v>
      </c>
      <c r="I3760" t="s">
        <v>1238</v>
      </c>
      <c r="M3760" t="s">
        <v>2946</v>
      </c>
      <c r="N3760" t="s">
        <v>1524</v>
      </c>
      <c r="O3760" t="s">
        <v>1154</v>
      </c>
      <c r="Q3760" s="199">
        <v>15000</v>
      </c>
      <c r="S3760" t="s">
        <v>2947</v>
      </c>
      <c r="T3760" t="s">
        <v>3255</v>
      </c>
      <c r="U3760" s="201">
        <v>3.61</v>
      </c>
      <c r="V3760" t="s">
        <v>1136</v>
      </c>
      <c r="W3760" t="s">
        <v>1402</v>
      </c>
      <c r="X3760" t="s">
        <v>1155</v>
      </c>
      <c r="Y3760" t="s">
        <v>1528</v>
      </c>
      <c r="Z3760" t="s">
        <v>1909</v>
      </c>
      <c r="AA3760">
        <v>818623</v>
      </c>
      <c r="AB3760" s="198">
        <v>37043.407638888886</v>
      </c>
      <c r="AC3760" s="198">
        <v>37072.407638888886</v>
      </c>
    </row>
    <row r="3761" spans="1:31" x14ac:dyDescent="0.25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77500</v>
      </c>
      <c r="G3761" s="202">
        <v>1311934</v>
      </c>
      <c r="H3761" s="198">
        <v>37041.420185185183</v>
      </c>
      <c r="I3761" t="s">
        <v>1529</v>
      </c>
      <c r="M3761" t="s">
        <v>2946</v>
      </c>
      <c r="N3761" t="s">
        <v>1268</v>
      </c>
      <c r="O3761" t="s">
        <v>1537</v>
      </c>
      <c r="Q3761" s="199">
        <v>2500</v>
      </c>
      <c r="S3761" t="s">
        <v>2947</v>
      </c>
      <c r="T3761" t="s">
        <v>3255</v>
      </c>
      <c r="U3761" s="201">
        <v>3.74</v>
      </c>
      <c r="V3761" t="s">
        <v>3025</v>
      </c>
      <c r="W3761" t="s">
        <v>1767</v>
      </c>
      <c r="X3761" t="s">
        <v>1269</v>
      </c>
      <c r="Y3761" t="s">
        <v>3275</v>
      </c>
      <c r="Z3761" t="s">
        <v>1909</v>
      </c>
      <c r="AA3761" t="s">
        <v>2725</v>
      </c>
      <c r="AB3761" s="198">
        <v>37073.875</v>
      </c>
      <c r="AC3761" s="198">
        <v>37103.875</v>
      </c>
    </row>
    <row r="3762" spans="1:31" x14ac:dyDescent="0.25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151</v>
      </c>
      <c r="F3762" s="213">
        <f t="shared" si="295"/>
        <v>755000</v>
      </c>
      <c r="G3762" s="202">
        <v>1311937</v>
      </c>
      <c r="H3762" s="198">
        <v>37041.420416666668</v>
      </c>
      <c r="I3762" t="s">
        <v>1573</v>
      </c>
      <c r="M3762" t="s">
        <v>2946</v>
      </c>
      <c r="N3762" t="s">
        <v>1268</v>
      </c>
      <c r="O3762" t="s">
        <v>1555</v>
      </c>
      <c r="P3762" s="199">
        <v>5000</v>
      </c>
      <c r="S3762" t="s">
        <v>2947</v>
      </c>
      <c r="T3762" t="s">
        <v>3255</v>
      </c>
      <c r="U3762" s="201">
        <v>4.165</v>
      </c>
      <c r="V3762" t="s">
        <v>1688</v>
      </c>
      <c r="W3762" t="s">
        <v>1767</v>
      </c>
      <c r="X3762" t="s">
        <v>1269</v>
      </c>
      <c r="Y3762" t="s">
        <v>3275</v>
      </c>
      <c r="Z3762" t="s">
        <v>1909</v>
      </c>
      <c r="AA3762" t="s">
        <v>2726</v>
      </c>
      <c r="AB3762" s="198">
        <v>37196</v>
      </c>
      <c r="AC3762" s="198">
        <v>37346</v>
      </c>
    </row>
    <row r="3763" spans="1:31" x14ac:dyDescent="0.25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1311941</v>
      </c>
      <c r="H3763" s="198">
        <v>37041.420567129629</v>
      </c>
      <c r="I3763" t="s">
        <v>1062</v>
      </c>
      <c r="M3763" t="s">
        <v>3086</v>
      </c>
      <c r="N3763" t="s">
        <v>1063</v>
      </c>
      <c r="O3763" t="s">
        <v>2972</v>
      </c>
      <c r="Q3763" s="199">
        <v>50000</v>
      </c>
      <c r="S3763" t="s">
        <v>2953</v>
      </c>
      <c r="T3763" t="s">
        <v>3255</v>
      </c>
      <c r="U3763" s="201">
        <v>28.89</v>
      </c>
      <c r="V3763" t="s">
        <v>1064</v>
      </c>
      <c r="W3763" t="s">
        <v>1065</v>
      </c>
      <c r="X3763" t="s">
        <v>1066</v>
      </c>
      <c r="Y3763" t="s">
        <v>1670</v>
      </c>
      <c r="Z3763" t="s">
        <v>1909</v>
      </c>
      <c r="AA3763">
        <v>109631</v>
      </c>
      <c r="AB3763" s="198">
        <v>37073</v>
      </c>
      <c r="AC3763" s="198">
        <v>37103</v>
      </c>
    </row>
    <row r="3764" spans="1:31" x14ac:dyDescent="0.25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5000</v>
      </c>
      <c r="G3764" s="202">
        <v>1311942</v>
      </c>
      <c r="H3764" s="198">
        <v>37041.420624999999</v>
      </c>
      <c r="I3764" t="s">
        <v>1581</v>
      </c>
      <c r="M3764" t="s">
        <v>2946</v>
      </c>
      <c r="N3764" t="s">
        <v>1524</v>
      </c>
      <c r="O3764" t="s">
        <v>112</v>
      </c>
      <c r="Q3764" s="199">
        <v>5000</v>
      </c>
      <c r="S3764" t="s">
        <v>2947</v>
      </c>
      <c r="T3764" t="s">
        <v>3255</v>
      </c>
      <c r="U3764" s="201">
        <v>3.6</v>
      </c>
      <c r="V3764" t="s">
        <v>1582</v>
      </c>
      <c r="W3764" t="s">
        <v>1388</v>
      </c>
      <c r="X3764" t="s">
        <v>85</v>
      </c>
      <c r="Y3764" t="s">
        <v>1528</v>
      </c>
      <c r="Z3764" t="s">
        <v>1909</v>
      </c>
      <c r="AA3764">
        <v>818625</v>
      </c>
      <c r="AB3764" s="198">
        <v>37042.875</v>
      </c>
      <c r="AC3764" s="198">
        <v>37042.875</v>
      </c>
    </row>
    <row r="3765" spans="1:31" x14ac:dyDescent="0.25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150000</v>
      </c>
      <c r="G3765" s="202">
        <v>1311944</v>
      </c>
      <c r="H3765" s="198">
        <v>37041.420694444445</v>
      </c>
      <c r="I3765" t="s">
        <v>92</v>
      </c>
      <c r="M3765" t="s">
        <v>2946</v>
      </c>
      <c r="N3765" t="s">
        <v>1524</v>
      </c>
      <c r="O3765" t="s">
        <v>1140</v>
      </c>
      <c r="Q3765" s="199">
        <v>5000</v>
      </c>
      <c r="S3765" t="s">
        <v>2947</v>
      </c>
      <c r="T3765" t="s">
        <v>3255</v>
      </c>
      <c r="U3765" s="201">
        <v>3.5550000000000002</v>
      </c>
      <c r="V3765" t="s">
        <v>3446</v>
      </c>
      <c r="W3765" t="s">
        <v>1126</v>
      </c>
      <c r="X3765" t="s">
        <v>83</v>
      </c>
      <c r="Y3765" t="s">
        <v>1528</v>
      </c>
      <c r="Z3765" t="s">
        <v>1909</v>
      </c>
      <c r="AA3765">
        <v>818627</v>
      </c>
      <c r="AB3765" s="198">
        <v>37043.875</v>
      </c>
      <c r="AC3765" s="198">
        <v>37072.875</v>
      </c>
    </row>
    <row r="3766" spans="1:31" x14ac:dyDescent="0.25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6103</v>
      </c>
      <c r="G3766" s="202">
        <v>1311946</v>
      </c>
      <c r="H3766" s="198">
        <v>37041.420914351853</v>
      </c>
      <c r="I3766" t="s">
        <v>1552</v>
      </c>
      <c r="M3766" t="s">
        <v>2946</v>
      </c>
      <c r="N3766" t="s">
        <v>1524</v>
      </c>
      <c r="O3766" t="s">
        <v>4912</v>
      </c>
      <c r="P3766" s="199">
        <v>6103</v>
      </c>
      <c r="S3766" t="s">
        <v>2947</v>
      </c>
      <c r="T3766" t="s">
        <v>3255</v>
      </c>
      <c r="U3766" s="201">
        <v>3.59</v>
      </c>
      <c r="V3766" t="s">
        <v>1082</v>
      </c>
      <c r="W3766" t="s">
        <v>1363</v>
      </c>
      <c r="X3766" t="s">
        <v>1548</v>
      </c>
      <c r="Y3766" t="s">
        <v>1528</v>
      </c>
      <c r="Z3766" t="s">
        <v>1909</v>
      </c>
      <c r="AA3766">
        <v>818630</v>
      </c>
      <c r="AB3766" s="198">
        <v>37042.875</v>
      </c>
      <c r="AC3766" s="198">
        <v>37042.875</v>
      </c>
    </row>
    <row r="3767" spans="1:31" x14ac:dyDescent="0.25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300000</v>
      </c>
      <c r="G3767" s="202">
        <v>1311945</v>
      </c>
      <c r="H3767" s="198">
        <v>37041.420914351853</v>
      </c>
      <c r="I3767" t="s">
        <v>1515</v>
      </c>
      <c r="M3767" t="s">
        <v>2946</v>
      </c>
      <c r="N3767" t="s">
        <v>1524</v>
      </c>
      <c r="O3767" t="s">
        <v>3383</v>
      </c>
      <c r="P3767" s="199">
        <v>10000</v>
      </c>
      <c r="S3767" t="s">
        <v>2947</v>
      </c>
      <c r="T3767" t="s">
        <v>3255</v>
      </c>
      <c r="U3767" s="201">
        <v>3.87</v>
      </c>
      <c r="V3767" t="s">
        <v>3120</v>
      </c>
      <c r="W3767" t="s">
        <v>1117</v>
      </c>
      <c r="X3767" t="s">
        <v>1118</v>
      </c>
      <c r="Y3767" t="s">
        <v>1528</v>
      </c>
      <c r="Z3767" t="s">
        <v>1909</v>
      </c>
      <c r="AA3767">
        <v>818631</v>
      </c>
      <c r="AB3767" s="198">
        <v>37043.875</v>
      </c>
      <c r="AC3767" s="198">
        <v>37072.875</v>
      </c>
    </row>
    <row r="3768" spans="1:31" x14ac:dyDescent="0.25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31</v>
      </c>
      <c r="F3768" s="213">
        <f t="shared" si="295"/>
        <v>310000</v>
      </c>
      <c r="G3768" s="202">
        <v>1311951</v>
      </c>
      <c r="H3768" s="198">
        <v>37041.421203703707</v>
      </c>
      <c r="I3768" t="s">
        <v>1546</v>
      </c>
      <c r="M3768" t="s">
        <v>2946</v>
      </c>
      <c r="N3768" t="s">
        <v>1268</v>
      </c>
      <c r="O3768" t="s">
        <v>1537</v>
      </c>
      <c r="Q3768" s="199">
        <v>10000</v>
      </c>
      <c r="S3768" t="s">
        <v>2947</v>
      </c>
      <c r="T3768" t="s">
        <v>3255</v>
      </c>
      <c r="U3768" s="201">
        <v>3.74</v>
      </c>
      <c r="V3768" t="s">
        <v>1549</v>
      </c>
      <c r="W3768" t="s">
        <v>1767</v>
      </c>
      <c r="X3768" t="s">
        <v>1269</v>
      </c>
      <c r="Y3768" t="s">
        <v>3275</v>
      </c>
      <c r="Z3768" t="s">
        <v>1909</v>
      </c>
      <c r="AA3768" t="s">
        <v>2727</v>
      </c>
      <c r="AB3768" s="198">
        <v>37073.875</v>
      </c>
      <c r="AC3768" s="198">
        <v>37103.875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1311952</v>
      </c>
      <c r="H3769" s="198">
        <v>37041.421249999999</v>
      </c>
      <c r="I3769" t="s">
        <v>1111</v>
      </c>
      <c r="M3769" t="s">
        <v>2946</v>
      </c>
      <c r="N3769" t="s">
        <v>1524</v>
      </c>
      <c r="O3769" t="s">
        <v>4935</v>
      </c>
      <c r="Q3769" s="199">
        <v>5000</v>
      </c>
      <c r="S3769" t="s">
        <v>2947</v>
      </c>
      <c r="T3769" t="s">
        <v>3255</v>
      </c>
      <c r="U3769" s="201">
        <v>2.16</v>
      </c>
      <c r="V3769" t="s">
        <v>1112</v>
      </c>
      <c r="W3769" t="s">
        <v>3164</v>
      </c>
      <c r="X3769" t="s">
        <v>2923</v>
      </c>
      <c r="Y3769" t="s">
        <v>1528</v>
      </c>
      <c r="Z3769" t="s">
        <v>1909</v>
      </c>
      <c r="AA3769">
        <v>818633</v>
      </c>
      <c r="AB3769" s="198">
        <v>37042.875</v>
      </c>
      <c r="AC3769" s="198">
        <v>37042.875</v>
      </c>
    </row>
    <row r="3770" spans="1:31" x14ac:dyDescent="0.25">
      <c r="A3770" s="44" t="str">
        <f t="shared" si="291"/>
        <v xml:space="preserve"> Natural Gas Physical</v>
      </c>
      <c r="B3770" s="44" t="str">
        <f t="shared" si="292"/>
        <v/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1311955</v>
      </c>
      <c r="H3770" s="198">
        <v>37041.421319444446</v>
      </c>
      <c r="I3770" t="s">
        <v>1541</v>
      </c>
      <c r="M3770" t="s">
        <v>2946</v>
      </c>
      <c r="N3770" t="s">
        <v>96</v>
      </c>
      <c r="O3770" t="s">
        <v>1016</v>
      </c>
      <c r="Q3770" s="199">
        <v>10000</v>
      </c>
      <c r="S3770" t="s">
        <v>3329</v>
      </c>
      <c r="T3770" t="s">
        <v>97</v>
      </c>
      <c r="U3770" s="201">
        <v>4.78</v>
      </c>
      <c r="V3770" t="s">
        <v>2728</v>
      </c>
      <c r="W3770" t="s">
        <v>98</v>
      </c>
      <c r="X3770" t="s">
        <v>99</v>
      </c>
      <c r="Y3770" t="s">
        <v>1528</v>
      </c>
      <c r="Z3770" t="s">
        <v>1910</v>
      </c>
      <c r="AA3770">
        <v>818635</v>
      </c>
      <c r="AB3770" s="198">
        <v>37041.875</v>
      </c>
      <c r="AC3770" s="198">
        <v>37041.875</v>
      </c>
    </row>
    <row r="3771" spans="1:31" x14ac:dyDescent="0.25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2500</v>
      </c>
      <c r="G3771" s="202">
        <v>1311954</v>
      </c>
      <c r="H3771" s="198">
        <v>37041.421319444446</v>
      </c>
      <c r="I3771" t="s">
        <v>1111</v>
      </c>
      <c r="M3771" t="s">
        <v>2946</v>
      </c>
      <c r="N3771" t="s">
        <v>1524</v>
      </c>
      <c r="O3771" t="s">
        <v>4935</v>
      </c>
      <c r="Q3771" s="199">
        <v>2500</v>
      </c>
      <c r="S3771" t="s">
        <v>2947</v>
      </c>
      <c r="T3771" t="s">
        <v>3255</v>
      </c>
      <c r="U3771" s="201">
        <v>2.2000000000000002</v>
      </c>
      <c r="V3771" t="s">
        <v>1112</v>
      </c>
      <c r="W3771" t="s">
        <v>3164</v>
      </c>
      <c r="X3771" t="s">
        <v>2923</v>
      </c>
      <c r="Y3771" t="s">
        <v>1528</v>
      </c>
      <c r="Z3771" t="s">
        <v>1909</v>
      </c>
      <c r="AA3771">
        <v>818634</v>
      </c>
      <c r="AB3771" s="198">
        <v>37042.875</v>
      </c>
      <c r="AC3771" s="198">
        <v>37042.875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310000</v>
      </c>
      <c r="G3772" s="202">
        <v>1311956</v>
      </c>
      <c r="H3772" s="198">
        <v>37041.421354166669</v>
      </c>
      <c r="I3772" t="s">
        <v>1600</v>
      </c>
      <c r="M3772" t="s">
        <v>2946</v>
      </c>
      <c r="N3772" t="s">
        <v>1268</v>
      </c>
      <c r="O3772" t="s">
        <v>1537</v>
      </c>
      <c r="Q3772" s="199">
        <v>10000</v>
      </c>
      <c r="S3772" t="s">
        <v>2947</v>
      </c>
      <c r="T3772" t="s">
        <v>3255</v>
      </c>
      <c r="U3772" s="201">
        <v>3.7450000000000001</v>
      </c>
      <c r="V3772" t="s">
        <v>439</v>
      </c>
      <c r="W3772" t="s">
        <v>1767</v>
      </c>
      <c r="X3772" t="s">
        <v>1269</v>
      </c>
      <c r="Y3772" t="s">
        <v>3275</v>
      </c>
      <c r="Z3772" t="s">
        <v>1909</v>
      </c>
      <c r="AA3772" t="s">
        <v>2729</v>
      </c>
      <c r="AB3772" s="198">
        <v>37073.875</v>
      </c>
      <c r="AC3772" s="198">
        <v>37103.875</v>
      </c>
    </row>
    <row r="3773" spans="1:31" x14ac:dyDescent="0.25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1311959</v>
      </c>
      <c r="H3773" s="198">
        <v>37041.421481481484</v>
      </c>
      <c r="I3773" t="s">
        <v>67</v>
      </c>
      <c r="M3773" t="s">
        <v>2946</v>
      </c>
      <c r="N3773" t="s">
        <v>1268</v>
      </c>
      <c r="O3773" t="s">
        <v>111</v>
      </c>
      <c r="Q3773" s="199">
        <v>10000</v>
      </c>
      <c r="S3773" t="s">
        <v>2947</v>
      </c>
      <c r="T3773" t="s">
        <v>3255</v>
      </c>
      <c r="U3773" s="201">
        <v>3.8574999999999999</v>
      </c>
      <c r="V3773" t="s">
        <v>2078</v>
      </c>
      <c r="W3773" t="s">
        <v>1767</v>
      </c>
      <c r="X3773" t="s">
        <v>1269</v>
      </c>
      <c r="Y3773" t="s">
        <v>3275</v>
      </c>
      <c r="Z3773" t="s">
        <v>1909</v>
      </c>
      <c r="AA3773" t="s">
        <v>2730</v>
      </c>
      <c r="AB3773" s="198">
        <v>37135.875</v>
      </c>
      <c r="AC3773" s="198">
        <v>37164.875</v>
      </c>
      <c r="AE3773" s="116">
        <f>IF(S3773="Gallon",F3773/42,F3773)</f>
        <v>300000</v>
      </c>
    </row>
    <row r="3774" spans="1:31" x14ac:dyDescent="0.25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1311962</v>
      </c>
      <c r="H3774" s="198">
        <v>37041.421574074076</v>
      </c>
      <c r="I3774" t="s">
        <v>3095</v>
      </c>
      <c r="M3774" t="s">
        <v>2946</v>
      </c>
      <c r="N3774" t="s">
        <v>1268</v>
      </c>
      <c r="O3774" t="s">
        <v>1537</v>
      </c>
      <c r="P3774" s="199">
        <v>20000</v>
      </c>
      <c r="S3774" t="s">
        <v>2947</v>
      </c>
      <c r="T3774" t="s">
        <v>3255</v>
      </c>
      <c r="U3774" s="201">
        <v>3.7349999999999999</v>
      </c>
      <c r="V3774" t="s">
        <v>71</v>
      </c>
      <c r="W3774" t="s">
        <v>1767</v>
      </c>
      <c r="X3774" t="s">
        <v>1269</v>
      </c>
      <c r="Y3774" t="s">
        <v>3275</v>
      </c>
      <c r="Z3774" t="s">
        <v>1909</v>
      </c>
      <c r="AA3774" t="s">
        <v>2731</v>
      </c>
      <c r="AB3774" s="198">
        <v>37073.875</v>
      </c>
      <c r="AC3774" s="198">
        <v>37103.875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300000</v>
      </c>
      <c r="G3775" s="202">
        <v>1311963</v>
      </c>
      <c r="H3775" s="198">
        <v>37041.421643518515</v>
      </c>
      <c r="I3775" t="s">
        <v>1600</v>
      </c>
      <c r="M3775" t="s">
        <v>2946</v>
      </c>
      <c r="N3775" t="s">
        <v>1268</v>
      </c>
      <c r="O3775" t="s">
        <v>74</v>
      </c>
      <c r="P3775" s="199">
        <v>10000</v>
      </c>
      <c r="S3775" t="s">
        <v>2947</v>
      </c>
      <c r="T3775" t="s">
        <v>3255</v>
      </c>
      <c r="U3775" s="201">
        <v>3.6749999999999998</v>
      </c>
      <c r="V3775" t="s">
        <v>439</v>
      </c>
      <c r="W3775" t="s">
        <v>1580</v>
      </c>
      <c r="X3775" t="s">
        <v>1093</v>
      </c>
      <c r="Y3775" t="s">
        <v>3275</v>
      </c>
      <c r="Z3775" t="s">
        <v>1909</v>
      </c>
      <c r="AA3775" t="s">
        <v>2732</v>
      </c>
      <c r="AB3775" s="198">
        <v>37043.875</v>
      </c>
      <c r="AC3775" s="198">
        <v>37072.875</v>
      </c>
    </row>
    <row r="3776" spans="1:31" x14ac:dyDescent="0.25">
      <c r="A3776" s="44" t="str">
        <f t="shared" si="291"/>
        <v>US Crude Financial</v>
      </c>
      <c r="B3776" s="44" t="str">
        <f t="shared" si="292"/>
        <v>US</v>
      </c>
      <c r="C3776" s="44" t="str">
        <f t="shared" si="293"/>
        <v>Crude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50000</v>
      </c>
      <c r="G3776" s="202">
        <v>1311964</v>
      </c>
      <c r="H3776" s="198">
        <v>37041.421678240738</v>
      </c>
      <c r="I3776" t="s">
        <v>1062</v>
      </c>
      <c r="M3776" t="s">
        <v>3086</v>
      </c>
      <c r="N3776" t="s">
        <v>1063</v>
      </c>
      <c r="O3776" t="s">
        <v>2972</v>
      </c>
      <c r="P3776" s="199">
        <v>50000</v>
      </c>
      <c r="S3776" t="s">
        <v>2953</v>
      </c>
      <c r="T3776" t="s">
        <v>3255</v>
      </c>
      <c r="U3776" s="201">
        <v>28.87</v>
      </c>
      <c r="V3776" t="s">
        <v>1064</v>
      </c>
      <c r="W3776" t="s">
        <v>1065</v>
      </c>
      <c r="X3776" t="s">
        <v>1066</v>
      </c>
      <c r="Y3776" t="s">
        <v>1670</v>
      </c>
      <c r="Z3776" t="s">
        <v>1909</v>
      </c>
      <c r="AA3776">
        <v>109632</v>
      </c>
      <c r="AB3776" s="198">
        <v>37073</v>
      </c>
      <c r="AC3776" s="198">
        <v>37103</v>
      </c>
    </row>
    <row r="3777" spans="1:29" x14ac:dyDescent="0.25">
      <c r="A3777" s="44" t="str">
        <f t="shared" si="291"/>
        <v>US Crude Financial</v>
      </c>
      <c r="B3777" s="44" t="str">
        <f t="shared" si="292"/>
        <v>US</v>
      </c>
      <c r="C3777" s="44" t="str">
        <f t="shared" si="293"/>
        <v>Crude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50000</v>
      </c>
      <c r="G3777" s="202">
        <v>1311965</v>
      </c>
      <c r="H3777" s="198">
        <v>37041.421724537038</v>
      </c>
      <c r="I3777" t="s">
        <v>1062</v>
      </c>
      <c r="M3777" t="s">
        <v>3086</v>
      </c>
      <c r="N3777" t="s">
        <v>1063</v>
      </c>
      <c r="O3777" t="s">
        <v>2972</v>
      </c>
      <c r="P3777" s="199">
        <v>50000</v>
      </c>
      <c r="S3777" t="s">
        <v>2953</v>
      </c>
      <c r="T3777" t="s">
        <v>3255</v>
      </c>
      <c r="U3777" s="201">
        <v>28.85</v>
      </c>
      <c r="V3777" t="s">
        <v>1064</v>
      </c>
      <c r="W3777" t="s">
        <v>1065</v>
      </c>
      <c r="X3777" t="s">
        <v>1066</v>
      </c>
      <c r="Y3777" t="s">
        <v>1670</v>
      </c>
      <c r="Z3777" t="s">
        <v>1909</v>
      </c>
      <c r="AA3777">
        <v>109633</v>
      </c>
      <c r="AB3777" s="198">
        <v>37073</v>
      </c>
      <c r="AC3777" s="198">
        <v>37103</v>
      </c>
    </row>
    <row r="3778" spans="1:29" x14ac:dyDescent="0.25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</v>
      </c>
      <c r="G3778" s="202">
        <v>1311967</v>
      </c>
      <c r="H3778" s="198">
        <v>37041.421759259261</v>
      </c>
      <c r="I3778" t="s">
        <v>1249</v>
      </c>
      <c r="M3778" t="s">
        <v>1657</v>
      </c>
      <c r="N3778" t="s">
        <v>2977</v>
      </c>
      <c r="O3778" t="s">
        <v>1684</v>
      </c>
      <c r="Q3778" s="199">
        <v>50</v>
      </c>
      <c r="S3778" t="s">
        <v>2945</v>
      </c>
      <c r="T3778" t="s">
        <v>3255</v>
      </c>
      <c r="U3778" s="201">
        <v>49.75</v>
      </c>
      <c r="V3778" t="s">
        <v>1682</v>
      </c>
      <c r="W3778" t="s">
        <v>2997</v>
      </c>
      <c r="X3778" t="s">
        <v>2998</v>
      </c>
      <c r="Y3778" t="s">
        <v>1072</v>
      </c>
      <c r="Z3778" t="s">
        <v>1904</v>
      </c>
      <c r="AA3778">
        <v>626204.1</v>
      </c>
      <c r="AB3778" s="198">
        <v>37408.71597222222</v>
      </c>
      <c r="AC3778" s="198">
        <v>37437.71597222222</v>
      </c>
    </row>
    <row r="3779" spans="1:29" x14ac:dyDescent="0.25">
      <c r="A3779" s="44" t="str">
        <f t="shared" si="291"/>
        <v>US Crude Financial</v>
      </c>
      <c r="B3779" s="44" t="str">
        <f t="shared" si="292"/>
        <v>US</v>
      </c>
      <c r="C3779" s="44" t="str">
        <f t="shared" si="293"/>
        <v>Crude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50000</v>
      </c>
      <c r="G3779" s="202">
        <v>1311969</v>
      </c>
      <c r="H3779" s="198">
        <v>37041.421840277777</v>
      </c>
      <c r="I3779" t="s">
        <v>1062</v>
      </c>
      <c r="M3779" t="s">
        <v>3086</v>
      </c>
      <c r="N3779" t="s">
        <v>1063</v>
      </c>
      <c r="O3779" t="s">
        <v>2972</v>
      </c>
      <c r="P3779" s="199">
        <v>50000</v>
      </c>
      <c r="S3779" t="s">
        <v>2953</v>
      </c>
      <c r="T3779" t="s">
        <v>3255</v>
      </c>
      <c r="U3779" s="201">
        <v>28.83</v>
      </c>
      <c r="V3779" t="s">
        <v>1064</v>
      </c>
      <c r="W3779" t="s">
        <v>1065</v>
      </c>
      <c r="X3779" t="s">
        <v>1066</v>
      </c>
      <c r="Y3779" t="s">
        <v>1670</v>
      </c>
      <c r="Z3779" t="s">
        <v>1909</v>
      </c>
      <c r="AA3779">
        <v>109634</v>
      </c>
      <c r="AB3779" s="198">
        <v>37073</v>
      </c>
      <c r="AC3779" s="198">
        <v>37103</v>
      </c>
    </row>
    <row r="3780" spans="1:29" x14ac:dyDescent="0.25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151</v>
      </c>
      <c r="F3780" s="213">
        <f t="shared" si="295"/>
        <v>755000</v>
      </c>
      <c r="G3780" s="202">
        <v>1311970</v>
      </c>
      <c r="H3780" s="198">
        <v>37041.421875</v>
      </c>
      <c r="I3780" t="s">
        <v>1573</v>
      </c>
      <c r="M3780" t="s">
        <v>2946</v>
      </c>
      <c r="N3780" t="s">
        <v>1268</v>
      </c>
      <c r="O3780" t="s">
        <v>1555</v>
      </c>
      <c r="P3780" s="199">
        <v>5000</v>
      </c>
      <c r="S3780" t="s">
        <v>2947</v>
      </c>
      <c r="T3780" t="s">
        <v>3255</v>
      </c>
      <c r="U3780" s="201">
        <v>4.165</v>
      </c>
      <c r="V3780" t="s">
        <v>1688</v>
      </c>
      <c r="W3780" t="s">
        <v>1767</v>
      </c>
      <c r="X3780" t="s">
        <v>1269</v>
      </c>
      <c r="Y3780" t="s">
        <v>3275</v>
      </c>
      <c r="Z3780" t="s">
        <v>1909</v>
      </c>
      <c r="AA3780" t="s">
        <v>2733</v>
      </c>
      <c r="AB3780" s="198">
        <v>37196</v>
      </c>
      <c r="AC3780" s="198">
        <v>37346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3">
        <f t="shared" si="295"/>
        <v>120000</v>
      </c>
      <c r="G3781" s="202">
        <v>1311971</v>
      </c>
      <c r="H3781" s="198">
        <v>37041.421909722223</v>
      </c>
      <c r="I3781" t="s">
        <v>3151</v>
      </c>
      <c r="M3781" t="s">
        <v>2946</v>
      </c>
      <c r="N3781" t="s">
        <v>1268</v>
      </c>
      <c r="O3781" t="s">
        <v>74</v>
      </c>
      <c r="P3781" s="199">
        <v>4000</v>
      </c>
      <c r="S3781" t="s">
        <v>2947</v>
      </c>
      <c r="T3781" t="s">
        <v>3255</v>
      </c>
      <c r="U3781" s="201">
        <v>3.67</v>
      </c>
      <c r="V3781" t="s">
        <v>3191</v>
      </c>
      <c r="W3781" t="s">
        <v>1580</v>
      </c>
      <c r="X3781" t="s">
        <v>1093</v>
      </c>
      <c r="Y3781" t="s">
        <v>3275</v>
      </c>
      <c r="Z3781" t="s">
        <v>1909</v>
      </c>
      <c r="AA3781" t="s">
        <v>2734</v>
      </c>
      <c r="AB3781" s="198">
        <v>37043.875</v>
      </c>
      <c r="AC3781" s="198">
        <v>37072.875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450000</v>
      </c>
      <c r="G3782" s="202">
        <v>1311972</v>
      </c>
      <c r="H3782" s="198">
        <v>37041.421967592592</v>
      </c>
      <c r="I3782" t="s">
        <v>1238</v>
      </c>
      <c r="M3782" t="s">
        <v>2946</v>
      </c>
      <c r="N3782" t="s">
        <v>1524</v>
      </c>
      <c r="O3782" t="s">
        <v>1154</v>
      </c>
      <c r="Q3782" s="199">
        <v>15000</v>
      </c>
      <c r="S3782" t="s">
        <v>2947</v>
      </c>
      <c r="T3782" t="s">
        <v>3255</v>
      </c>
      <c r="U3782" s="201">
        <v>3.62</v>
      </c>
      <c r="V3782" t="s">
        <v>1136</v>
      </c>
      <c r="W3782" t="s">
        <v>1402</v>
      </c>
      <c r="X3782" t="s">
        <v>1155</v>
      </c>
      <c r="Y3782" t="s">
        <v>1528</v>
      </c>
      <c r="Z3782" t="s">
        <v>1909</v>
      </c>
      <c r="AA3782">
        <v>818638</v>
      </c>
      <c r="AB3782" s="198">
        <v>37043.407638888886</v>
      </c>
      <c r="AC3782" s="198">
        <v>37072.407638888886</v>
      </c>
    </row>
    <row r="3783" spans="1:29" x14ac:dyDescent="0.25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150000</v>
      </c>
      <c r="G3783" s="202">
        <v>1311973</v>
      </c>
      <c r="H3783" s="198">
        <v>37041.421990740739</v>
      </c>
      <c r="I3783" t="s">
        <v>1094</v>
      </c>
      <c r="M3783" t="s">
        <v>2946</v>
      </c>
      <c r="N3783" t="s">
        <v>96</v>
      </c>
      <c r="O3783" t="s">
        <v>3128</v>
      </c>
      <c r="P3783" s="199">
        <v>5000</v>
      </c>
      <c r="S3783" t="s">
        <v>3329</v>
      </c>
      <c r="T3783" t="s">
        <v>97</v>
      </c>
      <c r="U3783" s="201">
        <v>4.87</v>
      </c>
      <c r="V3783" t="s">
        <v>1337</v>
      </c>
      <c r="W3783" t="s">
        <v>1502</v>
      </c>
      <c r="X3783" t="s">
        <v>99</v>
      </c>
      <c r="Y3783" t="s">
        <v>1528</v>
      </c>
      <c r="Z3783" t="s">
        <v>1910</v>
      </c>
      <c r="AA3783">
        <v>818639</v>
      </c>
      <c r="AB3783" s="198">
        <v>37043.875</v>
      </c>
      <c r="AC3783" s="198">
        <v>37072.875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180000</v>
      </c>
      <c r="G3784" s="202">
        <v>1311976</v>
      </c>
      <c r="H3784" s="198">
        <v>37041.422060185185</v>
      </c>
      <c r="I3784" t="s">
        <v>1241</v>
      </c>
      <c r="M3784" t="s">
        <v>2946</v>
      </c>
      <c r="N3784" t="s">
        <v>1268</v>
      </c>
      <c r="O3784" t="s">
        <v>74</v>
      </c>
      <c r="P3784" s="199">
        <v>6000</v>
      </c>
      <c r="S3784" t="s">
        <v>2947</v>
      </c>
      <c r="T3784" t="s">
        <v>3255</v>
      </c>
      <c r="U3784" s="201">
        <v>3.67</v>
      </c>
      <c r="V3784" t="s">
        <v>14</v>
      </c>
      <c r="W3784" t="s">
        <v>1580</v>
      </c>
      <c r="X3784" t="s">
        <v>1093</v>
      </c>
      <c r="Y3784" t="s">
        <v>3275</v>
      </c>
      <c r="Z3784" t="s">
        <v>1909</v>
      </c>
      <c r="AA3784" t="s">
        <v>2735</v>
      </c>
      <c r="AB3784" s="198">
        <v>37043.875</v>
      </c>
      <c r="AC3784" s="198">
        <v>37072.875</v>
      </c>
    </row>
    <row r="3785" spans="1:29" x14ac:dyDescent="0.25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123</v>
      </c>
      <c r="F3785" s="213">
        <f t="shared" si="295"/>
        <v>615000</v>
      </c>
      <c r="G3785" s="202">
        <v>1311979</v>
      </c>
      <c r="H3785" s="198">
        <v>37041.422210648147</v>
      </c>
      <c r="I3785" t="s">
        <v>1532</v>
      </c>
      <c r="M3785" t="s">
        <v>2946</v>
      </c>
      <c r="N3785" t="s">
        <v>1268</v>
      </c>
      <c r="O3785" t="s">
        <v>251</v>
      </c>
      <c r="P3785" s="199">
        <v>5000</v>
      </c>
      <c r="S3785" t="s">
        <v>2947</v>
      </c>
      <c r="T3785" t="s">
        <v>3255</v>
      </c>
      <c r="U3785" s="201">
        <v>3.81</v>
      </c>
      <c r="V3785" t="s">
        <v>2913</v>
      </c>
      <c r="W3785" t="s">
        <v>1767</v>
      </c>
      <c r="X3785" t="s">
        <v>1269</v>
      </c>
      <c r="Y3785" t="s">
        <v>3275</v>
      </c>
      <c r="Z3785" t="s">
        <v>1909</v>
      </c>
      <c r="AA3785" t="s">
        <v>2736</v>
      </c>
      <c r="AB3785" s="198">
        <v>37073</v>
      </c>
      <c r="AC3785" s="198">
        <v>37195</v>
      </c>
    </row>
    <row r="3786" spans="1:29" x14ac:dyDescent="0.25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31</v>
      </c>
      <c r="F3786" s="213">
        <f t="shared" si="295"/>
        <v>620000</v>
      </c>
      <c r="G3786" s="202">
        <v>1311980</v>
      </c>
      <c r="H3786" s="198">
        <v>37041.422280092593</v>
      </c>
      <c r="I3786" t="s">
        <v>1546</v>
      </c>
      <c r="M3786" t="s">
        <v>2946</v>
      </c>
      <c r="N3786" t="s">
        <v>1268</v>
      </c>
      <c r="O3786" t="s">
        <v>1537</v>
      </c>
      <c r="Q3786" s="199">
        <v>20000</v>
      </c>
      <c r="S3786" t="s">
        <v>2947</v>
      </c>
      <c r="T3786" t="s">
        <v>3255</v>
      </c>
      <c r="U3786" s="201">
        <v>3.73</v>
      </c>
      <c r="V3786" t="s">
        <v>1298</v>
      </c>
      <c r="W3786" t="s">
        <v>1767</v>
      </c>
      <c r="X3786" t="s">
        <v>1269</v>
      </c>
      <c r="Y3786" t="s">
        <v>3275</v>
      </c>
      <c r="Z3786" t="s">
        <v>1909</v>
      </c>
      <c r="AA3786" t="s">
        <v>2737</v>
      </c>
      <c r="AB3786" s="198">
        <v>37073.875</v>
      </c>
      <c r="AC3786" s="198">
        <v>37103.875</v>
      </c>
    </row>
    <row r="3787" spans="1:29" x14ac:dyDescent="0.25">
      <c r="A3787" s="44" t="str">
        <f t="shared" ref="A3787:A3850" si="296">B3787&amp;" "&amp;C3787&amp;" "&amp;D3787</f>
        <v xml:space="preserve"> Natural Gas Physical</v>
      </c>
      <c r="B3787" s="44" t="str">
        <f t="shared" ref="B3787:B3850" si="297">IF((LEFT(N3787,2)="US"),"US","")</f>
        <v/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1311981</v>
      </c>
      <c r="H3787" s="198">
        <v>37041.422384259262</v>
      </c>
      <c r="I3787" t="s">
        <v>3380</v>
      </c>
      <c r="M3787" t="s">
        <v>2946</v>
      </c>
      <c r="N3787" t="s">
        <v>96</v>
      </c>
      <c r="O3787" t="s">
        <v>1016</v>
      </c>
      <c r="P3787" s="199">
        <v>10000</v>
      </c>
      <c r="S3787" t="s">
        <v>3329</v>
      </c>
      <c r="T3787" t="s">
        <v>97</v>
      </c>
      <c r="U3787" s="201">
        <v>4.78</v>
      </c>
      <c r="V3787" t="s">
        <v>1132</v>
      </c>
      <c r="W3787" t="s">
        <v>98</v>
      </c>
      <c r="X3787" t="s">
        <v>99</v>
      </c>
      <c r="Y3787" t="s">
        <v>1528</v>
      </c>
      <c r="Z3787" t="s">
        <v>1910</v>
      </c>
      <c r="AA3787">
        <v>818641</v>
      </c>
      <c r="AB3787" s="198">
        <v>37041.875</v>
      </c>
      <c r="AC3787" s="198">
        <v>37041.875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1311983</v>
      </c>
      <c r="H3788" s="198">
        <v>37041.422500000001</v>
      </c>
      <c r="I3788" t="s">
        <v>1272</v>
      </c>
      <c r="M3788" t="s">
        <v>2946</v>
      </c>
      <c r="N3788" t="s">
        <v>1524</v>
      </c>
      <c r="O3788" t="s">
        <v>4921</v>
      </c>
      <c r="P3788" s="199">
        <v>1000</v>
      </c>
      <c r="S3788" t="s">
        <v>2947</v>
      </c>
      <c r="T3788" t="s">
        <v>3255</v>
      </c>
      <c r="U3788" s="201">
        <v>3.59</v>
      </c>
      <c r="V3788" t="s">
        <v>1399</v>
      </c>
      <c r="W3788" t="s">
        <v>1363</v>
      </c>
      <c r="X3788" t="s">
        <v>1548</v>
      </c>
      <c r="Y3788" t="s">
        <v>1528</v>
      </c>
      <c r="Z3788" t="s">
        <v>1909</v>
      </c>
      <c r="AA3788">
        <v>818642</v>
      </c>
      <c r="AB3788" s="198">
        <v>37042.875</v>
      </c>
      <c r="AC3788" s="198">
        <v>37042.875</v>
      </c>
    </row>
    <row r="3789" spans="1:29" x14ac:dyDescent="0.25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10000</v>
      </c>
      <c r="G3789" s="202">
        <v>1311986</v>
      </c>
      <c r="H3789" s="198">
        <v>37041.422696759262</v>
      </c>
      <c r="I3789" t="s">
        <v>1262</v>
      </c>
      <c r="M3789" t="s">
        <v>2946</v>
      </c>
      <c r="N3789" t="s">
        <v>1524</v>
      </c>
      <c r="O3789" t="s">
        <v>4940</v>
      </c>
      <c r="Q3789" s="199">
        <v>10000</v>
      </c>
      <c r="S3789" t="s">
        <v>2947</v>
      </c>
      <c r="T3789" t="s">
        <v>3255</v>
      </c>
      <c r="U3789" s="201">
        <v>4.2</v>
      </c>
      <c r="V3789" t="s">
        <v>2963</v>
      </c>
      <c r="W3789" t="s">
        <v>82</v>
      </c>
      <c r="X3789" t="s">
        <v>83</v>
      </c>
      <c r="Y3789" t="s">
        <v>1528</v>
      </c>
      <c r="Z3789" t="s">
        <v>1909</v>
      </c>
      <c r="AA3789">
        <v>818643</v>
      </c>
      <c r="AB3789" s="198">
        <v>37042.875</v>
      </c>
      <c r="AC3789" s="198">
        <v>37042.875</v>
      </c>
    </row>
    <row r="3790" spans="1:29" x14ac:dyDescent="0.25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</v>
      </c>
      <c r="G3790" s="202">
        <v>1311987</v>
      </c>
      <c r="H3790" s="198">
        <v>37041.422766203701</v>
      </c>
      <c r="I3790" t="s">
        <v>1573</v>
      </c>
      <c r="M3790" t="s">
        <v>2946</v>
      </c>
      <c r="N3790" t="s">
        <v>1524</v>
      </c>
      <c r="O3790" t="s">
        <v>4940</v>
      </c>
      <c r="Q3790" s="199">
        <v>5000</v>
      </c>
      <c r="S3790" t="s">
        <v>2947</v>
      </c>
      <c r="T3790" t="s">
        <v>3255</v>
      </c>
      <c r="U3790" s="201">
        <v>4.3</v>
      </c>
      <c r="V3790" t="s">
        <v>305</v>
      </c>
      <c r="W3790" t="s">
        <v>82</v>
      </c>
      <c r="X3790" t="s">
        <v>83</v>
      </c>
      <c r="Y3790" t="s">
        <v>1528</v>
      </c>
      <c r="Z3790" t="s">
        <v>1909</v>
      </c>
      <c r="AA3790">
        <v>818644</v>
      </c>
      <c r="AB3790" s="198">
        <v>37042.875</v>
      </c>
      <c r="AC3790" s="198">
        <v>37042.875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1311988</v>
      </c>
      <c r="H3791" s="198">
        <v>37041.422824074078</v>
      </c>
      <c r="I3791" t="s">
        <v>1509</v>
      </c>
      <c r="M3791" t="s">
        <v>2946</v>
      </c>
      <c r="N3791" t="s">
        <v>1524</v>
      </c>
      <c r="O3791" t="s">
        <v>112</v>
      </c>
      <c r="P3791" s="199">
        <v>5000</v>
      </c>
      <c r="S3791" t="s">
        <v>2947</v>
      </c>
      <c r="T3791" t="s">
        <v>3255</v>
      </c>
      <c r="U3791" s="201">
        <v>3.59</v>
      </c>
      <c r="V3791" t="s">
        <v>1194</v>
      </c>
      <c r="W3791" t="s">
        <v>1388</v>
      </c>
      <c r="X3791" t="s">
        <v>85</v>
      </c>
      <c r="Y3791" t="s">
        <v>1528</v>
      </c>
      <c r="Z3791" t="s">
        <v>1909</v>
      </c>
      <c r="AA3791">
        <v>818645</v>
      </c>
      <c r="AB3791" s="198">
        <v>37042.875</v>
      </c>
      <c r="AC3791" s="198">
        <v>37042.875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10000</v>
      </c>
      <c r="G3792" s="202">
        <v>1311991</v>
      </c>
      <c r="H3792" s="198">
        <v>37041.422986111109</v>
      </c>
      <c r="I3792" t="s">
        <v>1464</v>
      </c>
      <c r="M3792" t="s">
        <v>2946</v>
      </c>
      <c r="N3792" t="s">
        <v>1524</v>
      </c>
      <c r="O3792" t="s">
        <v>110</v>
      </c>
      <c r="P3792" s="199">
        <v>10000</v>
      </c>
      <c r="S3792" t="s">
        <v>2947</v>
      </c>
      <c r="T3792" t="s">
        <v>3255</v>
      </c>
      <c r="U3792" s="201">
        <v>3.6549999999999998</v>
      </c>
      <c r="V3792" t="s">
        <v>4928</v>
      </c>
      <c r="W3792" t="s">
        <v>1101</v>
      </c>
      <c r="X3792" t="s">
        <v>1102</v>
      </c>
      <c r="Y3792" t="s">
        <v>1528</v>
      </c>
      <c r="Z3792" t="s">
        <v>1909</v>
      </c>
      <c r="AA3792">
        <v>818647</v>
      </c>
      <c r="AB3792" s="198">
        <v>37042.875</v>
      </c>
      <c r="AC3792" s="198">
        <v>37042.875</v>
      </c>
    </row>
    <row r="3793" spans="1:29" x14ac:dyDescent="0.25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150000</v>
      </c>
      <c r="G3793" s="202">
        <v>1311993</v>
      </c>
      <c r="H3793" s="198">
        <v>37041.423125000001</v>
      </c>
      <c r="I3793" t="s">
        <v>1331</v>
      </c>
      <c r="M3793" t="s">
        <v>2946</v>
      </c>
      <c r="N3793" t="s">
        <v>96</v>
      </c>
      <c r="O3793" t="s">
        <v>3128</v>
      </c>
      <c r="P3793" s="199">
        <v>5000</v>
      </c>
      <c r="S3793" t="s">
        <v>3329</v>
      </c>
      <c r="T3793" t="s">
        <v>97</v>
      </c>
      <c r="U3793" s="201">
        <v>4.8600000000000003</v>
      </c>
      <c r="V3793" t="s">
        <v>1332</v>
      </c>
      <c r="W3793" t="s">
        <v>1502</v>
      </c>
      <c r="X3793" t="s">
        <v>99</v>
      </c>
      <c r="Y3793" t="s">
        <v>1528</v>
      </c>
      <c r="Z3793" t="s">
        <v>1910</v>
      </c>
      <c r="AA3793">
        <v>818650</v>
      </c>
      <c r="AB3793" s="198">
        <v>37043.875</v>
      </c>
      <c r="AC3793" s="198">
        <v>37072.875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1311994</v>
      </c>
      <c r="H3794" s="198">
        <v>37041.423159722224</v>
      </c>
      <c r="I3794" t="s">
        <v>1274</v>
      </c>
      <c r="M3794" t="s">
        <v>2946</v>
      </c>
      <c r="N3794" t="s">
        <v>1524</v>
      </c>
      <c r="O3794" t="s">
        <v>110</v>
      </c>
      <c r="P3794" s="199">
        <v>5000</v>
      </c>
      <c r="S3794" t="s">
        <v>2947</v>
      </c>
      <c r="T3794" t="s">
        <v>3255</v>
      </c>
      <c r="U3794" s="201">
        <v>3.6549999999999998</v>
      </c>
      <c r="V3794" t="s">
        <v>1397</v>
      </c>
      <c r="W3794" t="s">
        <v>1101</v>
      </c>
      <c r="X3794" t="s">
        <v>1102</v>
      </c>
      <c r="Y3794" t="s">
        <v>1528</v>
      </c>
      <c r="Z3794" t="s">
        <v>1909</v>
      </c>
      <c r="AA3794">
        <v>818651</v>
      </c>
      <c r="AB3794" s="198">
        <v>37042.875</v>
      </c>
      <c r="AC3794" s="198">
        <v>37042.875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620000</v>
      </c>
      <c r="G3795" s="202">
        <v>1311995</v>
      </c>
      <c r="H3795" s="198">
        <v>37041.423206018517</v>
      </c>
      <c r="I3795" t="s">
        <v>1267</v>
      </c>
      <c r="M3795" t="s">
        <v>2946</v>
      </c>
      <c r="N3795" t="s">
        <v>1268</v>
      </c>
      <c r="O3795" t="s">
        <v>1537</v>
      </c>
      <c r="P3795" s="199">
        <v>20000</v>
      </c>
      <c r="S3795" t="s">
        <v>2947</v>
      </c>
      <c r="T3795" t="s">
        <v>3255</v>
      </c>
      <c r="U3795" s="201">
        <v>3.72</v>
      </c>
      <c r="V3795" t="s">
        <v>1202</v>
      </c>
      <c r="W3795" t="s">
        <v>1767</v>
      </c>
      <c r="X3795" t="s">
        <v>1269</v>
      </c>
      <c r="Y3795" t="s">
        <v>3275</v>
      </c>
      <c r="Z3795" t="s">
        <v>1909</v>
      </c>
      <c r="AA3795" t="s">
        <v>2738</v>
      </c>
      <c r="AB3795" s="198">
        <v>37073.875</v>
      </c>
      <c r="AC3795" s="198">
        <v>37103.875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1311996</v>
      </c>
      <c r="H3796" s="198">
        <v>37041.423217592594</v>
      </c>
      <c r="I3796" t="s">
        <v>3095</v>
      </c>
      <c r="M3796" t="s">
        <v>2946</v>
      </c>
      <c r="N3796" t="s">
        <v>1524</v>
      </c>
      <c r="O3796" t="s">
        <v>362</v>
      </c>
      <c r="P3796" s="199">
        <v>10000</v>
      </c>
      <c r="S3796" t="s">
        <v>2947</v>
      </c>
      <c r="T3796" t="s">
        <v>3255</v>
      </c>
      <c r="U3796" s="201">
        <v>3.61</v>
      </c>
      <c r="V3796" t="s">
        <v>2942</v>
      </c>
      <c r="W3796" t="s">
        <v>1388</v>
      </c>
      <c r="X3796" t="s">
        <v>85</v>
      </c>
      <c r="Y3796" t="s">
        <v>1528</v>
      </c>
      <c r="Z3796" t="s">
        <v>1909</v>
      </c>
      <c r="AA3796">
        <v>818652</v>
      </c>
      <c r="AB3796" s="198">
        <v>37042.875</v>
      </c>
      <c r="AC3796" s="198">
        <v>37042.875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300000</v>
      </c>
      <c r="G3797" s="202">
        <v>1311997</v>
      </c>
      <c r="H3797" s="198">
        <v>37041.423298611109</v>
      </c>
      <c r="I3797" t="s">
        <v>3033</v>
      </c>
      <c r="M3797" t="s">
        <v>2946</v>
      </c>
      <c r="N3797" t="s">
        <v>1524</v>
      </c>
      <c r="O3797" t="s">
        <v>401</v>
      </c>
      <c r="P3797" s="199">
        <v>10000</v>
      </c>
      <c r="S3797" t="s">
        <v>2947</v>
      </c>
      <c r="T3797" t="s">
        <v>3255</v>
      </c>
      <c r="U3797" s="201">
        <v>3.6549999999999998</v>
      </c>
      <c r="V3797" t="s">
        <v>3034</v>
      </c>
      <c r="W3797" t="s">
        <v>1101</v>
      </c>
      <c r="X3797" t="s">
        <v>1102</v>
      </c>
      <c r="Y3797" t="s">
        <v>1528</v>
      </c>
      <c r="Z3797" t="s">
        <v>1909</v>
      </c>
      <c r="AA3797">
        <v>818654</v>
      </c>
      <c r="AB3797" s="198">
        <v>37043.875</v>
      </c>
      <c r="AC3797" s="198">
        <v>37072.875</v>
      </c>
    </row>
    <row r="3798" spans="1:29" x14ac:dyDescent="0.25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10000</v>
      </c>
      <c r="G3798" s="202">
        <v>1312000</v>
      </c>
      <c r="H3798" s="198">
        <v>37041.423321759263</v>
      </c>
      <c r="I3798" t="s">
        <v>1463</v>
      </c>
      <c r="M3798" t="s">
        <v>2946</v>
      </c>
      <c r="N3798" t="s">
        <v>96</v>
      </c>
      <c r="O3798" t="s">
        <v>1016</v>
      </c>
      <c r="P3798" s="199">
        <v>10000</v>
      </c>
      <c r="S3798" t="s">
        <v>3329</v>
      </c>
      <c r="T3798" t="s">
        <v>97</v>
      </c>
      <c r="U3798" s="201">
        <v>4.7774999999999999</v>
      </c>
      <c r="V3798" t="s">
        <v>3338</v>
      </c>
      <c r="W3798" t="s">
        <v>98</v>
      </c>
      <c r="X3798" t="s">
        <v>99</v>
      </c>
      <c r="Y3798" t="s">
        <v>1528</v>
      </c>
      <c r="Z3798" t="s">
        <v>1910</v>
      </c>
      <c r="AA3798">
        <v>818653</v>
      </c>
      <c r="AB3798" s="198">
        <v>37041.875</v>
      </c>
      <c r="AC3798" s="198">
        <v>37041.875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10000</v>
      </c>
      <c r="G3799" s="202">
        <v>1312001</v>
      </c>
      <c r="H3799" s="198">
        <v>37041.423414351855</v>
      </c>
      <c r="I3799" t="s">
        <v>2941</v>
      </c>
      <c r="M3799" t="s">
        <v>2946</v>
      </c>
      <c r="N3799" t="s">
        <v>1524</v>
      </c>
      <c r="O3799" t="s">
        <v>110</v>
      </c>
      <c r="P3799" s="199">
        <v>10000</v>
      </c>
      <c r="S3799" t="s">
        <v>2947</v>
      </c>
      <c r="T3799" t="s">
        <v>3255</v>
      </c>
      <c r="U3799" s="201">
        <v>3.6549999999999998</v>
      </c>
      <c r="V3799" t="s">
        <v>1696</v>
      </c>
      <c r="W3799" t="s">
        <v>1101</v>
      </c>
      <c r="X3799" t="s">
        <v>1102</v>
      </c>
      <c r="Y3799" t="s">
        <v>1528</v>
      </c>
      <c r="Z3799" t="s">
        <v>1909</v>
      </c>
      <c r="AA3799">
        <v>818655</v>
      </c>
      <c r="AB3799" s="198">
        <v>37042.875</v>
      </c>
      <c r="AC3799" s="198">
        <v>37042.875</v>
      </c>
    </row>
    <row r="3800" spans="1:29" x14ac:dyDescent="0.25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50000</v>
      </c>
      <c r="G3800" s="202">
        <v>1312002</v>
      </c>
      <c r="H3800" s="198">
        <v>37041.42355324074</v>
      </c>
      <c r="I3800" t="s">
        <v>1267</v>
      </c>
      <c r="M3800" t="s">
        <v>3086</v>
      </c>
      <c r="N3800" t="s">
        <v>1063</v>
      </c>
      <c r="O3800" t="s">
        <v>2972</v>
      </c>
      <c r="Q3800" s="199">
        <v>50000</v>
      </c>
      <c r="S3800" t="s">
        <v>2953</v>
      </c>
      <c r="T3800" t="s">
        <v>3255</v>
      </c>
      <c r="U3800" s="201">
        <v>28.83</v>
      </c>
      <c r="V3800" t="s">
        <v>3332</v>
      </c>
      <c r="W3800" t="s">
        <v>1065</v>
      </c>
      <c r="X3800" t="s">
        <v>1066</v>
      </c>
      <c r="Y3800" t="s">
        <v>1670</v>
      </c>
      <c r="Z3800" t="s">
        <v>1909</v>
      </c>
      <c r="AA3800">
        <v>109636</v>
      </c>
      <c r="AB3800" s="198">
        <v>37073</v>
      </c>
      <c r="AC3800" s="198">
        <v>37103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1312003</v>
      </c>
      <c r="H3801" s="198">
        <v>37041.423715277779</v>
      </c>
      <c r="I3801" t="s">
        <v>2941</v>
      </c>
      <c r="M3801" t="s">
        <v>2946</v>
      </c>
      <c r="N3801" t="s">
        <v>1524</v>
      </c>
      <c r="O3801" t="s">
        <v>110</v>
      </c>
      <c r="P3801" s="199">
        <v>10000</v>
      </c>
      <c r="S3801" t="s">
        <v>2947</v>
      </c>
      <c r="T3801" t="s">
        <v>3255</v>
      </c>
      <c r="U3801" s="201">
        <v>3.65</v>
      </c>
      <c r="V3801" t="s">
        <v>1696</v>
      </c>
      <c r="W3801" t="s">
        <v>1101</v>
      </c>
      <c r="X3801" t="s">
        <v>1102</v>
      </c>
      <c r="Y3801" t="s">
        <v>1528</v>
      </c>
      <c r="Z3801" t="s">
        <v>1909</v>
      </c>
      <c r="AA3801">
        <v>818656</v>
      </c>
      <c r="AB3801" s="198">
        <v>37042.875</v>
      </c>
      <c r="AC3801" s="198">
        <v>37042.875</v>
      </c>
    </row>
    <row r="3802" spans="1:29" x14ac:dyDescent="0.25">
      <c r="A3802" s="44" t="str">
        <f t="shared" si="296"/>
        <v>US Power Physical</v>
      </c>
      <c r="B3802" s="44" t="str">
        <f t="shared" si="297"/>
        <v>US</v>
      </c>
      <c r="C3802" s="44" t="str">
        <f t="shared" si="298"/>
        <v>Power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5</v>
      </c>
      <c r="F3802" s="213">
        <f t="shared" si="300"/>
        <v>250</v>
      </c>
      <c r="G3802" s="202">
        <v>1312004</v>
      </c>
      <c r="H3802" s="198">
        <v>37041.423831018517</v>
      </c>
      <c r="I3802" t="s">
        <v>2983</v>
      </c>
      <c r="M3802" t="s">
        <v>1657</v>
      </c>
      <c r="N3802" t="s">
        <v>2977</v>
      </c>
      <c r="O3802" t="s">
        <v>248</v>
      </c>
      <c r="P3802" s="199">
        <v>50</v>
      </c>
      <c r="S3802" t="s">
        <v>2945</v>
      </c>
      <c r="T3802" t="s">
        <v>3255</v>
      </c>
      <c r="U3802" s="201">
        <v>38.5</v>
      </c>
      <c r="V3802" t="s">
        <v>1354</v>
      </c>
      <c r="W3802" t="s">
        <v>2988</v>
      </c>
      <c r="X3802" t="s">
        <v>2978</v>
      </c>
      <c r="Y3802" t="s">
        <v>1072</v>
      </c>
      <c r="Z3802" t="s">
        <v>1904</v>
      </c>
      <c r="AA3802">
        <v>626209.1</v>
      </c>
      <c r="AB3802" s="198">
        <v>37046.875</v>
      </c>
      <c r="AC3802" s="198">
        <v>37050.875</v>
      </c>
    </row>
    <row r="3803" spans="1:29" x14ac:dyDescent="0.25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10000</v>
      </c>
      <c r="G3803" s="202">
        <v>1312005</v>
      </c>
      <c r="H3803" s="198">
        <v>37041.42386574074</v>
      </c>
      <c r="I3803" t="s">
        <v>1541</v>
      </c>
      <c r="M3803" t="s">
        <v>2946</v>
      </c>
      <c r="N3803" t="s">
        <v>96</v>
      </c>
      <c r="O3803" t="s">
        <v>1016</v>
      </c>
      <c r="Q3803" s="199">
        <v>10000</v>
      </c>
      <c r="S3803" t="s">
        <v>3329</v>
      </c>
      <c r="T3803" t="s">
        <v>97</v>
      </c>
      <c r="U3803" s="201">
        <v>4.78</v>
      </c>
      <c r="V3803" t="s">
        <v>2728</v>
      </c>
      <c r="W3803" t="s">
        <v>98</v>
      </c>
      <c r="X3803" t="s">
        <v>99</v>
      </c>
      <c r="Y3803" t="s">
        <v>1528</v>
      </c>
      <c r="Z3803" t="s">
        <v>1910</v>
      </c>
      <c r="AA3803">
        <v>818657</v>
      </c>
      <c r="AB3803" s="198">
        <v>37041.875</v>
      </c>
      <c r="AC3803" s="198">
        <v>37041.875</v>
      </c>
    </row>
    <row r="3804" spans="1:29" x14ac:dyDescent="0.25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151</v>
      </c>
      <c r="F3804" s="213">
        <f t="shared" si="300"/>
        <v>755000</v>
      </c>
      <c r="G3804" s="202">
        <v>1312006</v>
      </c>
      <c r="H3804" s="198">
        <v>37041.423900462964</v>
      </c>
      <c r="I3804" t="s">
        <v>1546</v>
      </c>
      <c r="M3804" t="s">
        <v>2946</v>
      </c>
      <c r="N3804" t="s">
        <v>1268</v>
      </c>
      <c r="O3804" t="s">
        <v>1555</v>
      </c>
      <c r="P3804" s="199">
        <v>5000</v>
      </c>
      <c r="S3804" t="s">
        <v>2947</v>
      </c>
      <c r="T3804" t="s">
        <v>3255</v>
      </c>
      <c r="U3804" s="201">
        <v>4.1550000000000002</v>
      </c>
      <c r="V3804" t="s">
        <v>1504</v>
      </c>
      <c r="W3804" t="s">
        <v>1767</v>
      </c>
      <c r="X3804" t="s">
        <v>1269</v>
      </c>
      <c r="Y3804" t="s">
        <v>3275</v>
      </c>
      <c r="Z3804" t="s">
        <v>1909</v>
      </c>
      <c r="AA3804" t="s">
        <v>2739</v>
      </c>
      <c r="AB3804" s="198">
        <v>37196</v>
      </c>
      <c r="AC3804" s="198">
        <v>37346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450</v>
      </c>
      <c r="G3805" s="202">
        <v>1312007</v>
      </c>
      <c r="H3805" s="198">
        <v>37041.424097222225</v>
      </c>
      <c r="I3805" t="s">
        <v>2910</v>
      </c>
      <c r="M3805" t="s">
        <v>2946</v>
      </c>
      <c r="N3805" t="s">
        <v>1524</v>
      </c>
      <c r="O3805" t="s">
        <v>4941</v>
      </c>
      <c r="Q3805" s="199">
        <v>450</v>
      </c>
      <c r="S3805" t="s">
        <v>2947</v>
      </c>
      <c r="T3805" t="s">
        <v>3255</v>
      </c>
      <c r="U3805" s="201">
        <v>3.62</v>
      </c>
      <c r="V3805" t="s">
        <v>2935</v>
      </c>
      <c r="W3805" t="s">
        <v>1388</v>
      </c>
      <c r="X3805" t="s">
        <v>85</v>
      </c>
      <c r="Y3805" t="s">
        <v>1528</v>
      </c>
      <c r="Z3805" t="s">
        <v>1909</v>
      </c>
      <c r="AA3805">
        <v>818658</v>
      </c>
      <c r="AB3805" s="198">
        <v>37042.875</v>
      </c>
      <c r="AC3805" s="198">
        <v>37042.875</v>
      </c>
    </row>
    <row r="3806" spans="1:29" x14ac:dyDescent="0.25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1312009</v>
      </c>
      <c r="H3806" s="198">
        <v>37041.424155092594</v>
      </c>
      <c r="I3806" t="s">
        <v>2983</v>
      </c>
      <c r="M3806" t="s">
        <v>1657</v>
      </c>
      <c r="N3806" t="s">
        <v>2977</v>
      </c>
      <c r="O3806" t="s">
        <v>248</v>
      </c>
      <c r="P3806" s="199">
        <v>50</v>
      </c>
      <c r="S3806" t="s">
        <v>2945</v>
      </c>
      <c r="T3806" t="s">
        <v>3255</v>
      </c>
      <c r="U3806" s="201">
        <v>38.25</v>
      </c>
      <c r="V3806" t="s">
        <v>1354</v>
      </c>
      <c r="W3806" t="s">
        <v>2988</v>
      </c>
      <c r="X3806" t="s">
        <v>2978</v>
      </c>
      <c r="Y3806" t="s">
        <v>1072</v>
      </c>
      <c r="Z3806" t="s">
        <v>1904</v>
      </c>
      <c r="AA3806">
        <v>626210.1</v>
      </c>
      <c r="AB3806" s="198">
        <v>37046.875</v>
      </c>
      <c r="AC3806" s="198">
        <v>37050.875</v>
      </c>
    </row>
    <row r="3807" spans="1:29" x14ac:dyDescent="0.25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123</v>
      </c>
      <c r="F3807" s="213">
        <f t="shared" si="300"/>
        <v>615000</v>
      </c>
      <c r="G3807" s="202">
        <v>1312010</v>
      </c>
      <c r="H3807" s="198">
        <v>37041.424270833333</v>
      </c>
      <c r="I3807" t="s">
        <v>1554</v>
      </c>
      <c r="M3807" t="s">
        <v>2946</v>
      </c>
      <c r="N3807" t="s">
        <v>1268</v>
      </c>
      <c r="O3807" t="s">
        <v>251</v>
      </c>
      <c r="Q3807" s="199">
        <v>5000</v>
      </c>
      <c r="S3807" t="s">
        <v>2947</v>
      </c>
      <c r="T3807" t="s">
        <v>3255</v>
      </c>
      <c r="U3807" s="201">
        <v>3.8149999999999999</v>
      </c>
      <c r="V3807" t="s">
        <v>380</v>
      </c>
      <c r="W3807" t="s">
        <v>1767</v>
      </c>
      <c r="X3807" t="s">
        <v>1269</v>
      </c>
      <c r="Y3807" t="s">
        <v>3275</v>
      </c>
      <c r="Z3807" t="s">
        <v>1909</v>
      </c>
      <c r="AA3807" t="s">
        <v>2740</v>
      </c>
      <c r="AB3807" s="198">
        <v>37073</v>
      </c>
      <c r="AC3807" s="198">
        <v>37195</v>
      </c>
    </row>
    <row r="3808" spans="1:29" x14ac:dyDescent="0.25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1312011</v>
      </c>
      <c r="H3808" s="198">
        <v>37041.424502314818</v>
      </c>
      <c r="I3808" t="s">
        <v>1569</v>
      </c>
      <c r="M3808" t="s">
        <v>2946</v>
      </c>
      <c r="N3808" t="s">
        <v>1524</v>
      </c>
      <c r="O3808" t="s">
        <v>362</v>
      </c>
      <c r="Q3808" s="199">
        <v>10000</v>
      </c>
      <c r="S3808" t="s">
        <v>2947</v>
      </c>
      <c r="T3808" t="s">
        <v>3255</v>
      </c>
      <c r="U3808" s="201">
        <v>3.62</v>
      </c>
      <c r="V3808" t="s">
        <v>1203</v>
      </c>
      <c r="W3808" t="s">
        <v>1388</v>
      </c>
      <c r="X3808" t="s">
        <v>85</v>
      </c>
      <c r="Y3808" t="s">
        <v>1528</v>
      </c>
      <c r="Z3808" t="s">
        <v>1909</v>
      </c>
      <c r="AA3808">
        <v>818660</v>
      </c>
      <c r="AB3808" s="198">
        <v>37042.875</v>
      </c>
      <c r="AC3808" s="198">
        <v>37042.875</v>
      </c>
    </row>
    <row r="3809" spans="1:29" x14ac:dyDescent="0.25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5</v>
      </c>
      <c r="F3809" s="213">
        <f t="shared" si="300"/>
        <v>250</v>
      </c>
      <c r="G3809" s="202">
        <v>1312012</v>
      </c>
      <c r="H3809" s="198">
        <v>37041.424560185187</v>
      </c>
      <c r="I3809" t="s">
        <v>2983</v>
      </c>
      <c r="M3809" t="s">
        <v>1657</v>
      </c>
      <c r="N3809" t="s">
        <v>2977</v>
      </c>
      <c r="O3809" t="s">
        <v>248</v>
      </c>
      <c r="P3809" s="199">
        <v>50</v>
      </c>
      <c r="S3809" t="s">
        <v>2945</v>
      </c>
      <c r="T3809" t="s">
        <v>3255</v>
      </c>
      <c r="U3809" s="201">
        <v>38</v>
      </c>
      <c r="V3809" t="s">
        <v>1354</v>
      </c>
      <c r="W3809" t="s">
        <v>2988</v>
      </c>
      <c r="X3809" t="s">
        <v>2978</v>
      </c>
      <c r="Y3809" t="s">
        <v>1072</v>
      </c>
      <c r="Z3809" t="s">
        <v>1904</v>
      </c>
      <c r="AA3809">
        <v>626213.1</v>
      </c>
      <c r="AB3809" s="198">
        <v>37046.875</v>
      </c>
      <c r="AC3809" s="198">
        <v>37050.875</v>
      </c>
    </row>
    <row r="3810" spans="1:29" x14ac:dyDescent="0.25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365</v>
      </c>
      <c r="F3810" s="213">
        <f t="shared" si="300"/>
        <v>1095000</v>
      </c>
      <c r="G3810" s="202">
        <v>1312013</v>
      </c>
      <c r="H3810" s="198">
        <v>37041.424571759257</v>
      </c>
      <c r="I3810" t="s">
        <v>3123</v>
      </c>
      <c r="M3810" t="s">
        <v>2946</v>
      </c>
      <c r="N3810" t="s">
        <v>1268</v>
      </c>
      <c r="O3810" t="s">
        <v>1578</v>
      </c>
      <c r="P3810" s="199">
        <v>3000</v>
      </c>
      <c r="S3810" t="s">
        <v>2947</v>
      </c>
      <c r="T3810" t="s">
        <v>3255</v>
      </c>
      <c r="U3810" s="201">
        <v>3.89</v>
      </c>
      <c r="V3810" t="s">
        <v>1398</v>
      </c>
      <c r="W3810" t="s">
        <v>1767</v>
      </c>
      <c r="X3810" t="s">
        <v>1269</v>
      </c>
      <c r="Y3810" t="s">
        <v>3275</v>
      </c>
      <c r="Z3810" t="s">
        <v>1909</v>
      </c>
      <c r="AA3810" t="s">
        <v>2741</v>
      </c>
      <c r="AB3810" s="198">
        <v>37257.875</v>
      </c>
      <c r="AC3810" s="198">
        <v>37621.875</v>
      </c>
    </row>
    <row r="3811" spans="1:29" x14ac:dyDescent="0.25">
      <c r="A3811" s="44" t="str">
        <f t="shared" si="296"/>
        <v>US Crude Financial</v>
      </c>
      <c r="B3811" s="44" t="str">
        <f t="shared" si="297"/>
        <v>US</v>
      </c>
      <c r="C3811" s="44" t="str">
        <f t="shared" si="298"/>
        <v>Crude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50000</v>
      </c>
      <c r="G3811" s="202">
        <v>1312014</v>
      </c>
      <c r="H3811" s="198">
        <v>37041.42465277778</v>
      </c>
      <c r="I3811" t="s">
        <v>1267</v>
      </c>
      <c r="M3811" t="s">
        <v>3086</v>
      </c>
      <c r="N3811" t="s">
        <v>1063</v>
      </c>
      <c r="O3811" t="s">
        <v>2972</v>
      </c>
      <c r="Q3811" s="199">
        <v>50000</v>
      </c>
      <c r="S3811" t="s">
        <v>2953</v>
      </c>
      <c r="T3811" t="s">
        <v>3255</v>
      </c>
      <c r="U3811" s="201">
        <v>28.85</v>
      </c>
      <c r="V3811" t="s">
        <v>1511</v>
      </c>
      <c r="W3811" t="s">
        <v>1065</v>
      </c>
      <c r="X3811" t="s">
        <v>1066</v>
      </c>
      <c r="Y3811" t="s">
        <v>1670</v>
      </c>
      <c r="Z3811" t="s">
        <v>1909</v>
      </c>
      <c r="AA3811">
        <v>109638</v>
      </c>
      <c r="AB3811" s="198">
        <v>37073</v>
      </c>
      <c r="AC3811" s="198">
        <v>37103</v>
      </c>
    </row>
    <row r="3812" spans="1:29" x14ac:dyDescent="0.25">
      <c r="A3812" s="44" t="str">
        <f t="shared" si="296"/>
        <v>US Crude Financial</v>
      </c>
      <c r="B3812" s="44" t="str">
        <f t="shared" si="297"/>
        <v>US</v>
      </c>
      <c r="C3812" s="44" t="str">
        <f t="shared" si="298"/>
        <v>Crude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50000</v>
      </c>
      <c r="G3812" s="202">
        <v>1312016</v>
      </c>
      <c r="H3812" s="198">
        <v>37041.424849537034</v>
      </c>
      <c r="I3812" t="s">
        <v>1267</v>
      </c>
      <c r="M3812" t="s">
        <v>3086</v>
      </c>
      <c r="N3812" t="s">
        <v>1063</v>
      </c>
      <c r="O3812" t="s">
        <v>2972</v>
      </c>
      <c r="Q3812" s="199">
        <v>50000</v>
      </c>
      <c r="S3812" t="s">
        <v>2953</v>
      </c>
      <c r="T3812" t="s">
        <v>3255</v>
      </c>
      <c r="U3812" s="201">
        <v>28.87</v>
      </c>
      <c r="V3812" t="s">
        <v>1511</v>
      </c>
      <c r="W3812" t="s">
        <v>1065</v>
      </c>
      <c r="X3812" t="s">
        <v>1066</v>
      </c>
      <c r="Y3812" t="s">
        <v>1670</v>
      </c>
      <c r="Z3812" t="s">
        <v>1909</v>
      </c>
      <c r="AA3812">
        <v>109639</v>
      </c>
      <c r="AB3812" s="198">
        <v>37073</v>
      </c>
      <c r="AC3812" s="198">
        <v>37103</v>
      </c>
    </row>
    <row r="3813" spans="1:29" x14ac:dyDescent="0.25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1312018</v>
      </c>
      <c r="H3813" s="198">
        <v>37041.425219907411</v>
      </c>
      <c r="I3813" t="s">
        <v>1267</v>
      </c>
      <c r="M3813" t="s">
        <v>3086</v>
      </c>
      <c r="N3813" t="s">
        <v>1063</v>
      </c>
      <c r="O3813" t="s">
        <v>2972</v>
      </c>
      <c r="Q3813" s="199">
        <v>50000</v>
      </c>
      <c r="S3813" t="s">
        <v>2953</v>
      </c>
      <c r="T3813" t="s">
        <v>3255</v>
      </c>
      <c r="U3813" s="201">
        <v>28.87</v>
      </c>
      <c r="V3813" t="s">
        <v>1511</v>
      </c>
      <c r="W3813" t="s">
        <v>1065</v>
      </c>
      <c r="X3813" t="s">
        <v>1066</v>
      </c>
      <c r="Y3813" t="s">
        <v>1670</v>
      </c>
      <c r="Z3813" t="s">
        <v>1909</v>
      </c>
      <c r="AA3813">
        <v>109641</v>
      </c>
      <c r="AB3813" s="198">
        <v>37073</v>
      </c>
      <c r="AC3813" s="198">
        <v>37103</v>
      </c>
    </row>
    <row r="3814" spans="1:29" x14ac:dyDescent="0.25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10000</v>
      </c>
      <c r="G3814" s="202">
        <v>1312020</v>
      </c>
      <c r="H3814" s="198">
        <v>37041.425416666665</v>
      </c>
      <c r="I3814" t="s">
        <v>1094</v>
      </c>
      <c r="M3814" t="s">
        <v>2946</v>
      </c>
      <c r="N3814" t="s">
        <v>96</v>
      </c>
      <c r="O3814" t="s">
        <v>1016</v>
      </c>
      <c r="P3814" s="199">
        <v>10000</v>
      </c>
      <c r="S3814" t="s">
        <v>3329</v>
      </c>
      <c r="T3814" t="s">
        <v>97</v>
      </c>
      <c r="U3814" s="201">
        <v>4.7774999999999999</v>
      </c>
      <c r="V3814" t="s">
        <v>3354</v>
      </c>
      <c r="W3814" t="s">
        <v>98</v>
      </c>
      <c r="X3814" t="s">
        <v>99</v>
      </c>
      <c r="Y3814" t="s">
        <v>1528</v>
      </c>
      <c r="Z3814" t="s">
        <v>1910</v>
      </c>
      <c r="AA3814">
        <v>818664</v>
      </c>
      <c r="AB3814" s="198">
        <v>37041.875</v>
      </c>
      <c r="AC3814" s="198">
        <v>37041.875</v>
      </c>
    </row>
    <row r="3815" spans="1:29" x14ac:dyDescent="0.25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10000</v>
      </c>
      <c r="G3815" s="202">
        <v>1312021</v>
      </c>
      <c r="H3815" s="198">
        <v>37041.425555555557</v>
      </c>
      <c r="I3815" t="s">
        <v>3117</v>
      </c>
      <c r="M3815" t="s">
        <v>2946</v>
      </c>
      <c r="N3815" t="s">
        <v>1524</v>
      </c>
      <c r="O3815" t="s">
        <v>4845</v>
      </c>
      <c r="P3815" s="199">
        <v>10000</v>
      </c>
      <c r="S3815" t="s">
        <v>2947</v>
      </c>
      <c r="T3815" t="s">
        <v>3255</v>
      </c>
      <c r="U3815" s="201">
        <v>3.7349999999999999</v>
      </c>
      <c r="V3815" t="s">
        <v>313</v>
      </c>
      <c r="W3815" t="s">
        <v>1526</v>
      </c>
      <c r="X3815" t="s">
        <v>1527</v>
      </c>
      <c r="Y3815" t="s">
        <v>1528</v>
      </c>
      <c r="Z3815" t="s">
        <v>1909</v>
      </c>
      <c r="AA3815">
        <v>818665</v>
      </c>
      <c r="AB3815" s="198">
        <v>37042.875</v>
      </c>
      <c r="AC3815" s="198">
        <v>37042.875</v>
      </c>
    </row>
    <row r="3816" spans="1:29" x14ac:dyDescent="0.25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1312022</v>
      </c>
      <c r="H3816" s="198">
        <v>37041.425625000003</v>
      </c>
      <c r="I3816" t="s">
        <v>1277</v>
      </c>
      <c r="M3816" t="s">
        <v>2946</v>
      </c>
      <c r="N3816" t="s">
        <v>1268</v>
      </c>
      <c r="O3816" t="s">
        <v>2742</v>
      </c>
      <c r="P3816" s="199">
        <v>10000</v>
      </c>
      <c r="S3816" t="s">
        <v>2947</v>
      </c>
      <c r="T3816" t="s">
        <v>3255</v>
      </c>
      <c r="U3816" s="201">
        <v>-5.0000000000000001E-3</v>
      </c>
      <c r="V3816" t="s">
        <v>2936</v>
      </c>
      <c r="W3816" t="s">
        <v>1330</v>
      </c>
      <c r="X3816" t="s">
        <v>90</v>
      </c>
      <c r="Y3816" t="s">
        <v>3275</v>
      </c>
      <c r="Z3816" t="s">
        <v>1909</v>
      </c>
      <c r="AA3816" t="s">
        <v>2743</v>
      </c>
      <c r="AB3816" s="198">
        <v>37073.875</v>
      </c>
      <c r="AC3816" s="198">
        <v>37103.875</v>
      </c>
    </row>
    <row r="3817" spans="1:29" x14ac:dyDescent="0.25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6000</v>
      </c>
      <c r="G3817" s="202">
        <v>1312023</v>
      </c>
      <c r="H3817" s="198">
        <v>37041.425763888888</v>
      </c>
      <c r="I3817" t="s">
        <v>1226</v>
      </c>
      <c r="M3817" t="s">
        <v>2946</v>
      </c>
      <c r="N3817" t="s">
        <v>1524</v>
      </c>
      <c r="O3817" t="s">
        <v>4940</v>
      </c>
      <c r="Q3817" s="199">
        <v>6000</v>
      </c>
      <c r="S3817" t="s">
        <v>2947</v>
      </c>
      <c r="T3817" t="s">
        <v>3255</v>
      </c>
      <c r="U3817" s="201">
        <v>4.3499999999999996</v>
      </c>
      <c r="V3817" t="s">
        <v>866</v>
      </c>
      <c r="W3817" t="s">
        <v>82</v>
      </c>
      <c r="X3817" t="s">
        <v>83</v>
      </c>
      <c r="Y3817" t="s">
        <v>1528</v>
      </c>
      <c r="Z3817" t="s">
        <v>1909</v>
      </c>
      <c r="AA3817">
        <v>818666</v>
      </c>
      <c r="AB3817" s="198">
        <v>37042.875</v>
      </c>
      <c r="AC3817" s="198">
        <v>37042.875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2450</v>
      </c>
      <c r="G3818" s="202">
        <v>1312024</v>
      </c>
      <c r="H3818" s="198">
        <v>37041.425798611112</v>
      </c>
      <c r="I3818" t="s">
        <v>105</v>
      </c>
      <c r="M3818" t="s">
        <v>2946</v>
      </c>
      <c r="N3818" t="s">
        <v>1524</v>
      </c>
      <c r="O3818" t="s">
        <v>112</v>
      </c>
      <c r="P3818" s="199">
        <v>2450</v>
      </c>
      <c r="S3818" t="s">
        <v>2947</v>
      </c>
      <c r="T3818" t="s">
        <v>3255</v>
      </c>
      <c r="U3818" s="201">
        <v>3.56</v>
      </c>
      <c r="V3818" t="s">
        <v>1138</v>
      </c>
      <c r="W3818" t="s">
        <v>1388</v>
      </c>
      <c r="X3818" t="s">
        <v>85</v>
      </c>
      <c r="Y3818" t="s">
        <v>1528</v>
      </c>
      <c r="Z3818" t="s">
        <v>1909</v>
      </c>
      <c r="AA3818">
        <v>818669</v>
      </c>
      <c r="AB3818" s="198">
        <v>37042.875</v>
      </c>
      <c r="AC3818" s="198">
        <v>37042.875</v>
      </c>
    </row>
    <row r="3819" spans="1:29" x14ac:dyDescent="0.25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50000</v>
      </c>
      <c r="G3819" s="202">
        <v>1312025</v>
      </c>
      <c r="H3819" s="198">
        <v>37041.42596064815</v>
      </c>
      <c r="I3819" t="s">
        <v>1062</v>
      </c>
      <c r="M3819" t="s">
        <v>3086</v>
      </c>
      <c r="N3819" t="s">
        <v>1063</v>
      </c>
      <c r="O3819" t="s">
        <v>2972</v>
      </c>
      <c r="P3819" s="199">
        <v>50000</v>
      </c>
      <c r="S3819" t="s">
        <v>2953</v>
      </c>
      <c r="T3819" t="s">
        <v>3255</v>
      </c>
      <c r="U3819" s="201">
        <v>28.87</v>
      </c>
      <c r="V3819" t="s">
        <v>1064</v>
      </c>
      <c r="W3819" t="s">
        <v>1065</v>
      </c>
      <c r="X3819" t="s">
        <v>1066</v>
      </c>
      <c r="Y3819" t="s">
        <v>1670</v>
      </c>
      <c r="Z3819" t="s">
        <v>1909</v>
      </c>
      <c r="AA3819">
        <v>109644</v>
      </c>
      <c r="AB3819" s="198">
        <v>37073</v>
      </c>
      <c r="AC3819" s="198">
        <v>37103</v>
      </c>
    </row>
    <row r="3820" spans="1:29" x14ac:dyDescent="0.25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1312027</v>
      </c>
      <c r="H3820" s="198">
        <v>37041.426087962966</v>
      </c>
      <c r="I3820" t="s">
        <v>3225</v>
      </c>
      <c r="M3820" t="s">
        <v>2952</v>
      </c>
      <c r="N3820" t="s">
        <v>3252</v>
      </c>
      <c r="O3820" t="s">
        <v>3253</v>
      </c>
      <c r="Q3820" s="199">
        <v>20</v>
      </c>
      <c r="S3820" t="s">
        <v>3254</v>
      </c>
      <c r="T3820" t="s">
        <v>3255</v>
      </c>
      <c r="U3820" s="201">
        <v>1701</v>
      </c>
      <c r="V3820" t="s">
        <v>3268</v>
      </c>
      <c r="W3820" t="s">
        <v>3261</v>
      </c>
      <c r="X3820" t="s">
        <v>3257</v>
      </c>
      <c r="Y3820" t="s">
        <v>3258</v>
      </c>
      <c r="Z3820" t="s">
        <v>3259</v>
      </c>
      <c r="AA3820">
        <v>2158255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75000</v>
      </c>
      <c r="G3821" s="202">
        <v>1312030</v>
      </c>
      <c r="H3821" s="198">
        <v>37041.426574074074</v>
      </c>
      <c r="I3821" t="s">
        <v>1425</v>
      </c>
      <c r="M3821" t="s">
        <v>2946</v>
      </c>
      <c r="N3821" t="s">
        <v>1524</v>
      </c>
      <c r="O3821" t="s">
        <v>479</v>
      </c>
      <c r="P3821" s="199">
        <v>2500</v>
      </c>
      <c r="S3821" t="s">
        <v>2947</v>
      </c>
      <c r="T3821" t="s">
        <v>3255</v>
      </c>
      <c r="U3821" s="201">
        <v>3.9</v>
      </c>
      <c r="V3821" t="s">
        <v>1454</v>
      </c>
      <c r="W3821" t="s">
        <v>64</v>
      </c>
      <c r="X3821" t="s">
        <v>1163</v>
      </c>
      <c r="Y3821" t="s">
        <v>1528</v>
      </c>
      <c r="Z3821" t="s">
        <v>1909</v>
      </c>
      <c r="AA3821">
        <v>818674</v>
      </c>
      <c r="AB3821" s="198">
        <v>37043.875</v>
      </c>
      <c r="AC3821" s="198">
        <v>37072.875</v>
      </c>
    </row>
    <row r="3822" spans="1:29" x14ac:dyDescent="0.25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1312033</v>
      </c>
      <c r="H3822" s="198">
        <v>37041.426759259259</v>
      </c>
      <c r="I3822" t="s">
        <v>1532</v>
      </c>
      <c r="M3822" t="s">
        <v>2946</v>
      </c>
      <c r="N3822" t="s">
        <v>1268</v>
      </c>
      <c r="O3822" t="s">
        <v>1537</v>
      </c>
      <c r="Q3822" s="199">
        <v>5000</v>
      </c>
      <c r="S3822" t="s">
        <v>2947</v>
      </c>
      <c r="T3822" t="s">
        <v>3255</v>
      </c>
      <c r="U3822" s="201">
        <v>3.7250000000000001</v>
      </c>
      <c r="V3822" t="s">
        <v>1514</v>
      </c>
      <c r="W3822" t="s">
        <v>1767</v>
      </c>
      <c r="X3822" t="s">
        <v>1269</v>
      </c>
      <c r="Y3822" t="s">
        <v>3275</v>
      </c>
      <c r="Z3822" t="s">
        <v>1909</v>
      </c>
      <c r="AA3822" t="s">
        <v>2744</v>
      </c>
      <c r="AB3822" s="198">
        <v>37073.875</v>
      </c>
      <c r="AC3822" s="198">
        <v>37103.875</v>
      </c>
    </row>
    <row r="3823" spans="1:29" x14ac:dyDescent="0.25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155000</v>
      </c>
      <c r="G3823" s="202">
        <v>1312035</v>
      </c>
      <c r="H3823" s="198">
        <v>37041.426793981482</v>
      </c>
      <c r="I3823" t="s">
        <v>1267</v>
      </c>
      <c r="M3823" t="s">
        <v>2946</v>
      </c>
      <c r="N3823" t="s">
        <v>1268</v>
      </c>
      <c r="O3823" t="s">
        <v>1537</v>
      </c>
      <c r="Q3823" s="199">
        <v>5000</v>
      </c>
      <c r="S3823" t="s">
        <v>2947</v>
      </c>
      <c r="T3823" t="s">
        <v>3255</v>
      </c>
      <c r="U3823" s="201">
        <v>3.7250000000000001</v>
      </c>
      <c r="V3823" t="s">
        <v>1490</v>
      </c>
      <c r="W3823" t="s">
        <v>1767</v>
      </c>
      <c r="X3823" t="s">
        <v>1269</v>
      </c>
      <c r="Y3823" t="s">
        <v>3275</v>
      </c>
      <c r="Z3823" t="s">
        <v>1909</v>
      </c>
      <c r="AA3823" t="s">
        <v>2745</v>
      </c>
      <c r="AB3823" s="198">
        <v>37073.875</v>
      </c>
      <c r="AC3823" s="198">
        <v>37103.875</v>
      </c>
    </row>
    <row r="3824" spans="1:29" x14ac:dyDescent="0.25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123</v>
      </c>
      <c r="F3824" s="213">
        <f t="shared" si="300"/>
        <v>615000</v>
      </c>
      <c r="G3824" s="202">
        <v>1312034</v>
      </c>
      <c r="H3824" s="198">
        <v>37041.426793981482</v>
      </c>
      <c r="I3824" t="s">
        <v>3095</v>
      </c>
      <c r="M3824" t="s">
        <v>2946</v>
      </c>
      <c r="N3824" t="s">
        <v>1268</v>
      </c>
      <c r="O3824" t="s">
        <v>251</v>
      </c>
      <c r="Q3824" s="199">
        <v>5000</v>
      </c>
      <c r="S3824" t="s">
        <v>2947</v>
      </c>
      <c r="T3824" t="s">
        <v>3255</v>
      </c>
      <c r="U3824" s="201">
        <v>3.8149999999999999</v>
      </c>
      <c r="V3824" t="s">
        <v>71</v>
      </c>
      <c r="W3824" t="s">
        <v>1767</v>
      </c>
      <c r="X3824" t="s">
        <v>1269</v>
      </c>
      <c r="Y3824" t="s">
        <v>3275</v>
      </c>
      <c r="Z3824" t="s">
        <v>1909</v>
      </c>
      <c r="AA3824" t="s">
        <v>2746</v>
      </c>
      <c r="AB3824" s="198">
        <v>37073</v>
      </c>
      <c r="AC3824" s="198">
        <v>37195</v>
      </c>
    </row>
    <row r="3825" spans="1:31" x14ac:dyDescent="0.25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1312036</v>
      </c>
      <c r="H3825" s="198">
        <v>37041.42690972222</v>
      </c>
      <c r="I3825" t="s">
        <v>3313</v>
      </c>
      <c r="M3825" t="s">
        <v>2952</v>
      </c>
      <c r="N3825" t="s">
        <v>3252</v>
      </c>
      <c r="O3825" t="s">
        <v>3253</v>
      </c>
      <c r="P3825" s="199">
        <v>20</v>
      </c>
      <c r="S3825" t="s">
        <v>3254</v>
      </c>
      <c r="T3825" t="s">
        <v>3255</v>
      </c>
      <c r="U3825" s="201">
        <v>1700</v>
      </c>
      <c r="V3825" t="s">
        <v>3315</v>
      </c>
      <c r="W3825" t="s">
        <v>3261</v>
      </c>
      <c r="X3825" t="s">
        <v>3257</v>
      </c>
      <c r="Y3825" t="s">
        <v>3258</v>
      </c>
      <c r="Z3825" t="s">
        <v>3259</v>
      </c>
      <c r="AA3825">
        <v>2158264</v>
      </c>
    </row>
    <row r="3826" spans="1:31" x14ac:dyDescent="0.25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50000</v>
      </c>
      <c r="G3826" s="202">
        <v>1312037</v>
      </c>
      <c r="H3826" s="198">
        <v>37041.426979166667</v>
      </c>
      <c r="I3826" t="s">
        <v>3148</v>
      </c>
      <c r="M3826" t="s">
        <v>3086</v>
      </c>
      <c r="N3826" t="s">
        <v>1063</v>
      </c>
      <c r="O3826" t="s">
        <v>2972</v>
      </c>
      <c r="P3826" s="199">
        <v>50000</v>
      </c>
      <c r="S3826" t="s">
        <v>2953</v>
      </c>
      <c r="T3826" t="s">
        <v>3255</v>
      </c>
      <c r="U3826" s="201">
        <v>28.85</v>
      </c>
      <c r="V3826" t="s">
        <v>1047</v>
      </c>
      <c r="W3826" t="s">
        <v>1065</v>
      </c>
      <c r="X3826" t="s">
        <v>1066</v>
      </c>
      <c r="Y3826" t="s">
        <v>1670</v>
      </c>
      <c r="Z3826" t="s">
        <v>1909</v>
      </c>
      <c r="AA3826">
        <v>109647</v>
      </c>
      <c r="AB3826" s="198">
        <v>37073</v>
      </c>
      <c r="AC3826" s="198">
        <v>37103</v>
      </c>
    </row>
    <row r="3827" spans="1:31" x14ac:dyDescent="0.25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75000</v>
      </c>
      <c r="G3827" s="202">
        <v>1312038</v>
      </c>
      <c r="H3827" s="198">
        <v>37041.426990740743</v>
      </c>
      <c r="I3827" t="s">
        <v>1425</v>
      </c>
      <c r="M3827" t="s">
        <v>2946</v>
      </c>
      <c r="N3827" t="s">
        <v>1524</v>
      </c>
      <c r="O3827" t="s">
        <v>479</v>
      </c>
      <c r="P3827" s="199">
        <v>2500</v>
      </c>
      <c r="S3827" t="s">
        <v>2947</v>
      </c>
      <c r="T3827" t="s">
        <v>3255</v>
      </c>
      <c r="U3827" s="201">
        <v>3.88</v>
      </c>
      <c r="V3827" t="s">
        <v>1454</v>
      </c>
      <c r="W3827" t="s">
        <v>64</v>
      </c>
      <c r="X3827" t="s">
        <v>1163</v>
      </c>
      <c r="Y3827" t="s">
        <v>1528</v>
      </c>
      <c r="Z3827" t="s">
        <v>1909</v>
      </c>
      <c r="AA3827">
        <v>818676</v>
      </c>
      <c r="AB3827" s="198">
        <v>37043.875</v>
      </c>
      <c r="AC3827" s="198">
        <v>37072.875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20</v>
      </c>
      <c r="G3828" s="202">
        <v>1312040</v>
      </c>
      <c r="H3828" s="198">
        <v>37041.427002314813</v>
      </c>
      <c r="I3828" t="s">
        <v>3225</v>
      </c>
      <c r="M3828" t="s">
        <v>2952</v>
      </c>
      <c r="N3828" t="s">
        <v>3252</v>
      </c>
      <c r="O3828" t="s">
        <v>3253</v>
      </c>
      <c r="Q3828" s="199">
        <v>20</v>
      </c>
      <c r="S3828" t="s">
        <v>3254</v>
      </c>
      <c r="T3828" t="s">
        <v>3255</v>
      </c>
      <c r="U3828" s="201">
        <v>1701</v>
      </c>
      <c r="V3828" t="s">
        <v>3268</v>
      </c>
      <c r="W3828" t="s">
        <v>3261</v>
      </c>
      <c r="X3828" t="s">
        <v>3257</v>
      </c>
      <c r="Y3828" t="s">
        <v>3258</v>
      </c>
      <c r="Z3828" t="s">
        <v>3259</v>
      </c>
      <c r="AA3828">
        <v>2158266</v>
      </c>
    </row>
    <row r="3829" spans="1:31" x14ac:dyDescent="0.25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3">
        <f t="shared" si="300"/>
        <v>155000</v>
      </c>
      <c r="G3829" s="202">
        <v>1312041</v>
      </c>
      <c r="H3829" s="198">
        <v>37041.427025462966</v>
      </c>
      <c r="I3829" t="s">
        <v>1532</v>
      </c>
      <c r="M3829" t="s">
        <v>2946</v>
      </c>
      <c r="N3829" t="s">
        <v>1268</v>
      </c>
      <c r="O3829" t="s">
        <v>1537</v>
      </c>
      <c r="Q3829" s="199">
        <v>5000</v>
      </c>
      <c r="S3829" t="s">
        <v>2947</v>
      </c>
      <c r="T3829" t="s">
        <v>3255</v>
      </c>
      <c r="U3829" s="201">
        <v>3.73</v>
      </c>
      <c r="V3829" t="s">
        <v>1514</v>
      </c>
      <c r="W3829" t="s">
        <v>1767</v>
      </c>
      <c r="X3829" t="s">
        <v>1269</v>
      </c>
      <c r="Y3829" t="s">
        <v>3275</v>
      </c>
      <c r="Z3829" t="s">
        <v>1909</v>
      </c>
      <c r="AA3829" t="s">
        <v>2747</v>
      </c>
      <c r="AB3829" s="198">
        <v>37073.875</v>
      </c>
      <c r="AC3829" s="198">
        <v>37103.875</v>
      </c>
    </row>
    <row r="3830" spans="1:31" x14ac:dyDescent="0.25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155000</v>
      </c>
      <c r="G3830" s="202">
        <v>1312042</v>
      </c>
      <c r="H3830" s="198">
        <v>37041.427152777775</v>
      </c>
      <c r="I3830" t="s">
        <v>1546</v>
      </c>
      <c r="M3830" t="s">
        <v>2946</v>
      </c>
      <c r="N3830" t="s">
        <v>1268</v>
      </c>
      <c r="O3830" t="s">
        <v>1537</v>
      </c>
      <c r="Q3830" s="199">
        <v>5000</v>
      </c>
      <c r="S3830" t="s">
        <v>2947</v>
      </c>
      <c r="T3830" t="s">
        <v>3255</v>
      </c>
      <c r="U3830" s="201">
        <v>3.73</v>
      </c>
      <c r="V3830" t="s">
        <v>3121</v>
      </c>
      <c r="W3830" t="s">
        <v>1767</v>
      </c>
      <c r="X3830" t="s">
        <v>1269</v>
      </c>
      <c r="Y3830" t="s">
        <v>3275</v>
      </c>
      <c r="Z3830" t="s">
        <v>1909</v>
      </c>
      <c r="AA3830" t="s">
        <v>2748</v>
      </c>
      <c r="AB3830" s="198">
        <v>37073.875</v>
      </c>
      <c r="AC3830" s="198">
        <v>37103.875</v>
      </c>
    </row>
    <row r="3831" spans="1:31" x14ac:dyDescent="0.25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31</v>
      </c>
      <c r="F3831" s="213">
        <f t="shared" si="300"/>
        <v>310000</v>
      </c>
      <c r="G3831" s="202">
        <v>1312043</v>
      </c>
      <c r="H3831" s="198">
        <v>37041.427233796298</v>
      </c>
      <c r="I3831" t="s">
        <v>3427</v>
      </c>
      <c r="M3831" t="s">
        <v>2946</v>
      </c>
      <c r="N3831" t="s">
        <v>1268</v>
      </c>
      <c r="O3831" t="s">
        <v>1537</v>
      </c>
      <c r="Q3831" s="199">
        <v>10000</v>
      </c>
      <c r="S3831" t="s">
        <v>2947</v>
      </c>
      <c r="T3831" t="s">
        <v>3255</v>
      </c>
      <c r="U3831" s="201">
        <v>3.73</v>
      </c>
      <c r="V3831" t="s">
        <v>2749</v>
      </c>
      <c r="W3831" t="s">
        <v>1767</v>
      </c>
      <c r="X3831" t="s">
        <v>1269</v>
      </c>
      <c r="Y3831" t="s">
        <v>3275</v>
      </c>
      <c r="Z3831" t="s">
        <v>1909</v>
      </c>
      <c r="AA3831" t="s">
        <v>2750</v>
      </c>
      <c r="AB3831" s="198">
        <v>37073.875</v>
      </c>
      <c r="AC3831" s="198">
        <v>37103.875</v>
      </c>
    </row>
    <row r="3832" spans="1:31" x14ac:dyDescent="0.25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1312044</v>
      </c>
      <c r="H3832" s="198">
        <v>37041.42732638889</v>
      </c>
      <c r="I3832" t="s">
        <v>1532</v>
      </c>
      <c r="M3832" t="s">
        <v>2946</v>
      </c>
      <c r="N3832" t="s">
        <v>1268</v>
      </c>
      <c r="O3832" t="s">
        <v>1537</v>
      </c>
      <c r="Q3832" s="199">
        <v>5000</v>
      </c>
      <c r="S3832" t="s">
        <v>2947</v>
      </c>
      <c r="T3832" t="s">
        <v>3255</v>
      </c>
      <c r="U3832" s="201">
        <v>3.7349999999999999</v>
      </c>
      <c r="V3832" t="s">
        <v>1514</v>
      </c>
      <c r="W3832" t="s">
        <v>1767</v>
      </c>
      <c r="X3832" t="s">
        <v>1269</v>
      </c>
      <c r="Y3832" t="s">
        <v>3275</v>
      </c>
      <c r="Z3832" t="s">
        <v>1909</v>
      </c>
      <c r="AA3832" t="s">
        <v>2751</v>
      </c>
      <c r="AB3832" s="198">
        <v>37073.875</v>
      </c>
      <c r="AC3832" s="198">
        <v>37103.875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5000</v>
      </c>
      <c r="G3833" s="202">
        <v>1312046</v>
      </c>
      <c r="H3833" s="198">
        <v>37041.427395833336</v>
      </c>
      <c r="I3833" t="s">
        <v>1551</v>
      </c>
      <c r="M3833" t="s">
        <v>2946</v>
      </c>
      <c r="N3833" t="s">
        <v>1524</v>
      </c>
      <c r="O3833" t="s">
        <v>4965</v>
      </c>
      <c r="Q3833" s="199">
        <v>5000</v>
      </c>
      <c r="S3833" t="s">
        <v>2947</v>
      </c>
      <c r="T3833" t="s">
        <v>3255</v>
      </c>
      <c r="U3833" s="201">
        <v>3.9</v>
      </c>
      <c r="V3833" t="s">
        <v>265</v>
      </c>
      <c r="W3833" t="s">
        <v>250</v>
      </c>
      <c r="X3833" t="s">
        <v>70</v>
      </c>
      <c r="Y3833" t="s">
        <v>1528</v>
      </c>
      <c r="Z3833" t="s">
        <v>1909</v>
      </c>
      <c r="AA3833">
        <v>818679</v>
      </c>
      <c r="AB3833" s="198">
        <v>37042.875</v>
      </c>
      <c r="AC3833" s="198">
        <v>37042.875</v>
      </c>
    </row>
    <row r="3834" spans="1:31" x14ac:dyDescent="0.25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10000</v>
      </c>
      <c r="G3834" s="202">
        <v>1312047</v>
      </c>
      <c r="H3834" s="198">
        <v>37041.427407407406</v>
      </c>
      <c r="I3834" t="s">
        <v>1541</v>
      </c>
      <c r="M3834" t="s">
        <v>2946</v>
      </c>
      <c r="N3834" t="s">
        <v>96</v>
      </c>
      <c r="O3834" t="s">
        <v>1016</v>
      </c>
      <c r="Q3834" s="199">
        <v>10000</v>
      </c>
      <c r="S3834" t="s">
        <v>3329</v>
      </c>
      <c r="T3834" t="s">
        <v>97</v>
      </c>
      <c r="U3834" s="201">
        <v>4.78</v>
      </c>
      <c r="V3834" t="s">
        <v>2728</v>
      </c>
      <c r="W3834" t="s">
        <v>98</v>
      </c>
      <c r="X3834" t="s">
        <v>99</v>
      </c>
      <c r="Y3834" t="s">
        <v>1528</v>
      </c>
      <c r="Z3834" t="s">
        <v>1910</v>
      </c>
      <c r="AA3834">
        <v>818680</v>
      </c>
      <c r="AB3834" s="198">
        <v>37041.875</v>
      </c>
      <c r="AC3834" s="198">
        <v>37041.875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1312049</v>
      </c>
      <c r="H3835" s="198">
        <v>37041.427523148152</v>
      </c>
      <c r="I3835" t="s">
        <v>1523</v>
      </c>
      <c r="M3835" t="s">
        <v>2946</v>
      </c>
      <c r="N3835" t="s">
        <v>1538</v>
      </c>
      <c r="O3835" t="s">
        <v>1413</v>
      </c>
      <c r="P3835" s="199">
        <v>5000</v>
      </c>
      <c r="S3835" t="s">
        <v>2947</v>
      </c>
      <c r="T3835" t="s">
        <v>3255</v>
      </c>
      <c r="U3835" s="201">
        <v>6.25</v>
      </c>
      <c r="V3835" t="s">
        <v>3006</v>
      </c>
      <c r="W3835" t="s">
        <v>1410</v>
      </c>
      <c r="X3835" t="s">
        <v>1411</v>
      </c>
      <c r="Y3835" t="s">
        <v>3275</v>
      </c>
      <c r="Z3835" t="s">
        <v>1909</v>
      </c>
      <c r="AA3835" t="s">
        <v>2752</v>
      </c>
      <c r="AB3835" s="198">
        <v>37104.875</v>
      </c>
      <c r="AC3835" s="198">
        <v>37134.875</v>
      </c>
    </row>
    <row r="3836" spans="1:31" x14ac:dyDescent="0.25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494</v>
      </c>
      <c r="G3836" s="202">
        <v>1312051</v>
      </c>
      <c r="H3836" s="198">
        <v>37041.427546296298</v>
      </c>
      <c r="I3836" t="s">
        <v>92</v>
      </c>
      <c r="M3836" t="s">
        <v>2946</v>
      </c>
      <c r="N3836" t="s">
        <v>1524</v>
      </c>
      <c r="O3836" t="s">
        <v>4921</v>
      </c>
      <c r="P3836" s="199">
        <v>494</v>
      </c>
      <c r="S3836" t="s">
        <v>2947</v>
      </c>
      <c r="T3836" t="s">
        <v>3255</v>
      </c>
      <c r="U3836" s="201">
        <v>3.5950000000000002</v>
      </c>
      <c r="V3836" t="s">
        <v>1197</v>
      </c>
      <c r="W3836" t="s">
        <v>1363</v>
      </c>
      <c r="X3836" t="s">
        <v>1548</v>
      </c>
      <c r="Y3836" t="s">
        <v>1528</v>
      </c>
      <c r="Z3836" t="s">
        <v>1909</v>
      </c>
      <c r="AA3836">
        <v>818681</v>
      </c>
      <c r="AB3836" s="198">
        <v>37042.875</v>
      </c>
      <c r="AC3836" s="198">
        <v>37042.875</v>
      </c>
    </row>
    <row r="3837" spans="1:31" x14ac:dyDescent="0.25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90</v>
      </c>
      <c r="F3837" s="213">
        <f t="shared" si="300"/>
        <v>450000</v>
      </c>
      <c r="G3837" s="202">
        <v>1312052</v>
      </c>
      <c r="H3837" s="198">
        <v>37041.427557870367</v>
      </c>
      <c r="I3837" t="s">
        <v>1569</v>
      </c>
      <c r="M3837" t="s">
        <v>2946</v>
      </c>
      <c r="N3837" t="s">
        <v>1538</v>
      </c>
      <c r="O3837" t="s">
        <v>1456</v>
      </c>
      <c r="P3837" s="199">
        <v>5000</v>
      </c>
      <c r="S3837" t="s">
        <v>2947</v>
      </c>
      <c r="T3837" t="s">
        <v>3255</v>
      </c>
      <c r="U3837" s="201">
        <v>3.25</v>
      </c>
      <c r="V3837" t="s">
        <v>1415</v>
      </c>
      <c r="W3837" t="s">
        <v>1410</v>
      </c>
      <c r="X3837" t="s">
        <v>1411</v>
      </c>
      <c r="Y3837" t="s">
        <v>3275</v>
      </c>
      <c r="Z3837" t="s">
        <v>1909</v>
      </c>
      <c r="AA3837" t="s">
        <v>2753</v>
      </c>
      <c r="AB3837" s="198">
        <v>37257</v>
      </c>
      <c r="AC3837" s="198">
        <v>37346</v>
      </c>
      <c r="AE3837" s="116">
        <f>IF(S3837="Gallon",F3837/42,F3837)</f>
        <v>450000</v>
      </c>
    </row>
    <row r="3838" spans="1:31" x14ac:dyDescent="0.25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15000</v>
      </c>
      <c r="G3838" s="202">
        <v>1312055</v>
      </c>
      <c r="H3838" s="198">
        <v>37041.427719907406</v>
      </c>
      <c r="I3838" t="s">
        <v>3227</v>
      </c>
      <c r="M3838" t="s">
        <v>2946</v>
      </c>
      <c r="N3838" t="s">
        <v>1524</v>
      </c>
      <c r="O3838" t="s">
        <v>110</v>
      </c>
      <c r="P3838" s="199">
        <v>15000</v>
      </c>
      <c r="S3838" t="s">
        <v>2947</v>
      </c>
      <c r="T3838" t="s">
        <v>3255</v>
      </c>
      <c r="U3838" s="201">
        <v>3.65</v>
      </c>
      <c r="V3838" t="s">
        <v>1122</v>
      </c>
      <c r="W3838" t="s">
        <v>1101</v>
      </c>
      <c r="X3838" t="s">
        <v>1102</v>
      </c>
      <c r="Y3838" t="s">
        <v>1528</v>
      </c>
      <c r="Z3838" t="s">
        <v>1909</v>
      </c>
      <c r="AA3838">
        <v>818683</v>
      </c>
      <c r="AB3838" s="198">
        <v>37042.875</v>
      </c>
      <c r="AC3838" s="198">
        <v>37042.875</v>
      </c>
    </row>
    <row r="3839" spans="1:31" x14ac:dyDescent="0.25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50000</v>
      </c>
      <c r="G3839" s="202">
        <v>1312057</v>
      </c>
      <c r="H3839" s="198">
        <v>37041.427847222221</v>
      </c>
      <c r="I3839" t="s">
        <v>1267</v>
      </c>
      <c r="M3839" t="s">
        <v>3086</v>
      </c>
      <c r="N3839" t="s">
        <v>1063</v>
      </c>
      <c r="O3839" t="s">
        <v>2972</v>
      </c>
      <c r="P3839" s="199">
        <v>50000</v>
      </c>
      <c r="S3839" t="s">
        <v>2953</v>
      </c>
      <c r="T3839" t="s">
        <v>3255</v>
      </c>
      <c r="U3839" s="201">
        <v>28.79</v>
      </c>
      <c r="V3839" t="s">
        <v>3197</v>
      </c>
      <c r="W3839" t="s">
        <v>1065</v>
      </c>
      <c r="X3839" t="s">
        <v>1066</v>
      </c>
      <c r="Y3839" t="s">
        <v>1670</v>
      </c>
      <c r="Z3839" t="s">
        <v>1909</v>
      </c>
      <c r="AA3839">
        <v>109650</v>
      </c>
      <c r="AB3839" s="198">
        <v>37073</v>
      </c>
      <c r="AC3839" s="198">
        <v>37103</v>
      </c>
    </row>
    <row r="3840" spans="1:31" x14ac:dyDescent="0.25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365</v>
      </c>
      <c r="F3840" s="213">
        <f t="shared" si="300"/>
        <v>1825000</v>
      </c>
      <c r="G3840" s="202">
        <v>1312058</v>
      </c>
      <c r="H3840" s="198">
        <v>37041.427986111114</v>
      </c>
      <c r="I3840" t="s">
        <v>2976</v>
      </c>
      <c r="M3840" t="s">
        <v>2946</v>
      </c>
      <c r="N3840" t="s">
        <v>1538</v>
      </c>
      <c r="O3840" t="s">
        <v>2754</v>
      </c>
      <c r="P3840" s="199">
        <v>5000</v>
      </c>
      <c r="S3840" t="s">
        <v>2947</v>
      </c>
      <c r="T3840" t="s">
        <v>3255</v>
      </c>
      <c r="U3840" s="201">
        <v>1.69</v>
      </c>
      <c r="V3840" t="s">
        <v>386</v>
      </c>
      <c r="W3840" t="s">
        <v>1410</v>
      </c>
      <c r="X3840" t="s">
        <v>1411</v>
      </c>
      <c r="Y3840" t="s">
        <v>3275</v>
      </c>
      <c r="Z3840" t="s">
        <v>1909</v>
      </c>
      <c r="AA3840" t="s">
        <v>2755</v>
      </c>
      <c r="AB3840" s="198">
        <v>37257</v>
      </c>
      <c r="AC3840" s="198">
        <v>37621</v>
      </c>
    </row>
    <row r="3841" spans="1:29" x14ac:dyDescent="0.25">
      <c r="A3841" s="44" t="str">
        <f t="shared" si="296"/>
        <v xml:space="preserve"> Natural Gas Physical</v>
      </c>
      <c r="B3841" s="44" t="str">
        <f t="shared" si="297"/>
        <v/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90</v>
      </c>
      <c r="F3841" s="213">
        <f t="shared" si="300"/>
        <v>2250000</v>
      </c>
      <c r="G3841" s="202">
        <v>1312059</v>
      </c>
      <c r="H3841" s="198">
        <v>37041.428067129629</v>
      </c>
      <c r="I3841" t="s">
        <v>1345</v>
      </c>
      <c r="M3841" t="s">
        <v>2946</v>
      </c>
      <c r="N3841" t="s">
        <v>3288</v>
      </c>
      <c r="O3841" t="s">
        <v>3289</v>
      </c>
      <c r="P3841" s="199">
        <v>25000</v>
      </c>
      <c r="S3841" t="s">
        <v>3290</v>
      </c>
      <c r="T3841" t="s">
        <v>3291</v>
      </c>
      <c r="U3841" s="201">
        <v>26.5</v>
      </c>
      <c r="V3841" t="s">
        <v>340</v>
      </c>
      <c r="W3841" t="s">
        <v>3292</v>
      </c>
      <c r="X3841" t="s">
        <v>3293</v>
      </c>
      <c r="Y3841" t="s">
        <v>3294</v>
      </c>
      <c r="Z3841" t="s">
        <v>3260</v>
      </c>
      <c r="AA3841">
        <v>105505</v>
      </c>
      <c r="AB3841" s="198">
        <v>37257</v>
      </c>
      <c r="AC3841" s="198">
        <v>37346</v>
      </c>
    </row>
    <row r="3842" spans="1:29" x14ac:dyDescent="0.25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1312060</v>
      </c>
      <c r="H3842" s="198">
        <v>37041.428217592591</v>
      </c>
      <c r="I3842" t="s">
        <v>1241</v>
      </c>
      <c r="M3842" t="s">
        <v>2946</v>
      </c>
      <c r="N3842" t="s">
        <v>1268</v>
      </c>
      <c r="O3842" t="s">
        <v>1537</v>
      </c>
      <c r="Q3842" s="199">
        <v>5000</v>
      </c>
      <c r="S3842" t="s">
        <v>2947</v>
      </c>
      <c r="T3842" t="s">
        <v>3255</v>
      </c>
      <c r="U3842" s="201">
        <v>3.7349999999999999</v>
      </c>
      <c r="V3842" t="s">
        <v>1169</v>
      </c>
      <c r="W3842" t="s">
        <v>1767</v>
      </c>
      <c r="X3842" t="s">
        <v>1269</v>
      </c>
      <c r="Y3842" t="s">
        <v>3275</v>
      </c>
      <c r="Z3842" t="s">
        <v>1909</v>
      </c>
      <c r="AA3842" t="s">
        <v>2756</v>
      </c>
      <c r="AB3842" s="198">
        <v>37073.875</v>
      </c>
      <c r="AC3842" s="198">
        <v>37103.875</v>
      </c>
    </row>
    <row r="3843" spans="1:29" x14ac:dyDescent="0.25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365</v>
      </c>
      <c r="F3843" s="213">
        <f t="shared" si="300"/>
        <v>1825000</v>
      </c>
      <c r="G3843" s="202">
        <v>1312061</v>
      </c>
      <c r="H3843" s="198">
        <v>37041.428310185183</v>
      </c>
      <c r="I3843" t="s">
        <v>2976</v>
      </c>
      <c r="M3843" t="s">
        <v>2946</v>
      </c>
      <c r="N3843" t="s">
        <v>1538</v>
      </c>
      <c r="O3843" t="s">
        <v>2754</v>
      </c>
      <c r="P3843" s="199">
        <v>5000</v>
      </c>
      <c r="S3843" t="s">
        <v>2947</v>
      </c>
      <c r="T3843" t="s">
        <v>3255</v>
      </c>
      <c r="U3843" s="201">
        <v>1.65</v>
      </c>
      <c r="V3843" t="s">
        <v>386</v>
      </c>
      <c r="W3843" t="s">
        <v>1410</v>
      </c>
      <c r="X3843" t="s">
        <v>1411</v>
      </c>
      <c r="Y3843" t="s">
        <v>3275</v>
      </c>
      <c r="Z3843" t="s">
        <v>1909</v>
      </c>
      <c r="AA3843" t="s">
        <v>2757</v>
      </c>
      <c r="AB3843" s="198">
        <v>37257</v>
      </c>
      <c r="AC3843" s="198">
        <v>37621</v>
      </c>
    </row>
    <row r="3844" spans="1:29" x14ac:dyDescent="0.25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90</v>
      </c>
      <c r="F3844" s="213">
        <f t="shared" si="300"/>
        <v>2250000</v>
      </c>
      <c r="G3844" s="202">
        <v>1312065</v>
      </c>
      <c r="H3844" s="198">
        <v>37041.428611111114</v>
      </c>
      <c r="I3844" t="s">
        <v>3304</v>
      </c>
      <c r="M3844" t="s">
        <v>2946</v>
      </c>
      <c r="N3844" t="s">
        <v>3288</v>
      </c>
      <c r="O3844" t="s">
        <v>3289</v>
      </c>
      <c r="P3844" s="199">
        <v>25000</v>
      </c>
      <c r="S3844" t="s">
        <v>3290</v>
      </c>
      <c r="T3844" t="s">
        <v>3291</v>
      </c>
      <c r="U3844" s="201">
        <v>26.45</v>
      </c>
      <c r="V3844" t="s">
        <v>3305</v>
      </c>
      <c r="W3844" t="s">
        <v>3292</v>
      </c>
      <c r="X3844" t="s">
        <v>3293</v>
      </c>
      <c r="Y3844" t="s">
        <v>3294</v>
      </c>
      <c r="Z3844" t="s">
        <v>3260</v>
      </c>
      <c r="AA3844">
        <v>105507</v>
      </c>
      <c r="AB3844" s="198">
        <v>37257</v>
      </c>
      <c r="AC3844" s="198">
        <v>37346</v>
      </c>
    </row>
    <row r="3845" spans="1:29" x14ac:dyDescent="0.25">
      <c r="A3845" s="44" t="str">
        <f t="shared" si="296"/>
        <v>US Natural Gas Financial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155000</v>
      </c>
      <c r="G3845" s="202">
        <v>1312066</v>
      </c>
      <c r="H3845" s="198">
        <v>37041.428831018522</v>
      </c>
      <c r="I3845" t="s">
        <v>1600</v>
      </c>
      <c r="M3845" t="s">
        <v>2946</v>
      </c>
      <c r="N3845" t="s">
        <v>1268</v>
      </c>
      <c r="O3845" t="s">
        <v>1537</v>
      </c>
      <c r="Q3845" s="199">
        <v>5000</v>
      </c>
      <c r="S3845" t="s">
        <v>2947</v>
      </c>
      <c r="T3845" t="s">
        <v>3255</v>
      </c>
      <c r="U3845" s="201">
        <v>3.7349999999999999</v>
      </c>
      <c r="V3845" t="s">
        <v>160</v>
      </c>
      <c r="W3845" t="s">
        <v>1767</v>
      </c>
      <c r="X3845" t="s">
        <v>1269</v>
      </c>
      <c r="Y3845" t="s">
        <v>3275</v>
      </c>
      <c r="Z3845" t="s">
        <v>1909</v>
      </c>
      <c r="AA3845" t="s">
        <v>2758</v>
      </c>
      <c r="AB3845" s="198">
        <v>37073.875</v>
      </c>
      <c r="AC3845" s="198">
        <v>37103.875</v>
      </c>
    </row>
    <row r="3846" spans="1:29" x14ac:dyDescent="0.25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1312068</v>
      </c>
      <c r="H3846" s="198">
        <v>37041.428935185184</v>
      </c>
      <c r="I3846" t="s">
        <v>49</v>
      </c>
      <c r="M3846" t="s">
        <v>2952</v>
      </c>
      <c r="N3846" t="s">
        <v>3252</v>
      </c>
      <c r="O3846" t="s">
        <v>3253</v>
      </c>
      <c r="P3846" s="199">
        <v>20</v>
      </c>
      <c r="S3846" t="s">
        <v>3254</v>
      </c>
      <c r="T3846" t="s">
        <v>3255</v>
      </c>
      <c r="U3846" s="201">
        <v>1700</v>
      </c>
      <c r="V3846" t="s">
        <v>50</v>
      </c>
      <c r="W3846" t="s">
        <v>3261</v>
      </c>
      <c r="X3846" t="s">
        <v>3257</v>
      </c>
      <c r="Y3846" t="s">
        <v>3258</v>
      </c>
      <c r="Z3846" t="s">
        <v>3259</v>
      </c>
      <c r="AA3846">
        <v>2158274</v>
      </c>
    </row>
    <row r="3847" spans="1:29" x14ac:dyDescent="0.25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</v>
      </c>
      <c r="G3847" s="202">
        <v>1312067</v>
      </c>
      <c r="H3847" s="198">
        <v>37041.428935185184</v>
      </c>
      <c r="I3847" t="s">
        <v>168</v>
      </c>
      <c r="M3847" t="s">
        <v>1657</v>
      </c>
      <c r="N3847" t="s">
        <v>937</v>
      </c>
      <c r="O3847" t="s">
        <v>1962</v>
      </c>
      <c r="P3847" s="199">
        <v>5</v>
      </c>
      <c r="S3847" t="s">
        <v>2945</v>
      </c>
      <c r="T3847" t="s">
        <v>938</v>
      </c>
      <c r="U3847" s="201">
        <v>19.350000000000001</v>
      </c>
      <c r="V3847" t="s">
        <v>169</v>
      </c>
      <c r="W3847" t="s">
        <v>940</v>
      </c>
      <c r="X3847" t="s">
        <v>941</v>
      </c>
      <c r="Y3847" t="s">
        <v>942</v>
      </c>
      <c r="Z3847" t="s">
        <v>3260</v>
      </c>
      <c r="AA3847">
        <v>108431.1</v>
      </c>
      <c r="AB3847" s="198">
        <v>37043</v>
      </c>
      <c r="AC3847" s="198">
        <v>37072</v>
      </c>
    </row>
    <row r="3848" spans="1:29" x14ac:dyDescent="0.25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183</v>
      </c>
      <c r="F3848" s="213">
        <f t="shared" si="300"/>
        <v>4575000</v>
      </c>
      <c r="G3848" s="202">
        <v>1312069</v>
      </c>
      <c r="H3848" s="198">
        <v>37041.429305555554</v>
      </c>
      <c r="I3848" t="s">
        <v>3135</v>
      </c>
      <c r="M3848" t="s">
        <v>2946</v>
      </c>
      <c r="N3848" t="s">
        <v>3288</v>
      </c>
      <c r="O3848" t="s">
        <v>189</v>
      </c>
      <c r="Q3848" s="199">
        <v>25000</v>
      </c>
      <c r="S3848" t="s">
        <v>3290</v>
      </c>
      <c r="T3848" t="s">
        <v>3291</v>
      </c>
      <c r="U3848" s="201">
        <v>22</v>
      </c>
      <c r="V3848" t="s">
        <v>331</v>
      </c>
      <c r="W3848" t="s">
        <v>3292</v>
      </c>
      <c r="X3848" t="s">
        <v>3293</v>
      </c>
      <c r="Y3848" t="s">
        <v>3294</v>
      </c>
      <c r="Z3848" t="s">
        <v>3260</v>
      </c>
      <c r="AA3848">
        <v>105509</v>
      </c>
      <c r="AB3848" s="198">
        <v>37347</v>
      </c>
      <c r="AC3848" s="198">
        <v>37529</v>
      </c>
    </row>
    <row r="3849" spans="1:29" x14ac:dyDescent="0.25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50000</v>
      </c>
      <c r="G3849" s="202">
        <v>1312070</v>
      </c>
      <c r="H3849" s="198">
        <v>37041.429571759261</v>
      </c>
      <c r="I3849" t="s">
        <v>1267</v>
      </c>
      <c r="M3849" t="s">
        <v>3086</v>
      </c>
      <c r="N3849" t="s">
        <v>1063</v>
      </c>
      <c r="O3849" t="s">
        <v>2972</v>
      </c>
      <c r="Q3849" s="199">
        <v>50000</v>
      </c>
      <c r="S3849" t="s">
        <v>2953</v>
      </c>
      <c r="T3849" t="s">
        <v>3255</v>
      </c>
      <c r="U3849" s="201">
        <v>28.81</v>
      </c>
      <c r="V3849" t="s">
        <v>3332</v>
      </c>
      <c r="W3849" t="s">
        <v>1065</v>
      </c>
      <c r="X3849" t="s">
        <v>1066</v>
      </c>
      <c r="Y3849" t="s">
        <v>1670</v>
      </c>
      <c r="Z3849" t="s">
        <v>1909</v>
      </c>
      <c r="AA3849">
        <v>109652</v>
      </c>
      <c r="AB3849" s="198">
        <v>37073</v>
      </c>
      <c r="AC3849" s="198">
        <v>37103</v>
      </c>
    </row>
    <row r="3850" spans="1:29" x14ac:dyDescent="0.25">
      <c r="A3850" s="44" t="str">
        <f t="shared" si="296"/>
        <v xml:space="preserve"> Power Physical</v>
      </c>
      <c r="B3850" s="44" t="str">
        <f t="shared" si="297"/>
        <v/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25</v>
      </c>
      <c r="G3850" s="202">
        <v>1312072</v>
      </c>
      <c r="H3850" s="198">
        <v>37041.429872685185</v>
      </c>
      <c r="I3850" t="s">
        <v>138</v>
      </c>
      <c r="M3850" t="s">
        <v>1657</v>
      </c>
      <c r="N3850" t="s">
        <v>937</v>
      </c>
      <c r="O3850" t="s">
        <v>2653</v>
      </c>
      <c r="P3850" s="199">
        <v>25</v>
      </c>
      <c r="S3850" t="s">
        <v>2945</v>
      </c>
      <c r="T3850" t="s">
        <v>938</v>
      </c>
      <c r="U3850" s="201">
        <v>23.5</v>
      </c>
      <c r="V3850" t="s">
        <v>277</v>
      </c>
      <c r="W3850" t="s">
        <v>940</v>
      </c>
      <c r="X3850" t="s">
        <v>941</v>
      </c>
      <c r="Y3850" t="s">
        <v>942</v>
      </c>
      <c r="Z3850" t="s">
        <v>3260</v>
      </c>
      <c r="AA3850">
        <v>108433.1</v>
      </c>
      <c r="AB3850" s="198">
        <v>37043.875</v>
      </c>
      <c r="AC3850" s="198">
        <v>37043.875</v>
      </c>
    </row>
    <row r="3851" spans="1:29" x14ac:dyDescent="0.25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15000</v>
      </c>
      <c r="G3851" s="202">
        <v>1312073</v>
      </c>
      <c r="H3851" s="198">
        <v>37041.429918981485</v>
      </c>
      <c r="I3851" t="s">
        <v>3227</v>
      </c>
      <c r="M3851" t="s">
        <v>2946</v>
      </c>
      <c r="N3851" t="s">
        <v>1524</v>
      </c>
      <c r="O3851" t="s">
        <v>110</v>
      </c>
      <c r="P3851" s="199">
        <v>15000</v>
      </c>
      <c r="S3851" t="s">
        <v>2947</v>
      </c>
      <c r="T3851" t="s">
        <v>3255</v>
      </c>
      <c r="U3851" s="201">
        <v>3.64</v>
      </c>
      <c r="V3851" t="s">
        <v>1122</v>
      </c>
      <c r="W3851" t="s">
        <v>1101</v>
      </c>
      <c r="X3851" t="s">
        <v>1102</v>
      </c>
      <c r="Y3851" t="s">
        <v>1528</v>
      </c>
      <c r="Z3851" t="s">
        <v>1909</v>
      </c>
      <c r="AA3851">
        <v>818693</v>
      </c>
      <c r="AB3851" s="198">
        <v>37042.875</v>
      </c>
      <c r="AC3851" s="198">
        <v>37042.875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1312074</v>
      </c>
      <c r="H3852" s="198">
        <v>37041.43</v>
      </c>
      <c r="I3852" t="s">
        <v>2917</v>
      </c>
      <c r="M3852" t="s">
        <v>2946</v>
      </c>
      <c r="N3852" t="s">
        <v>1524</v>
      </c>
      <c r="O3852" t="s">
        <v>4940</v>
      </c>
      <c r="P3852" s="199">
        <v>10000</v>
      </c>
      <c r="S3852" t="s">
        <v>2947</v>
      </c>
      <c r="T3852" t="s">
        <v>3255</v>
      </c>
      <c r="U3852" s="201">
        <v>4.1500000000000004</v>
      </c>
      <c r="V3852" t="s">
        <v>2918</v>
      </c>
      <c r="W3852" t="s">
        <v>82</v>
      </c>
      <c r="X3852" t="s">
        <v>83</v>
      </c>
      <c r="Y3852" t="s">
        <v>1528</v>
      </c>
      <c r="Z3852" t="s">
        <v>1909</v>
      </c>
      <c r="AA3852">
        <v>818694</v>
      </c>
      <c r="AB3852" s="198">
        <v>37042.875</v>
      </c>
      <c r="AC3852" s="198">
        <v>37042.875</v>
      </c>
    </row>
    <row r="3853" spans="1:29" x14ac:dyDescent="0.25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31</v>
      </c>
      <c r="F3853" s="213">
        <f t="shared" si="305"/>
        <v>155000</v>
      </c>
      <c r="G3853" s="202">
        <v>1312075</v>
      </c>
      <c r="H3853" s="198">
        <v>37041.430127314816</v>
      </c>
      <c r="I3853" t="s">
        <v>3427</v>
      </c>
      <c r="M3853" t="s">
        <v>2946</v>
      </c>
      <c r="N3853" t="s">
        <v>1268</v>
      </c>
      <c r="O3853" t="s">
        <v>1537</v>
      </c>
      <c r="Q3853" s="199">
        <v>5000</v>
      </c>
      <c r="S3853" t="s">
        <v>2947</v>
      </c>
      <c r="T3853" t="s">
        <v>3255</v>
      </c>
      <c r="U3853" s="201">
        <v>3.7349999999999999</v>
      </c>
      <c r="V3853" t="s">
        <v>1148</v>
      </c>
      <c r="W3853" t="s">
        <v>1767</v>
      </c>
      <c r="X3853" t="s">
        <v>1269</v>
      </c>
      <c r="Y3853" t="s">
        <v>3275</v>
      </c>
      <c r="Z3853" t="s">
        <v>1909</v>
      </c>
      <c r="AA3853" t="s">
        <v>2759</v>
      </c>
      <c r="AB3853" s="198">
        <v>37073.875</v>
      </c>
      <c r="AC3853" s="198">
        <v>37103.875</v>
      </c>
    </row>
    <row r="3854" spans="1:29" x14ac:dyDescent="0.25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50000</v>
      </c>
      <c r="G3854" s="202">
        <v>1312076</v>
      </c>
      <c r="H3854" s="198">
        <v>37041.430196759262</v>
      </c>
      <c r="I3854" t="s">
        <v>1062</v>
      </c>
      <c r="M3854" t="s">
        <v>3086</v>
      </c>
      <c r="N3854" t="s">
        <v>468</v>
      </c>
      <c r="O3854" t="s">
        <v>2760</v>
      </c>
      <c r="Q3854" s="199">
        <v>50000</v>
      </c>
      <c r="S3854" t="s">
        <v>2953</v>
      </c>
      <c r="T3854" t="s">
        <v>3255</v>
      </c>
      <c r="U3854" s="201">
        <v>0.96</v>
      </c>
      <c r="V3854" t="s">
        <v>1064</v>
      </c>
      <c r="W3854" t="s">
        <v>469</v>
      </c>
      <c r="X3854" t="s">
        <v>470</v>
      </c>
      <c r="Y3854" t="s">
        <v>3275</v>
      </c>
      <c r="Z3854" t="s">
        <v>1909</v>
      </c>
      <c r="AA3854" t="s">
        <v>2761</v>
      </c>
      <c r="AB3854" s="198">
        <v>37073</v>
      </c>
      <c r="AC3854" s="198">
        <v>37103</v>
      </c>
    </row>
    <row r="3855" spans="1:29" x14ac:dyDescent="0.25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50000</v>
      </c>
      <c r="G3855" s="202">
        <v>1312078</v>
      </c>
      <c r="H3855" s="198">
        <v>37041.430243055554</v>
      </c>
      <c r="I3855" t="s">
        <v>1062</v>
      </c>
      <c r="M3855" t="s">
        <v>3086</v>
      </c>
      <c r="N3855" t="s">
        <v>468</v>
      </c>
      <c r="O3855" t="s">
        <v>2760</v>
      </c>
      <c r="Q3855" s="199">
        <v>50000</v>
      </c>
      <c r="S3855" t="s">
        <v>2953</v>
      </c>
      <c r="T3855" t="s">
        <v>3255</v>
      </c>
      <c r="U3855" s="201">
        <v>0.96</v>
      </c>
      <c r="V3855" t="s">
        <v>1064</v>
      </c>
      <c r="W3855" t="s">
        <v>469</v>
      </c>
      <c r="X3855" t="s">
        <v>470</v>
      </c>
      <c r="Y3855" t="s">
        <v>3275</v>
      </c>
      <c r="Z3855" t="s">
        <v>1909</v>
      </c>
      <c r="AA3855" t="s">
        <v>2762</v>
      </c>
      <c r="AB3855" s="198">
        <v>37073</v>
      </c>
      <c r="AC3855" s="198">
        <v>37103</v>
      </c>
    </row>
    <row r="3856" spans="1:29" x14ac:dyDescent="0.25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1312080</v>
      </c>
      <c r="H3856" s="198">
        <v>37041.430590277778</v>
      </c>
      <c r="I3856" t="s">
        <v>1464</v>
      </c>
      <c r="M3856" t="s">
        <v>2946</v>
      </c>
      <c r="N3856" t="s">
        <v>1524</v>
      </c>
      <c r="O3856" t="s">
        <v>110</v>
      </c>
      <c r="P3856" s="199">
        <v>5000</v>
      </c>
      <c r="S3856" t="s">
        <v>2947</v>
      </c>
      <c r="T3856" t="s">
        <v>3255</v>
      </c>
      <c r="U3856" s="201">
        <v>3.63</v>
      </c>
      <c r="V3856" t="s">
        <v>1465</v>
      </c>
      <c r="W3856" t="s">
        <v>1101</v>
      </c>
      <c r="X3856" t="s">
        <v>1102</v>
      </c>
      <c r="Y3856" t="s">
        <v>1528</v>
      </c>
      <c r="Z3856" t="s">
        <v>1909</v>
      </c>
      <c r="AA3856">
        <v>818696</v>
      </c>
      <c r="AB3856" s="198">
        <v>37042.875</v>
      </c>
      <c r="AC3856" s="198">
        <v>37042.875</v>
      </c>
    </row>
    <row r="3857" spans="1:31" x14ac:dyDescent="0.25">
      <c r="A3857" s="44" t="str">
        <f t="shared" si="301"/>
        <v>US Crude Financial</v>
      </c>
      <c r="B3857" s="44" t="str">
        <f t="shared" si="302"/>
        <v>US</v>
      </c>
      <c r="C3857" s="44" t="str">
        <f t="shared" si="303"/>
        <v>Crude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50000</v>
      </c>
      <c r="G3857" s="202">
        <v>1312082</v>
      </c>
      <c r="H3857" s="198">
        <v>37041.430671296293</v>
      </c>
      <c r="I3857" t="s">
        <v>1062</v>
      </c>
      <c r="M3857" t="s">
        <v>3086</v>
      </c>
      <c r="N3857" t="s">
        <v>1063</v>
      </c>
      <c r="O3857" t="s">
        <v>2972</v>
      </c>
      <c r="Q3857" s="199">
        <v>50000</v>
      </c>
      <c r="S3857" t="s">
        <v>2953</v>
      </c>
      <c r="T3857" t="s">
        <v>3255</v>
      </c>
      <c r="U3857" s="201">
        <v>28.79</v>
      </c>
      <c r="V3857" t="s">
        <v>1064</v>
      </c>
      <c r="W3857" t="s">
        <v>1065</v>
      </c>
      <c r="X3857" t="s">
        <v>1066</v>
      </c>
      <c r="Y3857" t="s">
        <v>1670</v>
      </c>
      <c r="Z3857" t="s">
        <v>1909</v>
      </c>
      <c r="AA3857">
        <v>109656</v>
      </c>
      <c r="AB3857" s="198">
        <v>37073</v>
      </c>
      <c r="AC3857" s="198">
        <v>37103</v>
      </c>
    </row>
    <row r="3858" spans="1:31" x14ac:dyDescent="0.25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30</v>
      </c>
      <c r="F3858" s="213">
        <f t="shared" si="305"/>
        <v>300000</v>
      </c>
      <c r="G3858" s="202">
        <v>1312083</v>
      </c>
      <c r="H3858" s="198">
        <v>37041.430821759262</v>
      </c>
      <c r="I3858" t="s">
        <v>1435</v>
      </c>
      <c r="M3858" t="s">
        <v>2946</v>
      </c>
      <c r="N3858" t="s">
        <v>1268</v>
      </c>
      <c r="O3858" t="s">
        <v>74</v>
      </c>
      <c r="Q3858" s="199">
        <v>10000</v>
      </c>
      <c r="S3858" t="s">
        <v>2947</v>
      </c>
      <c r="T3858" t="s">
        <v>3255</v>
      </c>
      <c r="U3858" s="201">
        <v>3.66</v>
      </c>
      <c r="V3858" t="s">
        <v>1341</v>
      </c>
      <c r="W3858" t="s">
        <v>1580</v>
      </c>
      <c r="X3858" t="s">
        <v>1093</v>
      </c>
      <c r="Y3858" t="s">
        <v>3275</v>
      </c>
      <c r="Z3858" t="s">
        <v>1909</v>
      </c>
      <c r="AA3858" t="s">
        <v>2763</v>
      </c>
      <c r="AB3858" s="198">
        <v>37043.875</v>
      </c>
      <c r="AC3858" s="198">
        <v>37072.875</v>
      </c>
    </row>
    <row r="3859" spans="1:31" x14ac:dyDescent="0.25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1312084</v>
      </c>
      <c r="H3859" s="198">
        <v>37041.430844907409</v>
      </c>
      <c r="I3859" t="s">
        <v>2976</v>
      </c>
      <c r="M3859" t="s">
        <v>2946</v>
      </c>
      <c r="N3859" t="s">
        <v>1524</v>
      </c>
      <c r="O3859" t="s">
        <v>2035</v>
      </c>
      <c r="Q3859" s="199">
        <v>5000</v>
      </c>
      <c r="S3859" t="s">
        <v>2947</v>
      </c>
      <c r="T3859" t="s">
        <v>3255</v>
      </c>
      <c r="U3859" s="201">
        <v>3.57</v>
      </c>
      <c r="V3859" t="s">
        <v>3336</v>
      </c>
      <c r="W3859" t="s">
        <v>1107</v>
      </c>
      <c r="X3859" t="s">
        <v>1108</v>
      </c>
      <c r="Y3859" t="s">
        <v>1528</v>
      </c>
      <c r="Z3859" t="s">
        <v>1909</v>
      </c>
      <c r="AA3859">
        <v>818697</v>
      </c>
      <c r="AB3859" s="198">
        <v>37042.875</v>
      </c>
      <c r="AC3859" s="198">
        <v>37042.875</v>
      </c>
    </row>
    <row r="3860" spans="1:31" x14ac:dyDescent="0.25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13">
        <f t="shared" si="305"/>
        <v>750</v>
      </c>
      <c r="G3860" s="202">
        <v>1312085</v>
      </c>
      <c r="H3860" s="198">
        <v>37041.430879629632</v>
      </c>
      <c r="I3860" t="s">
        <v>1226</v>
      </c>
      <c r="J3860" t="s">
        <v>1448</v>
      </c>
      <c r="K3860" t="s">
        <v>1257</v>
      </c>
      <c r="M3860" t="s">
        <v>1657</v>
      </c>
      <c r="N3860" t="s">
        <v>2902</v>
      </c>
      <c r="O3860" t="s">
        <v>1296</v>
      </c>
      <c r="P3860" s="199">
        <v>25</v>
      </c>
      <c r="S3860" t="s">
        <v>2945</v>
      </c>
      <c r="T3860" t="s">
        <v>3255</v>
      </c>
      <c r="U3860" s="201">
        <v>245</v>
      </c>
      <c r="V3860" t="s">
        <v>3012</v>
      </c>
      <c r="W3860" t="s">
        <v>2907</v>
      </c>
      <c r="X3860" t="s">
        <v>2903</v>
      </c>
      <c r="Y3860" t="s">
        <v>1072</v>
      </c>
      <c r="Z3860" t="s">
        <v>1904</v>
      </c>
      <c r="AA3860">
        <v>626242.1</v>
      </c>
      <c r="AB3860" s="198">
        <v>37043.875</v>
      </c>
      <c r="AC3860" s="198">
        <v>37072.875</v>
      </c>
    </row>
    <row r="3861" spans="1:31" x14ac:dyDescent="0.25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155000</v>
      </c>
      <c r="G3861" s="202">
        <v>1312086</v>
      </c>
      <c r="H3861" s="198">
        <v>37041.430891203701</v>
      </c>
      <c r="I3861" t="s">
        <v>2944</v>
      </c>
      <c r="M3861" t="s">
        <v>2946</v>
      </c>
      <c r="N3861" t="s">
        <v>1538</v>
      </c>
      <c r="O3861" t="s">
        <v>2596</v>
      </c>
      <c r="P3861" s="199">
        <v>5000</v>
      </c>
      <c r="S3861" t="s">
        <v>2947</v>
      </c>
      <c r="T3861" t="s">
        <v>3255</v>
      </c>
      <c r="U3861" s="201">
        <v>-1.29</v>
      </c>
      <c r="V3861" t="s">
        <v>1489</v>
      </c>
      <c r="W3861" t="s">
        <v>106</v>
      </c>
      <c r="X3861" t="s">
        <v>107</v>
      </c>
      <c r="Y3861" t="s">
        <v>3275</v>
      </c>
      <c r="Z3861" t="s">
        <v>1909</v>
      </c>
      <c r="AA3861" t="s">
        <v>2764</v>
      </c>
      <c r="AB3861" s="198">
        <v>37073.875</v>
      </c>
      <c r="AC3861" s="198">
        <v>37103.875</v>
      </c>
    </row>
    <row r="3862" spans="1:31" x14ac:dyDescent="0.25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31</v>
      </c>
      <c r="F3862" s="213">
        <f t="shared" si="305"/>
        <v>775</v>
      </c>
      <c r="G3862" s="202">
        <v>1312087</v>
      </c>
      <c r="H3862" s="198">
        <v>37041.431041666663</v>
      </c>
      <c r="I3862" t="s">
        <v>1267</v>
      </c>
      <c r="M3862" t="s">
        <v>1657</v>
      </c>
      <c r="N3862" t="s">
        <v>2902</v>
      </c>
      <c r="O3862" t="s">
        <v>303</v>
      </c>
      <c r="P3862" s="199">
        <v>25</v>
      </c>
      <c r="S3862" t="s">
        <v>2945</v>
      </c>
      <c r="T3862" t="s">
        <v>3255</v>
      </c>
      <c r="U3862" s="201">
        <v>315</v>
      </c>
      <c r="V3862" t="s">
        <v>1697</v>
      </c>
      <c r="W3862" t="s">
        <v>1436</v>
      </c>
      <c r="X3862" t="s">
        <v>2903</v>
      </c>
      <c r="Y3862" t="s">
        <v>1072</v>
      </c>
      <c r="Z3862" t="s">
        <v>1904</v>
      </c>
      <c r="AA3862">
        <v>626243.1</v>
      </c>
      <c r="AB3862" s="198">
        <v>37073.875</v>
      </c>
      <c r="AC3862" s="198">
        <v>37103.875</v>
      </c>
    </row>
    <row r="3863" spans="1:31" x14ac:dyDescent="0.25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15000</v>
      </c>
      <c r="G3863" s="202">
        <v>1312089</v>
      </c>
      <c r="H3863" s="198">
        <v>37041.431203703702</v>
      </c>
      <c r="I3863" t="s">
        <v>2976</v>
      </c>
      <c r="M3863" t="s">
        <v>2946</v>
      </c>
      <c r="N3863" t="s">
        <v>1524</v>
      </c>
      <c r="O3863" t="s">
        <v>110</v>
      </c>
      <c r="Q3863" s="199">
        <v>15000</v>
      </c>
      <c r="S3863" t="s">
        <v>2947</v>
      </c>
      <c r="T3863" t="s">
        <v>3255</v>
      </c>
      <c r="U3863" s="201">
        <v>3.63</v>
      </c>
      <c r="V3863" t="s">
        <v>3336</v>
      </c>
      <c r="W3863" t="s">
        <v>1101</v>
      </c>
      <c r="X3863" t="s">
        <v>1102</v>
      </c>
      <c r="Y3863" t="s">
        <v>1528</v>
      </c>
      <c r="Z3863" t="s">
        <v>1909</v>
      </c>
      <c r="AA3863">
        <v>818706</v>
      </c>
      <c r="AB3863" s="198">
        <v>37042.875</v>
      </c>
      <c r="AC3863" s="198">
        <v>37042.875</v>
      </c>
    </row>
    <row r="3864" spans="1:31" x14ac:dyDescent="0.25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</v>
      </c>
      <c r="G3864" s="202">
        <v>1312090</v>
      </c>
      <c r="H3864" s="198">
        <v>37041.431238425925</v>
      </c>
      <c r="I3864" t="s">
        <v>3381</v>
      </c>
      <c r="M3864" t="s">
        <v>2946</v>
      </c>
      <c r="N3864" t="s">
        <v>96</v>
      </c>
      <c r="O3864" t="s">
        <v>1016</v>
      </c>
      <c r="P3864" s="199">
        <v>5000</v>
      </c>
      <c r="S3864" t="s">
        <v>3329</v>
      </c>
      <c r="T3864" t="s">
        <v>97</v>
      </c>
      <c r="U3864" s="201">
        <v>4.7774999999999999</v>
      </c>
      <c r="V3864" t="s">
        <v>3382</v>
      </c>
      <c r="W3864" t="s">
        <v>98</v>
      </c>
      <c r="X3864" t="s">
        <v>99</v>
      </c>
      <c r="Y3864" t="s">
        <v>1528</v>
      </c>
      <c r="Z3864" t="s">
        <v>1910</v>
      </c>
      <c r="AA3864">
        <v>818707</v>
      </c>
      <c r="AB3864" s="198">
        <v>37041.875</v>
      </c>
      <c r="AC3864" s="198">
        <v>37041.875</v>
      </c>
    </row>
    <row r="3865" spans="1:31" x14ac:dyDescent="0.25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1312096</v>
      </c>
      <c r="H3865" s="198">
        <v>37041.431689814817</v>
      </c>
      <c r="I3865" t="s">
        <v>1523</v>
      </c>
      <c r="M3865" t="s">
        <v>2946</v>
      </c>
      <c r="N3865" t="s">
        <v>1268</v>
      </c>
      <c r="O3865" t="s">
        <v>2765</v>
      </c>
      <c r="P3865" s="199">
        <v>5000</v>
      </c>
      <c r="S3865" t="s">
        <v>2947</v>
      </c>
      <c r="T3865" t="s">
        <v>3255</v>
      </c>
      <c r="U3865" s="201">
        <v>4.1500000000000004</v>
      </c>
      <c r="V3865" t="s">
        <v>3006</v>
      </c>
      <c r="W3865" t="s">
        <v>82</v>
      </c>
      <c r="X3865" t="s">
        <v>3204</v>
      </c>
      <c r="Y3865" t="s">
        <v>3275</v>
      </c>
      <c r="Z3865" t="s">
        <v>1909</v>
      </c>
      <c r="AA3865" t="s">
        <v>2766</v>
      </c>
      <c r="AB3865" s="198">
        <v>37043.875</v>
      </c>
      <c r="AC3865" s="198">
        <v>37072.875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</v>
      </c>
      <c r="G3866" s="202">
        <v>1312098</v>
      </c>
      <c r="H3866" s="198">
        <v>37041.431701388887</v>
      </c>
      <c r="I3866" t="s">
        <v>2910</v>
      </c>
      <c r="M3866" t="s">
        <v>2946</v>
      </c>
      <c r="N3866" t="s">
        <v>1524</v>
      </c>
      <c r="O3866" t="s">
        <v>4965</v>
      </c>
      <c r="Q3866" s="199">
        <v>5000</v>
      </c>
      <c r="S3866" t="s">
        <v>2947</v>
      </c>
      <c r="T3866" t="s">
        <v>3255</v>
      </c>
      <c r="U3866" s="201">
        <v>3.87</v>
      </c>
      <c r="V3866" t="s">
        <v>416</v>
      </c>
      <c r="W3866" t="s">
        <v>250</v>
      </c>
      <c r="X3866" t="s">
        <v>70</v>
      </c>
      <c r="Y3866" t="s">
        <v>1528</v>
      </c>
      <c r="Z3866" t="s">
        <v>1909</v>
      </c>
      <c r="AA3866">
        <v>818708</v>
      </c>
      <c r="AB3866" s="198">
        <v>37042.875</v>
      </c>
      <c r="AC3866" s="198">
        <v>37042.875</v>
      </c>
    </row>
    <row r="3867" spans="1:31" x14ac:dyDescent="0.25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31</v>
      </c>
      <c r="F3867" s="213">
        <f t="shared" si="305"/>
        <v>155000</v>
      </c>
      <c r="G3867" s="202">
        <v>1312099</v>
      </c>
      <c r="H3867" s="198">
        <v>37041.43173611111</v>
      </c>
      <c r="I3867" t="s">
        <v>2992</v>
      </c>
      <c r="M3867" t="s">
        <v>2946</v>
      </c>
      <c r="N3867" t="s">
        <v>1538</v>
      </c>
      <c r="O3867" t="s">
        <v>1409</v>
      </c>
      <c r="Q3867" s="199">
        <v>5000</v>
      </c>
      <c r="S3867" t="s">
        <v>2947</v>
      </c>
      <c r="T3867" t="s">
        <v>3255</v>
      </c>
      <c r="U3867" s="201">
        <v>6.12</v>
      </c>
      <c r="V3867" t="s">
        <v>465</v>
      </c>
      <c r="W3867" t="s">
        <v>1410</v>
      </c>
      <c r="X3867" t="s">
        <v>1411</v>
      </c>
      <c r="Y3867" t="s">
        <v>3275</v>
      </c>
      <c r="Z3867" t="s">
        <v>1909</v>
      </c>
      <c r="AA3867" t="s">
        <v>2767</v>
      </c>
      <c r="AB3867" s="198">
        <v>37073.875</v>
      </c>
      <c r="AC3867" s="198">
        <v>37103.875</v>
      </c>
    </row>
    <row r="3868" spans="1:31" x14ac:dyDescent="0.25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31</v>
      </c>
      <c r="F3868" s="213">
        <f t="shared" si="305"/>
        <v>155000</v>
      </c>
      <c r="G3868" s="202">
        <v>1312101</v>
      </c>
      <c r="H3868" s="198">
        <v>37041.431863425925</v>
      </c>
      <c r="I3868" t="s">
        <v>2992</v>
      </c>
      <c r="M3868" t="s">
        <v>2946</v>
      </c>
      <c r="N3868" t="s">
        <v>1538</v>
      </c>
      <c r="O3868" t="s">
        <v>1413</v>
      </c>
      <c r="Q3868" s="199">
        <v>5000</v>
      </c>
      <c r="S3868" t="s">
        <v>2947</v>
      </c>
      <c r="T3868" t="s">
        <v>3255</v>
      </c>
      <c r="U3868" s="201">
        <v>6.1</v>
      </c>
      <c r="V3868" t="s">
        <v>465</v>
      </c>
      <c r="W3868" t="s">
        <v>1410</v>
      </c>
      <c r="X3868" t="s">
        <v>1411</v>
      </c>
      <c r="Y3868" t="s">
        <v>3275</v>
      </c>
      <c r="Z3868" t="s">
        <v>1909</v>
      </c>
      <c r="AA3868" t="s">
        <v>2768</v>
      </c>
      <c r="AB3868" s="198">
        <v>37104.875</v>
      </c>
      <c r="AC3868" s="198">
        <v>37134.875</v>
      </c>
      <c r="AE3868" s="116">
        <f>IF(S3868="Gallon",F3868/42,F3868)</f>
        <v>155000</v>
      </c>
    </row>
    <row r="3869" spans="1:31" x14ac:dyDescent="0.25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123</v>
      </c>
      <c r="F3869" s="213">
        <f t="shared" si="305"/>
        <v>615000</v>
      </c>
      <c r="G3869" s="202">
        <v>1312102</v>
      </c>
      <c r="H3869" s="198">
        <v>37041.431875000002</v>
      </c>
      <c r="I3869" t="s">
        <v>3200</v>
      </c>
      <c r="M3869" t="s">
        <v>2946</v>
      </c>
      <c r="N3869" t="s">
        <v>1268</v>
      </c>
      <c r="O3869" t="s">
        <v>251</v>
      </c>
      <c r="Q3869" s="199">
        <v>5000</v>
      </c>
      <c r="S3869" t="s">
        <v>2947</v>
      </c>
      <c r="T3869" t="s">
        <v>3255</v>
      </c>
      <c r="U3869" s="201">
        <v>3.8250000000000002</v>
      </c>
      <c r="V3869" t="s">
        <v>3451</v>
      </c>
      <c r="W3869" t="s">
        <v>1767</v>
      </c>
      <c r="X3869" t="s">
        <v>1269</v>
      </c>
      <c r="Y3869" t="s">
        <v>3275</v>
      </c>
      <c r="Z3869" t="s">
        <v>1909</v>
      </c>
      <c r="AA3869" t="s">
        <v>2769</v>
      </c>
      <c r="AB3869" s="198">
        <v>37073</v>
      </c>
      <c r="AC3869" s="198">
        <v>37195</v>
      </c>
    </row>
    <row r="3870" spans="1:31" x14ac:dyDescent="0.25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1312104</v>
      </c>
      <c r="H3870" s="198">
        <v>37041.431932870371</v>
      </c>
      <c r="I3870" t="s">
        <v>1062</v>
      </c>
      <c r="M3870" t="s">
        <v>3086</v>
      </c>
      <c r="N3870" t="s">
        <v>468</v>
      </c>
      <c r="O3870" t="s">
        <v>2760</v>
      </c>
      <c r="Q3870" s="199">
        <v>50000</v>
      </c>
      <c r="S3870" t="s">
        <v>2953</v>
      </c>
      <c r="T3870" t="s">
        <v>3255</v>
      </c>
      <c r="U3870" s="201">
        <v>0.96</v>
      </c>
      <c r="V3870" t="s">
        <v>1064</v>
      </c>
      <c r="W3870" t="s">
        <v>469</v>
      </c>
      <c r="X3870" t="s">
        <v>470</v>
      </c>
      <c r="Y3870" t="s">
        <v>3275</v>
      </c>
      <c r="Z3870" t="s">
        <v>1909</v>
      </c>
      <c r="AA3870" t="s">
        <v>2770</v>
      </c>
      <c r="AB3870" s="198">
        <v>37073</v>
      </c>
      <c r="AC3870" s="198">
        <v>37103</v>
      </c>
    </row>
    <row r="3871" spans="1:31" x14ac:dyDescent="0.25">
      <c r="A3871" s="44" t="str">
        <f t="shared" si="301"/>
        <v>US Crude Financial</v>
      </c>
      <c r="B3871" s="44" t="str">
        <f t="shared" si="302"/>
        <v>US</v>
      </c>
      <c r="C3871" s="44" t="str">
        <f t="shared" si="303"/>
        <v>Crude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50000</v>
      </c>
      <c r="G3871" s="202">
        <v>1312107</v>
      </c>
      <c r="H3871" s="198">
        <v>37041.431967592594</v>
      </c>
      <c r="I3871" t="s">
        <v>1062</v>
      </c>
      <c r="M3871" t="s">
        <v>3086</v>
      </c>
      <c r="N3871" t="s">
        <v>468</v>
      </c>
      <c r="O3871" t="s">
        <v>2760</v>
      </c>
      <c r="Q3871" s="199">
        <v>50000</v>
      </c>
      <c r="S3871" t="s">
        <v>2953</v>
      </c>
      <c r="T3871" t="s">
        <v>3255</v>
      </c>
      <c r="U3871" s="201">
        <v>0.96</v>
      </c>
      <c r="V3871" t="s">
        <v>1064</v>
      </c>
      <c r="W3871" t="s">
        <v>469</v>
      </c>
      <c r="X3871" t="s">
        <v>470</v>
      </c>
      <c r="Y3871" t="s">
        <v>3275</v>
      </c>
      <c r="Z3871" t="s">
        <v>1909</v>
      </c>
      <c r="AA3871" t="s">
        <v>2771</v>
      </c>
      <c r="AB3871" s="198">
        <v>37073</v>
      </c>
      <c r="AC3871" s="198">
        <v>37103</v>
      </c>
    </row>
    <row r="3872" spans="1:31" x14ac:dyDescent="0.25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525000</v>
      </c>
      <c r="G3872" s="202">
        <v>1312109</v>
      </c>
      <c r="H3872" s="198">
        <v>37041.431979166664</v>
      </c>
      <c r="I3872" t="s">
        <v>1267</v>
      </c>
      <c r="M3872" t="s">
        <v>2946</v>
      </c>
      <c r="N3872" t="s">
        <v>1268</v>
      </c>
      <c r="O3872" t="s">
        <v>111</v>
      </c>
      <c r="Q3872" s="199">
        <v>17500</v>
      </c>
      <c r="S3872" t="s">
        <v>2947</v>
      </c>
      <c r="T3872" t="s">
        <v>3255</v>
      </c>
      <c r="U3872" s="201">
        <v>3.8574999999999999</v>
      </c>
      <c r="V3872" t="s">
        <v>1501</v>
      </c>
      <c r="W3872" t="s">
        <v>1767</v>
      </c>
      <c r="X3872" t="s">
        <v>1269</v>
      </c>
      <c r="Y3872" t="s">
        <v>3275</v>
      </c>
      <c r="Z3872" t="s">
        <v>1909</v>
      </c>
      <c r="AA3872" t="s">
        <v>2772</v>
      </c>
      <c r="AB3872" s="198">
        <v>37135.875</v>
      </c>
      <c r="AC3872" s="198">
        <v>37164.875</v>
      </c>
    </row>
    <row r="3873" spans="1:29" x14ac:dyDescent="0.25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155000</v>
      </c>
      <c r="G3873" s="202">
        <v>1312112</v>
      </c>
      <c r="H3873" s="198">
        <v>37041.432013888887</v>
      </c>
      <c r="I3873" t="s">
        <v>1523</v>
      </c>
      <c r="M3873" t="s">
        <v>2946</v>
      </c>
      <c r="N3873" t="s">
        <v>1538</v>
      </c>
      <c r="O3873" t="s">
        <v>2773</v>
      </c>
      <c r="P3873" s="199">
        <v>5000</v>
      </c>
      <c r="S3873" t="s">
        <v>2947</v>
      </c>
      <c r="T3873" t="s">
        <v>3255</v>
      </c>
      <c r="U3873" s="201">
        <v>4.1500000000000004</v>
      </c>
      <c r="V3873" t="s">
        <v>3006</v>
      </c>
      <c r="W3873" t="s">
        <v>106</v>
      </c>
      <c r="X3873" t="s">
        <v>107</v>
      </c>
      <c r="Y3873" t="s">
        <v>3275</v>
      </c>
      <c r="Z3873" t="s">
        <v>1909</v>
      </c>
      <c r="AA3873" t="s">
        <v>2774</v>
      </c>
      <c r="AB3873" s="198">
        <v>37073.875</v>
      </c>
      <c r="AC3873" s="198">
        <v>37103.875</v>
      </c>
    </row>
    <row r="3874" spans="1:29" x14ac:dyDescent="0.25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1312113</v>
      </c>
      <c r="H3874" s="198">
        <v>37041.432118055556</v>
      </c>
      <c r="I3874" t="s">
        <v>3151</v>
      </c>
      <c r="M3874" t="s">
        <v>2946</v>
      </c>
      <c r="N3874" t="s">
        <v>1538</v>
      </c>
      <c r="O3874" t="s">
        <v>2775</v>
      </c>
      <c r="P3874" s="199">
        <v>5000</v>
      </c>
      <c r="S3874" t="s">
        <v>2947</v>
      </c>
      <c r="T3874" t="s">
        <v>3255</v>
      </c>
      <c r="U3874" s="201">
        <v>1.17</v>
      </c>
      <c r="V3874" t="s">
        <v>1003</v>
      </c>
      <c r="W3874" t="s">
        <v>1410</v>
      </c>
      <c r="X3874" t="s">
        <v>1411</v>
      </c>
      <c r="Y3874" t="s">
        <v>3275</v>
      </c>
      <c r="Z3874" t="s">
        <v>1909</v>
      </c>
      <c r="AA3874" t="s">
        <v>2776</v>
      </c>
      <c r="AB3874" s="198">
        <v>37347</v>
      </c>
      <c r="AC3874" s="198">
        <v>37560</v>
      </c>
    </row>
    <row r="3875" spans="1:29" x14ac:dyDescent="0.25">
      <c r="A3875" s="44" t="str">
        <f t="shared" si="301"/>
        <v>US Oil Products Financial</v>
      </c>
      <c r="B3875" s="44" t="str">
        <f t="shared" si="302"/>
        <v>US</v>
      </c>
      <c r="C3875" s="44" t="str">
        <f t="shared" si="303"/>
        <v>Oil Products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1312115</v>
      </c>
      <c r="H3875" s="198">
        <v>37041.432187500002</v>
      </c>
      <c r="I3875" t="s">
        <v>2944</v>
      </c>
      <c r="M3875" t="s">
        <v>2950</v>
      </c>
      <c r="N3875" t="s">
        <v>3185</v>
      </c>
      <c r="O3875" t="s">
        <v>873</v>
      </c>
      <c r="P3875" s="199">
        <v>25000</v>
      </c>
      <c r="S3875" t="s">
        <v>1595</v>
      </c>
      <c r="T3875" t="s">
        <v>3255</v>
      </c>
      <c r="U3875" s="201">
        <v>99.35</v>
      </c>
      <c r="V3875" t="s">
        <v>1152</v>
      </c>
      <c r="W3875" t="s">
        <v>3186</v>
      </c>
      <c r="X3875" t="s">
        <v>3187</v>
      </c>
      <c r="Y3875" t="s">
        <v>1670</v>
      </c>
      <c r="Z3875" t="s">
        <v>1909</v>
      </c>
      <c r="AA3875">
        <v>109659</v>
      </c>
      <c r="AB3875" s="198">
        <v>37043.875</v>
      </c>
      <c r="AC3875" s="198">
        <v>37072.875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10</v>
      </c>
      <c r="G3876" s="202">
        <v>1312116</v>
      </c>
      <c r="H3876" s="198">
        <v>37041.432233796295</v>
      </c>
      <c r="I3876" t="s">
        <v>1049</v>
      </c>
      <c r="M3876" t="s">
        <v>2952</v>
      </c>
      <c r="N3876" t="s">
        <v>3265</v>
      </c>
      <c r="O3876" t="s">
        <v>3266</v>
      </c>
      <c r="P3876" s="199">
        <v>10</v>
      </c>
      <c r="S3876" t="s">
        <v>3254</v>
      </c>
      <c r="T3876" t="s">
        <v>3255</v>
      </c>
      <c r="U3876" s="201">
        <v>1522</v>
      </c>
      <c r="V3876" t="s">
        <v>2777</v>
      </c>
      <c r="W3876" t="s">
        <v>3261</v>
      </c>
      <c r="X3876" t="s">
        <v>3257</v>
      </c>
      <c r="Y3876" t="s">
        <v>3258</v>
      </c>
      <c r="Z3876" t="s">
        <v>3259</v>
      </c>
      <c r="AA3876">
        <v>2158328</v>
      </c>
    </row>
    <row r="3877" spans="1:29" x14ac:dyDescent="0.25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8537</v>
      </c>
      <c r="G3877" s="202">
        <v>1312117</v>
      </c>
      <c r="H3877" s="198">
        <v>37041.432326388887</v>
      </c>
      <c r="I3877" t="s">
        <v>1546</v>
      </c>
      <c r="M3877" t="s">
        <v>2946</v>
      </c>
      <c r="N3877" t="s">
        <v>1524</v>
      </c>
      <c r="O3877" t="s">
        <v>110</v>
      </c>
      <c r="P3877" s="199">
        <v>8537</v>
      </c>
      <c r="S3877" t="s">
        <v>2947</v>
      </c>
      <c r="T3877" t="s">
        <v>3255</v>
      </c>
      <c r="U3877" s="201">
        <v>3.625</v>
      </c>
      <c r="V3877" t="s">
        <v>3201</v>
      </c>
      <c r="W3877" t="s">
        <v>1101</v>
      </c>
      <c r="X3877" t="s">
        <v>1102</v>
      </c>
      <c r="Y3877" t="s">
        <v>1528</v>
      </c>
      <c r="Z3877" t="s">
        <v>1909</v>
      </c>
      <c r="AA3877">
        <v>818724</v>
      </c>
      <c r="AB3877" s="198">
        <v>37042.875</v>
      </c>
      <c r="AC3877" s="198">
        <v>37042.875</v>
      </c>
    </row>
    <row r="3878" spans="1:29" x14ac:dyDescent="0.25">
      <c r="A3878" s="44" t="str">
        <f t="shared" si="301"/>
        <v xml:space="preserve"> Natural Gas Physical</v>
      </c>
      <c r="B3878" s="44" t="str">
        <f t="shared" si="302"/>
        <v/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150000</v>
      </c>
      <c r="G3878" s="202">
        <v>1312118</v>
      </c>
      <c r="H3878" s="198">
        <v>37041.43241898148</v>
      </c>
      <c r="I3878" t="s">
        <v>3343</v>
      </c>
      <c r="M3878" t="s">
        <v>2946</v>
      </c>
      <c r="N3878" t="s">
        <v>96</v>
      </c>
      <c r="O3878" t="s">
        <v>3128</v>
      </c>
      <c r="Q3878" s="199">
        <v>5000</v>
      </c>
      <c r="S3878" t="s">
        <v>3329</v>
      </c>
      <c r="T3878" t="s">
        <v>97</v>
      </c>
      <c r="U3878" s="201">
        <v>4.87</v>
      </c>
      <c r="V3878" t="s">
        <v>3388</v>
      </c>
      <c r="W3878" t="s">
        <v>1502</v>
      </c>
      <c r="X3878" t="s">
        <v>99</v>
      </c>
      <c r="Y3878" t="s">
        <v>1528</v>
      </c>
      <c r="Z3878" t="s">
        <v>1910</v>
      </c>
      <c r="AA3878">
        <v>818744</v>
      </c>
      <c r="AB3878" s="198">
        <v>37043.875</v>
      </c>
      <c r="AC3878" s="198">
        <v>37072.875</v>
      </c>
    </row>
    <row r="3879" spans="1:29" x14ac:dyDescent="0.25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90</v>
      </c>
      <c r="F3879" s="213">
        <f t="shared" si="305"/>
        <v>450000</v>
      </c>
      <c r="G3879" s="202">
        <v>1312119</v>
      </c>
      <c r="H3879" s="198">
        <v>37041.432453703703</v>
      </c>
      <c r="I3879" t="s">
        <v>1573</v>
      </c>
      <c r="M3879" t="s">
        <v>2946</v>
      </c>
      <c r="N3879" t="s">
        <v>1538</v>
      </c>
      <c r="O3879" t="s">
        <v>1456</v>
      </c>
      <c r="Q3879" s="199">
        <v>5000</v>
      </c>
      <c r="S3879" t="s">
        <v>2947</v>
      </c>
      <c r="T3879" t="s">
        <v>3255</v>
      </c>
      <c r="U3879" s="201">
        <v>3.16</v>
      </c>
      <c r="V3879" t="s">
        <v>305</v>
      </c>
      <c r="W3879" t="s">
        <v>1410</v>
      </c>
      <c r="X3879" t="s">
        <v>1411</v>
      </c>
      <c r="Y3879" t="s">
        <v>3275</v>
      </c>
      <c r="Z3879" t="s">
        <v>1909</v>
      </c>
      <c r="AA3879" t="s">
        <v>2778</v>
      </c>
      <c r="AB3879" s="198">
        <v>37257</v>
      </c>
      <c r="AC3879" s="198">
        <v>37346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1312120</v>
      </c>
      <c r="H3880" s="198">
        <v>37041.432500000003</v>
      </c>
      <c r="I3880" t="s">
        <v>92</v>
      </c>
      <c r="M3880" t="s">
        <v>2946</v>
      </c>
      <c r="N3880" t="s">
        <v>1524</v>
      </c>
      <c r="O3880" t="s">
        <v>1154</v>
      </c>
      <c r="P3880" s="199">
        <v>5000</v>
      </c>
      <c r="S3880" t="s">
        <v>2947</v>
      </c>
      <c r="T3880" t="s">
        <v>3255</v>
      </c>
      <c r="U3880" s="201">
        <v>3.59</v>
      </c>
      <c r="V3880" t="s">
        <v>3446</v>
      </c>
      <c r="W3880" t="s">
        <v>1402</v>
      </c>
      <c r="X3880" t="s">
        <v>1155</v>
      </c>
      <c r="Y3880" t="s">
        <v>1528</v>
      </c>
      <c r="Z3880" t="s">
        <v>1909</v>
      </c>
      <c r="AA3880">
        <v>818746</v>
      </c>
      <c r="AB3880" s="198">
        <v>37043.407638888886</v>
      </c>
      <c r="AC3880" s="198">
        <v>37072.407638888886</v>
      </c>
    </row>
    <row r="3881" spans="1:29" x14ac:dyDescent="0.25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</v>
      </c>
      <c r="G3881" s="202">
        <v>1312121</v>
      </c>
      <c r="H3881" s="198">
        <v>37041.432546296295</v>
      </c>
      <c r="I3881" t="s">
        <v>2910</v>
      </c>
      <c r="M3881" t="s">
        <v>2946</v>
      </c>
      <c r="N3881" t="s">
        <v>1524</v>
      </c>
      <c r="O3881" t="s">
        <v>4965</v>
      </c>
      <c r="Q3881" s="199">
        <v>5000</v>
      </c>
      <c r="S3881" t="s">
        <v>2947</v>
      </c>
      <c r="T3881" t="s">
        <v>3255</v>
      </c>
      <c r="U3881" s="201">
        <v>3.87</v>
      </c>
      <c r="V3881" t="s">
        <v>416</v>
      </c>
      <c r="W3881" t="s">
        <v>250</v>
      </c>
      <c r="X3881" t="s">
        <v>70</v>
      </c>
      <c r="Y3881" t="s">
        <v>1528</v>
      </c>
      <c r="Z3881" t="s">
        <v>1909</v>
      </c>
      <c r="AA3881">
        <v>818747</v>
      </c>
      <c r="AB3881" s="198">
        <v>37042.875</v>
      </c>
      <c r="AC3881" s="198">
        <v>37042.875</v>
      </c>
    </row>
    <row r="3882" spans="1:29" x14ac:dyDescent="0.25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232500</v>
      </c>
      <c r="G3882" s="202">
        <v>1312122</v>
      </c>
      <c r="H3882" s="198">
        <v>37041.432627314818</v>
      </c>
      <c r="I3882" t="s">
        <v>1600</v>
      </c>
      <c r="M3882" t="s">
        <v>2946</v>
      </c>
      <c r="N3882" t="s">
        <v>1268</v>
      </c>
      <c r="O3882" t="s">
        <v>1537</v>
      </c>
      <c r="Q3882" s="199">
        <v>7500</v>
      </c>
      <c r="S3882" t="s">
        <v>2947</v>
      </c>
      <c r="T3882" t="s">
        <v>3255</v>
      </c>
      <c r="U3882" s="201">
        <v>3.74</v>
      </c>
      <c r="V3882" t="s">
        <v>3116</v>
      </c>
      <c r="W3882" t="s">
        <v>1767</v>
      </c>
      <c r="X3882" t="s">
        <v>1269</v>
      </c>
      <c r="Y3882" t="s">
        <v>3275</v>
      </c>
      <c r="Z3882" t="s">
        <v>1909</v>
      </c>
      <c r="AA3882" t="s">
        <v>2779</v>
      </c>
      <c r="AB3882" s="198">
        <v>37073.875</v>
      </c>
      <c r="AC3882" s="198">
        <v>37103.875</v>
      </c>
    </row>
    <row r="3883" spans="1:29" x14ac:dyDescent="0.25">
      <c r="A3883" s="44" t="str">
        <f t="shared" si="301"/>
        <v xml:space="preserve"> Natural Gas Physical</v>
      </c>
      <c r="B3883" s="44" t="str">
        <f t="shared" si="302"/>
        <v/>
      </c>
      <c r="C3883" s="44" t="str">
        <f t="shared" si="303"/>
        <v>Natural Gas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</v>
      </c>
      <c r="G3883" s="202">
        <v>1312124</v>
      </c>
      <c r="H3883" s="198">
        <v>37041.432638888888</v>
      </c>
      <c r="I3883" t="s">
        <v>3381</v>
      </c>
      <c r="M3883" t="s">
        <v>2946</v>
      </c>
      <c r="N3883" t="s">
        <v>96</v>
      </c>
      <c r="O3883" t="s">
        <v>1016</v>
      </c>
      <c r="P3883" s="199">
        <v>5000</v>
      </c>
      <c r="S3883" t="s">
        <v>3329</v>
      </c>
      <c r="T3883" t="s">
        <v>97</v>
      </c>
      <c r="U3883" s="201">
        <v>4.78</v>
      </c>
      <c r="V3883" t="s">
        <v>3382</v>
      </c>
      <c r="W3883" t="s">
        <v>98</v>
      </c>
      <c r="X3883" t="s">
        <v>99</v>
      </c>
      <c r="Y3883" t="s">
        <v>1528</v>
      </c>
      <c r="Z3883" t="s">
        <v>1910</v>
      </c>
      <c r="AA3883">
        <v>818749</v>
      </c>
      <c r="AB3883" s="198">
        <v>37041.875</v>
      </c>
      <c r="AC3883" s="198">
        <v>37041.875</v>
      </c>
    </row>
    <row r="3884" spans="1:29" x14ac:dyDescent="0.25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31</v>
      </c>
      <c r="F3884" s="213">
        <f t="shared" si="305"/>
        <v>155000</v>
      </c>
      <c r="G3884" s="202">
        <v>1312127</v>
      </c>
      <c r="H3884" s="198">
        <v>37041.432696759257</v>
      </c>
      <c r="I3884" t="s">
        <v>2992</v>
      </c>
      <c r="M3884" t="s">
        <v>2946</v>
      </c>
      <c r="N3884" t="s">
        <v>1538</v>
      </c>
      <c r="O3884" t="s">
        <v>1409</v>
      </c>
      <c r="Q3884" s="199">
        <v>5000</v>
      </c>
      <c r="S3884" t="s">
        <v>2947</v>
      </c>
      <c r="T3884" t="s">
        <v>3255</v>
      </c>
      <c r="U3884" s="201">
        <v>6.1</v>
      </c>
      <c r="V3884" t="s">
        <v>465</v>
      </c>
      <c r="W3884" t="s">
        <v>1410</v>
      </c>
      <c r="X3884" t="s">
        <v>1411</v>
      </c>
      <c r="Y3884" t="s">
        <v>3275</v>
      </c>
      <c r="Z3884" t="s">
        <v>1909</v>
      </c>
      <c r="AA3884" t="s">
        <v>2780</v>
      </c>
      <c r="AB3884" s="198">
        <v>37073.875</v>
      </c>
      <c r="AC3884" s="198">
        <v>37103.875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15000</v>
      </c>
      <c r="G3885" s="202">
        <v>1312128</v>
      </c>
      <c r="H3885" s="198">
        <v>37041.43273148148</v>
      </c>
      <c r="I3885" t="s">
        <v>84</v>
      </c>
      <c r="M3885" t="s">
        <v>2946</v>
      </c>
      <c r="N3885" t="s">
        <v>1524</v>
      </c>
      <c r="O3885" t="s">
        <v>4965</v>
      </c>
      <c r="Q3885" s="199">
        <v>15000</v>
      </c>
      <c r="S3885" t="s">
        <v>2947</v>
      </c>
      <c r="T3885" t="s">
        <v>3255</v>
      </c>
      <c r="U3885" s="201">
        <v>3.87</v>
      </c>
      <c r="V3885">
        <v>12867107</v>
      </c>
      <c r="W3885" t="s">
        <v>250</v>
      </c>
      <c r="X3885" t="s">
        <v>70</v>
      </c>
      <c r="Y3885" t="s">
        <v>1528</v>
      </c>
      <c r="Z3885" t="s">
        <v>1909</v>
      </c>
      <c r="AA3885">
        <v>818750</v>
      </c>
      <c r="AB3885" s="198">
        <v>37042.875</v>
      </c>
      <c r="AC3885" s="198">
        <v>37042.875</v>
      </c>
    </row>
    <row r="3886" spans="1:29" x14ac:dyDescent="0.25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151</v>
      </c>
      <c r="F3886" s="213">
        <f t="shared" si="305"/>
        <v>755000</v>
      </c>
      <c r="G3886" s="202">
        <v>1312129</v>
      </c>
      <c r="H3886" s="198">
        <v>37041.432743055557</v>
      </c>
      <c r="I3886" t="s">
        <v>3427</v>
      </c>
      <c r="M3886" t="s">
        <v>2946</v>
      </c>
      <c r="N3886" t="s">
        <v>1268</v>
      </c>
      <c r="O3886" t="s">
        <v>1555</v>
      </c>
      <c r="Q3886" s="199">
        <v>5000</v>
      </c>
      <c r="S3886" t="s">
        <v>2947</v>
      </c>
      <c r="T3886" t="s">
        <v>3255</v>
      </c>
      <c r="U3886" s="201">
        <v>4.1749999999999998</v>
      </c>
      <c r="V3886" t="s">
        <v>1148</v>
      </c>
      <c r="W3886" t="s">
        <v>1767</v>
      </c>
      <c r="X3886" t="s">
        <v>1269</v>
      </c>
      <c r="Y3886" t="s">
        <v>3275</v>
      </c>
      <c r="Z3886" t="s">
        <v>1909</v>
      </c>
      <c r="AA3886" t="s">
        <v>2781</v>
      </c>
      <c r="AB3886" s="198">
        <v>37196</v>
      </c>
      <c r="AC3886" s="198">
        <v>37346</v>
      </c>
    </row>
    <row r="3887" spans="1:29" x14ac:dyDescent="0.25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155000</v>
      </c>
      <c r="G3887" s="202">
        <v>1312130</v>
      </c>
      <c r="H3887" s="198">
        <v>37041.432754629626</v>
      </c>
      <c r="I3887" t="s">
        <v>2992</v>
      </c>
      <c r="M3887" t="s">
        <v>2946</v>
      </c>
      <c r="N3887" t="s">
        <v>1538</v>
      </c>
      <c r="O3887" t="s">
        <v>1413</v>
      </c>
      <c r="Q3887" s="199">
        <v>5000</v>
      </c>
      <c r="S3887" t="s">
        <v>2947</v>
      </c>
      <c r="T3887" t="s">
        <v>3255</v>
      </c>
      <c r="U3887" s="201">
        <v>6.1</v>
      </c>
      <c r="V3887" t="s">
        <v>465</v>
      </c>
      <c r="W3887" t="s">
        <v>1410</v>
      </c>
      <c r="X3887" t="s">
        <v>1411</v>
      </c>
      <c r="Y3887" t="s">
        <v>3275</v>
      </c>
      <c r="Z3887" t="s">
        <v>1909</v>
      </c>
      <c r="AA3887" t="s">
        <v>2782</v>
      </c>
      <c r="AB3887" s="198">
        <v>37104.875</v>
      </c>
      <c r="AC3887" s="198">
        <v>37134.875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5000</v>
      </c>
      <c r="G3888" s="202">
        <v>1312131</v>
      </c>
      <c r="H3888" s="198">
        <v>37041.432835648149</v>
      </c>
      <c r="I3888" t="s">
        <v>84</v>
      </c>
      <c r="M3888" t="s">
        <v>2946</v>
      </c>
      <c r="N3888" t="s">
        <v>1524</v>
      </c>
      <c r="O3888" t="s">
        <v>2071</v>
      </c>
      <c r="Q3888" s="199">
        <v>5000</v>
      </c>
      <c r="S3888" t="s">
        <v>2947</v>
      </c>
      <c r="T3888" t="s">
        <v>3255</v>
      </c>
      <c r="U3888" s="201">
        <v>3.4750000000000001</v>
      </c>
      <c r="V3888">
        <v>12867107</v>
      </c>
      <c r="W3888" t="s">
        <v>1107</v>
      </c>
      <c r="X3888" t="s">
        <v>85</v>
      </c>
      <c r="Y3888" t="s">
        <v>1528</v>
      </c>
      <c r="Z3888" t="s">
        <v>1909</v>
      </c>
      <c r="AA3888">
        <v>818753</v>
      </c>
      <c r="AB3888" s="198">
        <v>37042.875</v>
      </c>
      <c r="AC3888" s="198">
        <v>37042.875</v>
      </c>
    </row>
    <row r="3889" spans="1:29" x14ac:dyDescent="0.25">
      <c r="A3889" s="44" t="str">
        <f t="shared" si="301"/>
        <v>US Power Physical</v>
      </c>
      <c r="B3889" s="44" t="str">
        <f t="shared" si="302"/>
        <v>US</v>
      </c>
      <c r="C3889" s="44" t="str">
        <f t="shared" si="303"/>
        <v>Power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92</v>
      </c>
      <c r="F3889" s="213">
        <f t="shared" si="305"/>
        <v>4600</v>
      </c>
      <c r="G3889" s="202">
        <v>1312132</v>
      </c>
      <c r="H3889" s="198">
        <v>37041.432905092595</v>
      </c>
      <c r="I3889" t="s">
        <v>1600</v>
      </c>
      <c r="M3889" t="s">
        <v>1657</v>
      </c>
      <c r="N3889" t="s">
        <v>2977</v>
      </c>
      <c r="O3889" t="s">
        <v>506</v>
      </c>
      <c r="Q3889" s="199">
        <v>50</v>
      </c>
      <c r="S3889" t="s">
        <v>2945</v>
      </c>
      <c r="T3889" t="s">
        <v>3255</v>
      </c>
      <c r="U3889" s="201">
        <v>32.25</v>
      </c>
      <c r="V3889" t="s">
        <v>1261</v>
      </c>
      <c r="W3889" t="s">
        <v>2985</v>
      </c>
      <c r="X3889" t="s">
        <v>445</v>
      </c>
      <c r="Y3889" t="s">
        <v>1072</v>
      </c>
      <c r="Z3889" t="s">
        <v>1904</v>
      </c>
      <c r="AA3889">
        <v>626260.1</v>
      </c>
      <c r="AB3889" s="198">
        <v>37530.875</v>
      </c>
      <c r="AC3889" s="198">
        <v>37621.875</v>
      </c>
    </row>
    <row r="3890" spans="1:29" x14ac:dyDescent="0.25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15000</v>
      </c>
      <c r="G3890" s="202">
        <v>1312133</v>
      </c>
      <c r="H3890" s="198">
        <v>37041.432905092595</v>
      </c>
      <c r="I3890" t="s">
        <v>1238</v>
      </c>
      <c r="M3890" t="s">
        <v>2946</v>
      </c>
      <c r="N3890" t="s">
        <v>1524</v>
      </c>
      <c r="O3890" t="s">
        <v>110</v>
      </c>
      <c r="Q3890" s="199">
        <v>15000</v>
      </c>
      <c r="S3890" t="s">
        <v>2947</v>
      </c>
      <c r="T3890" t="s">
        <v>3255</v>
      </c>
      <c r="U3890" s="201">
        <v>3.625</v>
      </c>
      <c r="V3890" t="s">
        <v>1416</v>
      </c>
      <c r="W3890" t="s">
        <v>1101</v>
      </c>
      <c r="X3890" t="s">
        <v>1102</v>
      </c>
      <c r="Y3890" t="s">
        <v>1528</v>
      </c>
      <c r="Z3890" t="s">
        <v>1909</v>
      </c>
      <c r="AA3890">
        <v>818754</v>
      </c>
      <c r="AB3890" s="198">
        <v>37042.875</v>
      </c>
      <c r="AC3890" s="198">
        <v>37042.875</v>
      </c>
    </row>
    <row r="3891" spans="1:29" x14ac:dyDescent="0.25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31</v>
      </c>
      <c r="F3891" s="213">
        <f t="shared" si="305"/>
        <v>310000</v>
      </c>
      <c r="G3891" s="202">
        <v>1312134</v>
      </c>
      <c r="H3891" s="198">
        <v>37041.432939814818</v>
      </c>
      <c r="I3891" t="s">
        <v>1267</v>
      </c>
      <c r="M3891" t="s">
        <v>2946</v>
      </c>
      <c r="N3891" t="s">
        <v>1268</v>
      </c>
      <c r="O3891" t="s">
        <v>1537</v>
      </c>
      <c r="P3891" s="199">
        <v>10000</v>
      </c>
      <c r="S3891" t="s">
        <v>2947</v>
      </c>
      <c r="T3891" t="s">
        <v>3255</v>
      </c>
      <c r="U3891" s="201">
        <v>3.7349999999999999</v>
      </c>
      <c r="V3891" t="s">
        <v>1202</v>
      </c>
      <c r="W3891" t="s">
        <v>1767</v>
      </c>
      <c r="X3891" t="s">
        <v>1269</v>
      </c>
      <c r="Y3891" t="s">
        <v>3275</v>
      </c>
      <c r="Z3891" t="s">
        <v>1909</v>
      </c>
      <c r="AA3891" t="s">
        <v>2783</v>
      </c>
      <c r="AB3891" s="198">
        <v>37073.875</v>
      </c>
      <c r="AC3891" s="198">
        <v>37103.875</v>
      </c>
    </row>
    <row r="3892" spans="1:29" x14ac:dyDescent="0.25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1312135</v>
      </c>
      <c r="H3892" s="198">
        <v>37041.433159722219</v>
      </c>
      <c r="I3892" t="s">
        <v>2976</v>
      </c>
      <c r="M3892" t="s">
        <v>2946</v>
      </c>
      <c r="N3892" t="s">
        <v>1524</v>
      </c>
      <c r="O3892" t="s">
        <v>110</v>
      </c>
      <c r="Q3892" s="199">
        <v>10000</v>
      </c>
      <c r="S3892" t="s">
        <v>2947</v>
      </c>
      <c r="T3892" t="s">
        <v>3255</v>
      </c>
      <c r="U3892" s="201">
        <v>3.63</v>
      </c>
      <c r="V3892" t="s">
        <v>3336</v>
      </c>
      <c r="W3892" t="s">
        <v>1101</v>
      </c>
      <c r="X3892" t="s">
        <v>1102</v>
      </c>
      <c r="Y3892" t="s">
        <v>1528</v>
      </c>
      <c r="Z3892" t="s">
        <v>1909</v>
      </c>
      <c r="AA3892">
        <v>818756</v>
      </c>
      <c r="AB3892" s="198">
        <v>37042.875</v>
      </c>
      <c r="AC3892" s="198">
        <v>37042.875</v>
      </c>
    </row>
    <row r="3893" spans="1:29" x14ac:dyDescent="0.25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4000</v>
      </c>
      <c r="G3893" s="202">
        <v>1312136</v>
      </c>
      <c r="H3893" s="198">
        <v>37041.433240740742</v>
      </c>
      <c r="I3893" t="s">
        <v>3358</v>
      </c>
      <c r="M3893" t="s">
        <v>2946</v>
      </c>
      <c r="N3893" t="s">
        <v>96</v>
      </c>
      <c r="O3893" t="s">
        <v>1016</v>
      </c>
      <c r="P3893" s="199">
        <v>4000</v>
      </c>
      <c r="S3893" t="s">
        <v>3329</v>
      </c>
      <c r="T3893" t="s">
        <v>97</v>
      </c>
      <c r="U3893" s="201">
        <v>4.78</v>
      </c>
      <c r="V3893" t="s">
        <v>3359</v>
      </c>
      <c r="W3893" t="s">
        <v>98</v>
      </c>
      <c r="X3893" t="s">
        <v>99</v>
      </c>
      <c r="Y3893" t="s">
        <v>1528</v>
      </c>
      <c r="Z3893" t="s">
        <v>1910</v>
      </c>
      <c r="AA3893">
        <v>818757</v>
      </c>
      <c r="AB3893" s="198">
        <v>37041.875</v>
      </c>
      <c r="AC3893" s="198">
        <v>37041.875</v>
      </c>
    </row>
    <row r="3894" spans="1:29" x14ac:dyDescent="0.25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5000</v>
      </c>
      <c r="G3894" s="202">
        <v>1312137</v>
      </c>
      <c r="H3894" s="198">
        <v>37041.433356481481</v>
      </c>
      <c r="I3894" t="s">
        <v>2910</v>
      </c>
      <c r="M3894" t="s">
        <v>2946</v>
      </c>
      <c r="N3894" t="s">
        <v>1524</v>
      </c>
      <c r="O3894" t="s">
        <v>4965</v>
      </c>
      <c r="Q3894" s="199">
        <v>5000</v>
      </c>
      <c r="S3894" t="s">
        <v>2947</v>
      </c>
      <c r="T3894" t="s">
        <v>3255</v>
      </c>
      <c r="U3894" s="201">
        <v>3.87</v>
      </c>
      <c r="V3894" t="s">
        <v>416</v>
      </c>
      <c r="W3894" t="s">
        <v>250</v>
      </c>
      <c r="X3894" t="s">
        <v>70</v>
      </c>
      <c r="Y3894" t="s">
        <v>1528</v>
      </c>
      <c r="Z3894" t="s">
        <v>1909</v>
      </c>
      <c r="AA3894">
        <v>818760</v>
      </c>
      <c r="AB3894" s="198">
        <v>37042.875</v>
      </c>
      <c r="AC3894" s="198">
        <v>37042.875</v>
      </c>
    </row>
    <row r="3895" spans="1:29" x14ac:dyDescent="0.25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6000</v>
      </c>
      <c r="G3895" s="202">
        <v>1312139</v>
      </c>
      <c r="H3895" s="198">
        <v>37041.433587962965</v>
      </c>
      <c r="I3895" t="s">
        <v>2917</v>
      </c>
      <c r="M3895" t="s">
        <v>2946</v>
      </c>
      <c r="N3895" t="s">
        <v>1524</v>
      </c>
      <c r="O3895" t="s">
        <v>110</v>
      </c>
      <c r="Q3895" s="199">
        <v>6000</v>
      </c>
      <c r="S3895" t="s">
        <v>2947</v>
      </c>
      <c r="T3895" t="s">
        <v>3255</v>
      </c>
      <c r="U3895" s="201">
        <v>3.6349999999999998</v>
      </c>
      <c r="V3895" t="s">
        <v>1587</v>
      </c>
      <c r="W3895" t="s">
        <v>1101</v>
      </c>
      <c r="X3895" t="s">
        <v>1102</v>
      </c>
      <c r="Y3895" t="s">
        <v>1528</v>
      </c>
      <c r="Z3895" t="s">
        <v>1909</v>
      </c>
      <c r="AA3895">
        <v>818763</v>
      </c>
      <c r="AB3895" s="198">
        <v>37042.875</v>
      </c>
      <c r="AC3895" s="198">
        <v>37042.875</v>
      </c>
    </row>
    <row r="3896" spans="1:29" x14ac:dyDescent="0.25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3702</v>
      </c>
      <c r="G3896" s="202">
        <v>1312140</v>
      </c>
      <c r="H3896" s="198">
        <v>37041.433645833335</v>
      </c>
      <c r="I3896" t="s">
        <v>84</v>
      </c>
      <c r="M3896" t="s">
        <v>2946</v>
      </c>
      <c r="N3896" t="s">
        <v>1524</v>
      </c>
      <c r="O3896" t="s">
        <v>4965</v>
      </c>
      <c r="Q3896" s="199">
        <v>3702</v>
      </c>
      <c r="S3896" t="s">
        <v>2947</v>
      </c>
      <c r="T3896" t="s">
        <v>3255</v>
      </c>
      <c r="U3896" s="201">
        <v>3.87</v>
      </c>
      <c r="V3896">
        <v>12867107</v>
      </c>
      <c r="W3896" t="s">
        <v>250</v>
      </c>
      <c r="X3896" t="s">
        <v>70</v>
      </c>
      <c r="Y3896" t="s">
        <v>1528</v>
      </c>
      <c r="Z3896" t="s">
        <v>1909</v>
      </c>
      <c r="AA3896">
        <v>818764</v>
      </c>
      <c r="AB3896" s="198">
        <v>37042.875</v>
      </c>
      <c r="AC3896" s="198">
        <v>37042.875</v>
      </c>
    </row>
    <row r="3897" spans="1:29" x14ac:dyDescent="0.25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21000</v>
      </c>
      <c r="G3897" s="202">
        <v>1312141</v>
      </c>
      <c r="H3897" s="198">
        <v>37041.433657407404</v>
      </c>
      <c r="I3897" t="s">
        <v>2917</v>
      </c>
      <c r="M3897" t="s">
        <v>2946</v>
      </c>
      <c r="N3897" t="s">
        <v>1524</v>
      </c>
      <c r="O3897" t="s">
        <v>1145</v>
      </c>
      <c r="Q3897" s="199">
        <v>700</v>
      </c>
      <c r="S3897" t="s">
        <v>2947</v>
      </c>
      <c r="T3897" t="s">
        <v>3255</v>
      </c>
      <c r="U3897" s="201">
        <v>4.0250000000000004</v>
      </c>
      <c r="V3897" t="s">
        <v>476</v>
      </c>
      <c r="W3897" t="s">
        <v>250</v>
      </c>
      <c r="X3897" t="s">
        <v>70</v>
      </c>
      <c r="Y3897" t="s">
        <v>1528</v>
      </c>
      <c r="Z3897" t="s">
        <v>1909</v>
      </c>
      <c r="AA3897">
        <v>818765</v>
      </c>
      <c r="AB3897" s="198">
        <v>37043.875</v>
      </c>
      <c r="AC3897" s="198">
        <v>37072.875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214</v>
      </c>
      <c r="F3898" s="213">
        <f t="shared" si="305"/>
        <v>214000</v>
      </c>
      <c r="G3898" s="202">
        <v>1312143</v>
      </c>
      <c r="H3898" s="198">
        <v>37041.433749999997</v>
      </c>
      <c r="I3898" t="s">
        <v>75</v>
      </c>
      <c r="M3898" t="s">
        <v>2946</v>
      </c>
      <c r="N3898" t="s">
        <v>1538</v>
      </c>
      <c r="O3898" t="s">
        <v>2775</v>
      </c>
      <c r="Q3898" s="199">
        <v>1000</v>
      </c>
      <c r="S3898" t="s">
        <v>2947</v>
      </c>
      <c r="T3898" t="s">
        <v>3255</v>
      </c>
      <c r="U3898" s="201">
        <v>1.2</v>
      </c>
      <c r="V3898" t="s">
        <v>1383</v>
      </c>
      <c r="W3898" t="s">
        <v>1410</v>
      </c>
      <c r="X3898" t="s">
        <v>1411</v>
      </c>
      <c r="Y3898" t="s">
        <v>3275</v>
      </c>
      <c r="Z3898" t="s">
        <v>1909</v>
      </c>
      <c r="AA3898" t="s">
        <v>2784</v>
      </c>
      <c r="AB3898" s="198">
        <v>37347</v>
      </c>
      <c r="AC3898" s="198">
        <v>37560</v>
      </c>
    </row>
    <row r="3899" spans="1:29" x14ac:dyDescent="0.25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1312144</v>
      </c>
      <c r="H3899" s="198">
        <v>37041.433842592596</v>
      </c>
      <c r="I3899" t="s">
        <v>3195</v>
      </c>
      <c r="M3899" t="s">
        <v>2946</v>
      </c>
      <c r="N3899" t="s">
        <v>1524</v>
      </c>
      <c r="O3899" t="s">
        <v>359</v>
      </c>
      <c r="Q3899" s="199">
        <v>5000</v>
      </c>
      <c r="S3899" t="s">
        <v>2947</v>
      </c>
      <c r="T3899" t="s">
        <v>3255</v>
      </c>
      <c r="U3899" s="201">
        <v>3.585</v>
      </c>
      <c r="V3899" t="s">
        <v>3021</v>
      </c>
      <c r="W3899" t="s">
        <v>1107</v>
      </c>
      <c r="X3899" t="s">
        <v>85</v>
      </c>
      <c r="Y3899" t="s">
        <v>1528</v>
      </c>
      <c r="Z3899" t="s">
        <v>1909</v>
      </c>
      <c r="AA3899">
        <v>818766</v>
      </c>
      <c r="AB3899" s="198">
        <v>37043.875</v>
      </c>
      <c r="AC3899" s="198">
        <v>37072.875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1312148</v>
      </c>
      <c r="H3900" s="198">
        <v>37041.43440972222</v>
      </c>
      <c r="I3900" t="s">
        <v>1238</v>
      </c>
      <c r="M3900" t="s">
        <v>2946</v>
      </c>
      <c r="N3900" t="s">
        <v>1524</v>
      </c>
      <c r="O3900" t="s">
        <v>110</v>
      </c>
      <c r="P3900" s="199">
        <v>10000</v>
      </c>
      <c r="S3900" t="s">
        <v>2947</v>
      </c>
      <c r="T3900" t="s">
        <v>3255</v>
      </c>
      <c r="U3900" s="201">
        <v>3.63</v>
      </c>
      <c r="V3900" t="s">
        <v>1525</v>
      </c>
      <c r="W3900" t="s">
        <v>1101</v>
      </c>
      <c r="X3900" t="s">
        <v>1102</v>
      </c>
      <c r="Y3900" t="s">
        <v>1528</v>
      </c>
      <c r="Z3900" t="s">
        <v>1909</v>
      </c>
      <c r="AA3900">
        <v>818771</v>
      </c>
      <c r="AB3900" s="198">
        <v>37042.875</v>
      </c>
      <c r="AC3900" s="198">
        <v>37042.875</v>
      </c>
    </row>
    <row r="3901" spans="1:29" x14ac:dyDescent="0.25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1312149</v>
      </c>
      <c r="H3901" s="198">
        <v>37041.43445601852</v>
      </c>
      <c r="I3901" t="s">
        <v>1566</v>
      </c>
      <c r="M3901" t="s">
        <v>2946</v>
      </c>
      <c r="N3901" t="s">
        <v>1524</v>
      </c>
      <c r="O3901" t="s">
        <v>249</v>
      </c>
      <c r="P3901" s="199">
        <v>5000</v>
      </c>
      <c r="S3901" t="s">
        <v>2947</v>
      </c>
      <c r="T3901" t="s">
        <v>3255</v>
      </c>
      <c r="U3901" s="201">
        <v>4.0049999999999999</v>
      </c>
      <c r="V3901" t="s">
        <v>424</v>
      </c>
      <c r="W3901" t="s">
        <v>250</v>
      </c>
      <c r="X3901" t="s">
        <v>70</v>
      </c>
      <c r="Y3901" t="s">
        <v>1528</v>
      </c>
      <c r="Z3901" t="s">
        <v>1909</v>
      </c>
      <c r="AA3901">
        <v>818773</v>
      </c>
      <c r="AB3901" s="198">
        <v>37043.875</v>
      </c>
      <c r="AC3901" s="198">
        <v>37072.875</v>
      </c>
    </row>
    <row r="3902" spans="1:29" x14ac:dyDescent="0.25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5000</v>
      </c>
      <c r="G3902" s="202">
        <v>1312151</v>
      </c>
      <c r="H3902" s="198">
        <v>37041.434502314813</v>
      </c>
      <c r="I3902" t="s">
        <v>3195</v>
      </c>
      <c r="M3902" t="s">
        <v>2946</v>
      </c>
      <c r="N3902" t="s">
        <v>1524</v>
      </c>
      <c r="O3902" t="s">
        <v>2035</v>
      </c>
      <c r="Q3902" s="199">
        <v>5000</v>
      </c>
      <c r="S3902" t="s">
        <v>2947</v>
      </c>
      <c r="T3902" t="s">
        <v>3255</v>
      </c>
      <c r="U3902" s="201">
        <v>3.585</v>
      </c>
      <c r="V3902" t="s">
        <v>3021</v>
      </c>
      <c r="W3902" t="s">
        <v>1107</v>
      </c>
      <c r="X3902" t="s">
        <v>1108</v>
      </c>
      <c r="Y3902" t="s">
        <v>1528</v>
      </c>
      <c r="Z3902" t="s">
        <v>1909</v>
      </c>
      <c r="AA3902">
        <v>818772</v>
      </c>
      <c r="AB3902" s="198">
        <v>37042.875</v>
      </c>
      <c r="AC3902" s="198">
        <v>37042.875</v>
      </c>
    </row>
    <row r="3903" spans="1:29" x14ac:dyDescent="0.25">
      <c r="A3903" s="44" t="str">
        <f t="shared" si="301"/>
        <v xml:space="preserve"> Natural Gas Physical</v>
      </c>
      <c r="B3903" s="44" t="str">
        <f t="shared" si="302"/>
        <v/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10000</v>
      </c>
      <c r="G3903" s="202">
        <v>1312152</v>
      </c>
      <c r="H3903" s="198">
        <v>37041.434560185182</v>
      </c>
      <c r="I3903" t="s">
        <v>1463</v>
      </c>
      <c r="M3903" t="s">
        <v>2946</v>
      </c>
      <c r="N3903" t="s">
        <v>96</v>
      </c>
      <c r="O3903" t="s">
        <v>1016</v>
      </c>
      <c r="P3903" s="199">
        <v>10000</v>
      </c>
      <c r="S3903" t="s">
        <v>3329</v>
      </c>
      <c r="T3903" t="s">
        <v>97</v>
      </c>
      <c r="U3903" s="201">
        <v>4.78</v>
      </c>
      <c r="V3903" t="s">
        <v>3338</v>
      </c>
      <c r="W3903" t="s">
        <v>98</v>
      </c>
      <c r="X3903" t="s">
        <v>99</v>
      </c>
      <c r="Y3903" t="s">
        <v>1528</v>
      </c>
      <c r="Z3903" t="s">
        <v>1910</v>
      </c>
      <c r="AA3903">
        <v>818774</v>
      </c>
      <c r="AB3903" s="198">
        <v>37041.875</v>
      </c>
      <c r="AC3903" s="198">
        <v>37041.875</v>
      </c>
    </row>
    <row r="3904" spans="1:29" x14ac:dyDescent="0.25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31</v>
      </c>
      <c r="F3904" s="213">
        <f t="shared" si="305"/>
        <v>155000</v>
      </c>
      <c r="G3904" s="202">
        <v>1312153</v>
      </c>
      <c r="H3904" s="198">
        <v>37041.435231481482</v>
      </c>
      <c r="I3904" t="s">
        <v>1109</v>
      </c>
      <c r="M3904" t="s">
        <v>2946</v>
      </c>
      <c r="N3904" t="s">
        <v>1268</v>
      </c>
      <c r="O3904" t="s">
        <v>1537</v>
      </c>
      <c r="Q3904" s="199">
        <v>5000</v>
      </c>
      <c r="S3904" t="s">
        <v>2947</v>
      </c>
      <c r="T3904" t="s">
        <v>3255</v>
      </c>
      <c r="U3904" s="201">
        <v>3.74</v>
      </c>
      <c r="V3904" t="s">
        <v>2689</v>
      </c>
      <c r="W3904" t="s">
        <v>1767</v>
      </c>
      <c r="X3904" t="s">
        <v>1269</v>
      </c>
      <c r="Y3904" t="s">
        <v>3275</v>
      </c>
      <c r="Z3904" t="s">
        <v>1909</v>
      </c>
      <c r="AA3904" t="s">
        <v>2785</v>
      </c>
      <c r="AB3904" s="198">
        <v>37073.875</v>
      </c>
      <c r="AC3904" s="198">
        <v>37103.875</v>
      </c>
    </row>
    <row r="3905" spans="1:29" x14ac:dyDescent="0.25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3400</v>
      </c>
      <c r="G3905" s="202">
        <v>1312154</v>
      </c>
      <c r="H3905" s="198">
        <v>37041.435231481482</v>
      </c>
      <c r="I3905" t="s">
        <v>1600</v>
      </c>
      <c r="M3905" t="s">
        <v>2946</v>
      </c>
      <c r="N3905" t="s">
        <v>1524</v>
      </c>
      <c r="O3905" t="s">
        <v>2071</v>
      </c>
      <c r="Q3905" s="199">
        <v>3400</v>
      </c>
      <c r="S3905" t="s">
        <v>2947</v>
      </c>
      <c r="T3905" t="s">
        <v>3255</v>
      </c>
      <c r="U3905" s="201">
        <v>3.4849999999999999</v>
      </c>
      <c r="V3905" t="s">
        <v>1100</v>
      </c>
      <c r="W3905" t="s">
        <v>1107</v>
      </c>
      <c r="X3905" t="s">
        <v>85</v>
      </c>
      <c r="Y3905" t="s">
        <v>1528</v>
      </c>
      <c r="Z3905" t="s">
        <v>1909</v>
      </c>
      <c r="AA3905">
        <v>818780</v>
      </c>
      <c r="AB3905" s="198">
        <v>37042.875</v>
      </c>
      <c r="AC3905" s="198">
        <v>37042.875</v>
      </c>
    </row>
    <row r="3906" spans="1:29" x14ac:dyDescent="0.25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31</v>
      </c>
      <c r="F3906" s="213">
        <f t="shared" si="305"/>
        <v>465000</v>
      </c>
      <c r="G3906" s="202">
        <v>1312155</v>
      </c>
      <c r="H3906" s="198">
        <v>37041.435324074075</v>
      </c>
      <c r="I3906" t="s">
        <v>1570</v>
      </c>
      <c r="M3906" t="s">
        <v>2946</v>
      </c>
      <c r="N3906" t="s">
        <v>1268</v>
      </c>
      <c r="O3906" t="s">
        <v>1537</v>
      </c>
      <c r="Q3906" s="199">
        <v>15000</v>
      </c>
      <c r="S3906" t="s">
        <v>2947</v>
      </c>
      <c r="T3906" t="s">
        <v>3255</v>
      </c>
      <c r="U3906" s="201">
        <v>3.74</v>
      </c>
      <c r="V3906" t="s">
        <v>1571</v>
      </c>
      <c r="W3906" t="s">
        <v>1767</v>
      </c>
      <c r="X3906" t="s">
        <v>1269</v>
      </c>
      <c r="Y3906" t="s">
        <v>3275</v>
      </c>
      <c r="Z3906" t="s">
        <v>1909</v>
      </c>
      <c r="AA3906" t="s">
        <v>2786</v>
      </c>
      <c r="AB3906" s="198">
        <v>37073.875</v>
      </c>
      <c r="AC3906" s="198">
        <v>37103.875</v>
      </c>
    </row>
    <row r="3907" spans="1:29" x14ac:dyDescent="0.25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1312156</v>
      </c>
      <c r="H3907" s="198">
        <v>37041.435335648152</v>
      </c>
      <c r="I3907" t="s">
        <v>77</v>
      </c>
      <c r="M3907" t="s">
        <v>2946</v>
      </c>
      <c r="N3907" t="s">
        <v>1524</v>
      </c>
      <c r="O3907" t="s">
        <v>4940</v>
      </c>
      <c r="Q3907" s="199">
        <v>5000</v>
      </c>
      <c r="S3907" t="s">
        <v>2947</v>
      </c>
      <c r="T3907" t="s">
        <v>3255</v>
      </c>
      <c r="U3907" s="201">
        <v>4.1500000000000004</v>
      </c>
      <c r="V3907" t="s">
        <v>1282</v>
      </c>
      <c r="W3907" t="s">
        <v>82</v>
      </c>
      <c r="X3907" t="s">
        <v>83</v>
      </c>
      <c r="Y3907" t="s">
        <v>1528</v>
      </c>
      <c r="Z3907" t="s">
        <v>1909</v>
      </c>
      <c r="AA3907">
        <v>818781</v>
      </c>
      <c r="AB3907" s="198">
        <v>37042.875</v>
      </c>
      <c r="AC3907" s="198">
        <v>37042.875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3385</v>
      </c>
      <c r="G3908" s="202">
        <v>1312158</v>
      </c>
      <c r="H3908" s="198">
        <v>37041.435416666667</v>
      </c>
      <c r="I3908" t="s">
        <v>1600</v>
      </c>
      <c r="M3908" t="s">
        <v>2946</v>
      </c>
      <c r="N3908" t="s">
        <v>1524</v>
      </c>
      <c r="O3908" t="s">
        <v>360</v>
      </c>
      <c r="P3908" s="199">
        <v>3385</v>
      </c>
      <c r="S3908" t="s">
        <v>2947</v>
      </c>
      <c r="T3908" t="s">
        <v>3255</v>
      </c>
      <c r="U3908" s="201">
        <v>3.5449999999999999</v>
      </c>
      <c r="V3908" t="s">
        <v>1100</v>
      </c>
      <c r="W3908" t="s">
        <v>1107</v>
      </c>
      <c r="X3908" t="s">
        <v>85</v>
      </c>
      <c r="Y3908" t="s">
        <v>1528</v>
      </c>
      <c r="Z3908" t="s">
        <v>1909</v>
      </c>
      <c r="AA3908">
        <v>818782</v>
      </c>
      <c r="AB3908" s="198">
        <v>37042.875</v>
      </c>
      <c r="AC3908" s="198">
        <v>37042.875</v>
      </c>
    </row>
    <row r="3909" spans="1:29" x14ac:dyDescent="0.25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25000</v>
      </c>
      <c r="G3909" s="202">
        <v>1312160</v>
      </c>
      <c r="H3909" s="198">
        <v>37041.435520833336</v>
      </c>
      <c r="I3909" t="s">
        <v>1267</v>
      </c>
      <c r="M3909" t="s">
        <v>3086</v>
      </c>
      <c r="N3909" t="s">
        <v>1063</v>
      </c>
      <c r="O3909" t="s">
        <v>2972</v>
      </c>
      <c r="P3909" s="199">
        <v>25000</v>
      </c>
      <c r="S3909" t="s">
        <v>2953</v>
      </c>
      <c r="T3909" t="s">
        <v>3255</v>
      </c>
      <c r="U3909" s="201">
        <v>28.75</v>
      </c>
      <c r="V3909" t="s">
        <v>3197</v>
      </c>
      <c r="W3909" t="s">
        <v>1065</v>
      </c>
      <c r="X3909" t="s">
        <v>1066</v>
      </c>
      <c r="Y3909" t="s">
        <v>1670</v>
      </c>
      <c r="Z3909" t="s">
        <v>1909</v>
      </c>
      <c r="AA3909">
        <v>109661</v>
      </c>
      <c r="AB3909" s="198">
        <v>37073</v>
      </c>
      <c r="AC3909" s="198">
        <v>37103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1312161</v>
      </c>
      <c r="H3910" s="198">
        <v>37041.435555555552</v>
      </c>
      <c r="I3910" t="s">
        <v>3195</v>
      </c>
      <c r="M3910" t="s">
        <v>2946</v>
      </c>
      <c r="N3910" t="s">
        <v>1524</v>
      </c>
      <c r="O3910" t="s">
        <v>2035</v>
      </c>
      <c r="Q3910" s="199">
        <v>5000</v>
      </c>
      <c r="S3910" t="s">
        <v>2947</v>
      </c>
      <c r="T3910" t="s">
        <v>3255</v>
      </c>
      <c r="U3910" s="201">
        <v>3.585</v>
      </c>
      <c r="V3910" t="s">
        <v>3021</v>
      </c>
      <c r="W3910" t="s">
        <v>1107</v>
      </c>
      <c r="X3910" t="s">
        <v>1108</v>
      </c>
      <c r="Y3910" t="s">
        <v>1528</v>
      </c>
      <c r="Z3910" t="s">
        <v>1909</v>
      </c>
      <c r="AA3910">
        <v>818783</v>
      </c>
      <c r="AB3910" s="198">
        <v>37042.875</v>
      </c>
      <c r="AC3910" s="198">
        <v>37042.875</v>
      </c>
    </row>
    <row r="3911" spans="1:29" x14ac:dyDescent="0.25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150000</v>
      </c>
      <c r="G3911" s="202">
        <v>1312162</v>
      </c>
      <c r="H3911" s="198">
        <v>37041.435578703706</v>
      </c>
      <c r="I3911" t="s">
        <v>1226</v>
      </c>
      <c r="M3911" t="s">
        <v>2946</v>
      </c>
      <c r="N3911" t="s">
        <v>96</v>
      </c>
      <c r="O3911" t="s">
        <v>3128</v>
      </c>
      <c r="P3911" s="199">
        <v>5000</v>
      </c>
      <c r="S3911" t="s">
        <v>3329</v>
      </c>
      <c r="T3911" t="s">
        <v>97</v>
      </c>
      <c r="U3911" s="201">
        <v>4.87</v>
      </c>
      <c r="V3911" t="s">
        <v>336</v>
      </c>
      <c r="W3911" t="s">
        <v>1502</v>
      </c>
      <c r="X3911" t="s">
        <v>99</v>
      </c>
      <c r="Y3911" t="s">
        <v>1528</v>
      </c>
      <c r="Z3911" t="s">
        <v>1910</v>
      </c>
      <c r="AA3911">
        <v>818784</v>
      </c>
      <c r="AB3911" s="198">
        <v>37043.875</v>
      </c>
      <c r="AC3911" s="198">
        <v>37072.875</v>
      </c>
    </row>
    <row r="3912" spans="1:29" x14ac:dyDescent="0.25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123</v>
      </c>
      <c r="F3912" s="213">
        <f t="shared" si="305"/>
        <v>307500</v>
      </c>
      <c r="G3912" s="202">
        <v>1312163</v>
      </c>
      <c r="H3912" s="198">
        <v>37041.435613425929</v>
      </c>
      <c r="I3912" t="s">
        <v>1546</v>
      </c>
      <c r="M3912" t="s">
        <v>2946</v>
      </c>
      <c r="N3912" t="s">
        <v>1268</v>
      </c>
      <c r="O3912" t="s">
        <v>251</v>
      </c>
      <c r="Q3912" s="199">
        <v>2500</v>
      </c>
      <c r="S3912" t="s">
        <v>2947</v>
      </c>
      <c r="T3912" t="s">
        <v>3255</v>
      </c>
      <c r="U3912" s="201">
        <v>3.83</v>
      </c>
      <c r="V3912" t="s">
        <v>1504</v>
      </c>
      <c r="W3912" t="s">
        <v>1767</v>
      </c>
      <c r="X3912" t="s">
        <v>1269</v>
      </c>
      <c r="Y3912" t="s">
        <v>3275</v>
      </c>
      <c r="Z3912" t="s">
        <v>1909</v>
      </c>
      <c r="AA3912" t="s">
        <v>2787</v>
      </c>
      <c r="AB3912" s="198">
        <v>37073</v>
      </c>
      <c r="AC3912" s="198">
        <v>37195</v>
      </c>
    </row>
    <row r="3913" spans="1:29" x14ac:dyDescent="0.25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155000</v>
      </c>
      <c r="G3913" s="202">
        <v>1312164</v>
      </c>
      <c r="H3913" s="198">
        <v>37041.435648148145</v>
      </c>
      <c r="I3913" t="s">
        <v>3151</v>
      </c>
      <c r="M3913" t="s">
        <v>2946</v>
      </c>
      <c r="N3913" t="s">
        <v>1538</v>
      </c>
      <c r="O3913" t="s">
        <v>1409</v>
      </c>
      <c r="Q3913" s="199">
        <v>5000</v>
      </c>
      <c r="S3913" t="s">
        <v>2947</v>
      </c>
      <c r="T3913" t="s">
        <v>3255</v>
      </c>
      <c r="U3913" s="201">
        <v>6.25</v>
      </c>
      <c r="V3913" t="s">
        <v>1003</v>
      </c>
      <c r="W3913" t="s">
        <v>1410</v>
      </c>
      <c r="X3913" t="s">
        <v>1411</v>
      </c>
      <c r="Y3913" t="s">
        <v>3275</v>
      </c>
      <c r="Z3913" t="s">
        <v>1909</v>
      </c>
      <c r="AA3913" t="s">
        <v>2788</v>
      </c>
      <c r="AB3913" s="198">
        <v>37073.875</v>
      </c>
      <c r="AC3913" s="198">
        <v>37103.875</v>
      </c>
    </row>
    <row r="3914" spans="1:29" x14ac:dyDescent="0.25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50000</v>
      </c>
      <c r="G3914" s="202">
        <v>1312165</v>
      </c>
      <c r="H3914" s="198">
        <v>37041.435798611114</v>
      </c>
      <c r="I3914" t="s">
        <v>1062</v>
      </c>
      <c r="M3914" t="s">
        <v>3086</v>
      </c>
      <c r="N3914" t="s">
        <v>468</v>
      </c>
      <c r="O3914" t="s">
        <v>2760</v>
      </c>
      <c r="Q3914" s="199">
        <v>50000</v>
      </c>
      <c r="S3914" t="s">
        <v>2953</v>
      </c>
      <c r="T3914" t="s">
        <v>3255</v>
      </c>
      <c r="U3914" s="201">
        <v>0.98</v>
      </c>
      <c r="V3914" t="s">
        <v>1064</v>
      </c>
      <c r="W3914" t="s">
        <v>469</v>
      </c>
      <c r="X3914" t="s">
        <v>470</v>
      </c>
      <c r="Y3914" t="s">
        <v>3275</v>
      </c>
      <c r="Z3914" t="s">
        <v>1909</v>
      </c>
      <c r="AA3914" t="s">
        <v>2789</v>
      </c>
      <c r="AB3914" s="198">
        <v>37073</v>
      </c>
      <c r="AC3914" s="198">
        <v>37103</v>
      </c>
    </row>
    <row r="3915" spans="1:29" x14ac:dyDescent="0.25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1312167</v>
      </c>
      <c r="H3915" s="198">
        <v>37041.43582175926</v>
      </c>
      <c r="I3915" t="s">
        <v>1546</v>
      </c>
      <c r="M3915" t="s">
        <v>2946</v>
      </c>
      <c r="N3915" t="s">
        <v>1524</v>
      </c>
      <c r="O3915" t="s">
        <v>4940</v>
      </c>
      <c r="Q3915" s="199">
        <v>10000</v>
      </c>
      <c r="S3915" t="s">
        <v>2947</v>
      </c>
      <c r="T3915" t="s">
        <v>3255</v>
      </c>
      <c r="U3915" s="201">
        <v>4.2</v>
      </c>
      <c r="V3915" t="s">
        <v>2591</v>
      </c>
      <c r="W3915" t="s">
        <v>82</v>
      </c>
      <c r="X3915" t="s">
        <v>83</v>
      </c>
      <c r="Y3915" t="s">
        <v>1528</v>
      </c>
      <c r="Z3915" t="s">
        <v>1909</v>
      </c>
      <c r="AA3915">
        <v>818786</v>
      </c>
      <c r="AB3915" s="198">
        <v>37042.875</v>
      </c>
      <c r="AC3915" s="198">
        <v>37042.875</v>
      </c>
    </row>
    <row r="3916" spans="1:29" x14ac:dyDescent="0.25">
      <c r="A3916" s="44" t="str">
        <f t="shared" si="306"/>
        <v>US Crude Financial</v>
      </c>
      <c r="B3916" s="44" t="str">
        <f t="shared" si="307"/>
        <v>US</v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50000</v>
      </c>
      <c r="G3916" s="202">
        <v>1312168</v>
      </c>
      <c r="H3916" s="198">
        <v>37041.435856481483</v>
      </c>
      <c r="I3916" t="s">
        <v>1062</v>
      </c>
      <c r="M3916" t="s">
        <v>3086</v>
      </c>
      <c r="N3916" t="s">
        <v>468</v>
      </c>
      <c r="O3916" t="s">
        <v>2760</v>
      </c>
      <c r="Q3916" s="199">
        <v>50000</v>
      </c>
      <c r="S3916" t="s">
        <v>2953</v>
      </c>
      <c r="T3916" t="s">
        <v>3255</v>
      </c>
      <c r="U3916" s="201">
        <v>0.98</v>
      </c>
      <c r="V3916" t="s">
        <v>1064</v>
      </c>
      <c r="W3916" t="s">
        <v>469</v>
      </c>
      <c r="X3916" t="s">
        <v>470</v>
      </c>
      <c r="Y3916" t="s">
        <v>3275</v>
      </c>
      <c r="Z3916" t="s">
        <v>1909</v>
      </c>
      <c r="AA3916" t="s">
        <v>2790</v>
      </c>
      <c r="AB3916" s="198">
        <v>37073</v>
      </c>
      <c r="AC3916" s="198">
        <v>37103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10000</v>
      </c>
      <c r="G3917" s="202">
        <v>1312170</v>
      </c>
      <c r="H3917" s="198">
        <v>37041.435879629629</v>
      </c>
      <c r="I3917" t="s">
        <v>1523</v>
      </c>
      <c r="M3917" t="s">
        <v>2946</v>
      </c>
      <c r="N3917" t="s">
        <v>1524</v>
      </c>
      <c r="O3917" t="s">
        <v>4940</v>
      </c>
      <c r="Q3917" s="199">
        <v>10000</v>
      </c>
      <c r="S3917" t="s">
        <v>2947</v>
      </c>
      <c r="T3917" t="s">
        <v>3255</v>
      </c>
      <c r="U3917" s="201">
        <v>4.2</v>
      </c>
      <c r="V3917" t="s">
        <v>3122</v>
      </c>
      <c r="W3917" t="s">
        <v>82</v>
      </c>
      <c r="X3917" t="s">
        <v>83</v>
      </c>
      <c r="Y3917" t="s">
        <v>1528</v>
      </c>
      <c r="Z3917" t="s">
        <v>1909</v>
      </c>
      <c r="AA3917">
        <v>818787</v>
      </c>
      <c r="AB3917" s="198">
        <v>37042.875</v>
      </c>
      <c r="AC3917" s="198">
        <v>37042.875</v>
      </c>
    </row>
    <row r="3918" spans="1:29" x14ac:dyDescent="0.25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</v>
      </c>
      <c r="G3918" s="202">
        <v>1312171</v>
      </c>
      <c r="H3918" s="198">
        <v>37041.436168981483</v>
      </c>
      <c r="I3918" t="s">
        <v>3279</v>
      </c>
      <c r="M3918" t="s">
        <v>2952</v>
      </c>
      <c r="N3918" t="s">
        <v>3252</v>
      </c>
      <c r="O3918" t="s">
        <v>3253</v>
      </c>
      <c r="Q3918" s="199">
        <v>10</v>
      </c>
      <c r="S3918" t="s">
        <v>3254</v>
      </c>
      <c r="T3918" t="s">
        <v>3255</v>
      </c>
      <c r="U3918" s="201">
        <v>1701</v>
      </c>
      <c r="V3918" t="s">
        <v>3310</v>
      </c>
      <c r="W3918" t="s">
        <v>3261</v>
      </c>
      <c r="X3918" t="s">
        <v>3257</v>
      </c>
      <c r="Y3918" t="s">
        <v>3258</v>
      </c>
      <c r="Z3918" t="s">
        <v>3259</v>
      </c>
      <c r="AA3918">
        <v>2158351</v>
      </c>
    </row>
    <row r="3919" spans="1:29" x14ac:dyDescent="0.25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465000</v>
      </c>
      <c r="G3919" s="202">
        <v>1312172</v>
      </c>
      <c r="H3919" s="198">
        <v>37041.436319444445</v>
      </c>
      <c r="I3919" t="s">
        <v>1267</v>
      </c>
      <c r="M3919" t="s">
        <v>2946</v>
      </c>
      <c r="N3919" t="s">
        <v>1268</v>
      </c>
      <c r="O3919" t="s">
        <v>1537</v>
      </c>
      <c r="P3919" s="199">
        <v>15000</v>
      </c>
      <c r="S3919" t="s">
        <v>2947</v>
      </c>
      <c r="T3919" t="s">
        <v>3255</v>
      </c>
      <c r="U3919" s="201">
        <v>3.7349999999999999</v>
      </c>
      <c r="V3919" t="s">
        <v>3155</v>
      </c>
      <c r="W3919" t="s">
        <v>1767</v>
      </c>
      <c r="X3919" t="s">
        <v>1269</v>
      </c>
      <c r="Y3919" t="s">
        <v>3275</v>
      </c>
      <c r="Z3919" t="s">
        <v>1909</v>
      </c>
      <c r="AA3919" t="s">
        <v>2791</v>
      </c>
      <c r="AB3919" s="198">
        <v>37073.875</v>
      </c>
      <c r="AC3919" s="198">
        <v>37103.875</v>
      </c>
    </row>
    <row r="3920" spans="1:29" x14ac:dyDescent="0.25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61</v>
      </c>
      <c r="F3920" s="213">
        <f t="shared" si="310"/>
        <v>3050</v>
      </c>
      <c r="G3920" s="202">
        <v>1312174</v>
      </c>
      <c r="H3920" s="198">
        <v>37041.436759259261</v>
      </c>
      <c r="I3920" t="s">
        <v>1238</v>
      </c>
      <c r="M3920" t="s">
        <v>1657</v>
      </c>
      <c r="N3920" t="s">
        <v>2977</v>
      </c>
      <c r="O3920" t="s">
        <v>285</v>
      </c>
      <c r="P3920" s="199">
        <v>50</v>
      </c>
      <c r="S3920" t="s">
        <v>2945</v>
      </c>
      <c r="T3920" t="s">
        <v>3255</v>
      </c>
      <c r="U3920" s="201">
        <v>46.5</v>
      </c>
      <c r="V3920" t="s">
        <v>1215</v>
      </c>
      <c r="W3920" t="s">
        <v>1253</v>
      </c>
      <c r="X3920" t="s">
        <v>3001</v>
      </c>
      <c r="Y3920" t="s">
        <v>1072</v>
      </c>
      <c r="Z3920" t="s">
        <v>1904</v>
      </c>
      <c r="AA3920">
        <v>626265.1</v>
      </c>
      <c r="AB3920" s="198">
        <v>37316.71597222222</v>
      </c>
      <c r="AC3920" s="198">
        <v>37376.71597222222</v>
      </c>
    </row>
    <row r="3921" spans="1:31" x14ac:dyDescent="0.25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10000</v>
      </c>
      <c r="G3921" s="202">
        <v>1312175</v>
      </c>
      <c r="H3921" s="198">
        <v>37041.436793981484</v>
      </c>
      <c r="I3921" t="s">
        <v>3095</v>
      </c>
      <c r="M3921" t="s">
        <v>2946</v>
      </c>
      <c r="N3921" t="s">
        <v>1524</v>
      </c>
      <c r="O3921" t="s">
        <v>110</v>
      </c>
      <c r="P3921" s="199">
        <v>10000</v>
      </c>
      <c r="S3921" t="s">
        <v>2947</v>
      </c>
      <c r="T3921" t="s">
        <v>3255</v>
      </c>
      <c r="U3921" s="201">
        <v>3.625</v>
      </c>
      <c r="V3921" t="s">
        <v>2942</v>
      </c>
      <c r="W3921" t="s">
        <v>1101</v>
      </c>
      <c r="X3921" t="s">
        <v>1102</v>
      </c>
      <c r="Y3921" t="s">
        <v>1528</v>
      </c>
      <c r="Z3921" t="s">
        <v>1909</v>
      </c>
      <c r="AA3921">
        <v>818795</v>
      </c>
      <c r="AB3921" s="198">
        <v>37042.875</v>
      </c>
      <c r="AC3921" s="198">
        <v>37042.875</v>
      </c>
      <c r="AE3921" s="116">
        <f>IF(S3921="Gallon",F3921/42,F3921)</f>
        <v>10000</v>
      </c>
    </row>
    <row r="3922" spans="1:31" x14ac:dyDescent="0.25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5</v>
      </c>
      <c r="F3922" s="213">
        <f t="shared" si="310"/>
        <v>250</v>
      </c>
      <c r="G3922" s="202">
        <v>1312176</v>
      </c>
      <c r="H3922" s="198">
        <v>37041.436805555553</v>
      </c>
      <c r="I3922" t="s">
        <v>1262</v>
      </c>
      <c r="M3922" t="s">
        <v>1657</v>
      </c>
      <c r="N3922" t="s">
        <v>2977</v>
      </c>
      <c r="O3922" t="s">
        <v>1159</v>
      </c>
      <c r="Q3922" s="199">
        <v>50</v>
      </c>
      <c r="S3922" t="s">
        <v>2945</v>
      </c>
      <c r="T3922" t="s">
        <v>3255</v>
      </c>
      <c r="U3922" s="201">
        <v>40.5</v>
      </c>
      <c r="V3922" t="s">
        <v>4805</v>
      </c>
      <c r="W3922" t="s">
        <v>2981</v>
      </c>
      <c r="X3922" t="s">
        <v>2982</v>
      </c>
      <c r="Y3922" t="s">
        <v>1072</v>
      </c>
      <c r="Z3922" t="s">
        <v>1904</v>
      </c>
      <c r="AA3922">
        <v>626266.1</v>
      </c>
      <c r="AB3922" s="198">
        <v>37046.875</v>
      </c>
      <c r="AC3922" s="198">
        <v>37050.875</v>
      </c>
    </row>
    <row r="3923" spans="1:31" x14ac:dyDescent="0.25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8</v>
      </c>
      <c r="G3923" s="202">
        <v>1312177</v>
      </c>
      <c r="H3923" s="198">
        <v>37041.436909722222</v>
      </c>
      <c r="I3923" t="s">
        <v>3426</v>
      </c>
      <c r="M3923" t="s">
        <v>2952</v>
      </c>
      <c r="N3923" t="s">
        <v>3265</v>
      </c>
      <c r="O3923" t="s">
        <v>3266</v>
      </c>
      <c r="P3923" s="199">
        <v>8</v>
      </c>
      <c r="S3923" t="s">
        <v>3254</v>
      </c>
      <c r="T3923" t="s">
        <v>3255</v>
      </c>
      <c r="U3923" s="201">
        <v>1522</v>
      </c>
      <c r="V3923" t="s">
        <v>1073</v>
      </c>
      <c r="W3923" t="s">
        <v>3261</v>
      </c>
      <c r="X3923" t="s">
        <v>3257</v>
      </c>
      <c r="Y3923" t="s">
        <v>3258</v>
      </c>
      <c r="Z3923" t="s">
        <v>3259</v>
      </c>
      <c r="AA3923">
        <v>2158355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1312178</v>
      </c>
      <c r="H3924" s="198">
        <v>37041.437025462961</v>
      </c>
      <c r="I3924" t="s">
        <v>2917</v>
      </c>
      <c r="M3924" t="s">
        <v>2946</v>
      </c>
      <c r="N3924" t="s">
        <v>1524</v>
      </c>
      <c r="O3924" t="s">
        <v>110</v>
      </c>
      <c r="Q3924" s="199">
        <v>5000</v>
      </c>
      <c r="S3924" t="s">
        <v>2947</v>
      </c>
      <c r="T3924" t="s">
        <v>3255</v>
      </c>
      <c r="U3924" s="201">
        <v>3.6349999999999998</v>
      </c>
      <c r="V3924" t="s">
        <v>3184</v>
      </c>
      <c r="W3924" t="s">
        <v>1101</v>
      </c>
      <c r="X3924" t="s">
        <v>1102</v>
      </c>
      <c r="Y3924" t="s">
        <v>1528</v>
      </c>
      <c r="Z3924" t="s">
        <v>1909</v>
      </c>
      <c r="AA3924">
        <v>818796</v>
      </c>
      <c r="AB3924" s="198">
        <v>37042.875</v>
      </c>
      <c r="AC3924" s="198">
        <v>37042.875</v>
      </c>
    </row>
    <row r="3925" spans="1:31" x14ac:dyDescent="0.25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1312179</v>
      </c>
      <c r="H3925" s="198">
        <v>37041.437106481484</v>
      </c>
      <c r="I3925" t="s">
        <v>1062</v>
      </c>
      <c r="M3925" t="s">
        <v>3086</v>
      </c>
      <c r="N3925" t="s">
        <v>1063</v>
      </c>
      <c r="O3925" t="s">
        <v>1344</v>
      </c>
      <c r="Q3925" s="199">
        <v>50000</v>
      </c>
      <c r="S3925" t="s">
        <v>2953</v>
      </c>
      <c r="T3925" t="s">
        <v>3255</v>
      </c>
      <c r="U3925" s="201">
        <v>28.75</v>
      </c>
      <c r="V3925" t="s">
        <v>3167</v>
      </c>
      <c r="W3925" t="s">
        <v>1065</v>
      </c>
      <c r="X3925" t="s">
        <v>1120</v>
      </c>
      <c r="Y3925" t="s">
        <v>1670</v>
      </c>
      <c r="Z3925" t="s">
        <v>1909</v>
      </c>
      <c r="AA3925">
        <v>109664</v>
      </c>
      <c r="AB3925" s="198">
        <v>37073</v>
      </c>
      <c r="AC3925" s="198">
        <v>37103</v>
      </c>
    </row>
    <row r="3926" spans="1:31" x14ac:dyDescent="0.25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31</v>
      </c>
      <c r="F3926" s="213">
        <f t="shared" si="310"/>
        <v>155000</v>
      </c>
      <c r="G3926" s="202">
        <v>1312181</v>
      </c>
      <c r="H3926" s="198">
        <v>37041.437893518516</v>
      </c>
      <c r="I3926" t="s">
        <v>2992</v>
      </c>
      <c r="M3926" t="s">
        <v>2946</v>
      </c>
      <c r="N3926" t="s">
        <v>1538</v>
      </c>
      <c r="O3926" t="s">
        <v>1413</v>
      </c>
      <c r="Q3926" s="199">
        <v>5000</v>
      </c>
      <c r="S3926" t="s">
        <v>2947</v>
      </c>
      <c r="T3926" t="s">
        <v>3255</v>
      </c>
      <c r="U3926" s="201">
        <v>6.25</v>
      </c>
      <c r="V3926" t="s">
        <v>533</v>
      </c>
      <c r="W3926" t="s">
        <v>1410</v>
      </c>
      <c r="X3926" t="s">
        <v>1411</v>
      </c>
      <c r="Y3926" t="s">
        <v>3275</v>
      </c>
      <c r="Z3926" t="s">
        <v>1909</v>
      </c>
      <c r="AA3926" t="s">
        <v>2792</v>
      </c>
      <c r="AB3926" s="198">
        <v>37104.875</v>
      </c>
      <c r="AC3926" s="198">
        <v>37134.875</v>
      </c>
    </row>
    <row r="3927" spans="1:31" x14ac:dyDescent="0.25">
      <c r="A3927" s="44" t="str">
        <f t="shared" si="306"/>
        <v>US Natural Gas Financial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1312182</v>
      </c>
      <c r="H3927" s="198">
        <v>37041.437951388885</v>
      </c>
      <c r="I3927" t="s">
        <v>2992</v>
      </c>
      <c r="M3927" t="s">
        <v>2946</v>
      </c>
      <c r="N3927" t="s">
        <v>1538</v>
      </c>
      <c r="O3927" t="s">
        <v>1414</v>
      </c>
      <c r="Q3927" s="199">
        <v>5000</v>
      </c>
      <c r="S3927" t="s">
        <v>2947</v>
      </c>
      <c r="T3927" t="s">
        <v>3255</v>
      </c>
      <c r="U3927" s="201">
        <v>5.47</v>
      </c>
      <c r="V3927" t="s">
        <v>533</v>
      </c>
      <c r="W3927" t="s">
        <v>1410</v>
      </c>
      <c r="X3927" t="s">
        <v>1411</v>
      </c>
      <c r="Y3927" t="s">
        <v>3275</v>
      </c>
      <c r="Z3927" t="s">
        <v>1909</v>
      </c>
      <c r="AA3927" t="s">
        <v>2793</v>
      </c>
      <c r="AB3927" s="198">
        <v>37135.875</v>
      </c>
      <c r="AC3927" s="198">
        <v>37164.875</v>
      </c>
    </row>
    <row r="3928" spans="1:31" x14ac:dyDescent="0.25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1312183</v>
      </c>
      <c r="H3928" s="198">
        <v>37041.438217592593</v>
      </c>
      <c r="I3928" t="s">
        <v>1095</v>
      </c>
      <c r="M3928" t="s">
        <v>2946</v>
      </c>
      <c r="N3928" t="s">
        <v>1268</v>
      </c>
      <c r="O3928" t="s">
        <v>1537</v>
      </c>
      <c r="Q3928" s="199">
        <v>20000</v>
      </c>
      <c r="S3928" t="s">
        <v>2947</v>
      </c>
      <c r="T3928" t="s">
        <v>3255</v>
      </c>
      <c r="U3928" s="201">
        <v>3.7450000000000001</v>
      </c>
      <c r="V3928" t="s">
        <v>1096</v>
      </c>
      <c r="W3928" t="s">
        <v>1767</v>
      </c>
      <c r="X3928" t="s">
        <v>1269</v>
      </c>
      <c r="Y3928" t="s">
        <v>3275</v>
      </c>
      <c r="Z3928" t="s">
        <v>1909</v>
      </c>
      <c r="AA3928" t="s">
        <v>2794</v>
      </c>
      <c r="AB3928" s="198">
        <v>37073.875</v>
      </c>
      <c r="AC3928" s="198">
        <v>37103.875</v>
      </c>
    </row>
    <row r="3929" spans="1:31" x14ac:dyDescent="0.25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30</v>
      </c>
      <c r="F3929" s="213">
        <f t="shared" si="310"/>
        <v>300000</v>
      </c>
      <c r="G3929" s="202">
        <v>1312184</v>
      </c>
      <c r="H3929" s="198">
        <v>37041.438217592593</v>
      </c>
      <c r="I3929" t="s">
        <v>1600</v>
      </c>
      <c r="M3929" t="s">
        <v>2946</v>
      </c>
      <c r="N3929" t="s">
        <v>1524</v>
      </c>
      <c r="O3929" t="s">
        <v>516</v>
      </c>
      <c r="Q3929" s="199">
        <v>10000</v>
      </c>
      <c r="S3929" t="s">
        <v>2947</v>
      </c>
      <c r="T3929" t="s">
        <v>3255</v>
      </c>
      <c r="U3929" s="201">
        <v>3.55</v>
      </c>
      <c r="V3929" t="s">
        <v>3119</v>
      </c>
      <c r="W3929" t="s">
        <v>1388</v>
      </c>
      <c r="X3929" t="s">
        <v>85</v>
      </c>
      <c r="Y3929" t="s">
        <v>1528</v>
      </c>
      <c r="Z3929" t="s">
        <v>1909</v>
      </c>
      <c r="AA3929">
        <v>818806</v>
      </c>
      <c r="AB3929" s="198">
        <v>37043.875</v>
      </c>
      <c r="AC3929" s="198">
        <v>37072.875</v>
      </c>
    </row>
    <row r="3930" spans="1:31" x14ac:dyDescent="0.25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5</v>
      </c>
      <c r="F3930" s="213">
        <f t="shared" si="310"/>
        <v>250</v>
      </c>
      <c r="G3930" s="202">
        <v>1312186</v>
      </c>
      <c r="H3930" s="198">
        <v>37041.438240740739</v>
      </c>
      <c r="I3930" t="s">
        <v>1052</v>
      </c>
      <c r="M3930" t="s">
        <v>1657</v>
      </c>
      <c r="N3930" t="s">
        <v>2977</v>
      </c>
      <c r="O3930" t="s">
        <v>248</v>
      </c>
      <c r="Q3930" s="199">
        <v>50</v>
      </c>
      <c r="S3930" t="s">
        <v>2945</v>
      </c>
      <c r="T3930" t="s">
        <v>3255</v>
      </c>
      <c r="U3930" s="201">
        <v>38</v>
      </c>
      <c r="V3930" t="s">
        <v>231</v>
      </c>
      <c r="W3930" t="s">
        <v>2988</v>
      </c>
      <c r="X3930" t="s">
        <v>2978</v>
      </c>
      <c r="Y3930" t="s">
        <v>1072</v>
      </c>
      <c r="Z3930" t="s">
        <v>1904</v>
      </c>
      <c r="AA3930">
        <v>626269.1</v>
      </c>
      <c r="AB3930" s="198">
        <v>37046.875</v>
      </c>
      <c r="AC3930" s="198">
        <v>37050.875</v>
      </c>
    </row>
    <row r="3931" spans="1:31" x14ac:dyDescent="0.25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155000</v>
      </c>
      <c r="G3931" s="202">
        <v>1312187</v>
      </c>
      <c r="H3931" s="198">
        <v>37041.438298611109</v>
      </c>
      <c r="I3931" t="s">
        <v>1435</v>
      </c>
      <c r="M3931" t="s">
        <v>2946</v>
      </c>
      <c r="N3931" t="s">
        <v>1268</v>
      </c>
      <c r="O3931" t="s">
        <v>1537</v>
      </c>
      <c r="P3931" s="199">
        <v>5000</v>
      </c>
      <c r="S3931" t="s">
        <v>2947</v>
      </c>
      <c r="T3931" t="s">
        <v>3255</v>
      </c>
      <c r="U3931" s="201">
        <v>3.74</v>
      </c>
      <c r="V3931" t="s">
        <v>444</v>
      </c>
      <c r="W3931" t="s">
        <v>1767</v>
      </c>
      <c r="X3931" t="s">
        <v>1269</v>
      </c>
      <c r="Y3931" t="s">
        <v>3275</v>
      </c>
      <c r="Z3931" t="s">
        <v>1909</v>
      </c>
      <c r="AA3931" t="s">
        <v>2795</v>
      </c>
      <c r="AB3931" s="198">
        <v>37073.875</v>
      </c>
      <c r="AC3931" s="198">
        <v>37103.875</v>
      </c>
    </row>
    <row r="3932" spans="1:31" x14ac:dyDescent="0.25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1312188</v>
      </c>
      <c r="H3932" s="198">
        <v>37041.438518518517</v>
      </c>
      <c r="I3932" t="s">
        <v>1463</v>
      </c>
      <c r="M3932" t="s">
        <v>2946</v>
      </c>
      <c r="N3932" t="s">
        <v>96</v>
      </c>
      <c r="O3932" t="s">
        <v>1016</v>
      </c>
      <c r="P3932" s="199">
        <v>10000</v>
      </c>
      <c r="S3932" t="s">
        <v>3329</v>
      </c>
      <c r="T3932" t="s">
        <v>97</v>
      </c>
      <c r="U3932" s="201">
        <v>4.7774999999999999</v>
      </c>
      <c r="V3932" t="s">
        <v>3338</v>
      </c>
      <c r="W3932" t="s">
        <v>98</v>
      </c>
      <c r="X3932" t="s">
        <v>99</v>
      </c>
      <c r="Y3932" t="s">
        <v>1528</v>
      </c>
      <c r="Z3932" t="s">
        <v>1910</v>
      </c>
      <c r="AA3932">
        <v>818807</v>
      </c>
      <c r="AB3932" s="198">
        <v>37041.875</v>
      </c>
      <c r="AC3932" s="198">
        <v>37041.875</v>
      </c>
    </row>
    <row r="3933" spans="1:31" x14ac:dyDescent="0.25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1312189</v>
      </c>
      <c r="H3933" s="198">
        <v>37041.438761574071</v>
      </c>
      <c r="I3933" t="s">
        <v>1267</v>
      </c>
      <c r="M3933" t="s">
        <v>2946</v>
      </c>
      <c r="N3933" t="s">
        <v>1268</v>
      </c>
      <c r="O3933" t="s">
        <v>1537</v>
      </c>
      <c r="P3933" s="199">
        <v>5000</v>
      </c>
      <c r="S3933" t="s">
        <v>2947</v>
      </c>
      <c r="T3933" t="s">
        <v>3255</v>
      </c>
      <c r="U3933" s="201">
        <v>3.7349999999999999</v>
      </c>
      <c r="V3933" t="s">
        <v>1490</v>
      </c>
      <c r="W3933" t="s">
        <v>1767</v>
      </c>
      <c r="X3933" t="s">
        <v>1269</v>
      </c>
      <c r="Y3933" t="s">
        <v>3275</v>
      </c>
      <c r="Z3933" t="s">
        <v>1909</v>
      </c>
      <c r="AA3933" t="s">
        <v>2796</v>
      </c>
      <c r="AB3933" s="198">
        <v>37073.875</v>
      </c>
      <c r="AC3933" s="198">
        <v>37103.875</v>
      </c>
    </row>
    <row r="3934" spans="1:31" x14ac:dyDescent="0.25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30</v>
      </c>
      <c r="F3934" s="213">
        <f t="shared" si="310"/>
        <v>150000</v>
      </c>
      <c r="G3934" s="202">
        <v>1312190</v>
      </c>
      <c r="H3934" s="198">
        <v>37041.438796296294</v>
      </c>
      <c r="I3934" t="s">
        <v>1226</v>
      </c>
      <c r="M3934" t="s">
        <v>2946</v>
      </c>
      <c r="N3934" t="s">
        <v>96</v>
      </c>
      <c r="O3934" t="s">
        <v>3128</v>
      </c>
      <c r="P3934" s="199">
        <v>5000</v>
      </c>
      <c r="S3934" t="s">
        <v>3329</v>
      </c>
      <c r="T3934" t="s">
        <v>97</v>
      </c>
      <c r="U3934" s="201">
        <v>4.87</v>
      </c>
      <c r="V3934" t="s">
        <v>336</v>
      </c>
      <c r="W3934" t="s">
        <v>1502</v>
      </c>
      <c r="X3934" t="s">
        <v>99</v>
      </c>
      <c r="Y3934" t="s">
        <v>1528</v>
      </c>
      <c r="Z3934" t="s">
        <v>1910</v>
      </c>
      <c r="AA3934">
        <v>818810</v>
      </c>
      <c r="AB3934" s="198">
        <v>37043.875</v>
      </c>
      <c r="AC3934" s="198">
        <v>37072.875</v>
      </c>
    </row>
    <row r="3935" spans="1:31" x14ac:dyDescent="0.25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465000</v>
      </c>
      <c r="G3935" s="202">
        <v>1312191</v>
      </c>
      <c r="H3935" s="198">
        <v>37041.438842592594</v>
      </c>
      <c r="I3935" t="s">
        <v>1274</v>
      </c>
      <c r="M3935" t="s">
        <v>2946</v>
      </c>
      <c r="N3935" t="s">
        <v>1268</v>
      </c>
      <c r="O3935" t="s">
        <v>1537</v>
      </c>
      <c r="P3935" s="199">
        <v>15000</v>
      </c>
      <c r="S3935" t="s">
        <v>2947</v>
      </c>
      <c r="T3935" t="s">
        <v>3255</v>
      </c>
      <c r="U3935" s="201">
        <v>3.7349999999999999</v>
      </c>
      <c r="V3935" t="s">
        <v>1275</v>
      </c>
      <c r="W3935" t="s">
        <v>1767</v>
      </c>
      <c r="X3935" t="s">
        <v>1269</v>
      </c>
      <c r="Y3935" t="s">
        <v>3275</v>
      </c>
      <c r="Z3935" t="s">
        <v>1909</v>
      </c>
      <c r="AA3935" t="s">
        <v>2797</v>
      </c>
      <c r="AB3935" s="198">
        <v>37073.875</v>
      </c>
      <c r="AC3935" s="198">
        <v>37103.875</v>
      </c>
    </row>
    <row r="3936" spans="1:31" x14ac:dyDescent="0.25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1312192</v>
      </c>
      <c r="H3936" s="198">
        <v>37041.439050925925</v>
      </c>
      <c r="I3936" t="s">
        <v>1267</v>
      </c>
      <c r="M3936" t="s">
        <v>3086</v>
      </c>
      <c r="N3936" t="s">
        <v>1063</v>
      </c>
      <c r="O3936" t="s">
        <v>2972</v>
      </c>
      <c r="Q3936" s="199">
        <v>50000</v>
      </c>
      <c r="S3936" t="s">
        <v>2953</v>
      </c>
      <c r="T3936" t="s">
        <v>3255</v>
      </c>
      <c r="U3936" s="201">
        <v>28.77</v>
      </c>
      <c r="V3936" t="s">
        <v>3332</v>
      </c>
      <c r="W3936" t="s">
        <v>1065</v>
      </c>
      <c r="X3936" t="s">
        <v>1066</v>
      </c>
      <c r="Y3936" t="s">
        <v>1670</v>
      </c>
      <c r="Z3936" t="s">
        <v>1909</v>
      </c>
      <c r="AA3936">
        <v>109665</v>
      </c>
      <c r="AB3936" s="198">
        <v>37073</v>
      </c>
      <c r="AC3936" s="198">
        <v>37103</v>
      </c>
    </row>
    <row r="3937" spans="1:31" x14ac:dyDescent="0.25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9000</v>
      </c>
      <c r="G3937" s="202">
        <v>1312194</v>
      </c>
      <c r="H3937" s="198">
        <v>37041.439120370371</v>
      </c>
      <c r="I3937" t="s">
        <v>886</v>
      </c>
      <c r="M3937" t="s">
        <v>2946</v>
      </c>
      <c r="N3937" t="s">
        <v>1524</v>
      </c>
      <c r="O3937" t="s">
        <v>462</v>
      </c>
      <c r="Q3937" s="199">
        <v>300</v>
      </c>
      <c r="S3937" t="s">
        <v>2947</v>
      </c>
      <c r="T3937" t="s">
        <v>3255</v>
      </c>
      <c r="U3937" s="201">
        <v>3.665</v>
      </c>
      <c r="V3937" t="s">
        <v>887</v>
      </c>
      <c r="W3937" t="s">
        <v>1107</v>
      </c>
      <c r="X3937" t="s">
        <v>1108</v>
      </c>
      <c r="Y3937" t="s">
        <v>1528</v>
      </c>
      <c r="Z3937" t="s">
        <v>1909</v>
      </c>
      <c r="AA3937">
        <v>818813</v>
      </c>
      <c r="AB3937" s="198">
        <v>37043.875</v>
      </c>
      <c r="AC3937" s="198">
        <v>37072.875</v>
      </c>
    </row>
    <row r="3938" spans="1:31" x14ac:dyDescent="0.25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4500</v>
      </c>
      <c r="G3938" s="202">
        <v>1312198</v>
      </c>
      <c r="H3938" s="198">
        <v>37041.439444444448</v>
      </c>
      <c r="I3938" t="s">
        <v>1062</v>
      </c>
      <c r="M3938" t="s">
        <v>2946</v>
      </c>
      <c r="N3938" t="s">
        <v>1268</v>
      </c>
      <c r="O3938" t="s">
        <v>2798</v>
      </c>
      <c r="P3938" s="199">
        <v>150</v>
      </c>
      <c r="S3938" t="s">
        <v>1441</v>
      </c>
      <c r="T3938" t="s">
        <v>3255</v>
      </c>
      <c r="U3938" s="201">
        <v>3.8504999999999998</v>
      </c>
      <c r="V3938" t="s">
        <v>1342</v>
      </c>
      <c r="W3938" t="s">
        <v>1767</v>
      </c>
      <c r="X3938" t="s">
        <v>1269</v>
      </c>
      <c r="Y3938" t="s">
        <v>3275</v>
      </c>
      <c r="Z3938" t="s">
        <v>1909</v>
      </c>
      <c r="AA3938" t="s">
        <v>2799</v>
      </c>
      <c r="AB3938" s="198">
        <v>37135.875</v>
      </c>
      <c r="AC3938" s="198">
        <v>37164.875</v>
      </c>
    </row>
    <row r="3939" spans="1:31" x14ac:dyDescent="0.25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4650</v>
      </c>
      <c r="G3939" s="202">
        <v>1312197</v>
      </c>
      <c r="H3939" s="198">
        <v>37041.439444444448</v>
      </c>
      <c r="I3939" t="s">
        <v>1062</v>
      </c>
      <c r="M3939" t="s">
        <v>2946</v>
      </c>
      <c r="N3939" t="s">
        <v>1268</v>
      </c>
      <c r="O3939" t="s">
        <v>528</v>
      </c>
      <c r="Q3939" s="199">
        <v>150</v>
      </c>
      <c r="S3939" t="s">
        <v>1441</v>
      </c>
      <c r="T3939" t="s">
        <v>3255</v>
      </c>
      <c r="U3939" s="201">
        <v>3.8125</v>
      </c>
      <c r="V3939" t="s">
        <v>1342</v>
      </c>
      <c r="W3939" t="s">
        <v>1767</v>
      </c>
      <c r="X3939" t="s">
        <v>1269</v>
      </c>
      <c r="Y3939" t="s">
        <v>3275</v>
      </c>
      <c r="Z3939" t="s">
        <v>1909</v>
      </c>
      <c r="AA3939" t="s">
        <v>2800</v>
      </c>
      <c r="AB3939" s="198">
        <v>37104.875</v>
      </c>
      <c r="AC3939" s="198">
        <v>37134.875</v>
      </c>
    </row>
    <row r="3940" spans="1:31" x14ac:dyDescent="0.25">
      <c r="A3940" s="44" t="str">
        <f t="shared" si="306"/>
        <v>US Oil Products Financial</v>
      </c>
      <c r="B3940" s="44" t="str">
        <f t="shared" si="307"/>
        <v>US</v>
      </c>
      <c r="C3940" s="44" t="str">
        <f t="shared" si="308"/>
        <v>Oil Products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15000</v>
      </c>
      <c r="G3940" s="202">
        <v>1312204</v>
      </c>
      <c r="H3940" s="198">
        <v>37041.439942129633</v>
      </c>
      <c r="I3940" t="s">
        <v>373</v>
      </c>
      <c r="M3940" t="s">
        <v>2950</v>
      </c>
      <c r="N3940" t="s">
        <v>3356</v>
      </c>
      <c r="O3940" t="s">
        <v>3357</v>
      </c>
      <c r="Q3940" s="199">
        <v>15000</v>
      </c>
      <c r="S3940" t="s">
        <v>1595</v>
      </c>
      <c r="T3940" t="s">
        <v>3255</v>
      </c>
      <c r="U3940" s="201">
        <v>78.05</v>
      </c>
      <c r="V3940" t="s">
        <v>374</v>
      </c>
      <c r="W3940" t="s">
        <v>3436</v>
      </c>
      <c r="X3940" t="s">
        <v>3437</v>
      </c>
      <c r="Y3940" t="s">
        <v>1670</v>
      </c>
      <c r="Z3940" t="s">
        <v>1909</v>
      </c>
      <c r="AA3940">
        <v>109668</v>
      </c>
      <c r="AB3940" s="198">
        <v>37043</v>
      </c>
      <c r="AC3940" s="198">
        <v>37072</v>
      </c>
    </row>
    <row r="3941" spans="1:31" x14ac:dyDescent="0.25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1312206</v>
      </c>
      <c r="H3941" s="198">
        <v>37041.440208333333</v>
      </c>
      <c r="I3941" t="s">
        <v>1267</v>
      </c>
      <c r="M3941" t="s">
        <v>3086</v>
      </c>
      <c r="N3941" t="s">
        <v>1063</v>
      </c>
      <c r="O3941" t="s">
        <v>2972</v>
      </c>
      <c r="Q3941" s="199">
        <v>50000</v>
      </c>
      <c r="S3941" t="s">
        <v>2953</v>
      </c>
      <c r="T3941" t="s">
        <v>3255</v>
      </c>
      <c r="U3941" s="201">
        <v>28.79</v>
      </c>
      <c r="V3941" t="s">
        <v>1511</v>
      </c>
      <c r="W3941" t="s">
        <v>1065</v>
      </c>
      <c r="X3941" t="s">
        <v>1066</v>
      </c>
      <c r="Y3941" t="s">
        <v>1670</v>
      </c>
      <c r="Z3941" t="s">
        <v>1909</v>
      </c>
      <c r="AA3941">
        <v>109669</v>
      </c>
      <c r="AB3941" s="198">
        <v>37073</v>
      </c>
      <c r="AC3941" s="198">
        <v>37103</v>
      </c>
    </row>
    <row r="3942" spans="1:31" x14ac:dyDescent="0.25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1312207</v>
      </c>
      <c r="H3942" s="198">
        <v>37041.44027777778</v>
      </c>
      <c r="I3942" t="s">
        <v>1262</v>
      </c>
      <c r="M3942" t="s">
        <v>2946</v>
      </c>
      <c r="N3942" t="s">
        <v>1268</v>
      </c>
      <c r="O3942" t="s">
        <v>434</v>
      </c>
      <c r="P3942" s="199">
        <v>5000</v>
      </c>
      <c r="S3942" t="s">
        <v>2947</v>
      </c>
      <c r="T3942" t="s">
        <v>3255</v>
      </c>
      <c r="U3942" s="201">
        <v>3.55</v>
      </c>
      <c r="V3942" t="s">
        <v>481</v>
      </c>
      <c r="W3942" t="s">
        <v>2937</v>
      </c>
      <c r="X3942" t="s">
        <v>2938</v>
      </c>
      <c r="Y3942" t="s">
        <v>3275</v>
      </c>
      <c r="Z3942" t="s">
        <v>1909</v>
      </c>
      <c r="AA3942" t="s">
        <v>2801</v>
      </c>
      <c r="AB3942" s="198">
        <v>37043.875</v>
      </c>
      <c r="AC3942" s="198">
        <v>37072.875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123</v>
      </c>
      <c r="F3943" s="213">
        <f t="shared" si="310"/>
        <v>615000</v>
      </c>
      <c r="G3943" s="202">
        <v>1312208</v>
      </c>
      <c r="H3943" s="198">
        <v>37041.440416666665</v>
      </c>
      <c r="I3943" t="s">
        <v>3427</v>
      </c>
      <c r="M3943" t="s">
        <v>2946</v>
      </c>
      <c r="N3943" t="s">
        <v>1268</v>
      </c>
      <c r="O3943" t="s">
        <v>251</v>
      </c>
      <c r="Q3943" s="199">
        <v>5000</v>
      </c>
      <c r="S3943" t="s">
        <v>2947</v>
      </c>
      <c r="T3943" t="s">
        <v>3255</v>
      </c>
      <c r="U3943" s="201">
        <v>3.8250000000000002</v>
      </c>
      <c r="V3943" t="s">
        <v>1148</v>
      </c>
      <c r="W3943" t="s">
        <v>1767</v>
      </c>
      <c r="X3943" t="s">
        <v>1269</v>
      </c>
      <c r="Y3943" t="s">
        <v>3275</v>
      </c>
      <c r="Z3943" t="s">
        <v>1909</v>
      </c>
      <c r="AA3943" t="s">
        <v>2802</v>
      </c>
      <c r="AB3943" s="198">
        <v>37073</v>
      </c>
      <c r="AC3943" s="198">
        <v>37195</v>
      </c>
    </row>
    <row r="3944" spans="1:31" x14ac:dyDescent="0.25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50000</v>
      </c>
      <c r="G3944" s="202">
        <v>1312210</v>
      </c>
      <c r="H3944" s="198">
        <v>37041.440601851849</v>
      </c>
      <c r="I3944" t="s">
        <v>1062</v>
      </c>
      <c r="M3944" t="s">
        <v>3086</v>
      </c>
      <c r="N3944" t="s">
        <v>1063</v>
      </c>
      <c r="O3944" t="s">
        <v>2972</v>
      </c>
      <c r="Q3944" s="199">
        <v>50000</v>
      </c>
      <c r="S3944" t="s">
        <v>2953</v>
      </c>
      <c r="T3944" t="s">
        <v>3255</v>
      </c>
      <c r="U3944" s="201">
        <v>28.81</v>
      </c>
      <c r="V3944" t="s">
        <v>1064</v>
      </c>
      <c r="W3944" t="s">
        <v>1065</v>
      </c>
      <c r="X3944" t="s">
        <v>1066</v>
      </c>
      <c r="Y3944" t="s">
        <v>1670</v>
      </c>
      <c r="Z3944" t="s">
        <v>1909</v>
      </c>
      <c r="AA3944">
        <v>109670</v>
      </c>
      <c r="AB3944" s="198">
        <v>37073</v>
      </c>
      <c r="AC3944" s="198">
        <v>37103</v>
      </c>
    </row>
    <row r="3945" spans="1:31" x14ac:dyDescent="0.25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5000</v>
      </c>
      <c r="G3945" s="202">
        <v>1312211</v>
      </c>
      <c r="H3945" s="198">
        <v>37041.440613425926</v>
      </c>
      <c r="I3945" t="s">
        <v>2976</v>
      </c>
      <c r="M3945" t="s">
        <v>2946</v>
      </c>
      <c r="N3945" t="s">
        <v>1524</v>
      </c>
      <c r="O3945" t="s">
        <v>110</v>
      </c>
      <c r="Q3945" s="199">
        <v>5000</v>
      </c>
      <c r="S3945" t="s">
        <v>2947</v>
      </c>
      <c r="T3945" t="s">
        <v>3255</v>
      </c>
      <c r="U3945" s="201">
        <v>3.6349999999999998</v>
      </c>
      <c r="V3945" t="s">
        <v>3336</v>
      </c>
      <c r="W3945" t="s">
        <v>1101</v>
      </c>
      <c r="X3945" t="s">
        <v>1102</v>
      </c>
      <c r="Y3945" t="s">
        <v>1528</v>
      </c>
      <c r="Z3945" t="s">
        <v>1909</v>
      </c>
      <c r="AA3945">
        <v>818818</v>
      </c>
      <c r="AB3945" s="198">
        <v>37042.875</v>
      </c>
      <c r="AC3945" s="198">
        <v>37042.875</v>
      </c>
    </row>
    <row r="3946" spans="1:31" x14ac:dyDescent="0.25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1312214</v>
      </c>
      <c r="H3946" s="198">
        <v>37041.440775462965</v>
      </c>
      <c r="I3946" t="s">
        <v>1532</v>
      </c>
      <c r="M3946" t="s">
        <v>2946</v>
      </c>
      <c r="N3946" t="s">
        <v>1268</v>
      </c>
      <c r="O3946" t="s">
        <v>2320</v>
      </c>
      <c r="Q3946" s="199">
        <v>5000</v>
      </c>
      <c r="S3946" t="s">
        <v>2947</v>
      </c>
      <c r="T3946" t="s">
        <v>3255</v>
      </c>
      <c r="U3946" s="201">
        <v>3.7549999999999999</v>
      </c>
      <c r="V3946" t="s">
        <v>1329</v>
      </c>
      <c r="W3946" t="s">
        <v>89</v>
      </c>
      <c r="X3946" t="s">
        <v>90</v>
      </c>
      <c r="Y3946" t="s">
        <v>3275</v>
      </c>
      <c r="Z3946" t="s">
        <v>1909</v>
      </c>
      <c r="AA3946" t="s">
        <v>2803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5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31</v>
      </c>
      <c r="F3947" s="213">
        <f t="shared" si="310"/>
        <v>155000</v>
      </c>
      <c r="G3947" s="202">
        <v>1312216</v>
      </c>
      <c r="H3947" s="198">
        <v>37041.441018518519</v>
      </c>
      <c r="I3947" t="s">
        <v>1532</v>
      </c>
      <c r="M3947" t="s">
        <v>2946</v>
      </c>
      <c r="N3947" t="s">
        <v>1538</v>
      </c>
      <c r="O3947" t="s">
        <v>1409</v>
      </c>
      <c r="P3947" s="199">
        <v>5000</v>
      </c>
      <c r="S3947" t="s">
        <v>2947</v>
      </c>
      <c r="T3947" t="s">
        <v>3255</v>
      </c>
      <c r="U3947" s="201">
        <v>5.95</v>
      </c>
      <c r="V3947" t="s">
        <v>1424</v>
      </c>
      <c r="W3947" t="s">
        <v>1410</v>
      </c>
      <c r="X3947" t="s">
        <v>1411</v>
      </c>
      <c r="Y3947" t="s">
        <v>3275</v>
      </c>
      <c r="Z3947" t="s">
        <v>1909</v>
      </c>
      <c r="AA3947" t="s">
        <v>2804</v>
      </c>
      <c r="AB3947" s="198">
        <v>37073.875</v>
      </c>
      <c r="AC3947" s="198">
        <v>37103.875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31</v>
      </c>
      <c r="F3948" s="213">
        <f t="shared" si="310"/>
        <v>155000</v>
      </c>
      <c r="G3948" s="202">
        <v>1312217</v>
      </c>
      <c r="H3948" s="198">
        <v>37041.441087962965</v>
      </c>
      <c r="I3948" t="s">
        <v>1569</v>
      </c>
      <c r="M3948" t="s">
        <v>2946</v>
      </c>
      <c r="N3948" t="s">
        <v>1538</v>
      </c>
      <c r="O3948" t="s">
        <v>1409</v>
      </c>
      <c r="Q3948" s="199">
        <v>5000</v>
      </c>
      <c r="S3948" t="s">
        <v>2947</v>
      </c>
      <c r="T3948" t="s">
        <v>3255</v>
      </c>
      <c r="U3948" s="201">
        <v>6.1</v>
      </c>
      <c r="V3948" t="s">
        <v>1415</v>
      </c>
      <c r="W3948" t="s">
        <v>1410</v>
      </c>
      <c r="X3948" t="s">
        <v>1411</v>
      </c>
      <c r="Y3948" t="s">
        <v>3275</v>
      </c>
      <c r="Z3948" t="s">
        <v>1909</v>
      </c>
      <c r="AA3948" t="s">
        <v>2805</v>
      </c>
      <c r="AB3948" s="198">
        <v>37073.875</v>
      </c>
      <c r="AC3948" s="198">
        <v>37103.875</v>
      </c>
    </row>
    <row r="3949" spans="1:31" x14ac:dyDescent="0.25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30</v>
      </c>
      <c r="F3949" s="213">
        <f t="shared" si="310"/>
        <v>150000</v>
      </c>
      <c r="G3949" s="202">
        <v>1312219</v>
      </c>
      <c r="H3949" s="198">
        <v>37041.441319444442</v>
      </c>
      <c r="I3949" t="s">
        <v>1600</v>
      </c>
      <c r="M3949" t="s">
        <v>2946</v>
      </c>
      <c r="N3949" t="s">
        <v>1268</v>
      </c>
      <c r="O3949" t="s">
        <v>2806</v>
      </c>
      <c r="Q3949" s="199">
        <v>5000</v>
      </c>
      <c r="S3949" t="s">
        <v>2947</v>
      </c>
      <c r="T3949" t="s">
        <v>3255</v>
      </c>
      <c r="U3949" s="201">
        <v>10.199999999999999</v>
      </c>
      <c r="V3949" t="s">
        <v>1384</v>
      </c>
      <c r="W3949" t="s">
        <v>82</v>
      </c>
      <c r="X3949" t="s">
        <v>3204</v>
      </c>
      <c r="Y3949" t="s">
        <v>3275</v>
      </c>
      <c r="Z3949" t="s">
        <v>1909</v>
      </c>
      <c r="AA3949" t="s">
        <v>2807</v>
      </c>
      <c r="AB3949" s="198">
        <v>37043.875</v>
      </c>
      <c r="AC3949" s="198">
        <v>37072.875</v>
      </c>
    </row>
    <row r="3950" spans="1:31" x14ac:dyDescent="0.25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3000</v>
      </c>
      <c r="G3950" s="202">
        <v>1312220</v>
      </c>
      <c r="H3950" s="198">
        <v>37041.441365740742</v>
      </c>
      <c r="I3950" t="s">
        <v>105</v>
      </c>
      <c r="M3950" t="s">
        <v>2946</v>
      </c>
      <c r="N3950" t="s">
        <v>1524</v>
      </c>
      <c r="O3950" t="s">
        <v>1984</v>
      </c>
      <c r="Q3950" s="199">
        <v>3000</v>
      </c>
      <c r="S3950" t="s">
        <v>2947</v>
      </c>
      <c r="T3950" t="s">
        <v>3255</v>
      </c>
      <c r="U3950" s="201">
        <v>3.88</v>
      </c>
      <c r="V3950" t="s">
        <v>3345</v>
      </c>
      <c r="W3950" t="s">
        <v>250</v>
      </c>
      <c r="X3950" t="s">
        <v>70</v>
      </c>
      <c r="Y3950" t="s">
        <v>1528</v>
      </c>
      <c r="Z3950" t="s">
        <v>1909</v>
      </c>
      <c r="AA3950">
        <v>818820</v>
      </c>
      <c r="AB3950" s="198">
        <v>37042.875</v>
      </c>
      <c r="AC3950" s="198">
        <v>37042.875</v>
      </c>
    </row>
    <row r="3951" spans="1:31" x14ac:dyDescent="0.25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30</v>
      </c>
      <c r="F3951" s="213">
        <f t="shared" si="310"/>
        <v>150000</v>
      </c>
      <c r="G3951" s="202">
        <v>1312222</v>
      </c>
      <c r="H3951" s="198">
        <v>37041.441400462965</v>
      </c>
      <c r="I3951" t="s">
        <v>1258</v>
      </c>
      <c r="M3951" t="s">
        <v>2946</v>
      </c>
      <c r="N3951" t="s">
        <v>1268</v>
      </c>
      <c r="O3951" t="s">
        <v>2765</v>
      </c>
      <c r="Q3951" s="199">
        <v>5000</v>
      </c>
      <c r="S3951" t="s">
        <v>2947</v>
      </c>
      <c r="T3951" t="s">
        <v>3255</v>
      </c>
      <c r="U3951" s="201">
        <v>4.45</v>
      </c>
      <c r="V3951" t="s">
        <v>1012</v>
      </c>
      <c r="W3951" t="s">
        <v>82</v>
      </c>
      <c r="X3951" t="s">
        <v>3204</v>
      </c>
      <c r="Y3951" t="s">
        <v>3275</v>
      </c>
      <c r="Z3951" t="s">
        <v>1909</v>
      </c>
      <c r="AA3951" t="s">
        <v>2808</v>
      </c>
      <c r="AB3951" s="198">
        <v>37043.875</v>
      </c>
      <c r="AC3951" s="198">
        <v>37072.875</v>
      </c>
    </row>
    <row r="3952" spans="1:31" x14ac:dyDescent="0.25">
      <c r="A3952" s="44" t="str">
        <f t="shared" si="306"/>
        <v>US Power Financial</v>
      </c>
      <c r="B3952" s="44" t="str">
        <f t="shared" si="307"/>
        <v>US</v>
      </c>
      <c r="C3952" s="44" t="str">
        <f t="shared" si="308"/>
        <v>Power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</v>
      </c>
      <c r="G3952" s="202">
        <v>1312221</v>
      </c>
      <c r="H3952" s="198">
        <v>37041.441400462965</v>
      </c>
      <c r="I3952" t="s">
        <v>1360</v>
      </c>
      <c r="M3952" t="s">
        <v>1657</v>
      </c>
      <c r="N3952" t="s">
        <v>1069</v>
      </c>
      <c r="O3952" t="s">
        <v>2809</v>
      </c>
      <c r="P3952" s="199">
        <v>50</v>
      </c>
      <c r="S3952" t="s">
        <v>2945</v>
      </c>
      <c r="T3952" t="s">
        <v>3255</v>
      </c>
      <c r="U3952" s="201">
        <v>22</v>
      </c>
      <c r="V3952" t="s">
        <v>219</v>
      </c>
      <c r="W3952" t="s">
        <v>1070</v>
      </c>
      <c r="X3952" t="s">
        <v>1071</v>
      </c>
      <c r="Y3952" t="s">
        <v>1072</v>
      </c>
      <c r="Z3952" t="s">
        <v>1909</v>
      </c>
      <c r="AA3952">
        <v>626274.1</v>
      </c>
      <c r="AB3952" s="198">
        <v>37041.875</v>
      </c>
      <c r="AC3952" s="198">
        <v>37041.875</v>
      </c>
    </row>
    <row r="3953" spans="1:29" x14ac:dyDescent="0.25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620000</v>
      </c>
      <c r="G3953" s="202">
        <v>1312223</v>
      </c>
      <c r="H3953" s="198">
        <v>37041.441493055558</v>
      </c>
      <c r="I3953" t="s">
        <v>3427</v>
      </c>
      <c r="M3953" t="s">
        <v>2946</v>
      </c>
      <c r="N3953" t="s">
        <v>1268</v>
      </c>
      <c r="O3953" t="s">
        <v>1537</v>
      </c>
      <c r="Q3953" s="199">
        <v>20000</v>
      </c>
      <c r="S3953" t="s">
        <v>2947</v>
      </c>
      <c r="T3953" t="s">
        <v>3255</v>
      </c>
      <c r="U3953" s="201">
        <v>3.7450000000000001</v>
      </c>
      <c r="V3953" t="s">
        <v>1148</v>
      </c>
      <c r="W3953" t="s">
        <v>1767</v>
      </c>
      <c r="X3953" t="s">
        <v>1269</v>
      </c>
      <c r="Y3953" t="s">
        <v>3275</v>
      </c>
      <c r="Z3953" t="s">
        <v>1909</v>
      </c>
      <c r="AA3953" t="s">
        <v>2810</v>
      </c>
      <c r="AB3953" s="198">
        <v>37073.875</v>
      </c>
      <c r="AC3953" s="198">
        <v>37103.875</v>
      </c>
    </row>
    <row r="3954" spans="1:29" x14ac:dyDescent="0.25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123</v>
      </c>
      <c r="F3954" s="213">
        <f t="shared" si="310"/>
        <v>615000</v>
      </c>
      <c r="G3954" s="202">
        <v>1312224</v>
      </c>
      <c r="H3954" s="198">
        <v>37041.441562499997</v>
      </c>
      <c r="I3954" t="s">
        <v>3427</v>
      </c>
      <c r="M3954" t="s">
        <v>2946</v>
      </c>
      <c r="N3954" t="s">
        <v>1268</v>
      </c>
      <c r="O3954" t="s">
        <v>251</v>
      </c>
      <c r="Q3954" s="199">
        <v>5000</v>
      </c>
      <c r="S3954" t="s">
        <v>2947</v>
      </c>
      <c r="T3954" t="s">
        <v>3255</v>
      </c>
      <c r="U3954" s="201">
        <v>3.83</v>
      </c>
      <c r="V3954" t="s">
        <v>1148</v>
      </c>
      <c r="W3954" t="s">
        <v>1767</v>
      </c>
      <c r="X3954" t="s">
        <v>1269</v>
      </c>
      <c r="Y3954" t="s">
        <v>3275</v>
      </c>
      <c r="Z3954" t="s">
        <v>1909</v>
      </c>
      <c r="AA3954" t="s">
        <v>2811</v>
      </c>
      <c r="AB3954" s="198">
        <v>37073</v>
      </c>
      <c r="AC3954" s="198">
        <v>37195</v>
      </c>
    </row>
    <row r="3955" spans="1:29" x14ac:dyDescent="0.25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365</v>
      </c>
      <c r="F3955" s="213">
        <f t="shared" si="310"/>
        <v>1825000</v>
      </c>
      <c r="G3955" s="202">
        <v>1312225</v>
      </c>
      <c r="H3955" s="198">
        <v>37041.441620370373</v>
      </c>
      <c r="I3955" t="s">
        <v>1241</v>
      </c>
      <c r="M3955" t="s">
        <v>2946</v>
      </c>
      <c r="N3955" t="s">
        <v>1268</v>
      </c>
      <c r="O3955" t="s">
        <v>1578</v>
      </c>
      <c r="Q3955" s="199">
        <v>5000</v>
      </c>
      <c r="S3955" t="s">
        <v>2947</v>
      </c>
      <c r="T3955" t="s">
        <v>3255</v>
      </c>
      <c r="U3955" s="201">
        <v>3.9049999999999998</v>
      </c>
      <c r="V3955" t="s">
        <v>1559</v>
      </c>
      <c r="W3955" t="s">
        <v>1767</v>
      </c>
      <c r="X3955" t="s">
        <v>1269</v>
      </c>
      <c r="Y3955" t="s">
        <v>3275</v>
      </c>
      <c r="Z3955" t="s">
        <v>1909</v>
      </c>
      <c r="AA3955" t="s">
        <v>2812</v>
      </c>
      <c r="AB3955" s="198">
        <v>37257.875</v>
      </c>
      <c r="AC3955" s="198">
        <v>37621.875</v>
      </c>
    </row>
    <row r="3956" spans="1:29" x14ac:dyDescent="0.25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13">
        <f t="shared" si="310"/>
        <v>465000</v>
      </c>
      <c r="G3956" s="202">
        <v>1312226</v>
      </c>
      <c r="H3956" s="198">
        <v>37041.441782407404</v>
      </c>
      <c r="I3956" t="s">
        <v>1267</v>
      </c>
      <c r="M3956" t="s">
        <v>2946</v>
      </c>
      <c r="N3956" t="s">
        <v>1268</v>
      </c>
      <c r="O3956" t="s">
        <v>1278</v>
      </c>
      <c r="Q3956" s="199">
        <v>15000</v>
      </c>
      <c r="S3956" t="s">
        <v>2947</v>
      </c>
      <c r="T3956" t="s">
        <v>3255</v>
      </c>
      <c r="U3956" s="201">
        <v>3.8275000000000001</v>
      </c>
      <c r="V3956" t="s">
        <v>1501</v>
      </c>
      <c r="W3956" t="s">
        <v>1767</v>
      </c>
      <c r="X3956" t="s">
        <v>1269</v>
      </c>
      <c r="Y3956" t="s">
        <v>3275</v>
      </c>
      <c r="Z3956" t="s">
        <v>1909</v>
      </c>
      <c r="AA3956" t="s">
        <v>2813</v>
      </c>
      <c r="AB3956" s="198">
        <v>37104.875</v>
      </c>
      <c r="AC3956" s="198">
        <v>37134.875</v>
      </c>
    </row>
    <row r="3957" spans="1:29" x14ac:dyDescent="0.25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150000</v>
      </c>
      <c r="G3957" s="202">
        <v>1312228</v>
      </c>
      <c r="H3957" s="198">
        <v>37041.441944444443</v>
      </c>
      <c r="I3957" t="s">
        <v>1600</v>
      </c>
      <c r="J3957" t="s">
        <v>1256</v>
      </c>
      <c r="K3957" t="s">
        <v>1257</v>
      </c>
      <c r="M3957" t="s">
        <v>2946</v>
      </c>
      <c r="N3957" t="s">
        <v>1268</v>
      </c>
      <c r="O3957" t="s">
        <v>2814</v>
      </c>
      <c r="Q3957" s="199">
        <v>5000</v>
      </c>
      <c r="S3957" t="s">
        <v>2947</v>
      </c>
      <c r="T3957" t="s">
        <v>3255</v>
      </c>
      <c r="U3957" s="201">
        <v>2.52</v>
      </c>
      <c r="V3957" t="s">
        <v>889</v>
      </c>
      <c r="W3957" t="s">
        <v>104</v>
      </c>
      <c r="X3957" t="s">
        <v>885</v>
      </c>
      <c r="Y3957" t="s">
        <v>3275</v>
      </c>
      <c r="Z3957" t="s">
        <v>1909</v>
      </c>
      <c r="AA3957" t="s">
        <v>2815</v>
      </c>
      <c r="AB3957" s="198">
        <v>37043.875</v>
      </c>
      <c r="AC3957" s="198">
        <v>37072.875</v>
      </c>
    </row>
    <row r="3958" spans="1:29" x14ac:dyDescent="0.25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151</v>
      </c>
      <c r="F3958" s="213">
        <f t="shared" si="310"/>
        <v>755000</v>
      </c>
      <c r="G3958" s="202">
        <v>1312229</v>
      </c>
      <c r="H3958" s="198">
        <v>37041.442037037035</v>
      </c>
      <c r="I3958" t="s">
        <v>1532</v>
      </c>
      <c r="M3958" t="s">
        <v>2946</v>
      </c>
      <c r="N3958" t="s">
        <v>1538</v>
      </c>
      <c r="O3958" t="s">
        <v>356</v>
      </c>
      <c r="Q3958" s="199">
        <v>5000</v>
      </c>
      <c r="S3958" t="s">
        <v>2947</v>
      </c>
      <c r="T3958" t="s">
        <v>3255</v>
      </c>
      <c r="U3958" s="201">
        <v>2.4</v>
      </c>
      <c r="V3958" t="s">
        <v>1424</v>
      </c>
      <c r="W3958" t="s">
        <v>106</v>
      </c>
      <c r="X3958" t="s">
        <v>107</v>
      </c>
      <c r="Y3958" t="s">
        <v>3275</v>
      </c>
      <c r="Z3958" t="s">
        <v>1909</v>
      </c>
      <c r="AA3958" t="s">
        <v>2816</v>
      </c>
      <c r="AB3958" s="198">
        <v>37196</v>
      </c>
      <c r="AC3958" s="198">
        <v>37346</v>
      </c>
    </row>
    <row r="3959" spans="1:29" x14ac:dyDescent="0.25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365</v>
      </c>
      <c r="F3959" s="213">
        <f t="shared" si="310"/>
        <v>1825000</v>
      </c>
      <c r="G3959" s="202">
        <v>1312230</v>
      </c>
      <c r="H3959" s="198">
        <v>37041.442071759258</v>
      </c>
      <c r="I3959" t="s">
        <v>2992</v>
      </c>
      <c r="M3959" t="s">
        <v>2946</v>
      </c>
      <c r="N3959" t="s">
        <v>1268</v>
      </c>
      <c r="O3959" t="s">
        <v>1578</v>
      </c>
      <c r="P3959" s="199">
        <v>5000</v>
      </c>
      <c r="S3959" t="s">
        <v>2947</v>
      </c>
      <c r="T3959" t="s">
        <v>3255</v>
      </c>
      <c r="U3959" s="201">
        <v>3.9</v>
      </c>
      <c r="V3959" t="s">
        <v>1685</v>
      </c>
      <c r="W3959" t="s">
        <v>1767</v>
      </c>
      <c r="X3959" t="s">
        <v>1269</v>
      </c>
      <c r="Y3959" t="s">
        <v>3275</v>
      </c>
      <c r="Z3959" t="s">
        <v>1909</v>
      </c>
      <c r="AA3959" t="s">
        <v>2817</v>
      </c>
      <c r="AB3959" s="198">
        <v>37257.875</v>
      </c>
      <c r="AC3959" s="198">
        <v>37621.875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3">
        <f t="shared" si="310"/>
        <v>30000</v>
      </c>
      <c r="G3960" s="202">
        <v>1312231</v>
      </c>
      <c r="H3960" s="198">
        <v>37041.442164351851</v>
      </c>
      <c r="I3960" t="s">
        <v>1113</v>
      </c>
      <c r="M3960" t="s">
        <v>2946</v>
      </c>
      <c r="N3960" t="s">
        <v>1268</v>
      </c>
      <c r="O3960" t="s">
        <v>74</v>
      </c>
      <c r="P3960" s="199">
        <v>1000</v>
      </c>
      <c r="S3960" t="s">
        <v>2947</v>
      </c>
      <c r="T3960" t="s">
        <v>3255</v>
      </c>
      <c r="U3960" s="201">
        <v>3.67</v>
      </c>
      <c r="V3960" t="s">
        <v>415</v>
      </c>
      <c r="W3960" t="s">
        <v>1580</v>
      </c>
      <c r="X3960" t="s">
        <v>1093</v>
      </c>
      <c r="Y3960" t="s">
        <v>3275</v>
      </c>
      <c r="Z3960" t="s">
        <v>1909</v>
      </c>
      <c r="AA3960" t="s">
        <v>2818</v>
      </c>
      <c r="AB3960" s="198">
        <v>37043.875</v>
      </c>
      <c r="AC3960" s="198">
        <v>37072.875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13">
        <f t="shared" si="310"/>
        <v>155000</v>
      </c>
      <c r="G3961" s="202">
        <v>1312232</v>
      </c>
      <c r="H3961" s="198">
        <v>37041.442233796297</v>
      </c>
      <c r="I3961" t="s">
        <v>1570</v>
      </c>
      <c r="M3961" t="s">
        <v>2946</v>
      </c>
      <c r="N3961" t="s">
        <v>1268</v>
      </c>
      <c r="O3961" t="s">
        <v>1537</v>
      </c>
      <c r="Q3961" s="199">
        <v>5000</v>
      </c>
      <c r="S3961" t="s">
        <v>2947</v>
      </c>
      <c r="T3961" t="s">
        <v>3255</v>
      </c>
      <c r="U3961" s="201">
        <v>3.75</v>
      </c>
      <c r="V3961" t="s">
        <v>1571</v>
      </c>
      <c r="W3961" t="s">
        <v>1767</v>
      </c>
      <c r="X3961" t="s">
        <v>1269</v>
      </c>
      <c r="Y3961" t="s">
        <v>3275</v>
      </c>
      <c r="Z3961" t="s">
        <v>1909</v>
      </c>
      <c r="AA3961" t="s">
        <v>2819</v>
      </c>
      <c r="AB3961" s="198">
        <v>37073.875</v>
      </c>
      <c r="AC3961" s="198">
        <v>37103.875</v>
      </c>
    </row>
    <row r="3962" spans="1:29" x14ac:dyDescent="0.25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1312234</v>
      </c>
      <c r="H3962" s="198">
        <v>37041.442349537036</v>
      </c>
      <c r="I3962" t="s">
        <v>49</v>
      </c>
      <c r="M3962" t="s">
        <v>2952</v>
      </c>
      <c r="N3962" t="s">
        <v>3252</v>
      </c>
      <c r="O3962" t="s">
        <v>3253</v>
      </c>
      <c r="P3962" s="199">
        <v>20</v>
      </c>
      <c r="S3962" t="s">
        <v>3254</v>
      </c>
      <c r="T3962" t="s">
        <v>3255</v>
      </c>
      <c r="U3962" s="201">
        <v>1700</v>
      </c>
      <c r="V3962" t="s">
        <v>50</v>
      </c>
      <c r="W3962" t="s">
        <v>3261</v>
      </c>
      <c r="X3962" t="s">
        <v>3257</v>
      </c>
      <c r="Y3962" t="s">
        <v>3258</v>
      </c>
      <c r="Z3962" t="s">
        <v>3259</v>
      </c>
      <c r="AA3962">
        <v>2158361</v>
      </c>
    </row>
    <row r="3963" spans="1:29" x14ac:dyDescent="0.25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151</v>
      </c>
      <c r="F3963" s="213">
        <f t="shared" si="310"/>
        <v>755000</v>
      </c>
      <c r="G3963" s="202">
        <v>1312239</v>
      </c>
      <c r="H3963" s="198">
        <v>37041.442546296297</v>
      </c>
      <c r="I3963" t="s">
        <v>3427</v>
      </c>
      <c r="M3963" t="s">
        <v>2946</v>
      </c>
      <c r="N3963" t="s">
        <v>1268</v>
      </c>
      <c r="O3963" t="s">
        <v>1555</v>
      </c>
      <c r="Q3963" s="199">
        <v>5000</v>
      </c>
      <c r="S3963" t="s">
        <v>2947</v>
      </c>
      <c r="T3963" t="s">
        <v>3255</v>
      </c>
      <c r="U3963" s="201">
        <v>4.18</v>
      </c>
      <c r="V3963" t="s">
        <v>1148</v>
      </c>
      <c r="W3963" t="s">
        <v>1767</v>
      </c>
      <c r="X3963" t="s">
        <v>1269</v>
      </c>
      <c r="Y3963" t="s">
        <v>3275</v>
      </c>
      <c r="Z3963" t="s">
        <v>1909</v>
      </c>
      <c r="AA3963" t="s">
        <v>2820</v>
      </c>
      <c r="AB3963" s="198">
        <v>37196</v>
      </c>
      <c r="AC3963" s="198">
        <v>37346</v>
      </c>
    </row>
    <row r="3964" spans="1:29" x14ac:dyDescent="0.25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31</v>
      </c>
      <c r="F3964" s="213">
        <f t="shared" si="310"/>
        <v>77500</v>
      </c>
      <c r="G3964" s="202">
        <v>1312240</v>
      </c>
      <c r="H3964" s="198">
        <v>37041.442557870374</v>
      </c>
      <c r="I3964" t="s">
        <v>1600</v>
      </c>
      <c r="M3964" t="s">
        <v>2946</v>
      </c>
      <c r="N3964" t="s">
        <v>1268</v>
      </c>
      <c r="O3964" t="s">
        <v>1537</v>
      </c>
      <c r="Q3964" s="199">
        <v>2500</v>
      </c>
      <c r="S3964" t="s">
        <v>2947</v>
      </c>
      <c r="T3964" t="s">
        <v>3255</v>
      </c>
      <c r="U3964" s="201">
        <v>3.7549999999999999</v>
      </c>
      <c r="V3964" t="s">
        <v>3116</v>
      </c>
      <c r="W3964" t="s">
        <v>1767</v>
      </c>
      <c r="X3964" t="s">
        <v>1269</v>
      </c>
      <c r="Y3964" t="s">
        <v>3275</v>
      </c>
      <c r="Z3964" t="s">
        <v>1909</v>
      </c>
      <c r="AA3964" t="s">
        <v>2821</v>
      </c>
      <c r="AB3964" s="198">
        <v>37073.875</v>
      </c>
      <c r="AC3964" s="198">
        <v>37103.875</v>
      </c>
    </row>
    <row r="3965" spans="1:29" x14ac:dyDescent="0.25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3">
        <f t="shared" si="310"/>
        <v>450000</v>
      </c>
      <c r="G3965" s="202">
        <v>1312242</v>
      </c>
      <c r="H3965" s="198">
        <v>37041.44258101852</v>
      </c>
      <c r="I3965" t="s">
        <v>1532</v>
      </c>
      <c r="M3965" t="s">
        <v>2946</v>
      </c>
      <c r="N3965" t="s">
        <v>1268</v>
      </c>
      <c r="O3965" t="s">
        <v>1168</v>
      </c>
      <c r="Q3965" s="199">
        <v>15000</v>
      </c>
      <c r="S3965" t="s">
        <v>2947</v>
      </c>
      <c r="T3965" t="s">
        <v>3255</v>
      </c>
      <c r="U3965" s="201">
        <v>3.71</v>
      </c>
      <c r="V3965" t="s">
        <v>3208</v>
      </c>
      <c r="W3965" t="s">
        <v>1402</v>
      </c>
      <c r="X3965" t="s">
        <v>1403</v>
      </c>
      <c r="Y3965" t="s">
        <v>3275</v>
      </c>
      <c r="Z3965" t="s">
        <v>1909</v>
      </c>
      <c r="AA3965" t="s">
        <v>2822</v>
      </c>
      <c r="AB3965" s="198">
        <v>37043.875</v>
      </c>
      <c r="AC3965" s="198">
        <v>37072.875</v>
      </c>
    </row>
    <row r="3966" spans="1:29" x14ac:dyDescent="0.25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</v>
      </c>
      <c r="G3966" s="202">
        <v>1312243</v>
      </c>
      <c r="H3966" s="198">
        <v>37041.44258101852</v>
      </c>
      <c r="I3966" t="s">
        <v>3313</v>
      </c>
      <c r="M3966" t="s">
        <v>2952</v>
      </c>
      <c r="N3966" t="s">
        <v>3319</v>
      </c>
      <c r="O3966" t="s">
        <v>3320</v>
      </c>
      <c r="P3966" s="199">
        <v>10</v>
      </c>
      <c r="S3966" t="s">
        <v>3254</v>
      </c>
      <c r="T3966" t="s">
        <v>3255</v>
      </c>
      <c r="U3966" s="201">
        <v>942</v>
      </c>
      <c r="V3966" t="s">
        <v>502</v>
      </c>
      <c r="W3966" t="s">
        <v>3283</v>
      </c>
      <c r="X3966" t="s">
        <v>3257</v>
      </c>
      <c r="Y3966" t="s">
        <v>3258</v>
      </c>
      <c r="Z3966" t="s">
        <v>3259</v>
      </c>
      <c r="AA3966">
        <v>2158365</v>
      </c>
    </row>
    <row r="3967" spans="1:29" x14ac:dyDescent="0.25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1312244</v>
      </c>
      <c r="H3967" s="198">
        <v>37041.442604166667</v>
      </c>
      <c r="I3967" t="s">
        <v>1267</v>
      </c>
      <c r="M3967" t="s">
        <v>2946</v>
      </c>
      <c r="N3967" t="s">
        <v>96</v>
      </c>
      <c r="O3967" t="s">
        <v>3128</v>
      </c>
      <c r="Q3967" s="199">
        <v>5000</v>
      </c>
      <c r="S3967" t="s">
        <v>3329</v>
      </c>
      <c r="T3967" t="s">
        <v>97</v>
      </c>
      <c r="U3967" s="201">
        <v>4.8849999999999998</v>
      </c>
      <c r="V3967" t="s">
        <v>3036</v>
      </c>
      <c r="W3967" t="s">
        <v>1502</v>
      </c>
      <c r="X3967" t="s">
        <v>99</v>
      </c>
      <c r="Y3967" t="s">
        <v>1528</v>
      </c>
      <c r="Z3967" t="s">
        <v>1910</v>
      </c>
      <c r="AA3967">
        <v>818822</v>
      </c>
      <c r="AB3967" s="198">
        <v>37043.875</v>
      </c>
      <c r="AC3967" s="198">
        <v>37072.875</v>
      </c>
    </row>
    <row r="3968" spans="1:29" x14ac:dyDescent="0.25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1312246</v>
      </c>
      <c r="H3968" s="198">
        <v>37041.442662037036</v>
      </c>
      <c r="I3968" t="s">
        <v>3095</v>
      </c>
      <c r="M3968" t="s">
        <v>2946</v>
      </c>
      <c r="N3968" t="s">
        <v>1268</v>
      </c>
      <c r="O3968" t="s">
        <v>74</v>
      </c>
      <c r="Q3968" s="199">
        <v>5000</v>
      </c>
      <c r="S3968" t="s">
        <v>2947</v>
      </c>
      <c r="T3968" t="s">
        <v>3255</v>
      </c>
      <c r="U3968" s="201">
        <v>3.68</v>
      </c>
      <c r="V3968" t="s">
        <v>3113</v>
      </c>
      <c r="W3968" t="s">
        <v>1580</v>
      </c>
      <c r="X3968" t="s">
        <v>1093</v>
      </c>
      <c r="Y3968" t="s">
        <v>3275</v>
      </c>
      <c r="Z3968" t="s">
        <v>1909</v>
      </c>
      <c r="AA3968" t="s">
        <v>2823</v>
      </c>
      <c r="AB3968" s="198">
        <v>37043.875</v>
      </c>
      <c r="AC3968" s="198">
        <v>37072.875</v>
      </c>
    </row>
    <row r="3969" spans="1:29" x14ac:dyDescent="0.25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31</v>
      </c>
      <c r="F3969" s="213">
        <f t="shared" si="310"/>
        <v>77500</v>
      </c>
      <c r="G3969" s="202">
        <v>1312248</v>
      </c>
      <c r="H3969" s="198">
        <v>37041.442696759259</v>
      </c>
      <c r="I3969" t="s">
        <v>3227</v>
      </c>
      <c r="M3969" t="s">
        <v>2946</v>
      </c>
      <c r="N3969" t="s">
        <v>1268</v>
      </c>
      <c r="O3969" t="s">
        <v>1537</v>
      </c>
      <c r="Q3969" s="199">
        <v>2500</v>
      </c>
      <c r="S3969" t="s">
        <v>2947</v>
      </c>
      <c r="T3969" t="s">
        <v>3255</v>
      </c>
      <c r="U3969" s="201">
        <v>3.7549999999999999</v>
      </c>
      <c r="V3969" t="s">
        <v>3198</v>
      </c>
      <c r="W3969" t="s">
        <v>1767</v>
      </c>
      <c r="X3969" t="s">
        <v>1269</v>
      </c>
      <c r="Y3969" t="s">
        <v>3275</v>
      </c>
      <c r="Z3969" t="s">
        <v>1909</v>
      </c>
      <c r="AA3969" t="s">
        <v>2824</v>
      </c>
      <c r="AB3969" s="198">
        <v>37073.875</v>
      </c>
      <c r="AC3969" s="198">
        <v>37103.875</v>
      </c>
    </row>
    <row r="3970" spans="1:29" x14ac:dyDescent="0.25">
      <c r="A3970" s="44" t="str">
        <f t="shared" si="306"/>
        <v xml:space="preserve"> Natural Gas Physical</v>
      </c>
      <c r="B3970" s="44" t="str">
        <f t="shared" si="307"/>
        <v/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1312247</v>
      </c>
      <c r="H3970" s="198">
        <v>37041.442696759259</v>
      </c>
      <c r="I3970" t="s">
        <v>1226</v>
      </c>
      <c r="M3970" t="s">
        <v>2946</v>
      </c>
      <c r="N3970" t="s">
        <v>96</v>
      </c>
      <c r="O3970" t="s">
        <v>1016</v>
      </c>
      <c r="Q3970" s="199">
        <v>10000</v>
      </c>
      <c r="S3970" t="s">
        <v>3329</v>
      </c>
      <c r="T3970" t="s">
        <v>97</v>
      </c>
      <c r="U3970" s="201">
        <v>4.7774999999999999</v>
      </c>
      <c r="V3970" t="s">
        <v>1162</v>
      </c>
      <c r="W3970" t="s">
        <v>98</v>
      </c>
      <c r="X3970" t="s">
        <v>99</v>
      </c>
      <c r="Y3970" t="s">
        <v>1528</v>
      </c>
      <c r="Z3970" t="s">
        <v>1910</v>
      </c>
      <c r="AA3970">
        <v>818823</v>
      </c>
      <c r="AB3970" s="198">
        <v>37041.875</v>
      </c>
      <c r="AC3970" s="198">
        <v>37041.875</v>
      </c>
    </row>
    <row r="3971" spans="1:29" x14ac:dyDescent="0.25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365</v>
      </c>
      <c r="F3971" s="213">
        <f t="shared" si="310"/>
        <v>1825000</v>
      </c>
      <c r="G3971" s="202">
        <v>1312249</v>
      </c>
      <c r="H3971" s="198">
        <v>37041.442708333336</v>
      </c>
      <c r="I3971" t="s">
        <v>1241</v>
      </c>
      <c r="M3971" t="s">
        <v>2946</v>
      </c>
      <c r="N3971" t="s">
        <v>1268</v>
      </c>
      <c r="O3971" t="s">
        <v>1578</v>
      </c>
      <c r="Q3971" s="199">
        <v>5000</v>
      </c>
      <c r="S3971" t="s">
        <v>2947</v>
      </c>
      <c r="T3971" t="s">
        <v>3255</v>
      </c>
      <c r="U3971" s="201">
        <v>3.91</v>
      </c>
      <c r="V3971" t="s">
        <v>1559</v>
      </c>
      <c r="W3971" t="s">
        <v>1767</v>
      </c>
      <c r="X3971" t="s">
        <v>1269</v>
      </c>
      <c r="Y3971" t="s">
        <v>3275</v>
      </c>
      <c r="Z3971" t="s">
        <v>1909</v>
      </c>
      <c r="AA3971" t="s">
        <v>2825</v>
      </c>
      <c r="AB3971" s="198">
        <v>37257.875</v>
      </c>
      <c r="AC3971" s="198">
        <v>37621.875</v>
      </c>
    </row>
    <row r="3972" spans="1:29" x14ac:dyDescent="0.25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9</v>
      </c>
      <c r="G3972" s="202">
        <v>1312250</v>
      </c>
      <c r="H3972" s="198">
        <v>37041.442766203705</v>
      </c>
      <c r="I3972" t="s">
        <v>3316</v>
      </c>
      <c r="M3972" t="s">
        <v>2952</v>
      </c>
      <c r="N3972" t="s">
        <v>3280</v>
      </c>
      <c r="O3972" t="s">
        <v>3281</v>
      </c>
      <c r="P3972" s="199">
        <v>9</v>
      </c>
      <c r="S3972" t="s">
        <v>3282</v>
      </c>
      <c r="T3972" t="s">
        <v>3255</v>
      </c>
      <c r="U3972" s="201">
        <v>7050</v>
      </c>
      <c r="V3972" t="s">
        <v>2826</v>
      </c>
      <c r="W3972" t="s">
        <v>3283</v>
      </c>
      <c r="X3972" t="s">
        <v>3257</v>
      </c>
      <c r="Y3972" t="s">
        <v>3258</v>
      </c>
      <c r="Z3972" t="s">
        <v>3259</v>
      </c>
      <c r="AA3972">
        <v>2158367</v>
      </c>
    </row>
    <row r="3973" spans="1:29" x14ac:dyDescent="0.25">
      <c r="A3973" s="44" t="str">
        <f t="shared" si="306"/>
        <v>US Natural Gas Financial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151</v>
      </c>
      <c r="F3973" s="213">
        <f t="shared" si="310"/>
        <v>377500</v>
      </c>
      <c r="G3973" s="202">
        <v>1312251</v>
      </c>
      <c r="H3973" s="198">
        <v>37041.442789351851</v>
      </c>
      <c r="I3973" t="s">
        <v>1532</v>
      </c>
      <c r="M3973" t="s">
        <v>2946</v>
      </c>
      <c r="N3973" t="s">
        <v>1268</v>
      </c>
      <c r="O3973" t="s">
        <v>1555</v>
      </c>
      <c r="Q3973" s="199">
        <v>2500</v>
      </c>
      <c r="S3973" t="s">
        <v>2947</v>
      </c>
      <c r="T3973" t="s">
        <v>3255</v>
      </c>
      <c r="U3973" s="201">
        <v>4.18</v>
      </c>
      <c r="V3973" t="s">
        <v>2827</v>
      </c>
      <c r="W3973" t="s">
        <v>1767</v>
      </c>
      <c r="X3973" t="s">
        <v>1269</v>
      </c>
      <c r="Y3973" t="s">
        <v>3275</v>
      </c>
      <c r="Z3973" t="s">
        <v>1909</v>
      </c>
      <c r="AA3973" t="s">
        <v>2828</v>
      </c>
      <c r="AB3973" s="198">
        <v>37196</v>
      </c>
      <c r="AC3973" s="198">
        <v>37346</v>
      </c>
    </row>
    <row r="3974" spans="1:29" x14ac:dyDescent="0.25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365</v>
      </c>
      <c r="F3974" s="213">
        <f t="shared" si="310"/>
        <v>1825000</v>
      </c>
      <c r="G3974" s="202">
        <v>1312252</v>
      </c>
      <c r="H3974" s="198">
        <v>37041.442835648151</v>
      </c>
      <c r="I3974" t="s">
        <v>88</v>
      </c>
      <c r="M3974" t="s">
        <v>2946</v>
      </c>
      <c r="N3974" t="s">
        <v>1268</v>
      </c>
      <c r="O3974" t="s">
        <v>1578</v>
      </c>
      <c r="Q3974" s="199">
        <v>5000</v>
      </c>
      <c r="S3974" t="s">
        <v>2947</v>
      </c>
      <c r="T3974" t="s">
        <v>3255</v>
      </c>
      <c r="U3974" s="201">
        <v>3.915</v>
      </c>
      <c r="V3974" t="s">
        <v>3390</v>
      </c>
      <c r="W3974" t="s">
        <v>1767</v>
      </c>
      <c r="X3974" t="s">
        <v>1269</v>
      </c>
      <c r="Y3974" t="s">
        <v>3275</v>
      </c>
      <c r="Z3974" t="s">
        <v>1909</v>
      </c>
      <c r="AA3974" t="s">
        <v>2829</v>
      </c>
      <c r="AB3974" s="198">
        <v>37257.875</v>
      </c>
      <c r="AC3974" s="198">
        <v>37621.875</v>
      </c>
    </row>
    <row r="3975" spans="1:29" x14ac:dyDescent="0.25">
      <c r="A3975" s="44" t="str">
        <f t="shared" si="306"/>
        <v xml:space="preserve"> Natural Gas Physical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1312253</v>
      </c>
      <c r="H3975" s="198">
        <v>37041.442847222221</v>
      </c>
      <c r="I3975" t="s">
        <v>3343</v>
      </c>
      <c r="M3975" t="s">
        <v>2946</v>
      </c>
      <c r="N3975" t="s">
        <v>96</v>
      </c>
      <c r="O3975" t="s">
        <v>3128</v>
      </c>
      <c r="Q3975" s="199">
        <v>5000</v>
      </c>
      <c r="S3975" t="s">
        <v>3329</v>
      </c>
      <c r="T3975" t="s">
        <v>97</v>
      </c>
      <c r="U3975" s="201">
        <v>4.8949999999999996</v>
      </c>
      <c r="V3975" t="s">
        <v>3388</v>
      </c>
      <c r="W3975" t="s">
        <v>1502</v>
      </c>
      <c r="X3975" t="s">
        <v>99</v>
      </c>
      <c r="Y3975" t="s">
        <v>1528</v>
      </c>
      <c r="Z3975" t="s">
        <v>1910</v>
      </c>
      <c r="AA3975">
        <v>818825</v>
      </c>
      <c r="AB3975" s="198">
        <v>37043.875</v>
      </c>
      <c r="AC3975" s="198">
        <v>37072.875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151</v>
      </c>
      <c r="F3976" s="213">
        <f t="shared" si="310"/>
        <v>377500</v>
      </c>
      <c r="G3976" s="202">
        <v>1312255</v>
      </c>
      <c r="H3976" s="198">
        <v>37041.442881944444</v>
      </c>
      <c r="I3976" t="s">
        <v>67</v>
      </c>
      <c r="M3976" t="s">
        <v>2946</v>
      </c>
      <c r="N3976" t="s">
        <v>1268</v>
      </c>
      <c r="O3976" t="s">
        <v>1555</v>
      </c>
      <c r="Q3976" s="199">
        <v>2500</v>
      </c>
      <c r="S3976" t="s">
        <v>2947</v>
      </c>
      <c r="T3976" t="s">
        <v>3255</v>
      </c>
      <c r="U3976" s="201">
        <v>4.18</v>
      </c>
      <c r="V3976" t="s">
        <v>2078</v>
      </c>
      <c r="W3976" t="s">
        <v>1767</v>
      </c>
      <c r="X3976" t="s">
        <v>1269</v>
      </c>
      <c r="Y3976" t="s">
        <v>3275</v>
      </c>
      <c r="Z3976" t="s">
        <v>1909</v>
      </c>
      <c r="AA3976" t="s">
        <v>2830</v>
      </c>
      <c r="AB3976" s="198">
        <v>37196</v>
      </c>
      <c r="AC3976" s="198">
        <v>37346</v>
      </c>
    </row>
    <row r="3977" spans="1:29" x14ac:dyDescent="0.25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30</v>
      </c>
      <c r="F3977" s="213">
        <f t="shared" si="310"/>
        <v>150000</v>
      </c>
      <c r="G3977" s="202">
        <v>1312258</v>
      </c>
      <c r="H3977" s="198">
        <v>37041.44290509259</v>
      </c>
      <c r="I3977" t="s">
        <v>1600</v>
      </c>
      <c r="M3977" t="s">
        <v>2946</v>
      </c>
      <c r="N3977" t="s">
        <v>1268</v>
      </c>
      <c r="O3977" t="s">
        <v>2806</v>
      </c>
      <c r="Q3977" s="199">
        <v>5000</v>
      </c>
      <c r="S3977" t="s">
        <v>2947</v>
      </c>
      <c r="T3977" t="s">
        <v>3255</v>
      </c>
      <c r="U3977" s="201">
        <v>10.5</v>
      </c>
      <c r="V3977" t="s">
        <v>11</v>
      </c>
      <c r="W3977" t="s">
        <v>82</v>
      </c>
      <c r="X3977" t="s">
        <v>3204</v>
      </c>
      <c r="Y3977" t="s">
        <v>3275</v>
      </c>
      <c r="Z3977" t="s">
        <v>1909</v>
      </c>
      <c r="AA3977" t="s">
        <v>2831</v>
      </c>
      <c r="AB3977" s="198">
        <v>37043.875</v>
      </c>
      <c r="AC3977" s="198">
        <v>37072.875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1312259</v>
      </c>
      <c r="H3978" s="198">
        <v>37041.44290509259</v>
      </c>
      <c r="I3978" t="s">
        <v>92</v>
      </c>
      <c r="M3978" t="s">
        <v>2946</v>
      </c>
      <c r="N3978" t="s">
        <v>1524</v>
      </c>
      <c r="O3978" t="s">
        <v>1140</v>
      </c>
      <c r="Q3978" s="199">
        <v>5000</v>
      </c>
      <c r="S3978" t="s">
        <v>2947</v>
      </c>
      <c r="T3978" t="s">
        <v>3255</v>
      </c>
      <c r="U3978" s="201">
        <v>3.5750000000000002</v>
      </c>
      <c r="V3978" t="s">
        <v>3446</v>
      </c>
      <c r="W3978" t="s">
        <v>1126</v>
      </c>
      <c r="X3978" t="s">
        <v>83</v>
      </c>
      <c r="Y3978" t="s">
        <v>1528</v>
      </c>
      <c r="Z3978" t="s">
        <v>1909</v>
      </c>
      <c r="AA3978">
        <v>818826</v>
      </c>
      <c r="AB3978" s="198">
        <v>37043.875</v>
      </c>
      <c r="AC3978" s="198">
        <v>37072.875</v>
      </c>
    </row>
    <row r="3979" spans="1:29" x14ac:dyDescent="0.25">
      <c r="A3979" s="44" t="str">
        <f t="shared" ref="A3979:A4042" si="311">B3979&amp;" "&amp;C3979&amp;" "&amp;D3979</f>
        <v xml:space="preserve"> Natural Gas Physical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50000</v>
      </c>
      <c r="G3979" s="202">
        <v>1312257</v>
      </c>
      <c r="H3979" s="198">
        <v>37041.44290509259</v>
      </c>
      <c r="I3979" t="s">
        <v>1672</v>
      </c>
      <c r="M3979" t="s">
        <v>2946</v>
      </c>
      <c r="N3979" t="s">
        <v>3288</v>
      </c>
      <c r="O3979" t="s">
        <v>198</v>
      </c>
      <c r="P3979" s="199">
        <v>50000</v>
      </c>
      <c r="S3979" t="s">
        <v>3290</v>
      </c>
      <c r="T3979" t="s">
        <v>3291</v>
      </c>
      <c r="U3979" s="201">
        <v>20.399999999999999</v>
      </c>
      <c r="V3979" t="s">
        <v>1673</v>
      </c>
      <c r="W3979" t="s">
        <v>3302</v>
      </c>
      <c r="X3979" t="s">
        <v>3293</v>
      </c>
      <c r="Y3979" t="s">
        <v>3294</v>
      </c>
      <c r="Z3979" t="s">
        <v>3260</v>
      </c>
      <c r="AA3979">
        <v>105519</v>
      </c>
      <c r="AB3979" s="198">
        <v>37041.875</v>
      </c>
      <c r="AC3979" s="198">
        <v>37041.875</v>
      </c>
    </row>
    <row r="3980" spans="1:29" x14ac:dyDescent="0.25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300000</v>
      </c>
      <c r="G3980" s="202">
        <v>1312260</v>
      </c>
      <c r="H3980" s="198">
        <v>37041.442916666667</v>
      </c>
      <c r="I3980" t="s">
        <v>1600</v>
      </c>
      <c r="M3980" t="s">
        <v>2946</v>
      </c>
      <c r="N3980" t="s">
        <v>1524</v>
      </c>
      <c r="O3980" t="s">
        <v>516</v>
      </c>
      <c r="P3980" s="199">
        <v>10000</v>
      </c>
      <c r="S3980" t="s">
        <v>2947</v>
      </c>
      <c r="T3980" t="s">
        <v>3255</v>
      </c>
      <c r="U3980" s="201">
        <v>3.56</v>
      </c>
      <c r="V3980" t="s">
        <v>3119</v>
      </c>
      <c r="W3980" t="s">
        <v>1388</v>
      </c>
      <c r="X3980" t="s">
        <v>85</v>
      </c>
      <c r="Y3980" t="s">
        <v>1528</v>
      </c>
      <c r="Z3980" t="s">
        <v>1909</v>
      </c>
      <c r="AA3980">
        <v>818827</v>
      </c>
      <c r="AB3980" s="198">
        <v>37043.875</v>
      </c>
      <c r="AC3980" s="198">
        <v>37072.875</v>
      </c>
    </row>
    <row r="3981" spans="1:29" x14ac:dyDescent="0.25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123</v>
      </c>
      <c r="F3981" s="213">
        <f t="shared" si="315"/>
        <v>922500</v>
      </c>
      <c r="G3981" s="202">
        <v>1312263</v>
      </c>
      <c r="H3981" s="198">
        <v>37041.442997685182</v>
      </c>
      <c r="I3981" t="s">
        <v>88</v>
      </c>
      <c r="M3981" t="s">
        <v>2946</v>
      </c>
      <c r="N3981" t="s">
        <v>1268</v>
      </c>
      <c r="O3981" t="s">
        <v>251</v>
      </c>
      <c r="Q3981" s="199">
        <v>7500</v>
      </c>
      <c r="S3981" t="s">
        <v>2947</v>
      </c>
      <c r="T3981" t="s">
        <v>3255</v>
      </c>
      <c r="U3981" s="201">
        <v>3.85</v>
      </c>
      <c r="V3981" t="s">
        <v>3390</v>
      </c>
      <c r="W3981" t="s">
        <v>1767</v>
      </c>
      <c r="X3981" t="s">
        <v>1269</v>
      </c>
      <c r="Y3981" t="s">
        <v>3275</v>
      </c>
      <c r="Z3981" t="s">
        <v>1909</v>
      </c>
      <c r="AA3981" t="s">
        <v>2832</v>
      </c>
      <c r="AB3981" s="198">
        <v>37073</v>
      </c>
      <c r="AC3981" s="198">
        <v>37195</v>
      </c>
    </row>
    <row r="3982" spans="1:29" x14ac:dyDescent="0.25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3">
        <f t="shared" si="315"/>
        <v>310000</v>
      </c>
      <c r="G3982" s="202">
        <v>1312264</v>
      </c>
      <c r="H3982" s="198">
        <v>37041.443032407406</v>
      </c>
      <c r="I3982" t="s">
        <v>1095</v>
      </c>
      <c r="M3982" t="s">
        <v>2946</v>
      </c>
      <c r="N3982" t="s">
        <v>1268</v>
      </c>
      <c r="O3982" t="s">
        <v>1537</v>
      </c>
      <c r="P3982" s="199">
        <v>10000</v>
      </c>
      <c r="S3982" t="s">
        <v>2947</v>
      </c>
      <c r="T3982" t="s">
        <v>3255</v>
      </c>
      <c r="U3982" s="201">
        <v>3.75</v>
      </c>
      <c r="V3982" t="s">
        <v>1096</v>
      </c>
      <c r="W3982" t="s">
        <v>1767</v>
      </c>
      <c r="X3982" t="s">
        <v>1269</v>
      </c>
      <c r="Y3982" t="s">
        <v>3275</v>
      </c>
      <c r="Z3982" t="s">
        <v>1909</v>
      </c>
      <c r="AA3982" t="s">
        <v>2833</v>
      </c>
      <c r="AB3982" s="198">
        <v>37073.875</v>
      </c>
      <c r="AC3982" s="198">
        <v>37103.875</v>
      </c>
    </row>
    <row r="3983" spans="1:29" x14ac:dyDescent="0.25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20</v>
      </c>
      <c r="G3983" s="202">
        <v>1312265</v>
      </c>
      <c r="H3983" s="198">
        <v>37041.443043981482</v>
      </c>
      <c r="I3983" t="s">
        <v>1037</v>
      </c>
      <c r="M3983" t="s">
        <v>2952</v>
      </c>
      <c r="N3983" t="s">
        <v>3252</v>
      </c>
      <c r="O3983" t="s">
        <v>3253</v>
      </c>
      <c r="P3983" s="199">
        <v>20</v>
      </c>
      <c r="S3983" t="s">
        <v>3254</v>
      </c>
      <c r="T3983" t="s">
        <v>3255</v>
      </c>
      <c r="U3983" s="201">
        <v>1699</v>
      </c>
      <c r="V3983" t="s">
        <v>3038</v>
      </c>
      <c r="W3983" t="s">
        <v>3261</v>
      </c>
      <c r="X3983" t="s">
        <v>3257</v>
      </c>
      <c r="Y3983" t="s">
        <v>3258</v>
      </c>
      <c r="Z3983" t="s">
        <v>3259</v>
      </c>
      <c r="AA3983">
        <v>2158369</v>
      </c>
    </row>
    <row r="3984" spans="1:29" x14ac:dyDescent="0.25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31</v>
      </c>
      <c r="F3984" s="213">
        <f t="shared" si="315"/>
        <v>310000</v>
      </c>
      <c r="G3984" s="202">
        <v>1312266</v>
      </c>
      <c r="H3984" s="198">
        <v>37041.443067129629</v>
      </c>
      <c r="I3984" t="s">
        <v>1546</v>
      </c>
      <c r="M3984" t="s">
        <v>2946</v>
      </c>
      <c r="N3984" t="s">
        <v>1268</v>
      </c>
      <c r="O3984" t="s">
        <v>1537</v>
      </c>
      <c r="P3984" s="199">
        <v>10000</v>
      </c>
      <c r="S3984" t="s">
        <v>2947</v>
      </c>
      <c r="T3984" t="s">
        <v>3255</v>
      </c>
      <c r="U3984" s="201">
        <v>3.75</v>
      </c>
      <c r="V3984" t="s">
        <v>1549</v>
      </c>
      <c r="W3984" t="s">
        <v>1767</v>
      </c>
      <c r="X3984" t="s">
        <v>1269</v>
      </c>
      <c r="Y3984" t="s">
        <v>3275</v>
      </c>
      <c r="Z3984" t="s">
        <v>1909</v>
      </c>
      <c r="AA3984" t="s">
        <v>2834</v>
      </c>
      <c r="AB3984" s="198">
        <v>37073.875</v>
      </c>
      <c r="AC3984" s="198">
        <v>37103.875</v>
      </c>
    </row>
    <row r="3985" spans="1:29" x14ac:dyDescent="0.25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155000</v>
      </c>
      <c r="G3985" s="202">
        <v>1312267</v>
      </c>
      <c r="H3985" s="198">
        <v>37041.443078703705</v>
      </c>
      <c r="I3985" t="s">
        <v>67</v>
      </c>
      <c r="M3985" t="s">
        <v>2946</v>
      </c>
      <c r="N3985" t="s">
        <v>1538</v>
      </c>
      <c r="O3985" t="s">
        <v>1409</v>
      </c>
      <c r="Q3985" s="199">
        <v>5000</v>
      </c>
      <c r="S3985" t="s">
        <v>2947</v>
      </c>
      <c r="T3985" t="s">
        <v>3255</v>
      </c>
      <c r="U3985" s="201">
        <v>6.25</v>
      </c>
      <c r="V3985" t="s">
        <v>2912</v>
      </c>
      <c r="W3985" t="s">
        <v>1410</v>
      </c>
      <c r="X3985" t="s">
        <v>1411</v>
      </c>
      <c r="Y3985" t="s">
        <v>3275</v>
      </c>
      <c r="Z3985" t="s">
        <v>1909</v>
      </c>
      <c r="AA3985" t="s">
        <v>2835</v>
      </c>
      <c r="AB3985" s="198">
        <v>37073.875</v>
      </c>
      <c r="AC3985" s="198">
        <v>37103.875</v>
      </c>
    </row>
    <row r="3986" spans="1:29" x14ac:dyDescent="0.25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300000</v>
      </c>
      <c r="G3986" s="202">
        <v>1312268</v>
      </c>
      <c r="H3986" s="198">
        <v>37041.443090277775</v>
      </c>
      <c r="I3986" t="s">
        <v>2987</v>
      </c>
      <c r="M3986" t="s">
        <v>2946</v>
      </c>
      <c r="N3986" t="s">
        <v>1524</v>
      </c>
      <c r="O3986" t="s">
        <v>3383</v>
      </c>
      <c r="P3986" s="199">
        <v>10000</v>
      </c>
      <c r="S3986" t="s">
        <v>2947</v>
      </c>
      <c r="T3986" t="s">
        <v>3255</v>
      </c>
      <c r="U3986" s="201">
        <v>3.86</v>
      </c>
      <c r="V3986" t="s">
        <v>1467</v>
      </c>
      <c r="W3986" t="s">
        <v>1117</v>
      </c>
      <c r="X3986" t="s">
        <v>1118</v>
      </c>
      <c r="Y3986" t="s">
        <v>1528</v>
      </c>
      <c r="Z3986" t="s">
        <v>1909</v>
      </c>
      <c r="AA3986">
        <v>818828</v>
      </c>
      <c r="AB3986" s="198">
        <v>37043.875</v>
      </c>
      <c r="AC3986" s="198">
        <v>37072.875</v>
      </c>
    </row>
    <row r="3987" spans="1:29" x14ac:dyDescent="0.25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151</v>
      </c>
      <c r="F3987" s="213">
        <f t="shared" si="315"/>
        <v>755000</v>
      </c>
      <c r="G3987" s="202">
        <v>1312270</v>
      </c>
      <c r="H3987" s="198">
        <v>37041.443101851852</v>
      </c>
      <c r="I3987" t="s">
        <v>88</v>
      </c>
      <c r="M3987" t="s">
        <v>2946</v>
      </c>
      <c r="N3987" t="s">
        <v>1268</v>
      </c>
      <c r="O3987" t="s">
        <v>1555</v>
      </c>
      <c r="Q3987" s="199">
        <v>5000</v>
      </c>
      <c r="S3987" t="s">
        <v>2947</v>
      </c>
      <c r="T3987" t="s">
        <v>3255</v>
      </c>
      <c r="U3987" s="201">
        <v>4.1950000000000003</v>
      </c>
      <c r="V3987" t="s">
        <v>3390</v>
      </c>
      <c r="W3987" t="s">
        <v>1767</v>
      </c>
      <c r="X3987" t="s">
        <v>1269</v>
      </c>
      <c r="Y3987" t="s">
        <v>3275</v>
      </c>
      <c r="Z3987" t="s">
        <v>1909</v>
      </c>
      <c r="AA3987" t="s">
        <v>2836</v>
      </c>
      <c r="AB3987" s="198">
        <v>37196</v>
      </c>
      <c r="AC3987" s="198">
        <v>37346</v>
      </c>
    </row>
    <row r="3988" spans="1:29" x14ac:dyDescent="0.25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31</v>
      </c>
      <c r="F3988" s="213">
        <f t="shared" si="315"/>
        <v>155000</v>
      </c>
      <c r="G3988" s="202">
        <v>1312271</v>
      </c>
      <c r="H3988" s="198">
        <v>37041.443124999998</v>
      </c>
      <c r="I3988" t="s">
        <v>67</v>
      </c>
      <c r="M3988" t="s">
        <v>2946</v>
      </c>
      <c r="N3988" t="s">
        <v>1538</v>
      </c>
      <c r="O3988" t="s">
        <v>1413</v>
      </c>
      <c r="Q3988" s="199">
        <v>5000</v>
      </c>
      <c r="S3988" t="s">
        <v>2947</v>
      </c>
      <c r="T3988" t="s">
        <v>3255</v>
      </c>
      <c r="U3988" s="201">
        <v>6.25</v>
      </c>
      <c r="V3988" t="s">
        <v>2912</v>
      </c>
      <c r="W3988" t="s">
        <v>1410</v>
      </c>
      <c r="X3988" t="s">
        <v>1411</v>
      </c>
      <c r="Y3988" t="s">
        <v>3275</v>
      </c>
      <c r="Z3988" t="s">
        <v>1909</v>
      </c>
      <c r="AA3988" t="s">
        <v>2837</v>
      </c>
      <c r="AB3988" s="198">
        <v>37104.875</v>
      </c>
      <c r="AC3988" s="198">
        <v>37134.875</v>
      </c>
    </row>
    <row r="3989" spans="1:29" x14ac:dyDescent="0.25">
      <c r="A3989" s="44" t="str">
        <f t="shared" si="311"/>
        <v>US Power Physical</v>
      </c>
      <c r="B3989" s="44" t="str">
        <f t="shared" si="312"/>
        <v>US</v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61</v>
      </c>
      <c r="F3989" s="213">
        <f t="shared" si="315"/>
        <v>3050</v>
      </c>
      <c r="G3989" s="202">
        <v>1312274</v>
      </c>
      <c r="H3989" s="198">
        <v>37041.443287037036</v>
      </c>
      <c r="I3989" t="s">
        <v>1600</v>
      </c>
      <c r="M3989" t="s">
        <v>1657</v>
      </c>
      <c r="N3989" t="s">
        <v>2977</v>
      </c>
      <c r="O3989" t="s">
        <v>514</v>
      </c>
      <c r="Q3989" s="199">
        <v>50</v>
      </c>
      <c r="S3989" t="s">
        <v>2945</v>
      </c>
      <c r="T3989" t="s">
        <v>3255</v>
      </c>
      <c r="U3989" s="201">
        <v>37</v>
      </c>
      <c r="V3989" t="s">
        <v>260</v>
      </c>
      <c r="W3989" t="s">
        <v>1247</v>
      </c>
      <c r="X3989" t="s">
        <v>1248</v>
      </c>
      <c r="Y3989" t="s">
        <v>1072</v>
      </c>
      <c r="Z3989" t="s">
        <v>1904</v>
      </c>
      <c r="AA3989">
        <v>626286.1</v>
      </c>
      <c r="AB3989" s="198">
        <v>37316.591666666667</v>
      </c>
      <c r="AC3989" s="198">
        <v>37376.591666666667</v>
      </c>
    </row>
    <row r="3990" spans="1:29" x14ac:dyDescent="0.25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1312275</v>
      </c>
      <c r="H3990" s="198">
        <v>37041.443414351852</v>
      </c>
      <c r="I3990" t="s">
        <v>1463</v>
      </c>
      <c r="M3990" t="s">
        <v>2946</v>
      </c>
      <c r="N3990" t="s">
        <v>96</v>
      </c>
      <c r="O3990" t="s">
        <v>3128</v>
      </c>
      <c r="P3990" s="199">
        <v>5000</v>
      </c>
      <c r="S3990" t="s">
        <v>3329</v>
      </c>
      <c r="T3990" t="s">
        <v>97</v>
      </c>
      <c r="U3990" s="201">
        <v>4.8849999999999998</v>
      </c>
      <c r="V3990" t="s">
        <v>3338</v>
      </c>
      <c r="W3990" t="s">
        <v>1502</v>
      </c>
      <c r="X3990" t="s">
        <v>99</v>
      </c>
      <c r="Y3990" t="s">
        <v>1528</v>
      </c>
      <c r="Z3990" t="s">
        <v>1910</v>
      </c>
      <c r="AA3990">
        <v>818831</v>
      </c>
      <c r="AB3990" s="198">
        <v>37043.875</v>
      </c>
      <c r="AC3990" s="198">
        <v>37072.875</v>
      </c>
    </row>
    <row r="3991" spans="1:29" x14ac:dyDescent="0.25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1312276</v>
      </c>
      <c r="H3991" s="198">
        <v>37041.443483796298</v>
      </c>
      <c r="I3991" t="s">
        <v>3313</v>
      </c>
      <c r="M3991" t="s">
        <v>2952</v>
      </c>
      <c r="N3991" t="s">
        <v>3319</v>
      </c>
      <c r="O3991" t="s">
        <v>3320</v>
      </c>
      <c r="P3991" s="199">
        <v>20</v>
      </c>
      <c r="S3991" t="s">
        <v>3254</v>
      </c>
      <c r="T3991" t="s">
        <v>3255</v>
      </c>
      <c r="U3991" s="201">
        <v>942</v>
      </c>
      <c r="V3991" t="s">
        <v>502</v>
      </c>
      <c r="W3991" t="s">
        <v>3283</v>
      </c>
      <c r="X3991" t="s">
        <v>3257</v>
      </c>
      <c r="Y3991" t="s">
        <v>3258</v>
      </c>
      <c r="Z3991" t="s">
        <v>3259</v>
      </c>
      <c r="AA3991">
        <v>2158371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377500</v>
      </c>
      <c r="G3992" s="202">
        <v>1312280</v>
      </c>
      <c r="H3992" s="198">
        <v>37041.443599537037</v>
      </c>
      <c r="I3992" t="s">
        <v>1532</v>
      </c>
      <c r="M3992" t="s">
        <v>2946</v>
      </c>
      <c r="N3992" t="s">
        <v>1268</v>
      </c>
      <c r="O3992" t="s">
        <v>1555</v>
      </c>
      <c r="Q3992" s="199">
        <v>2500</v>
      </c>
      <c r="S3992" t="s">
        <v>2947</v>
      </c>
      <c r="T3992" t="s">
        <v>3255</v>
      </c>
      <c r="U3992" s="201">
        <v>4.18</v>
      </c>
      <c r="V3992" t="s">
        <v>2827</v>
      </c>
      <c r="W3992" t="s">
        <v>1767</v>
      </c>
      <c r="X3992" t="s">
        <v>1269</v>
      </c>
      <c r="Y3992" t="s">
        <v>3275</v>
      </c>
      <c r="Z3992" t="s">
        <v>1909</v>
      </c>
      <c r="AA3992" t="s">
        <v>2838</v>
      </c>
      <c r="AB3992" s="198">
        <v>37196</v>
      </c>
      <c r="AC3992" s="198">
        <v>37346</v>
      </c>
    </row>
    <row r="3993" spans="1:29" x14ac:dyDescent="0.25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465000</v>
      </c>
      <c r="G3993" s="202">
        <v>1312278</v>
      </c>
      <c r="H3993" s="198">
        <v>37041.443599537037</v>
      </c>
      <c r="I3993" t="s">
        <v>1262</v>
      </c>
      <c r="M3993" t="s">
        <v>2946</v>
      </c>
      <c r="N3993" t="s">
        <v>1268</v>
      </c>
      <c r="O3993" t="s">
        <v>1278</v>
      </c>
      <c r="P3993" s="199">
        <v>15000</v>
      </c>
      <c r="S3993" t="s">
        <v>2947</v>
      </c>
      <c r="T3993" t="s">
        <v>3255</v>
      </c>
      <c r="U3993" s="201">
        <v>3.8224999999999998</v>
      </c>
      <c r="V3993" t="s">
        <v>1691</v>
      </c>
      <c r="W3993" t="s">
        <v>1767</v>
      </c>
      <c r="X3993" t="s">
        <v>1269</v>
      </c>
      <c r="Y3993" t="s">
        <v>3275</v>
      </c>
      <c r="Z3993" t="s">
        <v>1909</v>
      </c>
      <c r="AA3993" t="s">
        <v>2839</v>
      </c>
      <c r="AB3993" s="198">
        <v>37104.875</v>
      </c>
      <c r="AC3993" s="198">
        <v>37134.875</v>
      </c>
    </row>
    <row r="3994" spans="1:29" x14ac:dyDescent="0.25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1312282</v>
      </c>
      <c r="H3994" s="198">
        <v>37041.443668981483</v>
      </c>
      <c r="I3994" t="s">
        <v>2992</v>
      </c>
      <c r="M3994" t="s">
        <v>2946</v>
      </c>
      <c r="N3994" t="s">
        <v>1538</v>
      </c>
      <c r="O3994" t="s">
        <v>1414</v>
      </c>
      <c r="Q3994" s="199">
        <v>5000</v>
      </c>
      <c r="S3994" t="s">
        <v>2947</v>
      </c>
      <c r="T3994" t="s">
        <v>3255</v>
      </c>
      <c r="U3994" s="201">
        <v>5.62</v>
      </c>
      <c r="V3994" t="s">
        <v>533</v>
      </c>
      <c r="W3994" t="s">
        <v>1410</v>
      </c>
      <c r="X3994" t="s">
        <v>1411</v>
      </c>
      <c r="Y3994" t="s">
        <v>3275</v>
      </c>
      <c r="Z3994" t="s">
        <v>1909</v>
      </c>
      <c r="AA3994" t="s">
        <v>2840</v>
      </c>
      <c r="AB3994" s="198">
        <v>37135.875</v>
      </c>
      <c r="AC3994" s="198">
        <v>37164.875</v>
      </c>
    </row>
    <row r="3995" spans="1:29" x14ac:dyDescent="0.25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1312283</v>
      </c>
      <c r="H3995" s="198">
        <v>37041.443784722222</v>
      </c>
      <c r="I3995" t="s">
        <v>1569</v>
      </c>
      <c r="M3995" t="s">
        <v>2946</v>
      </c>
      <c r="N3995" t="s">
        <v>1268</v>
      </c>
      <c r="O3995" t="s">
        <v>2742</v>
      </c>
      <c r="P3995" s="199">
        <v>10000</v>
      </c>
      <c r="S3995" t="s">
        <v>2947</v>
      </c>
      <c r="T3995" t="s">
        <v>3255</v>
      </c>
      <c r="U3995" s="201">
        <v>-0.01</v>
      </c>
      <c r="V3995" t="s">
        <v>2922</v>
      </c>
      <c r="W3995" t="s">
        <v>1330</v>
      </c>
      <c r="X3995" t="s">
        <v>90</v>
      </c>
      <c r="Y3995" t="s">
        <v>3275</v>
      </c>
      <c r="Z3995" t="s">
        <v>1909</v>
      </c>
      <c r="AA3995" t="s">
        <v>2841</v>
      </c>
      <c r="AB3995" s="198">
        <v>37073.875</v>
      </c>
      <c r="AC3995" s="198">
        <v>37103.875</v>
      </c>
    </row>
    <row r="3996" spans="1:29" x14ac:dyDescent="0.25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1312284</v>
      </c>
      <c r="H3996" s="198">
        <v>37041.443935185183</v>
      </c>
      <c r="I3996" t="s">
        <v>3323</v>
      </c>
      <c r="M3996" t="s">
        <v>2952</v>
      </c>
      <c r="N3996" t="s">
        <v>3265</v>
      </c>
      <c r="O3996" t="s">
        <v>3266</v>
      </c>
      <c r="P3996" s="199">
        <v>20</v>
      </c>
      <c r="S3996" t="s">
        <v>3254</v>
      </c>
      <c r="T3996" t="s">
        <v>3255</v>
      </c>
      <c r="U3996" s="201">
        <v>1521</v>
      </c>
      <c r="V3996" t="s">
        <v>226</v>
      </c>
      <c r="W3996" t="s">
        <v>3261</v>
      </c>
      <c r="X3996" t="s">
        <v>3257</v>
      </c>
      <c r="Y3996" t="s">
        <v>3258</v>
      </c>
      <c r="Z3996" t="s">
        <v>3259</v>
      </c>
      <c r="AA3996">
        <v>2158373</v>
      </c>
    </row>
    <row r="3997" spans="1:29" x14ac:dyDescent="0.25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30</v>
      </c>
      <c r="F3997" s="213">
        <f t="shared" si="315"/>
        <v>150000</v>
      </c>
      <c r="G3997" s="202">
        <v>1312285</v>
      </c>
      <c r="H3997" s="198">
        <v>37041.443981481483</v>
      </c>
      <c r="I3997" t="s">
        <v>1569</v>
      </c>
      <c r="M3997" t="s">
        <v>2946</v>
      </c>
      <c r="N3997" t="s">
        <v>1538</v>
      </c>
      <c r="O3997" t="s">
        <v>1414</v>
      </c>
      <c r="P3997" s="199">
        <v>5000</v>
      </c>
      <c r="S3997" t="s">
        <v>2947</v>
      </c>
      <c r="T3997" t="s">
        <v>3255</v>
      </c>
      <c r="U3997" s="201">
        <v>5.47</v>
      </c>
      <c r="V3997" t="s">
        <v>1415</v>
      </c>
      <c r="W3997" t="s">
        <v>1410</v>
      </c>
      <c r="X3997" t="s">
        <v>1411</v>
      </c>
      <c r="Y3997" t="s">
        <v>3275</v>
      </c>
      <c r="Z3997" t="s">
        <v>1909</v>
      </c>
      <c r="AA3997" t="s">
        <v>2842</v>
      </c>
      <c r="AB3997" s="198">
        <v>37135.875</v>
      </c>
      <c r="AC3997" s="198">
        <v>37164.875</v>
      </c>
    </row>
    <row r="3998" spans="1:29" x14ac:dyDescent="0.25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10</v>
      </c>
      <c r="G3998" s="202">
        <v>1312286</v>
      </c>
      <c r="H3998" s="198">
        <v>37041.444016203706</v>
      </c>
      <c r="I3998" t="s">
        <v>3313</v>
      </c>
      <c r="M3998" t="s">
        <v>2952</v>
      </c>
      <c r="N3998" t="s">
        <v>3280</v>
      </c>
      <c r="O3998" t="s">
        <v>3281</v>
      </c>
      <c r="P3998" s="199">
        <v>10</v>
      </c>
      <c r="S3998" t="s">
        <v>3282</v>
      </c>
      <c r="T3998" t="s">
        <v>3255</v>
      </c>
      <c r="U3998" s="201">
        <v>7050</v>
      </c>
      <c r="V3998" t="s">
        <v>502</v>
      </c>
      <c r="W3998" t="s">
        <v>3283</v>
      </c>
      <c r="X3998" t="s">
        <v>3257</v>
      </c>
      <c r="Y3998" t="s">
        <v>3258</v>
      </c>
      <c r="Z3998" t="s">
        <v>3259</v>
      </c>
      <c r="AA3998">
        <v>2158375</v>
      </c>
    </row>
    <row r="3999" spans="1:29" x14ac:dyDescent="0.25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155000</v>
      </c>
      <c r="G3999" s="202">
        <v>1312287</v>
      </c>
      <c r="H3999" s="198">
        <v>37041.444039351853</v>
      </c>
      <c r="I3999" t="s">
        <v>1532</v>
      </c>
      <c r="M3999" t="s">
        <v>2946</v>
      </c>
      <c r="N3999" t="s">
        <v>1538</v>
      </c>
      <c r="O3999" t="s">
        <v>1409</v>
      </c>
      <c r="P3999" s="199">
        <v>5000</v>
      </c>
      <c r="S3999" t="s">
        <v>2947</v>
      </c>
      <c r="T3999" t="s">
        <v>3255</v>
      </c>
      <c r="U3999" s="201">
        <v>6.1</v>
      </c>
      <c r="V3999" t="s">
        <v>1424</v>
      </c>
      <c r="W3999" t="s">
        <v>1410</v>
      </c>
      <c r="X3999" t="s">
        <v>1411</v>
      </c>
      <c r="Y3999" t="s">
        <v>3275</v>
      </c>
      <c r="Z3999" t="s">
        <v>1909</v>
      </c>
      <c r="AA3999" t="s">
        <v>2843</v>
      </c>
      <c r="AB3999" s="198">
        <v>37073.875</v>
      </c>
      <c r="AC3999" s="198">
        <v>37103.875</v>
      </c>
    </row>
    <row r="4000" spans="1:29" x14ac:dyDescent="0.25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31</v>
      </c>
      <c r="F4000" s="213">
        <f t="shared" si="315"/>
        <v>155000</v>
      </c>
      <c r="G4000" s="202">
        <v>1312288</v>
      </c>
      <c r="H4000" s="198">
        <v>37041.444097222222</v>
      </c>
      <c r="I4000" t="s">
        <v>2992</v>
      </c>
      <c r="M4000" t="s">
        <v>2946</v>
      </c>
      <c r="N4000" t="s">
        <v>1538</v>
      </c>
      <c r="O4000" t="s">
        <v>1409</v>
      </c>
      <c r="Q4000" s="199">
        <v>5000</v>
      </c>
      <c r="S4000" t="s">
        <v>2947</v>
      </c>
      <c r="T4000" t="s">
        <v>3255</v>
      </c>
      <c r="U4000" s="201">
        <v>6.25</v>
      </c>
      <c r="V4000" t="s">
        <v>465</v>
      </c>
      <c r="W4000" t="s">
        <v>1410</v>
      </c>
      <c r="X4000" t="s">
        <v>1411</v>
      </c>
      <c r="Y4000" t="s">
        <v>3275</v>
      </c>
      <c r="Z4000" t="s">
        <v>1909</v>
      </c>
      <c r="AA4000" t="s">
        <v>2844</v>
      </c>
      <c r="AB4000" s="198">
        <v>37073.875</v>
      </c>
      <c r="AC4000" s="198">
        <v>37103.875</v>
      </c>
    </row>
    <row r="4001" spans="1:29" x14ac:dyDescent="0.25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1312289</v>
      </c>
      <c r="H4001" s="198">
        <v>37041.444120370368</v>
      </c>
      <c r="I4001" t="s">
        <v>3225</v>
      </c>
      <c r="M4001" t="s">
        <v>2952</v>
      </c>
      <c r="N4001" t="s">
        <v>3319</v>
      </c>
      <c r="O4001" t="s">
        <v>3320</v>
      </c>
      <c r="Q4001" s="199">
        <v>20</v>
      </c>
      <c r="S4001" t="s">
        <v>3254</v>
      </c>
      <c r="T4001" t="s">
        <v>3255</v>
      </c>
      <c r="U4001" s="201">
        <v>942</v>
      </c>
      <c r="V4001" t="s">
        <v>3268</v>
      </c>
      <c r="W4001" t="s">
        <v>3283</v>
      </c>
      <c r="X4001" t="s">
        <v>3257</v>
      </c>
      <c r="Y4001" t="s">
        <v>3258</v>
      </c>
      <c r="Z4001" t="s">
        <v>3259</v>
      </c>
      <c r="AA4001">
        <v>2158377</v>
      </c>
    </row>
    <row r="4002" spans="1:29" x14ac:dyDescent="0.25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10</v>
      </c>
      <c r="G4002" s="202">
        <v>1312290</v>
      </c>
      <c r="H4002" s="198">
        <v>37041.444120370368</v>
      </c>
      <c r="I4002" t="s">
        <v>3306</v>
      </c>
      <c r="M4002" t="s">
        <v>2952</v>
      </c>
      <c r="N4002" t="s">
        <v>3280</v>
      </c>
      <c r="O4002" t="s">
        <v>3281</v>
      </c>
      <c r="P4002" s="199">
        <v>10</v>
      </c>
      <c r="S4002" t="s">
        <v>3282</v>
      </c>
      <c r="T4002" t="s">
        <v>3255</v>
      </c>
      <c r="U4002" s="201">
        <v>7050</v>
      </c>
      <c r="V4002" t="s">
        <v>2990</v>
      </c>
      <c r="W4002" t="s">
        <v>3283</v>
      </c>
      <c r="X4002" t="s">
        <v>3257</v>
      </c>
      <c r="Y4002" t="s">
        <v>3258</v>
      </c>
      <c r="Z4002" t="s">
        <v>3259</v>
      </c>
      <c r="AA4002">
        <v>2158379</v>
      </c>
    </row>
    <row r="4003" spans="1:29" x14ac:dyDescent="0.25">
      <c r="A4003" s="44" t="str">
        <f t="shared" si="311"/>
        <v>US Power Physical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5</v>
      </c>
      <c r="F4003" s="213">
        <f t="shared" si="315"/>
        <v>250</v>
      </c>
      <c r="G4003" s="202">
        <v>1312291</v>
      </c>
      <c r="H4003" s="198">
        <v>37041.444166666668</v>
      </c>
      <c r="I4003" t="s">
        <v>3228</v>
      </c>
      <c r="M4003" t="s">
        <v>1657</v>
      </c>
      <c r="N4003" t="s">
        <v>2977</v>
      </c>
      <c r="O4003" t="s">
        <v>2845</v>
      </c>
      <c r="Q4003" s="199">
        <v>50</v>
      </c>
      <c r="S4003" t="s">
        <v>2945</v>
      </c>
      <c r="T4003" t="s">
        <v>3255</v>
      </c>
      <c r="U4003" s="201">
        <v>46.5</v>
      </c>
      <c r="V4003" t="s">
        <v>1237</v>
      </c>
      <c r="W4003" t="s">
        <v>1265</v>
      </c>
      <c r="X4003" t="s">
        <v>3202</v>
      </c>
      <c r="Y4003" t="s">
        <v>1072</v>
      </c>
      <c r="Z4003" t="s">
        <v>1904</v>
      </c>
      <c r="AA4003">
        <v>626289.1</v>
      </c>
      <c r="AB4003" s="198">
        <v>37046.875</v>
      </c>
      <c r="AC4003" s="198">
        <v>37050.875</v>
      </c>
    </row>
    <row r="4004" spans="1:29" x14ac:dyDescent="0.25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5</v>
      </c>
      <c r="F4004" s="213">
        <f t="shared" si="315"/>
        <v>250</v>
      </c>
      <c r="G4004" s="202">
        <v>1312292</v>
      </c>
      <c r="H4004" s="198">
        <v>37041.444201388891</v>
      </c>
      <c r="I4004" t="s">
        <v>1254</v>
      </c>
      <c r="M4004" t="s">
        <v>1657</v>
      </c>
      <c r="N4004" t="s">
        <v>2977</v>
      </c>
      <c r="O4004" t="s">
        <v>2846</v>
      </c>
      <c r="Q4004" s="199">
        <v>50</v>
      </c>
      <c r="S4004" t="s">
        <v>2945</v>
      </c>
      <c r="T4004" t="s">
        <v>3255</v>
      </c>
      <c r="U4004" s="201">
        <v>42</v>
      </c>
      <c r="V4004" t="s">
        <v>256</v>
      </c>
      <c r="W4004" t="s">
        <v>2993</v>
      </c>
      <c r="X4004" t="s">
        <v>2994</v>
      </c>
      <c r="Y4004" t="s">
        <v>1072</v>
      </c>
      <c r="Z4004" t="s">
        <v>1904</v>
      </c>
      <c r="AA4004">
        <v>626291.1</v>
      </c>
      <c r="AB4004" s="198">
        <v>37053.875</v>
      </c>
      <c r="AC4004" s="198">
        <v>37057.875</v>
      </c>
    </row>
    <row r="4005" spans="1:29" x14ac:dyDescent="0.25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1500</v>
      </c>
      <c r="G4005" s="202">
        <v>1312294</v>
      </c>
      <c r="H4005" s="198">
        <v>37041.444502314815</v>
      </c>
      <c r="I4005" t="s">
        <v>2987</v>
      </c>
      <c r="M4005" t="s">
        <v>1657</v>
      </c>
      <c r="N4005" t="s">
        <v>2977</v>
      </c>
      <c r="O4005" t="s">
        <v>1536</v>
      </c>
      <c r="P4005" s="199">
        <v>50</v>
      </c>
      <c r="S4005" t="s">
        <v>2945</v>
      </c>
      <c r="T4005" t="s">
        <v>3255</v>
      </c>
      <c r="U4005" s="201">
        <v>46.5</v>
      </c>
      <c r="V4005" t="s">
        <v>515</v>
      </c>
      <c r="W4005" t="s">
        <v>2993</v>
      </c>
      <c r="X4005" t="s">
        <v>1248</v>
      </c>
      <c r="Y4005" t="s">
        <v>1072</v>
      </c>
      <c r="Z4005" t="s">
        <v>1904</v>
      </c>
      <c r="AA4005">
        <v>626294.1</v>
      </c>
      <c r="AB4005" s="198">
        <v>37043.591666666667</v>
      </c>
      <c r="AC4005" s="198">
        <v>37072.591666666667</v>
      </c>
    </row>
    <row r="4006" spans="1:29" x14ac:dyDescent="0.25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300000</v>
      </c>
      <c r="G4006" s="202">
        <v>1312295</v>
      </c>
      <c r="H4006" s="198">
        <v>37041.444594907407</v>
      </c>
      <c r="I4006" t="s">
        <v>1546</v>
      </c>
      <c r="M4006" t="s">
        <v>2946</v>
      </c>
      <c r="N4006" t="s">
        <v>1268</v>
      </c>
      <c r="O4006" t="s">
        <v>74</v>
      </c>
      <c r="Q4006" s="199">
        <v>10000</v>
      </c>
      <c r="S4006" t="s">
        <v>2947</v>
      </c>
      <c r="T4006" t="s">
        <v>3255</v>
      </c>
      <c r="U4006" s="201">
        <v>3.68</v>
      </c>
      <c r="V4006" t="s">
        <v>73</v>
      </c>
      <c r="W4006" t="s">
        <v>1580</v>
      </c>
      <c r="X4006" t="s">
        <v>1093</v>
      </c>
      <c r="Y4006" t="s">
        <v>3275</v>
      </c>
      <c r="Z4006" t="s">
        <v>1909</v>
      </c>
      <c r="AA4006" t="s">
        <v>2847</v>
      </c>
      <c r="AB4006" s="198">
        <v>37043.875</v>
      </c>
      <c r="AC4006" s="198">
        <v>37072.875</v>
      </c>
    </row>
    <row r="4007" spans="1:29" x14ac:dyDescent="0.25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</v>
      </c>
      <c r="G4007" s="202">
        <v>1312296</v>
      </c>
      <c r="H4007" s="198">
        <v>37041.444756944446</v>
      </c>
      <c r="I4007" t="s">
        <v>3270</v>
      </c>
      <c r="M4007" t="s">
        <v>2952</v>
      </c>
      <c r="N4007" t="s">
        <v>3265</v>
      </c>
      <c r="O4007" t="s">
        <v>3266</v>
      </c>
      <c r="Q4007" s="199">
        <v>10</v>
      </c>
      <c r="S4007" t="s">
        <v>3254</v>
      </c>
      <c r="T4007" t="s">
        <v>3255</v>
      </c>
      <c r="U4007" s="201">
        <v>1522</v>
      </c>
      <c r="V4007" t="s">
        <v>4687</v>
      </c>
      <c r="W4007" t="s">
        <v>3261</v>
      </c>
      <c r="X4007" t="s">
        <v>3257</v>
      </c>
      <c r="Y4007" t="s">
        <v>3258</v>
      </c>
      <c r="Z4007" t="s">
        <v>3259</v>
      </c>
      <c r="AA4007">
        <v>2158391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1230000</v>
      </c>
      <c r="G4008" s="202">
        <v>1312298</v>
      </c>
      <c r="H4008" s="198">
        <v>37041.444907407407</v>
      </c>
      <c r="I4008" t="s">
        <v>3095</v>
      </c>
      <c r="M4008" t="s">
        <v>2946</v>
      </c>
      <c r="N4008" t="s">
        <v>1268</v>
      </c>
      <c r="O4008" t="s">
        <v>2848</v>
      </c>
      <c r="Q4008" s="199">
        <v>10000</v>
      </c>
      <c r="S4008" t="s">
        <v>2947</v>
      </c>
      <c r="T4008" t="s">
        <v>3255</v>
      </c>
      <c r="U4008" s="201">
        <v>-2.5000000000000001E-3</v>
      </c>
      <c r="V4008" t="s">
        <v>1161</v>
      </c>
      <c r="W4008" t="s">
        <v>2914</v>
      </c>
      <c r="X4008" t="s">
        <v>2915</v>
      </c>
      <c r="Y4008" t="s">
        <v>3275</v>
      </c>
      <c r="Z4008" t="s">
        <v>1909</v>
      </c>
      <c r="AA4008" t="s">
        <v>2849</v>
      </c>
      <c r="AB4008" s="198">
        <v>37073.875</v>
      </c>
      <c r="AC4008" s="198">
        <v>37195.875</v>
      </c>
    </row>
    <row r="4009" spans="1:29" x14ac:dyDescent="0.25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151</v>
      </c>
      <c r="F4009" s="213">
        <f t="shared" si="315"/>
        <v>755000</v>
      </c>
      <c r="G4009" s="202">
        <v>1312299</v>
      </c>
      <c r="H4009" s="198">
        <v>37041.44494212963</v>
      </c>
      <c r="I4009" t="s">
        <v>1267</v>
      </c>
      <c r="M4009" t="s">
        <v>2946</v>
      </c>
      <c r="N4009" t="s">
        <v>1268</v>
      </c>
      <c r="O4009" t="s">
        <v>1555</v>
      </c>
      <c r="Q4009" s="199">
        <v>5000</v>
      </c>
      <c r="S4009" t="s">
        <v>2947</v>
      </c>
      <c r="T4009" t="s">
        <v>3255</v>
      </c>
      <c r="U4009" s="201">
        <v>4.18</v>
      </c>
      <c r="V4009" t="s">
        <v>1379</v>
      </c>
      <c r="W4009" t="s">
        <v>1767</v>
      </c>
      <c r="X4009" t="s">
        <v>1269</v>
      </c>
      <c r="Y4009" t="s">
        <v>3275</v>
      </c>
      <c r="Z4009" t="s">
        <v>1909</v>
      </c>
      <c r="AA4009" t="s">
        <v>2850</v>
      </c>
      <c r="AB4009" s="198">
        <v>37196</v>
      </c>
      <c r="AC4009" s="198">
        <v>37346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620000</v>
      </c>
      <c r="G4010" s="202">
        <v>1312300</v>
      </c>
      <c r="H4010" s="198">
        <v>37041.444988425923</v>
      </c>
      <c r="I4010" t="s">
        <v>60</v>
      </c>
      <c r="M4010" t="s">
        <v>2946</v>
      </c>
      <c r="N4010" t="s">
        <v>1268</v>
      </c>
      <c r="O4010" t="s">
        <v>1537</v>
      </c>
      <c r="Q4010" s="199">
        <v>20000</v>
      </c>
      <c r="S4010" t="s">
        <v>2947</v>
      </c>
      <c r="T4010" t="s">
        <v>3255</v>
      </c>
      <c r="U4010" s="201">
        <v>3.7549999999999999</v>
      </c>
      <c r="V4010" t="s">
        <v>3166</v>
      </c>
      <c r="W4010" t="s">
        <v>1767</v>
      </c>
      <c r="X4010" t="s">
        <v>1269</v>
      </c>
      <c r="Y4010" t="s">
        <v>3275</v>
      </c>
      <c r="Z4010" t="s">
        <v>1909</v>
      </c>
      <c r="AA4010" t="s">
        <v>2851</v>
      </c>
      <c r="AB4010" s="198">
        <v>37073.875</v>
      </c>
      <c r="AC4010" s="198">
        <v>37103.875</v>
      </c>
    </row>
    <row r="4011" spans="1:29" x14ac:dyDescent="0.25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3">
        <f t="shared" si="315"/>
        <v>300000</v>
      </c>
      <c r="G4011" s="202">
        <v>1312306</v>
      </c>
      <c r="H4011" s="198">
        <v>37041.445138888892</v>
      </c>
      <c r="I4011" t="s">
        <v>75</v>
      </c>
      <c r="M4011" t="s">
        <v>2946</v>
      </c>
      <c r="N4011" t="s">
        <v>1268</v>
      </c>
      <c r="O4011" t="s">
        <v>74</v>
      </c>
      <c r="P4011" s="199">
        <v>10000</v>
      </c>
      <c r="S4011" t="s">
        <v>2947</v>
      </c>
      <c r="T4011" t="s">
        <v>3255</v>
      </c>
      <c r="U4011" s="201">
        <v>3.68</v>
      </c>
      <c r="V4011" t="s">
        <v>76</v>
      </c>
      <c r="W4011" t="s">
        <v>1580</v>
      </c>
      <c r="X4011" t="s">
        <v>1093</v>
      </c>
      <c r="Y4011" t="s">
        <v>3275</v>
      </c>
      <c r="Z4011" t="s">
        <v>1909</v>
      </c>
      <c r="AA4011" t="s">
        <v>2852</v>
      </c>
      <c r="AB4011" s="198">
        <v>37043.875</v>
      </c>
      <c r="AC4011" s="198">
        <v>37072.875</v>
      </c>
    </row>
    <row r="4012" spans="1:29" x14ac:dyDescent="0.25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1312307</v>
      </c>
      <c r="H4012" s="198">
        <v>37041.4453587963</v>
      </c>
      <c r="I4012" t="s">
        <v>1254</v>
      </c>
      <c r="M4012" t="s">
        <v>1657</v>
      </c>
      <c r="N4012" t="s">
        <v>2977</v>
      </c>
      <c r="O4012" t="s">
        <v>1158</v>
      </c>
      <c r="Q4012" s="199">
        <v>50</v>
      </c>
      <c r="S4012" t="s">
        <v>2945</v>
      </c>
      <c r="T4012" t="s">
        <v>3255</v>
      </c>
      <c r="U4012" s="201">
        <v>41</v>
      </c>
      <c r="V4012" t="s">
        <v>256</v>
      </c>
      <c r="W4012" t="s">
        <v>2993</v>
      </c>
      <c r="X4012" t="s">
        <v>2994</v>
      </c>
      <c r="Y4012" t="s">
        <v>1072</v>
      </c>
      <c r="Z4012" t="s">
        <v>1904</v>
      </c>
      <c r="AA4012">
        <v>626295.1</v>
      </c>
      <c r="AB4012" s="198">
        <v>37046.875</v>
      </c>
      <c r="AC4012" s="198">
        <v>37050.875</v>
      </c>
    </row>
    <row r="4013" spans="1:29" x14ac:dyDescent="0.25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1312308</v>
      </c>
      <c r="H4013" s="198">
        <v>37041.445474537039</v>
      </c>
      <c r="I4013" t="s">
        <v>1094</v>
      </c>
      <c r="M4013" t="s">
        <v>2946</v>
      </c>
      <c r="N4013" t="s">
        <v>96</v>
      </c>
      <c r="O4013" t="s">
        <v>2345</v>
      </c>
      <c r="P4013" s="199">
        <v>5000</v>
      </c>
      <c r="S4013" t="s">
        <v>3329</v>
      </c>
      <c r="T4013" t="s">
        <v>97</v>
      </c>
      <c r="U4013" s="201">
        <v>4.8</v>
      </c>
      <c r="V4013" t="s">
        <v>3354</v>
      </c>
      <c r="W4013" t="s">
        <v>98</v>
      </c>
      <c r="X4013" t="s">
        <v>99</v>
      </c>
      <c r="Y4013" t="s">
        <v>1528</v>
      </c>
      <c r="Z4013" t="s">
        <v>1910</v>
      </c>
      <c r="AA4013">
        <v>818836</v>
      </c>
      <c r="AB4013" s="198">
        <v>37042.875</v>
      </c>
      <c r="AC4013" s="198">
        <v>37042.875</v>
      </c>
    </row>
    <row r="4014" spans="1:29" x14ac:dyDescent="0.25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15845</v>
      </c>
      <c r="G4014" s="202">
        <v>1312309</v>
      </c>
      <c r="H4014" s="198">
        <v>37041.445532407408</v>
      </c>
      <c r="I4014" t="s">
        <v>1546</v>
      </c>
      <c r="M4014" t="s">
        <v>2946</v>
      </c>
      <c r="N4014" t="s">
        <v>1524</v>
      </c>
      <c r="O4014" t="s">
        <v>1984</v>
      </c>
      <c r="Q4014" s="199">
        <v>15845</v>
      </c>
      <c r="S4014" t="s">
        <v>2947</v>
      </c>
      <c r="T4014" t="s">
        <v>3255</v>
      </c>
      <c r="U4014" s="201">
        <v>3.8</v>
      </c>
      <c r="V4014" t="s">
        <v>1326</v>
      </c>
      <c r="W4014" t="s">
        <v>250</v>
      </c>
      <c r="X4014" t="s">
        <v>70</v>
      </c>
      <c r="Y4014" t="s">
        <v>1528</v>
      </c>
      <c r="Z4014" t="s">
        <v>1909</v>
      </c>
      <c r="AA4014">
        <v>818837</v>
      </c>
      <c r="AB4014" s="198">
        <v>37042.875</v>
      </c>
      <c r="AC4014" s="198">
        <v>37042.875</v>
      </c>
    </row>
    <row r="4015" spans="1:29" x14ac:dyDescent="0.25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1312310</v>
      </c>
      <c r="H4015" s="198">
        <v>37041.445543981485</v>
      </c>
      <c r="I4015" t="s">
        <v>1463</v>
      </c>
      <c r="M4015" t="s">
        <v>2946</v>
      </c>
      <c r="N4015" t="s">
        <v>96</v>
      </c>
      <c r="O4015" t="s">
        <v>1016</v>
      </c>
      <c r="P4015" s="199">
        <v>10000</v>
      </c>
      <c r="S4015" t="s">
        <v>3329</v>
      </c>
      <c r="T4015" t="s">
        <v>97</v>
      </c>
      <c r="U4015" s="201">
        <v>4.78</v>
      </c>
      <c r="V4015" t="s">
        <v>3338</v>
      </c>
      <c r="W4015" t="s">
        <v>98</v>
      </c>
      <c r="X4015" t="s">
        <v>99</v>
      </c>
      <c r="Y4015" t="s">
        <v>1528</v>
      </c>
      <c r="Z4015" t="s">
        <v>1910</v>
      </c>
      <c r="AA4015">
        <v>818838</v>
      </c>
      <c r="AB4015" s="198">
        <v>37041.875</v>
      </c>
      <c r="AC4015" s="198">
        <v>37041.875</v>
      </c>
    </row>
    <row r="4016" spans="1:29" x14ac:dyDescent="0.25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123</v>
      </c>
      <c r="F4016" s="213">
        <f t="shared" si="315"/>
        <v>1230000</v>
      </c>
      <c r="G4016" s="202">
        <v>1312311</v>
      </c>
      <c r="H4016" s="198">
        <v>37041.4455787037</v>
      </c>
      <c r="I4016" t="s">
        <v>3095</v>
      </c>
      <c r="M4016" t="s">
        <v>2946</v>
      </c>
      <c r="N4016" t="s">
        <v>1268</v>
      </c>
      <c r="O4016" t="s">
        <v>2848</v>
      </c>
      <c r="Q4016" s="199">
        <v>10000</v>
      </c>
      <c r="S4016" t="s">
        <v>2947</v>
      </c>
      <c r="T4016" t="s">
        <v>3255</v>
      </c>
      <c r="U4016" s="201">
        <v>-2.5000000000000001E-3</v>
      </c>
      <c r="V4016" t="s">
        <v>1161</v>
      </c>
      <c r="W4016" t="s">
        <v>2914</v>
      </c>
      <c r="X4016" t="s">
        <v>2915</v>
      </c>
      <c r="Y4016" t="s">
        <v>3275</v>
      </c>
      <c r="Z4016" t="s">
        <v>1909</v>
      </c>
      <c r="AA4016" t="s">
        <v>2853</v>
      </c>
      <c r="AB4016" s="198">
        <v>37073.875</v>
      </c>
      <c r="AC4016" s="198">
        <v>37195.875</v>
      </c>
    </row>
    <row r="4017" spans="1:29" x14ac:dyDescent="0.25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600000</v>
      </c>
      <c r="G4017" s="202">
        <v>1312312</v>
      </c>
      <c r="H4017" s="198">
        <v>37041.445717592593</v>
      </c>
      <c r="I4017" t="s">
        <v>1241</v>
      </c>
      <c r="M4017" t="s">
        <v>2946</v>
      </c>
      <c r="N4017" t="s">
        <v>1268</v>
      </c>
      <c r="O4017" t="s">
        <v>109</v>
      </c>
      <c r="Q4017" s="199">
        <v>20000</v>
      </c>
      <c r="S4017" t="s">
        <v>2947</v>
      </c>
      <c r="T4017" t="s">
        <v>3255</v>
      </c>
      <c r="U4017" s="201">
        <v>3.7625000000000002</v>
      </c>
      <c r="V4017" t="s">
        <v>1141</v>
      </c>
      <c r="W4017" t="s">
        <v>1402</v>
      </c>
      <c r="X4017" t="s">
        <v>1403</v>
      </c>
      <c r="Y4017" t="s">
        <v>3275</v>
      </c>
      <c r="Z4017" t="s">
        <v>1909</v>
      </c>
      <c r="AA4017" t="s">
        <v>2854</v>
      </c>
      <c r="AB4017" s="198">
        <v>37043.599305555559</v>
      </c>
      <c r="AC4017" s="198">
        <v>37072.599305555559</v>
      </c>
    </row>
    <row r="4018" spans="1:29" x14ac:dyDescent="0.25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2000</v>
      </c>
      <c r="G4018" s="202">
        <v>1312314</v>
      </c>
      <c r="H4018" s="198">
        <v>37041.445937500001</v>
      </c>
      <c r="I4018" t="s">
        <v>1546</v>
      </c>
      <c r="M4018" t="s">
        <v>2946</v>
      </c>
      <c r="N4018" t="s">
        <v>1524</v>
      </c>
      <c r="O4018" t="s">
        <v>2016</v>
      </c>
      <c r="Q4018" s="199">
        <v>2000</v>
      </c>
      <c r="S4018" t="s">
        <v>2947</v>
      </c>
      <c r="T4018" t="s">
        <v>3255</v>
      </c>
      <c r="U4018" s="201">
        <v>3.6</v>
      </c>
      <c r="V4018" t="s">
        <v>321</v>
      </c>
      <c r="W4018" t="s">
        <v>1107</v>
      </c>
      <c r="X4018" t="s">
        <v>1108</v>
      </c>
      <c r="Y4018" t="s">
        <v>1528</v>
      </c>
      <c r="Z4018" t="s">
        <v>1909</v>
      </c>
      <c r="AA4018">
        <v>818840</v>
      </c>
      <c r="AB4018" s="198">
        <v>37042.875</v>
      </c>
      <c r="AC4018" s="198">
        <v>37042.875</v>
      </c>
    </row>
    <row r="4019" spans="1:29" x14ac:dyDescent="0.25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10</v>
      </c>
      <c r="G4019" s="202">
        <v>1312315</v>
      </c>
      <c r="H4019" s="198">
        <v>37041.44599537037</v>
      </c>
      <c r="I4019" t="s">
        <v>3286</v>
      </c>
      <c r="M4019" t="s">
        <v>2952</v>
      </c>
      <c r="N4019" t="s">
        <v>3299</v>
      </c>
      <c r="O4019" t="s">
        <v>3300</v>
      </c>
      <c r="Q4019" s="199">
        <v>10</v>
      </c>
      <c r="S4019" t="s">
        <v>3301</v>
      </c>
      <c r="T4019" t="s">
        <v>3255</v>
      </c>
      <c r="U4019" s="201">
        <v>4915</v>
      </c>
      <c r="V4019" t="s">
        <v>191</v>
      </c>
      <c r="W4019" t="s">
        <v>3274</v>
      </c>
      <c r="X4019" t="s">
        <v>3257</v>
      </c>
      <c r="Y4019" t="s">
        <v>3258</v>
      </c>
      <c r="Z4019" t="s">
        <v>3259</v>
      </c>
      <c r="AA4019">
        <v>2158393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155000</v>
      </c>
      <c r="G4020" s="202">
        <v>1312317</v>
      </c>
      <c r="H4020" s="198">
        <v>37041.446122685185</v>
      </c>
      <c r="I4020" t="s">
        <v>1241</v>
      </c>
      <c r="M4020" t="s">
        <v>2946</v>
      </c>
      <c r="N4020" t="s">
        <v>1268</v>
      </c>
      <c r="O4020" t="s">
        <v>1537</v>
      </c>
      <c r="Q4020" s="199">
        <v>5000</v>
      </c>
      <c r="S4020" t="s">
        <v>2947</v>
      </c>
      <c r="T4020" t="s">
        <v>3255</v>
      </c>
      <c r="U4020" s="201">
        <v>3.7549999999999999</v>
      </c>
      <c r="V4020" t="s">
        <v>1169</v>
      </c>
      <c r="W4020" t="s">
        <v>1767</v>
      </c>
      <c r="X4020" t="s">
        <v>1269</v>
      </c>
      <c r="Y4020" t="s">
        <v>3275</v>
      </c>
      <c r="Z4020" t="s">
        <v>1909</v>
      </c>
      <c r="AA4020" t="s">
        <v>2855</v>
      </c>
      <c r="AB4020" s="198">
        <v>37073.875</v>
      </c>
      <c r="AC4020" s="198">
        <v>37103.875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</v>
      </c>
      <c r="G4021" s="202">
        <v>1312318</v>
      </c>
      <c r="H4021" s="198">
        <v>37041.446168981478</v>
      </c>
      <c r="I4021" t="s">
        <v>3277</v>
      </c>
      <c r="M4021" t="s">
        <v>2952</v>
      </c>
      <c r="N4021" t="s">
        <v>3280</v>
      </c>
      <c r="O4021" t="s">
        <v>3281</v>
      </c>
      <c r="Q4021" s="199">
        <v>2</v>
      </c>
      <c r="S4021" t="s">
        <v>3282</v>
      </c>
      <c r="T4021" t="s">
        <v>3255</v>
      </c>
      <c r="U4021" s="201">
        <v>7060</v>
      </c>
      <c r="V4021" t="s">
        <v>3318</v>
      </c>
      <c r="W4021" t="s">
        <v>3283</v>
      </c>
      <c r="X4021" t="s">
        <v>3257</v>
      </c>
      <c r="Y4021" t="s">
        <v>3258</v>
      </c>
      <c r="Z4021" t="s">
        <v>3259</v>
      </c>
      <c r="AA4021">
        <v>2158396</v>
      </c>
    </row>
    <row r="4022" spans="1:29" x14ac:dyDescent="0.25">
      <c r="A4022" s="44" t="str">
        <f t="shared" si="311"/>
        <v xml:space="preserve"> Power Physical</v>
      </c>
      <c r="B4022" s="44" t="str">
        <f t="shared" si="312"/>
        <v/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7</v>
      </c>
      <c r="F4022" s="213">
        <f t="shared" si="315"/>
        <v>175</v>
      </c>
      <c r="G4022" s="202">
        <v>1312320</v>
      </c>
      <c r="H4022" s="198">
        <v>37041.446192129632</v>
      </c>
      <c r="I4022" t="s">
        <v>138</v>
      </c>
      <c r="M4022" t="s">
        <v>1657</v>
      </c>
      <c r="N4022" t="s">
        <v>937</v>
      </c>
      <c r="O4022" t="s">
        <v>20</v>
      </c>
      <c r="P4022" s="199">
        <v>25</v>
      </c>
      <c r="S4022" t="s">
        <v>2945</v>
      </c>
      <c r="T4022" t="s">
        <v>938</v>
      </c>
      <c r="U4022" s="201">
        <v>19</v>
      </c>
      <c r="V4022" t="s">
        <v>277</v>
      </c>
      <c r="W4022" t="s">
        <v>940</v>
      </c>
      <c r="X4022" t="s">
        <v>941</v>
      </c>
      <c r="Y4022" t="s">
        <v>942</v>
      </c>
      <c r="Z4022" t="s">
        <v>3260</v>
      </c>
      <c r="AA4022">
        <v>108443.1</v>
      </c>
      <c r="AB4022" s="198">
        <v>37046.875</v>
      </c>
      <c r="AC4022" s="198">
        <v>37052.875</v>
      </c>
    </row>
    <row r="4023" spans="1:29" x14ac:dyDescent="0.25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150000</v>
      </c>
      <c r="G4023" s="202">
        <v>1312321</v>
      </c>
      <c r="H4023" s="198">
        <v>37041.44630787037</v>
      </c>
      <c r="I4023" t="s">
        <v>1226</v>
      </c>
      <c r="M4023" t="s">
        <v>2946</v>
      </c>
      <c r="N4023" t="s">
        <v>96</v>
      </c>
      <c r="O4023" t="s">
        <v>3128</v>
      </c>
      <c r="P4023" s="199">
        <v>5000</v>
      </c>
      <c r="S4023" t="s">
        <v>3329</v>
      </c>
      <c r="T4023" t="s">
        <v>97</v>
      </c>
      <c r="U4023" s="201">
        <v>4.8849999999999998</v>
      </c>
      <c r="V4023" t="s">
        <v>336</v>
      </c>
      <c r="W4023" t="s">
        <v>1502</v>
      </c>
      <c r="X4023" t="s">
        <v>99</v>
      </c>
      <c r="Y4023" t="s">
        <v>1528</v>
      </c>
      <c r="Z4023" t="s">
        <v>1910</v>
      </c>
      <c r="AA4023">
        <v>818841</v>
      </c>
      <c r="AB4023" s="198">
        <v>37043.875</v>
      </c>
      <c r="AC4023" s="198">
        <v>37072.875</v>
      </c>
    </row>
    <row r="4024" spans="1:29" x14ac:dyDescent="0.25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10</v>
      </c>
      <c r="G4024" s="202">
        <v>1312322</v>
      </c>
      <c r="H4024" s="198">
        <v>37041.44635416667</v>
      </c>
      <c r="I4024" t="s">
        <v>3225</v>
      </c>
      <c r="M4024" t="s">
        <v>2952</v>
      </c>
      <c r="N4024" t="s">
        <v>3252</v>
      </c>
      <c r="O4024" t="s">
        <v>3253</v>
      </c>
      <c r="Q4024" s="199">
        <v>10</v>
      </c>
      <c r="S4024" t="s">
        <v>3254</v>
      </c>
      <c r="T4024" t="s">
        <v>3255</v>
      </c>
      <c r="U4024" s="201">
        <v>1700</v>
      </c>
      <c r="V4024" t="s">
        <v>3268</v>
      </c>
      <c r="W4024" t="s">
        <v>3261</v>
      </c>
      <c r="X4024" t="s">
        <v>3257</v>
      </c>
      <c r="Y4024" t="s">
        <v>3258</v>
      </c>
      <c r="Z4024" t="s">
        <v>3259</v>
      </c>
      <c r="AA4024">
        <v>2158403</v>
      </c>
    </row>
    <row r="4025" spans="1:29" x14ac:dyDescent="0.25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</v>
      </c>
      <c r="G4025" s="202">
        <v>1312325</v>
      </c>
      <c r="H4025" s="198">
        <v>37041.44667824074</v>
      </c>
      <c r="I4025" t="s">
        <v>2987</v>
      </c>
      <c r="M4025" t="s">
        <v>1657</v>
      </c>
      <c r="N4025" t="s">
        <v>2977</v>
      </c>
      <c r="O4025" t="s">
        <v>40</v>
      </c>
      <c r="Q4025" s="199">
        <v>50</v>
      </c>
      <c r="S4025" t="s">
        <v>2945</v>
      </c>
      <c r="T4025" t="s">
        <v>3255</v>
      </c>
      <c r="U4025" s="201">
        <v>37.5</v>
      </c>
      <c r="V4025" t="s">
        <v>1677</v>
      </c>
      <c r="W4025" t="s">
        <v>1242</v>
      </c>
      <c r="X4025" t="s">
        <v>2984</v>
      </c>
      <c r="Y4025" t="s">
        <v>1072</v>
      </c>
      <c r="Z4025" t="s">
        <v>1904</v>
      </c>
      <c r="AA4025">
        <v>626297.1</v>
      </c>
      <c r="AB4025" s="198">
        <v>37043.875</v>
      </c>
      <c r="AC4025" s="198">
        <v>37043.875</v>
      </c>
    </row>
    <row r="4026" spans="1:29" x14ac:dyDescent="0.25">
      <c r="A4026" s="44" t="str">
        <f t="shared" si="311"/>
        <v>US Crude Financial</v>
      </c>
      <c r="B4026" s="44" t="str">
        <f t="shared" si="312"/>
        <v>US</v>
      </c>
      <c r="C4026" s="44" t="str">
        <f t="shared" si="313"/>
        <v>Crude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50000</v>
      </c>
      <c r="G4026" s="202">
        <v>1312326</v>
      </c>
      <c r="H4026" s="198">
        <v>37041.446689814817</v>
      </c>
      <c r="I4026" t="s">
        <v>1267</v>
      </c>
      <c r="M4026" t="s">
        <v>3086</v>
      </c>
      <c r="N4026" t="s">
        <v>1063</v>
      </c>
      <c r="O4026" t="s">
        <v>2972</v>
      </c>
      <c r="Q4026" s="199">
        <v>50000</v>
      </c>
      <c r="S4026" t="s">
        <v>2953</v>
      </c>
      <c r="T4026" t="s">
        <v>3255</v>
      </c>
      <c r="U4026" s="201">
        <v>28.81</v>
      </c>
      <c r="V4026" t="s">
        <v>1511</v>
      </c>
      <c r="W4026" t="s">
        <v>1065</v>
      </c>
      <c r="X4026" t="s">
        <v>1066</v>
      </c>
      <c r="Y4026" t="s">
        <v>1670</v>
      </c>
      <c r="Z4026" t="s">
        <v>1909</v>
      </c>
      <c r="AA4026">
        <v>109681</v>
      </c>
      <c r="AB4026" s="198">
        <v>37073</v>
      </c>
      <c r="AC4026" s="198">
        <v>37103</v>
      </c>
    </row>
    <row r="4027" spans="1:29" x14ac:dyDescent="0.25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20</v>
      </c>
      <c r="G4027" s="202">
        <v>1312328</v>
      </c>
      <c r="H4027" s="198">
        <v>37041.446967592594</v>
      </c>
      <c r="I4027" t="s">
        <v>3313</v>
      </c>
      <c r="M4027" t="s">
        <v>2952</v>
      </c>
      <c r="N4027" t="s">
        <v>3319</v>
      </c>
      <c r="O4027" t="s">
        <v>3320</v>
      </c>
      <c r="P4027" s="199">
        <v>20</v>
      </c>
      <c r="S4027" t="s">
        <v>3254</v>
      </c>
      <c r="T4027" t="s">
        <v>3255</v>
      </c>
      <c r="U4027" s="201">
        <v>941</v>
      </c>
      <c r="V4027" t="s">
        <v>502</v>
      </c>
      <c r="W4027" t="s">
        <v>3283</v>
      </c>
      <c r="X4027" t="s">
        <v>3257</v>
      </c>
      <c r="Y4027" t="s">
        <v>3258</v>
      </c>
      <c r="Z4027" t="s">
        <v>3259</v>
      </c>
      <c r="AA4027">
        <v>2158412</v>
      </c>
    </row>
    <row r="4028" spans="1:29" x14ac:dyDescent="0.25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151</v>
      </c>
      <c r="F4028" s="213">
        <f t="shared" si="315"/>
        <v>1510000</v>
      </c>
      <c r="G4028" s="202">
        <v>1312330</v>
      </c>
      <c r="H4028" s="198">
        <v>37041.447013888886</v>
      </c>
      <c r="I4028" t="s">
        <v>1600</v>
      </c>
      <c r="M4028" t="s">
        <v>2946</v>
      </c>
      <c r="N4028" t="s">
        <v>1538</v>
      </c>
      <c r="O4028" t="s">
        <v>2856</v>
      </c>
      <c r="P4028" s="199">
        <v>10000</v>
      </c>
      <c r="S4028" t="s">
        <v>2947</v>
      </c>
      <c r="T4028" t="s">
        <v>3255</v>
      </c>
      <c r="U4028" s="201">
        <v>-0.09</v>
      </c>
      <c r="V4028" t="s">
        <v>3116</v>
      </c>
      <c r="W4028" t="s">
        <v>2914</v>
      </c>
      <c r="X4028" t="s">
        <v>2915</v>
      </c>
      <c r="Y4028" t="s">
        <v>3275</v>
      </c>
      <c r="Z4028" t="s">
        <v>1909</v>
      </c>
      <c r="AA4028" t="s">
        <v>2857</v>
      </c>
      <c r="AB4028" s="198">
        <v>37196</v>
      </c>
      <c r="AC4028" s="198">
        <v>37346</v>
      </c>
    </row>
    <row r="4029" spans="1:29" x14ac:dyDescent="0.25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31</v>
      </c>
      <c r="F4029" s="213">
        <f t="shared" si="315"/>
        <v>155000</v>
      </c>
      <c r="G4029" s="202">
        <v>1312332</v>
      </c>
      <c r="H4029" s="198">
        <v>37041.447106481479</v>
      </c>
      <c r="I4029" t="s">
        <v>2992</v>
      </c>
      <c r="M4029" t="s">
        <v>2946</v>
      </c>
      <c r="N4029" t="s">
        <v>1538</v>
      </c>
      <c r="O4029" t="s">
        <v>1409</v>
      </c>
      <c r="Q4029" s="199">
        <v>5000</v>
      </c>
      <c r="S4029" t="s">
        <v>2947</v>
      </c>
      <c r="T4029" t="s">
        <v>3255</v>
      </c>
      <c r="U4029" s="201">
        <v>6.25</v>
      </c>
      <c r="V4029" t="s">
        <v>533</v>
      </c>
      <c r="W4029" t="s">
        <v>1410</v>
      </c>
      <c r="X4029" t="s">
        <v>1411</v>
      </c>
      <c r="Y4029" t="s">
        <v>3275</v>
      </c>
      <c r="Z4029" t="s">
        <v>1909</v>
      </c>
      <c r="AA4029" t="s">
        <v>2858</v>
      </c>
      <c r="AB4029" s="198">
        <v>37073.875</v>
      </c>
      <c r="AC4029" s="198">
        <v>37103.875</v>
      </c>
    </row>
    <row r="4030" spans="1:29" x14ac:dyDescent="0.25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</v>
      </c>
      <c r="G4030" s="202">
        <v>1312333</v>
      </c>
      <c r="H4030" s="198">
        <v>37041.447175925925</v>
      </c>
      <c r="I4030" t="s">
        <v>1243</v>
      </c>
      <c r="M4030" t="s">
        <v>1657</v>
      </c>
      <c r="N4030" t="s">
        <v>2977</v>
      </c>
      <c r="O4030" t="s">
        <v>246</v>
      </c>
      <c r="P4030" s="199">
        <v>50</v>
      </c>
      <c r="S4030" t="s">
        <v>2945</v>
      </c>
      <c r="T4030" t="s">
        <v>3255</v>
      </c>
      <c r="U4030" s="201">
        <v>24.95</v>
      </c>
      <c r="V4030" t="s">
        <v>1244</v>
      </c>
      <c r="W4030" t="s">
        <v>2993</v>
      </c>
      <c r="X4030" t="s">
        <v>2994</v>
      </c>
      <c r="Y4030" t="s">
        <v>1072</v>
      </c>
      <c r="Z4030" t="s">
        <v>1904</v>
      </c>
      <c r="AA4030">
        <v>626298.1</v>
      </c>
      <c r="AB4030" s="198">
        <v>37043.875</v>
      </c>
      <c r="AC4030" s="198">
        <v>37043.875</v>
      </c>
    </row>
    <row r="4031" spans="1:29" x14ac:dyDescent="0.25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20</v>
      </c>
      <c r="G4031" s="202">
        <v>1312334</v>
      </c>
      <c r="H4031" s="198">
        <v>37041.447268518517</v>
      </c>
      <c r="I4031" t="s">
        <v>3225</v>
      </c>
      <c r="M4031" t="s">
        <v>2952</v>
      </c>
      <c r="N4031" t="s">
        <v>3319</v>
      </c>
      <c r="O4031" t="s">
        <v>3320</v>
      </c>
      <c r="Q4031" s="199">
        <v>20</v>
      </c>
      <c r="S4031" t="s">
        <v>3254</v>
      </c>
      <c r="T4031" t="s">
        <v>3255</v>
      </c>
      <c r="U4031" s="201">
        <v>941.5</v>
      </c>
      <c r="V4031" t="s">
        <v>3268</v>
      </c>
      <c r="W4031" t="s">
        <v>3283</v>
      </c>
      <c r="X4031" t="s">
        <v>3257</v>
      </c>
      <c r="Y4031" t="s">
        <v>3258</v>
      </c>
      <c r="Z4031" t="s">
        <v>3259</v>
      </c>
      <c r="AA4031">
        <v>2158414</v>
      </c>
    </row>
    <row r="4032" spans="1:29" x14ac:dyDescent="0.25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5</v>
      </c>
      <c r="G4032" s="202">
        <v>1312335</v>
      </c>
      <c r="H4032" s="198">
        <v>37041.447291666664</v>
      </c>
      <c r="I4032" t="s">
        <v>3277</v>
      </c>
      <c r="M4032" t="s">
        <v>2952</v>
      </c>
      <c r="N4032" t="s">
        <v>3252</v>
      </c>
      <c r="O4032" t="s">
        <v>3253</v>
      </c>
      <c r="Q4032" s="199">
        <v>5</v>
      </c>
      <c r="S4032" t="s">
        <v>3254</v>
      </c>
      <c r="T4032" t="s">
        <v>3255</v>
      </c>
      <c r="U4032" s="201">
        <v>1701</v>
      </c>
      <c r="V4032" t="s">
        <v>3318</v>
      </c>
      <c r="W4032" t="s">
        <v>3261</v>
      </c>
      <c r="X4032" t="s">
        <v>3257</v>
      </c>
      <c r="Y4032" t="s">
        <v>3258</v>
      </c>
      <c r="Z4032" t="s">
        <v>3259</v>
      </c>
      <c r="AA4032">
        <v>2158416</v>
      </c>
    </row>
    <row r="4033" spans="1:29" x14ac:dyDescent="0.25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13">
        <f t="shared" si="315"/>
        <v>1510000</v>
      </c>
      <c r="G4033" s="202">
        <v>1312337</v>
      </c>
      <c r="H4033" s="198">
        <v>37041.447395833333</v>
      </c>
      <c r="I4033" t="s">
        <v>3095</v>
      </c>
      <c r="M4033" t="s">
        <v>2946</v>
      </c>
      <c r="N4033" t="s">
        <v>1538</v>
      </c>
      <c r="O4033" t="s">
        <v>2859</v>
      </c>
      <c r="P4033" s="199">
        <v>10000</v>
      </c>
      <c r="S4033" t="s">
        <v>2947</v>
      </c>
      <c r="T4033" t="s">
        <v>3255</v>
      </c>
      <c r="U4033" s="201">
        <v>-7.4999999999999997E-3</v>
      </c>
      <c r="V4033" t="s">
        <v>3389</v>
      </c>
      <c r="W4033" t="s">
        <v>1402</v>
      </c>
      <c r="X4033" t="s">
        <v>1403</v>
      </c>
      <c r="Y4033" t="s">
        <v>3275</v>
      </c>
      <c r="Z4033" t="s">
        <v>1909</v>
      </c>
      <c r="AA4033" t="s">
        <v>2860</v>
      </c>
      <c r="AB4033" s="198">
        <v>37196.875</v>
      </c>
      <c r="AC4033" s="198">
        <v>37346.875</v>
      </c>
    </row>
    <row r="4034" spans="1:29" x14ac:dyDescent="0.25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10</v>
      </c>
      <c r="G4034" s="202">
        <v>1312338</v>
      </c>
      <c r="H4034" s="198">
        <v>37041.447418981479</v>
      </c>
      <c r="I4034" t="s">
        <v>3321</v>
      </c>
      <c r="M4034" t="s">
        <v>2952</v>
      </c>
      <c r="N4034" t="s">
        <v>3265</v>
      </c>
      <c r="O4034" t="s">
        <v>3266</v>
      </c>
      <c r="Q4034" s="199">
        <v>10</v>
      </c>
      <c r="S4034" t="s">
        <v>3254</v>
      </c>
      <c r="T4034" t="s">
        <v>3255</v>
      </c>
      <c r="U4034" s="201">
        <v>1523</v>
      </c>
      <c r="V4034" t="s">
        <v>1283</v>
      </c>
      <c r="W4034" t="s">
        <v>3261</v>
      </c>
      <c r="X4034" t="s">
        <v>3257</v>
      </c>
      <c r="Y4034" t="s">
        <v>3258</v>
      </c>
      <c r="Z4034" t="s">
        <v>3259</v>
      </c>
      <c r="AA4034">
        <v>2158418</v>
      </c>
    </row>
    <row r="4035" spans="1:29" x14ac:dyDescent="0.25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15</v>
      </c>
      <c r="G4035" s="202">
        <v>1312339</v>
      </c>
      <c r="H4035" s="198">
        <v>37041.447534722225</v>
      </c>
      <c r="I4035" t="s">
        <v>3225</v>
      </c>
      <c r="M4035" t="s">
        <v>2952</v>
      </c>
      <c r="N4035" t="s">
        <v>3252</v>
      </c>
      <c r="O4035" t="s">
        <v>3253</v>
      </c>
      <c r="Q4035" s="199">
        <v>15</v>
      </c>
      <c r="S4035" t="s">
        <v>3254</v>
      </c>
      <c r="T4035" t="s">
        <v>3255</v>
      </c>
      <c r="U4035" s="201">
        <v>1701</v>
      </c>
      <c r="V4035" t="s">
        <v>3268</v>
      </c>
      <c r="W4035" t="s">
        <v>3261</v>
      </c>
      <c r="X4035" t="s">
        <v>3257</v>
      </c>
      <c r="Y4035" t="s">
        <v>3258</v>
      </c>
      <c r="Z4035" t="s">
        <v>3259</v>
      </c>
      <c r="AA4035">
        <v>2158420</v>
      </c>
    </row>
    <row r="4036" spans="1:29" x14ac:dyDescent="0.25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151</v>
      </c>
      <c r="F4036" s="213">
        <f t="shared" si="315"/>
        <v>1510000</v>
      </c>
      <c r="G4036" s="202">
        <v>1312340</v>
      </c>
      <c r="H4036" s="198">
        <v>37041.447581018518</v>
      </c>
      <c r="I4036" t="s">
        <v>1532</v>
      </c>
      <c r="M4036" t="s">
        <v>2946</v>
      </c>
      <c r="N4036" t="s">
        <v>1538</v>
      </c>
      <c r="O4036" t="s">
        <v>2861</v>
      </c>
      <c r="Q4036" s="199">
        <v>10000</v>
      </c>
      <c r="S4036" t="s">
        <v>2947</v>
      </c>
      <c r="T4036" t="s">
        <v>3255</v>
      </c>
      <c r="U4036" s="201">
        <v>-8.5000000000000006E-2</v>
      </c>
      <c r="V4036" t="s">
        <v>3203</v>
      </c>
      <c r="W4036" t="s">
        <v>2914</v>
      </c>
      <c r="X4036" t="s">
        <v>2915</v>
      </c>
      <c r="Y4036" t="s">
        <v>3275</v>
      </c>
      <c r="Z4036" t="s">
        <v>1909</v>
      </c>
      <c r="AA4036" t="s">
        <v>2862</v>
      </c>
      <c r="AB4036" s="198">
        <v>37196</v>
      </c>
      <c r="AC4036" s="198">
        <v>37346</v>
      </c>
    </row>
    <row r="4037" spans="1:29" x14ac:dyDescent="0.25">
      <c r="A4037" s="44" t="str">
        <f t="shared" si="311"/>
        <v>US Power Financial</v>
      </c>
      <c r="B4037" s="44" t="str">
        <f t="shared" si="312"/>
        <v>US</v>
      </c>
      <c r="C4037" s="44" t="str">
        <f t="shared" si="313"/>
        <v>Power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</v>
      </c>
      <c r="G4037" s="202">
        <v>1312341</v>
      </c>
      <c r="H4037" s="198">
        <v>37041.447650462964</v>
      </c>
      <c r="I4037" t="s">
        <v>1246</v>
      </c>
      <c r="M4037" t="s">
        <v>1657</v>
      </c>
      <c r="N4037" t="s">
        <v>1069</v>
      </c>
      <c r="O4037" t="s">
        <v>2809</v>
      </c>
      <c r="P4037" s="199">
        <v>50</v>
      </c>
      <c r="S4037" t="s">
        <v>2945</v>
      </c>
      <c r="T4037" t="s">
        <v>3255</v>
      </c>
      <c r="U4037" s="201">
        <v>22</v>
      </c>
      <c r="V4037" t="s">
        <v>4819</v>
      </c>
      <c r="W4037" t="s">
        <v>1070</v>
      </c>
      <c r="X4037" t="s">
        <v>1071</v>
      </c>
      <c r="Y4037" t="s">
        <v>1072</v>
      </c>
      <c r="Z4037" t="s">
        <v>1909</v>
      </c>
      <c r="AA4037">
        <v>626300.1</v>
      </c>
      <c r="AB4037" s="198">
        <v>37041.875</v>
      </c>
      <c r="AC4037" s="198">
        <v>37041.875</v>
      </c>
    </row>
    <row r="4038" spans="1:29" x14ac:dyDescent="0.25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31</v>
      </c>
      <c r="F4038" s="213">
        <f t="shared" si="315"/>
        <v>155000</v>
      </c>
      <c r="G4038" s="202">
        <v>1312342</v>
      </c>
      <c r="H4038" s="198">
        <v>37041.447708333333</v>
      </c>
      <c r="I4038" t="s">
        <v>2992</v>
      </c>
      <c r="M4038" t="s">
        <v>2946</v>
      </c>
      <c r="N4038" t="s">
        <v>1538</v>
      </c>
      <c r="O4038" t="s">
        <v>1413</v>
      </c>
      <c r="Q4038" s="199">
        <v>5000</v>
      </c>
      <c r="S4038" t="s">
        <v>2947</v>
      </c>
      <c r="T4038" t="s">
        <v>3255</v>
      </c>
      <c r="U4038" s="201">
        <v>6.25</v>
      </c>
      <c r="V4038" t="s">
        <v>465</v>
      </c>
      <c r="W4038" t="s">
        <v>1410</v>
      </c>
      <c r="X4038" t="s">
        <v>1411</v>
      </c>
      <c r="Y4038" t="s">
        <v>3275</v>
      </c>
      <c r="Z4038" t="s">
        <v>1909</v>
      </c>
      <c r="AA4038" t="s">
        <v>2863</v>
      </c>
      <c r="AB4038" s="198">
        <v>37104.875</v>
      </c>
      <c r="AC4038" s="198">
        <v>37134.875</v>
      </c>
    </row>
    <row r="4039" spans="1:29" x14ac:dyDescent="0.25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1312343</v>
      </c>
      <c r="H4039" s="198">
        <v>37041.448009259257</v>
      </c>
      <c r="I4039" t="s">
        <v>1592</v>
      </c>
      <c r="M4039" t="s">
        <v>2946</v>
      </c>
      <c r="N4039" t="s">
        <v>96</v>
      </c>
      <c r="O4039" t="s">
        <v>2345</v>
      </c>
      <c r="Q4039" s="199">
        <v>5000</v>
      </c>
      <c r="S4039" t="s">
        <v>3329</v>
      </c>
      <c r="T4039" t="s">
        <v>97</v>
      </c>
      <c r="U4039" s="201">
        <v>4.8150000000000004</v>
      </c>
      <c r="V4039" t="s">
        <v>1593</v>
      </c>
      <c r="W4039" t="s">
        <v>98</v>
      </c>
      <c r="X4039" t="s">
        <v>99</v>
      </c>
      <c r="Y4039" t="s">
        <v>1528</v>
      </c>
      <c r="Z4039" t="s">
        <v>1910</v>
      </c>
      <c r="AA4039">
        <v>818845</v>
      </c>
      <c r="AB4039" s="198">
        <v>37042.875</v>
      </c>
      <c r="AC4039" s="198">
        <v>37042.875</v>
      </c>
    </row>
    <row r="4040" spans="1:29" x14ac:dyDescent="0.25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750</v>
      </c>
      <c r="G4040" s="202">
        <v>1312344</v>
      </c>
      <c r="H4040" s="198">
        <v>37041.448206018518</v>
      </c>
      <c r="I4040" t="s">
        <v>1238</v>
      </c>
      <c r="M4040" t="s">
        <v>1657</v>
      </c>
      <c r="N4040" t="s">
        <v>2902</v>
      </c>
      <c r="O4040" t="s">
        <v>1296</v>
      </c>
      <c r="Q4040" s="199">
        <v>25</v>
      </c>
      <c r="S4040" t="s">
        <v>2945</v>
      </c>
      <c r="T4040" t="s">
        <v>3255</v>
      </c>
      <c r="U4040" s="201">
        <v>250</v>
      </c>
      <c r="V4040" t="s">
        <v>2905</v>
      </c>
      <c r="W4040" t="s">
        <v>2907</v>
      </c>
      <c r="X4040" t="s">
        <v>2903</v>
      </c>
      <c r="Y4040" t="s">
        <v>1072</v>
      </c>
      <c r="Z4040" t="s">
        <v>1904</v>
      </c>
      <c r="AA4040">
        <v>626302.1</v>
      </c>
      <c r="AB4040" s="198">
        <v>37043.875</v>
      </c>
      <c r="AC4040" s="198">
        <v>37072.875</v>
      </c>
    </row>
    <row r="4041" spans="1:29" x14ac:dyDescent="0.25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300000</v>
      </c>
      <c r="G4041" s="202">
        <v>1312345</v>
      </c>
      <c r="H4041" s="198">
        <v>37041.448460648149</v>
      </c>
      <c r="I4041" t="s">
        <v>2992</v>
      </c>
      <c r="M4041" t="s">
        <v>2946</v>
      </c>
      <c r="N4041" t="s">
        <v>1268</v>
      </c>
      <c r="O4041" t="s">
        <v>74</v>
      </c>
      <c r="Q4041" s="199">
        <v>10000</v>
      </c>
      <c r="S4041" t="s">
        <v>2947</v>
      </c>
      <c r="T4041" t="s">
        <v>3255</v>
      </c>
      <c r="U4041" s="201">
        <v>3.68</v>
      </c>
      <c r="V4041" t="s">
        <v>417</v>
      </c>
      <c r="W4041" t="s">
        <v>1580</v>
      </c>
      <c r="X4041" t="s">
        <v>1093</v>
      </c>
      <c r="Y4041" t="s">
        <v>3275</v>
      </c>
      <c r="Z4041" t="s">
        <v>1909</v>
      </c>
      <c r="AA4041" t="s">
        <v>2864</v>
      </c>
      <c r="AB4041" s="198">
        <v>37043.875</v>
      </c>
      <c r="AC4041" s="198">
        <v>37072.875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151</v>
      </c>
      <c r="F4042" s="213">
        <f t="shared" si="315"/>
        <v>377500</v>
      </c>
      <c r="G4042" s="202">
        <v>1312346</v>
      </c>
      <c r="H4042" s="198">
        <v>37041.448587962965</v>
      </c>
      <c r="I4042" t="s">
        <v>3227</v>
      </c>
      <c r="M4042" t="s">
        <v>2946</v>
      </c>
      <c r="N4042" t="s">
        <v>1268</v>
      </c>
      <c r="O4042" t="s">
        <v>1555</v>
      </c>
      <c r="P4042" s="199">
        <v>2500</v>
      </c>
      <c r="S4042" t="s">
        <v>2947</v>
      </c>
      <c r="T4042" t="s">
        <v>3255</v>
      </c>
      <c r="U4042" s="201">
        <v>4.17</v>
      </c>
      <c r="V4042" t="s">
        <v>3198</v>
      </c>
      <c r="W4042" t="s">
        <v>1767</v>
      </c>
      <c r="X4042" t="s">
        <v>1269</v>
      </c>
      <c r="Y4042" t="s">
        <v>3275</v>
      </c>
      <c r="Z4042" t="s">
        <v>1909</v>
      </c>
      <c r="AA4042" t="s">
        <v>2865</v>
      </c>
      <c r="AB4042" s="198">
        <v>37196</v>
      </c>
      <c r="AC4042" s="198">
        <v>37346</v>
      </c>
    </row>
    <row r="4043" spans="1:29" x14ac:dyDescent="0.25">
      <c r="A4043" s="44" t="str">
        <f t="shared" ref="A4043:A4106" si="316">B4043&amp;" "&amp;C4043&amp;" "&amp;D4043</f>
        <v xml:space="preserve"> Metals Financial</v>
      </c>
      <c r="B4043" s="44" t="str">
        <f t="shared" ref="B4043:B4106" si="317">IF((LEFT(N4043,2)="US"),"US","")</f>
        <v/>
      </c>
      <c r="C4043" s="44" t="str">
        <f t="shared" ref="C4043:C4106" si="318">M4043</f>
        <v>Metals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4</v>
      </c>
      <c r="G4043" s="202">
        <v>1312348</v>
      </c>
      <c r="H4043" s="198">
        <v>37041.448622685188</v>
      </c>
      <c r="I4043" t="s">
        <v>3277</v>
      </c>
      <c r="M4043" t="s">
        <v>2952</v>
      </c>
      <c r="N4043" t="s">
        <v>3252</v>
      </c>
      <c r="O4043" t="s">
        <v>3253</v>
      </c>
      <c r="Q4043" s="199">
        <v>4</v>
      </c>
      <c r="S4043" t="s">
        <v>3254</v>
      </c>
      <c r="T4043" t="s">
        <v>3255</v>
      </c>
      <c r="U4043" s="201">
        <v>1702</v>
      </c>
      <c r="V4043" t="s">
        <v>3318</v>
      </c>
      <c r="W4043" t="s">
        <v>3261</v>
      </c>
      <c r="X4043" t="s">
        <v>3257</v>
      </c>
      <c r="Y4043" t="s">
        <v>3258</v>
      </c>
      <c r="Z4043" t="s">
        <v>3259</v>
      </c>
      <c r="AA4043">
        <v>2158424</v>
      </c>
    </row>
    <row r="4044" spans="1:29" x14ac:dyDescent="0.25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1312349</v>
      </c>
      <c r="H4044" s="198">
        <v>37041.448703703703</v>
      </c>
      <c r="I4044" t="s">
        <v>1463</v>
      </c>
      <c r="M4044" t="s">
        <v>2946</v>
      </c>
      <c r="N4044" t="s">
        <v>96</v>
      </c>
      <c r="O4044" t="s">
        <v>2345</v>
      </c>
      <c r="P4044" s="199">
        <v>5000</v>
      </c>
      <c r="S4044" t="s">
        <v>3329</v>
      </c>
      <c r="T4044" t="s">
        <v>97</v>
      </c>
      <c r="U4044" s="201">
        <v>4.8</v>
      </c>
      <c r="V4044" t="s">
        <v>3338</v>
      </c>
      <c r="W4044" t="s">
        <v>98</v>
      </c>
      <c r="X4044" t="s">
        <v>99</v>
      </c>
      <c r="Y4044" t="s">
        <v>1528</v>
      </c>
      <c r="Z4044" t="s">
        <v>1910</v>
      </c>
      <c r="AA4044">
        <v>818847</v>
      </c>
      <c r="AB4044" s="198">
        <v>37042.875</v>
      </c>
      <c r="AC4044" s="198">
        <v>37042.875</v>
      </c>
    </row>
    <row r="4045" spans="1:29" x14ac:dyDescent="0.25">
      <c r="A4045" s="44" t="str">
        <f t="shared" si="316"/>
        <v xml:space="preserve"> Natural Gas Financial</v>
      </c>
      <c r="B4045" s="44" t="str">
        <f t="shared" si="317"/>
        <v/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300000</v>
      </c>
      <c r="G4045" s="202">
        <v>1312352</v>
      </c>
      <c r="H4045" s="198">
        <v>37041.448819444442</v>
      </c>
      <c r="I4045" t="s">
        <v>1254</v>
      </c>
      <c r="M4045" t="s">
        <v>2946</v>
      </c>
      <c r="N4045" t="s">
        <v>2866</v>
      </c>
      <c r="O4045" t="s">
        <v>2867</v>
      </c>
      <c r="P4045" s="199">
        <v>10000</v>
      </c>
      <c r="S4045" t="s">
        <v>2947</v>
      </c>
      <c r="T4045" t="s">
        <v>3255</v>
      </c>
      <c r="U4045" s="201">
        <v>3.87</v>
      </c>
      <c r="V4045" t="s">
        <v>3448</v>
      </c>
      <c r="W4045" t="s">
        <v>1557</v>
      </c>
      <c r="X4045" t="s">
        <v>1558</v>
      </c>
      <c r="Y4045" t="s">
        <v>3275</v>
      </c>
      <c r="Z4045" t="s">
        <v>1909</v>
      </c>
      <c r="AA4045" t="s">
        <v>2868</v>
      </c>
      <c r="AB4045" s="198">
        <v>37043.875</v>
      </c>
      <c r="AC4045" s="198">
        <v>37072.875</v>
      </c>
    </row>
    <row r="4046" spans="1:29" x14ac:dyDescent="0.25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600000</v>
      </c>
      <c r="G4046" s="202">
        <v>1312353</v>
      </c>
      <c r="H4046" s="198">
        <v>37041.449108796296</v>
      </c>
      <c r="I4046" t="s">
        <v>1267</v>
      </c>
      <c r="M4046" t="s">
        <v>2946</v>
      </c>
      <c r="N4046" t="s">
        <v>1268</v>
      </c>
      <c r="O4046" t="s">
        <v>111</v>
      </c>
      <c r="P4046" s="199">
        <v>20000</v>
      </c>
      <c r="S4046" t="s">
        <v>2947</v>
      </c>
      <c r="T4046" t="s">
        <v>3255</v>
      </c>
      <c r="U4046" s="201">
        <v>3.8624999999999998</v>
      </c>
      <c r="V4046" t="s">
        <v>1379</v>
      </c>
      <c r="W4046" t="s">
        <v>1767</v>
      </c>
      <c r="X4046" t="s">
        <v>1269</v>
      </c>
      <c r="Y4046" t="s">
        <v>3275</v>
      </c>
      <c r="Z4046" t="s">
        <v>1909</v>
      </c>
      <c r="AA4046" t="s">
        <v>2869</v>
      </c>
      <c r="AB4046" s="198">
        <v>37135.875</v>
      </c>
      <c r="AC4046" s="198">
        <v>37164.875</v>
      </c>
    </row>
    <row r="4047" spans="1:29" x14ac:dyDescent="0.25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150000</v>
      </c>
      <c r="G4047" s="202">
        <v>1312356</v>
      </c>
      <c r="H4047" s="198">
        <v>37041.449259259258</v>
      </c>
      <c r="I4047" t="s">
        <v>1267</v>
      </c>
      <c r="M4047" t="s">
        <v>2946</v>
      </c>
      <c r="N4047" t="s">
        <v>96</v>
      </c>
      <c r="O4047" t="s">
        <v>3128</v>
      </c>
      <c r="P4047" s="199">
        <v>5000</v>
      </c>
      <c r="S4047" t="s">
        <v>3329</v>
      </c>
      <c r="T4047" t="s">
        <v>97</v>
      </c>
      <c r="U4047" s="201">
        <v>4.88</v>
      </c>
      <c r="V4047" t="s">
        <v>1501</v>
      </c>
      <c r="W4047" t="s">
        <v>1502</v>
      </c>
      <c r="X4047" t="s">
        <v>99</v>
      </c>
      <c r="Y4047" t="s">
        <v>1528</v>
      </c>
      <c r="Z4047" t="s">
        <v>1910</v>
      </c>
      <c r="AA4047">
        <v>818848</v>
      </c>
      <c r="AB4047" s="198">
        <v>37043.875</v>
      </c>
      <c r="AC4047" s="198">
        <v>37072.875</v>
      </c>
    </row>
    <row r="4048" spans="1:29" x14ac:dyDescent="0.25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1312357</v>
      </c>
      <c r="H4048" s="198">
        <v>37041.449282407404</v>
      </c>
      <c r="I4048" t="s">
        <v>3148</v>
      </c>
      <c r="M4048" t="s">
        <v>3086</v>
      </c>
      <c r="N4048" t="s">
        <v>1063</v>
      </c>
      <c r="O4048" t="s">
        <v>2972</v>
      </c>
      <c r="P4048" s="199">
        <v>50000</v>
      </c>
      <c r="S4048" t="s">
        <v>2953</v>
      </c>
      <c r="T4048" t="s">
        <v>3255</v>
      </c>
      <c r="U4048" s="201">
        <v>28.79</v>
      </c>
      <c r="V4048" t="s">
        <v>1047</v>
      </c>
      <c r="W4048" t="s">
        <v>1065</v>
      </c>
      <c r="X4048" t="s">
        <v>1066</v>
      </c>
      <c r="Y4048" t="s">
        <v>1670</v>
      </c>
      <c r="Z4048" t="s">
        <v>1909</v>
      </c>
      <c r="AA4048">
        <v>109682</v>
      </c>
      <c r="AB4048" s="198">
        <v>37073</v>
      </c>
      <c r="AC4048" s="198">
        <v>37103</v>
      </c>
    </row>
    <row r="4049" spans="1:29" x14ac:dyDescent="0.25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30000</v>
      </c>
      <c r="G4049" s="202">
        <v>1312358</v>
      </c>
      <c r="H4049" s="198">
        <v>37041.449456018519</v>
      </c>
      <c r="I4049" t="s">
        <v>373</v>
      </c>
      <c r="M4049" t="s">
        <v>3086</v>
      </c>
      <c r="N4049" t="s">
        <v>1063</v>
      </c>
      <c r="O4049" t="s">
        <v>2972</v>
      </c>
      <c r="P4049" s="199">
        <v>30000</v>
      </c>
      <c r="S4049" t="s">
        <v>2953</v>
      </c>
      <c r="T4049" t="s">
        <v>3255</v>
      </c>
      <c r="U4049" s="201">
        <v>28.77</v>
      </c>
      <c r="V4049" t="s">
        <v>374</v>
      </c>
      <c r="W4049" t="s">
        <v>1065</v>
      </c>
      <c r="X4049" t="s">
        <v>1066</v>
      </c>
      <c r="Y4049" t="s">
        <v>1670</v>
      </c>
      <c r="Z4049" t="s">
        <v>1909</v>
      </c>
      <c r="AA4049">
        <v>109683</v>
      </c>
      <c r="AB4049" s="198">
        <v>37073</v>
      </c>
      <c r="AC4049" s="198">
        <v>37103</v>
      </c>
    </row>
    <row r="4050" spans="1:29" x14ac:dyDescent="0.25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20000</v>
      </c>
      <c r="G4050" s="202">
        <v>1312372</v>
      </c>
      <c r="H4050" s="198">
        <v>37041.449791666666</v>
      </c>
      <c r="I4050" t="s">
        <v>1062</v>
      </c>
      <c r="M4050" t="s">
        <v>3086</v>
      </c>
      <c r="N4050" t="s">
        <v>1063</v>
      </c>
      <c r="O4050" t="s">
        <v>2972</v>
      </c>
      <c r="P4050" s="199">
        <v>20000</v>
      </c>
      <c r="S4050" t="s">
        <v>2953</v>
      </c>
      <c r="T4050" t="s">
        <v>3255</v>
      </c>
      <c r="U4050" s="201">
        <v>28.77</v>
      </c>
      <c r="V4050" t="s">
        <v>1064</v>
      </c>
      <c r="W4050" t="s">
        <v>1065</v>
      </c>
      <c r="X4050" t="s">
        <v>1066</v>
      </c>
      <c r="Y4050" t="s">
        <v>1670</v>
      </c>
      <c r="Z4050" t="s">
        <v>1909</v>
      </c>
      <c r="AA4050">
        <v>109688</v>
      </c>
      <c r="AB4050" s="198">
        <v>37073</v>
      </c>
      <c r="AC4050" s="198">
        <v>37103</v>
      </c>
    </row>
    <row r="4051" spans="1:29" x14ac:dyDescent="0.25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150000</v>
      </c>
      <c r="G4051" s="202">
        <v>1312377</v>
      </c>
      <c r="H4051" s="198">
        <v>37041.450011574074</v>
      </c>
      <c r="I4051" t="s">
        <v>1600</v>
      </c>
      <c r="M4051" t="s">
        <v>2946</v>
      </c>
      <c r="N4051" t="s">
        <v>1524</v>
      </c>
      <c r="O4051" t="s">
        <v>1135</v>
      </c>
      <c r="Q4051" s="199">
        <v>5000</v>
      </c>
      <c r="S4051" t="s">
        <v>2947</v>
      </c>
      <c r="T4051" t="s">
        <v>3255</v>
      </c>
      <c r="U4051" s="201">
        <v>2.4700000000000002</v>
      </c>
      <c r="V4051" t="s">
        <v>3391</v>
      </c>
      <c r="W4051" t="s">
        <v>1126</v>
      </c>
      <c r="X4051" t="s">
        <v>83</v>
      </c>
      <c r="Y4051" t="s">
        <v>1528</v>
      </c>
      <c r="Z4051" t="s">
        <v>1909</v>
      </c>
      <c r="AA4051">
        <v>818851</v>
      </c>
      <c r="AB4051" s="198">
        <v>37043.875</v>
      </c>
      <c r="AC4051" s="198">
        <v>37072.875</v>
      </c>
    </row>
    <row r="4052" spans="1:29" x14ac:dyDescent="0.25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</v>
      </c>
      <c r="G4052" s="202">
        <v>1312379</v>
      </c>
      <c r="H4052" s="198">
        <v>37041.450335648151</v>
      </c>
      <c r="I4052" t="s">
        <v>2976</v>
      </c>
      <c r="M4052" t="s">
        <v>2946</v>
      </c>
      <c r="N4052" t="s">
        <v>1524</v>
      </c>
      <c r="O4052" t="s">
        <v>2016</v>
      </c>
      <c r="Q4052" s="199">
        <v>5000</v>
      </c>
      <c r="S4052" t="s">
        <v>2947</v>
      </c>
      <c r="T4052" t="s">
        <v>3255</v>
      </c>
      <c r="U4052" s="201">
        <v>3.6</v>
      </c>
      <c r="V4052" t="s">
        <v>3336</v>
      </c>
      <c r="W4052" t="s">
        <v>1107</v>
      </c>
      <c r="X4052" t="s">
        <v>1108</v>
      </c>
      <c r="Y4052" t="s">
        <v>1528</v>
      </c>
      <c r="Z4052" t="s">
        <v>1909</v>
      </c>
      <c r="AA4052">
        <v>818853</v>
      </c>
      <c r="AB4052" s="198">
        <v>37042.875</v>
      </c>
      <c r="AC4052" s="198">
        <v>37042.875</v>
      </c>
    </row>
    <row r="4053" spans="1:29" x14ac:dyDescent="0.25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1312380</v>
      </c>
      <c r="H4053" s="198">
        <v>37041.450370370374</v>
      </c>
      <c r="I4053" t="s">
        <v>1569</v>
      </c>
      <c r="M4053" t="s">
        <v>2946</v>
      </c>
      <c r="N4053" t="s">
        <v>1524</v>
      </c>
      <c r="O4053" t="s">
        <v>1150</v>
      </c>
      <c r="Q4053" s="199">
        <v>5000</v>
      </c>
      <c r="S4053" t="s">
        <v>2947</v>
      </c>
      <c r="T4053" t="s">
        <v>3255</v>
      </c>
      <c r="U4053" s="201">
        <v>2.9249999999999998</v>
      </c>
      <c r="V4053" t="s">
        <v>1438</v>
      </c>
      <c r="W4053" t="s">
        <v>1126</v>
      </c>
      <c r="X4053" t="s">
        <v>83</v>
      </c>
      <c r="Y4053" t="s">
        <v>1528</v>
      </c>
      <c r="Z4053" t="s">
        <v>1909</v>
      </c>
      <c r="AA4053">
        <v>818854</v>
      </c>
      <c r="AB4053" s="198">
        <v>37043.875</v>
      </c>
      <c r="AC4053" s="198">
        <v>37072.875</v>
      </c>
    </row>
    <row r="4054" spans="1:29" x14ac:dyDescent="0.25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</v>
      </c>
      <c r="G4054" s="202">
        <v>1312383</v>
      </c>
      <c r="H4054" s="198">
        <v>37041.450462962966</v>
      </c>
      <c r="I4054" t="s">
        <v>3264</v>
      </c>
      <c r="M4054" t="s">
        <v>2952</v>
      </c>
      <c r="N4054" t="s">
        <v>3265</v>
      </c>
      <c r="O4054" t="s">
        <v>206</v>
      </c>
      <c r="P4054" s="199">
        <v>50</v>
      </c>
      <c r="S4054" t="s">
        <v>3254</v>
      </c>
      <c r="T4054" t="s">
        <v>3255</v>
      </c>
      <c r="U4054" s="201">
        <v>1516</v>
      </c>
      <c r="V4054" t="s">
        <v>3267</v>
      </c>
      <c r="W4054" t="s">
        <v>3307</v>
      </c>
      <c r="X4054" t="s">
        <v>3257</v>
      </c>
      <c r="Y4054" t="s">
        <v>3258</v>
      </c>
      <c r="Z4054" t="s">
        <v>3259</v>
      </c>
      <c r="AA4054">
        <v>2158433</v>
      </c>
      <c r="AB4054" s="198">
        <v>37090</v>
      </c>
      <c r="AC4054" s="198">
        <v>37090</v>
      </c>
    </row>
    <row r="4055" spans="1:29" x14ac:dyDescent="0.25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</v>
      </c>
      <c r="G4055" s="202">
        <v>1312382</v>
      </c>
      <c r="H4055" s="198">
        <v>37041.450462962966</v>
      </c>
      <c r="I4055" t="s">
        <v>3264</v>
      </c>
      <c r="M4055" t="s">
        <v>2952</v>
      </c>
      <c r="N4055" t="s">
        <v>3265</v>
      </c>
      <c r="O4055" t="s">
        <v>1350</v>
      </c>
      <c r="Q4055" s="199">
        <v>50</v>
      </c>
      <c r="S4055" t="s">
        <v>3254</v>
      </c>
      <c r="T4055" t="s">
        <v>3255</v>
      </c>
      <c r="U4055" s="201">
        <v>1511.75</v>
      </c>
      <c r="V4055" t="s">
        <v>3267</v>
      </c>
      <c r="W4055" t="s">
        <v>3307</v>
      </c>
      <c r="X4055" t="s">
        <v>3257</v>
      </c>
      <c r="Y4055" t="s">
        <v>3258</v>
      </c>
      <c r="Z4055" t="s">
        <v>3259</v>
      </c>
      <c r="AA4055">
        <v>2158431</v>
      </c>
      <c r="AB4055" s="198">
        <v>37062</v>
      </c>
      <c r="AC4055" s="198">
        <v>37062</v>
      </c>
    </row>
    <row r="4056" spans="1:29" x14ac:dyDescent="0.25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</v>
      </c>
      <c r="F4056" s="213">
        <f t="shared" si="320"/>
        <v>250</v>
      </c>
      <c r="G4056" s="202">
        <v>1312384</v>
      </c>
      <c r="H4056" s="198">
        <v>37041.450543981482</v>
      </c>
      <c r="I4056" t="s">
        <v>3114</v>
      </c>
      <c r="M4056" t="s">
        <v>1657</v>
      </c>
      <c r="N4056" t="s">
        <v>2977</v>
      </c>
      <c r="O4056" t="s">
        <v>32</v>
      </c>
      <c r="P4056" s="199">
        <v>50</v>
      </c>
      <c r="S4056" t="s">
        <v>2945</v>
      </c>
      <c r="T4056" t="s">
        <v>3255</v>
      </c>
      <c r="U4056" s="201">
        <v>50.75</v>
      </c>
      <c r="V4056" t="s">
        <v>2975</v>
      </c>
      <c r="W4056" t="s">
        <v>2985</v>
      </c>
      <c r="X4056" t="s">
        <v>1252</v>
      </c>
      <c r="Y4056" t="s">
        <v>1072</v>
      </c>
      <c r="Z4056" t="s">
        <v>1904</v>
      </c>
      <c r="AA4056">
        <v>626310.1</v>
      </c>
      <c r="AB4056" s="198">
        <v>37046.875</v>
      </c>
      <c r="AC4056" s="198">
        <v>37050.875</v>
      </c>
    </row>
    <row r="4057" spans="1:29" x14ac:dyDescent="0.25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</v>
      </c>
      <c r="G4057" s="202">
        <v>1312385</v>
      </c>
      <c r="H4057" s="198">
        <v>37041.450590277775</v>
      </c>
      <c r="I4057" t="s">
        <v>3278</v>
      </c>
      <c r="M4057" t="s">
        <v>2952</v>
      </c>
      <c r="N4057" t="s">
        <v>3265</v>
      </c>
      <c r="O4057" t="s">
        <v>3266</v>
      </c>
      <c r="Q4057" s="199">
        <v>20</v>
      </c>
      <c r="S4057" t="s">
        <v>3254</v>
      </c>
      <c r="T4057" t="s">
        <v>3255</v>
      </c>
      <c r="U4057" s="201">
        <v>1524</v>
      </c>
      <c r="V4057" t="s">
        <v>3287</v>
      </c>
      <c r="W4057" t="s">
        <v>3261</v>
      </c>
      <c r="X4057" t="s">
        <v>3257</v>
      </c>
      <c r="Y4057" t="s">
        <v>3258</v>
      </c>
      <c r="Z4057" t="s">
        <v>3259</v>
      </c>
      <c r="AA4057">
        <v>2158435</v>
      </c>
    </row>
    <row r="4058" spans="1:29" x14ac:dyDescent="0.25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1312386</v>
      </c>
      <c r="H4058" s="198">
        <v>37041.450601851851</v>
      </c>
      <c r="I4058" t="s">
        <v>1062</v>
      </c>
      <c r="M4058" t="s">
        <v>3086</v>
      </c>
      <c r="N4058" t="s">
        <v>1063</v>
      </c>
      <c r="O4058" t="s">
        <v>2972</v>
      </c>
      <c r="P4058" s="199">
        <v>50000</v>
      </c>
      <c r="S4058" t="s">
        <v>2953</v>
      </c>
      <c r="T4058" t="s">
        <v>3255</v>
      </c>
      <c r="U4058" s="201">
        <v>28.75</v>
      </c>
      <c r="V4058" t="s">
        <v>1064</v>
      </c>
      <c r="W4058" t="s">
        <v>1065</v>
      </c>
      <c r="X4058" t="s">
        <v>1066</v>
      </c>
      <c r="Y4058" t="s">
        <v>1670</v>
      </c>
      <c r="Z4058" t="s">
        <v>1909</v>
      </c>
      <c r="AA4058">
        <v>109690</v>
      </c>
      <c r="AB4058" s="198">
        <v>37073</v>
      </c>
      <c r="AC4058" s="198">
        <v>37103</v>
      </c>
    </row>
    <row r="4059" spans="1:29" x14ac:dyDescent="0.25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330000</v>
      </c>
      <c r="G4059" s="202">
        <v>1312387</v>
      </c>
      <c r="H4059" s="198">
        <v>37041.450740740744</v>
      </c>
      <c r="I4059" t="s">
        <v>1238</v>
      </c>
      <c r="M4059" t="s">
        <v>2946</v>
      </c>
      <c r="N4059" t="s">
        <v>1524</v>
      </c>
      <c r="O4059" t="s">
        <v>1154</v>
      </c>
      <c r="P4059" s="199">
        <v>11000</v>
      </c>
      <c r="S4059" t="s">
        <v>2947</v>
      </c>
      <c r="T4059" t="s">
        <v>3255</v>
      </c>
      <c r="U4059" s="201">
        <v>3.61</v>
      </c>
      <c r="V4059" t="s">
        <v>1136</v>
      </c>
      <c r="W4059" t="s">
        <v>1402</v>
      </c>
      <c r="X4059" t="s">
        <v>1155</v>
      </c>
      <c r="Y4059" t="s">
        <v>1528</v>
      </c>
      <c r="Z4059" t="s">
        <v>1909</v>
      </c>
      <c r="AA4059">
        <v>818856</v>
      </c>
      <c r="AB4059" s="198">
        <v>37043.407638888886</v>
      </c>
      <c r="AC4059" s="198">
        <v>37072.407638888886</v>
      </c>
    </row>
    <row r="4060" spans="1:29" x14ac:dyDescent="0.25">
      <c r="A4060" s="44" t="str">
        <f t="shared" si="316"/>
        <v>US Power Physical</v>
      </c>
      <c r="B4060" s="44" t="str">
        <f t="shared" si="317"/>
        <v>US</v>
      </c>
      <c r="C4060" s="44" t="str">
        <f t="shared" si="318"/>
        <v>Power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1550</v>
      </c>
      <c r="G4060" s="202">
        <v>1312388</v>
      </c>
      <c r="H4060" s="198">
        <v>37041.450879629629</v>
      </c>
      <c r="I4060" t="s">
        <v>2999</v>
      </c>
      <c r="M4060" t="s">
        <v>1657</v>
      </c>
      <c r="N4060" t="s">
        <v>2977</v>
      </c>
      <c r="O4060" t="s">
        <v>42</v>
      </c>
      <c r="P4060" s="199">
        <v>50</v>
      </c>
      <c r="S4060" t="s">
        <v>2945</v>
      </c>
      <c r="T4060" t="s">
        <v>3255</v>
      </c>
      <c r="U4060" s="201">
        <v>40.75</v>
      </c>
      <c r="V4060" t="s">
        <v>46</v>
      </c>
      <c r="W4060" t="s">
        <v>1247</v>
      </c>
      <c r="X4060" t="s">
        <v>1248</v>
      </c>
      <c r="Y4060" t="s">
        <v>1072</v>
      </c>
      <c r="Z4060" t="s">
        <v>1904</v>
      </c>
      <c r="AA4060">
        <v>626313.1</v>
      </c>
      <c r="AB4060" s="198">
        <v>37377.591666666667</v>
      </c>
      <c r="AC4060" s="198">
        <v>37407.591666666667</v>
      </c>
    </row>
    <row r="4061" spans="1:29" x14ac:dyDescent="0.25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16</v>
      </c>
      <c r="G4061" s="202">
        <v>1312389</v>
      </c>
      <c r="H4061" s="198">
        <v>37041.450983796298</v>
      </c>
      <c r="I4061" t="s">
        <v>1049</v>
      </c>
      <c r="M4061" t="s">
        <v>2952</v>
      </c>
      <c r="N4061" t="s">
        <v>3252</v>
      </c>
      <c r="O4061" t="s">
        <v>3253</v>
      </c>
      <c r="Q4061" s="199">
        <v>16</v>
      </c>
      <c r="S4061" t="s">
        <v>3254</v>
      </c>
      <c r="T4061" t="s">
        <v>3255</v>
      </c>
      <c r="U4061" s="201">
        <v>1702</v>
      </c>
      <c r="V4061" t="s">
        <v>342</v>
      </c>
      <c r="W4061" t="s">
        <v>3261</v>
      </c>
      <c r="X4061" t="s">
        <v>3257</v>
      </c>
      <c r="Y4061" t="s">
        <v>3258</v>
      </c>
      <c r="Z4061" t="s">
        <v>3259</v>
      </c>
      <c r="AA4061">
        <v>2158438</v>
      </c>
    </row>
    <row r="4062" spans="1:29" x14ac:dyDescent="0.25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1312390</v>
      </c>
      <c r="H4062" s="198">
        <v>37041.451053240744</v>
      </c>
      <c r="I4062" t="s">
        <v>1267</v>
      </c>
      <c r="M4062" t="s">
        <v>3086</v>
      </c>
      <c r="N4062" t="s">
        <v>488</v>
      </c>
      <c r="O4062" t="s">
        <v>489</v>
      </c>
      <c r="P4062" s="199">
        <v>25000</v>
      </c>
      <c r="S4062" t="s">
        <v>2949</v>
      </c>
      <c r="T4062" t="s">
        <v>3255</v>
      </c>
      <c r="U4062" s="201">
        <v>-0.14000000000000001</v>
      </c>
      <c r="V4062" t="s">
        <v>3197</v>
      </c>
      <c r="W4062" t="s">
        <v>377</v>
      </c>
      <c r="X4062" t="s">
        <v>490</v>
      </c>
      <c r="Y4062" t="s">
        <v>3275</v>
      </c>
      <c r="Z4062" t="s">
        <v>1909</v>
      </c>
      <c r="AA4062" t="s">
        <v>2870</v>
      </c>
      <c r="AB4062" s="198">
        <v>37073</v>
      </c>
      <c r="AC4062" s="198">
        <v>37103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310000</v>
      </c>
      <c r="G4063" s="202">
        <v>1312392</v>
      </c>
      <c r="H4063" s="198">
        <v>37041.451655092591</v>
      </c>
      <c r="I4063" t="s">
        <v>1532</v>
      </c>
      <c r="M4063" t="s">
        <v>2946</v>
      </c>
      <c r="N4063" t="s">
        <v>1538</v>
      </c>
      <c r="O4063" t="s">
        <v>903</v>
      </c>
      <c r="P4063" s="199">
        <v>10000</v>
      </c>
      <c r="S4063" t="s">
        <v>2947</v>
      </c>
      <c r="T4063" t="s">
        <v>3255</v>
      </c>
      <c r="U4063" s="201">
        <v>-0.66500000000000004</v>
      </c>
      <c r="V4063" t="s">
        <v>1424</v>
      </c>
      <c r="W4063" t="s">
        <v>1469</v>
      </c>
      <c r="X4063" t="s">
        <v>1470</v>
      </c>
      <c r="Y4063" t="s">
        <v>3275</v>
      </c>
      <c r="Z4063" t="s">
        <v>1909</v>
      </c>
      <c r="AA4063" t="s">
        <v>2871</v>
      </c>
      <c r="AB4063" s="198">
        <v>37073.875</v>
      </c>
      <c r="AC4063" s="198">
        <v>37103.875</v>
      </c>
    </row>
    <row r="4064" spans="1:29" x14ac:dyDescent="0.25">
      <c r="A4064" s="44" t="str">
        <f t="shared" si="316"/>
        <v>US Crude Financial</v>
      </c>
      <c r="B4064" s="44" t="str">
        <f t="shared" si="317"/>
        <v>US</v>
      </c>
      <c r="C4064" s="44" t="str">
        <f t="shared" si="318"/>
        <v>Crude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50000</v>
      </c>
      <c r="G4064" s="202">
        <v>1312393</v>
      </c>
      <c r="H4064" s="198">
        <v>37041.451655092591</v>
      </c>
      <c r="I4064" t="s">
        <v>1062</v>
      </c>
      <c r="M4064" t="s">
        <v>3086</v>
      </c>
      <c r="N4064" t="s">
        <v>1063</v>
      </c>
      <c r="O4064" t="s">
        <v>2972</v>
      </c>
      <c r="P4064" s="199">
        <v>50000</v>
      </c>
      <c r="S4064" t="s">
        <v>2953</v>
      </c>
      <c r="T4064" t="s">
        <v>3255</v>
      </c>
      <c r="U4064" s="201">
        <v>28.73</v>
      </c>
      <c r="V4064" t="s">
        <v>1513</v>
      </c>
      <c r="W4064" t="s">
        <v>1065</v>
      </c>
      <c r="X4064" t="s">
        <v>1066</v>
      </c>
      <c r="Y4064" t="s">
        <v>1670</v>
      </c>
      <c r="Z4064" t="s">
        <v>1909</v>
      </c>
      <c r="AA4064">
        <v>109691</v>
      </c>
      <c r="AB4064" s="198">
        <v>37073</v>
      </c>
      <c r="AC4064" s="198">
        <v>37103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151</v>
      </c>
      <c r="F4065" s="213">
        <f t="shared" si="320"/>
        <v>755000</v>
      </c>
      <c r="G4065" s="202">
        <v>1312394</v>
      </c>
      <c r="H4065" s="198">
        <v>37041.451944444445</v>
      </c>
      <c r="I4065" t="s">
        <v>1274</v>
      </c>
      <c r="M4065" t="s">
        <v>2946</v>
      </c>
      <c r="N4065" t="s">
        <v>1268</v>
      </c>
      <c r="O4065" t="s">
        <v>1555</v>
      </c>
      <c r="P4065" s="199">
        <v>5000</v>
      </c>
      <c r="S4065" t="s">
        <v>2947</v>
      </c>
      <c r="T4065" t="s">
        <v>3255</v>
      </c>
      <c r="U4065" s="201">
        <v>4.165</v>
      </c>
      <c r="V4065" t="s">
        <v>1275</v>
      </c>
      <c r="W4065" t="s">
        <v>1767</v>
      </c>
      <c r="X4065" t="s">
        <v>1269</v>
      </c>
      <c r="Y4065" t="s">
        <v>3275</v>
      </c>
      <c r="Z4065" t="s">
        <v>1909</v>
      </c>
      <c r="AA4065" t="s">
        <v>2872</v>
      </c>
      <c r="AB4065" s="198">
        <v>37196</v>
      </c>
      <c r="AC4065" s="198">
        <v>37346</v>
      </c>
    </row>
    <row r="4066" spans="1:29" x14ac:dyDescent="0.25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1312396</v>
      </c>
      <c r="H4066" s="198">
        <v>37041.45207175926</v>
      </c>
      <c r="I4066" t="s">
        <v>1592</v>
      </c>
      <c r="M4066" t="s">
        <v>2946</v>
      </c>
      <c r="N4066" t="s">
        <v>96</v>
      </c>
      <c r="O4066" t="s">
        <v>2345</v>
      </c>
      <c r="Q4066" s="199">
        <v>5000</v>
      </c>
      <c r="S4066" t="s">
        <v>3329</v>
      </c>
      <c r="T4066" t="s">
        <v>97</v>
      </c>
      <c r="U4066" s="201">
        <v>4.8150000000000004</v>
      </c>
      <c r="V4066" t="s">
        <v>1593</v>
      </c>
      <c r="W4066" t="s">
        <v>98</v>
      </c>
      <c r="X4066" t="s">
        <v>99</v>
      </c>
      <c r="Y4066" t="s">
        <v>1528</v>
      </c>
      <c r="Z4066" t="s">
        <v>1910</v>
      </c>
      <c r="AA4066">
        <v>818858</v>
      </c>
      <c r="AB4066" s="198">
        <v>37042.875</v>
      </c>
      <c r="AC4066" s="198">
        <v>37042.875</v>
      </c>
    </row>
    <row r="4067" spans="1:29" x14ac:dyDescent="0.25">
      <c r="A4067" s="44" t="str">
        <f t="shared" si="316"/>
        <v>US Crude Financial</v>
      </c>
      <c r="B4067" s="44" t="str">
        <f t="shared" si="317"/>
        <v>US</v>
      </c>
      <c r="C4067" s="44" t="str">
        <f t="shared" si="318"/>
        <v>Crude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50000</v>
      </c>
      <c r="G4067" s="202">
        <v>1312397</v>
      </c>
      <c r="H4067" s="198">
        <v>37041.452175925922</v>
      </c>
      <c r="I4067" t="s">
        <v>1062</v>
      </c>
      <c r="M4067" t="s">
        <v>3086</v>
      </c>
      <c r="N4067" t="s">
        <v>1063</v>
      </c>
      <c r="O4067" t="s">
        <v>2972</v>
      </c>
      <c r="P4067" s="199">
        <v>50000</v>
      </c>
      <c r="S4067" t="s">
        <v>2953</v>
      </c>
      <c r="T4067" t="s">
        <v>3255</v>
      </c>
      <c r="U4067" s="201">
        <v>28.73</v>
      </c>
      <c r="V4067" t="s">
        <v>1513</v>
      </c>
      <c r="W4067" t="s">
        <v>1065</v>
      </c>
      <c r="X4067" t="s">
        <v>1066</v>
      </c>
      <c r="Y4067" t="s">
        <v>1670</v>
      </c>
      <c r="Z4067" t="s">
        <v>1909</v>
      </c>
      <c r="AA4067">
        <v>109693</v>
      </c>
      <c r="AB4067" s="198">
        <v>37073</v>
      </c>
      <c r="AC4067" s="198">
        <v>37103</v>
      </c>
    </row>
    <row r="4068" spans="1:29" x14ac:dyDescent="0.25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1312398</v>
      </c>
      <c r="H4068" s="198">
        <v>37041.452303240738</v>
      </c>
      <c r="I4068" t="s">
        <v>3343</v>
      </c>
      <c r="M4068" t="s">
        <v>2946</v>
      </c>
      <c r="N4068" t="s">
        <v>96</v>
      </c>
      <c r="O4068" t="s">
        <v>3128</v>
      </c>
      <c r="Q4068" s="199">
        <v>5000</v>
      </c>
      <c r="S4068" t="s">
        <v>3329</v>
      </c>
      <c r="T4068" t="s">
        <v>97</v>
      </c>
      <c r="U4068" s="201">
        <v>4.8600000000000003</v>
      </c>
      <c r="V4068" t="s">
        <v>3388</v>
      </c>
      <c r="W4068" t="s">
        <v>1502</v>
      </c>
      <c r="X4068" t="s">
        <v>99</v>
      </c>
      <c r="Y4068" t="s">
        <v>1528</v>
      </c>
      <c r="Z4068" t="s">
        <v>1910</v>
      </c>
      <c r="AA4068">
        <v>818859</v>
      </c>
      <c r="AB4068" s="198">
        <v>37043.875</v>
      </c>
      <c r="AC4068" s="198">
        <v>37072.875</v>
      </c>
    </row>
    <row r="4069" spans="1:29" x14ac:dyDescent="0.25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1312400</v>
      </c>
      <c r="H4069" s="198">
        <v>37041.452523148146</v>
      </c>
      <c r="I4069" t="s">
        <v>1062</v>
      </c>
      <c r="M4069" t="s">
        <v>3086</v>
      </c>
      <c r="N4069" t="s">
        <v>1063</v>
      </c>
      <c r="O4069" t="s">
        <v>2972</v>
      </c>
      <c r="Q4069" s="199">
        <v>50000</v>
      </c>
      <c r="S4069" t="s">
        <v>2953</v>
      </c>
      <c r="T4069" t="s">
        <v>3255</v>
      </c>
      <c r="U4069" s="201">
        <v>28.75</v>
      </c>
      <c r="V4069" t="s">
        <v>80</v>
      </c>
      <c r="W4069" t="s">
        <v>1065</v>
      </c>
      <c r="X4069" t="s">
        <v>1066</v>
      </c>
      <c r="Y4069" t="s">
        <v>1670</v>
      </c>
      <c r="Z4069" t="s">
        <v>1909</v>
      </c>
      <c r="AA4069">
        <v>109694</v>
      </c>
      <c r="AB4069" s="198">
        <v>37073</v>
      </c>
      <c r="AC4069" s="198">
        <v>37103</v>
      </c>
    </row>
    <row r="4070" spans="1:29" x14ac:dyDescent="0.25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5000</v>
      </c>
      <c r="G4070" s="202">
        <v>1312401</v>
      </c>
      <c r="H4070" s="198">
        <v>37041.452534722222</v>
      </c>
      <c r="I4070" t="s">
        <v>1094</v>
      </c>
      <c r="M4070" t="s">
        <v>2946</v>
      </c>
      <c r="N4070" t="s">
        <v>96</v>
      </c>
      <c r="O4070" t="s">
        <v>2345</v>
      </c>
      <c r="P4070" s="199">
        <v>5000</v>
      </c>
      <c r="S4070" t="s">
        <v>3329</v>
      </c>
      <c r="T4070" t="s">
        <v>97</v>
      </c>
      <c r="U4070" s="201">
        <v>4.8</v>
      </c>
      <c r="V4070" t="s">
        <v>3354</v>
      </c>
      <c r="W4070" t="s">
        <v>98</v>
      </c>
      <c r="X4070" t="s">
        <v>99</v>
      </c>
      <c r="Y4070" t="s">
        <v>1528</v>
      </c>
      <c r="Z4070" t="s">
        <v>1910</v>
      </c>
      <c r="AA4070">
        <v>818861</v>
      </c>
      <c r="AB4070" s="198">
        <v>37042.875</v>
      </c>
      <c r="AC4070" s="198">
        <v>37042.875</v>
      </c>
    </row>
    <row r="4071" spans="1:29" x14ac:dyDescent="0.25">
      <c r="A4071" s="44" t="str">
        <f t="shared" si="316"/>
        <v>US Power Physical</v>
      </c>
      <c r="B4071" s="44" t="str">
        <f t="shared" si="317"/>
        <v>US</v>
      </c>
      <c r="C4071" s="44" t="str">
        <f t="shared" si="318"/>
        <v>Power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1500</v>
      </c>
      <c r="G4071" s="202">
        <v>1312402</v>
      </c>
      <c r="H4071" s="198">
        <v>37041.452592592592</v>
      </c>
      <c r="I4071" t="s">
        <v>3228</v>
      </c>
      <c r="M4071" t="s">
        <v>1657</v>
      </c>
      <c r="N4071" t="s">
        <v>2977</v>
      </c>
      <c r="O4071" t="s">
        <v>59</v>
      </c>
      <c r="P4071" s="199">
        <v>50</v>
      </c>
      <c r="S4071" t="s">
        <v>2945</v>
      </c>
      <c r="T4071" t="s">
        <v>3255</v>
      </c>
      <c r="U4071" s="201">
        <v>55.25</v>
      </c>
      <c r="V4071" t="s">
        <v>1237</v>
      </c>
      <c r="W4071" t="s">
        <v>2985</v>
      </c>
      <c r="X4071" t="s">
        <v>1266</v>
      </c>
      <c r="Y4071" t="s">
        <v>1072</v>
      </c>
      <c r="Z4071" t="s">
        <v>1904</v>
      </c>
      <c r="AA4071">
        <v>626315.1</v>
      </c>
      <c r="AB4071" s="198">
        <v>37043.594444444447</v>
      </c>
      <c r="AC4071" s="198">
        <v>37072.594444444447</v>
      </c>
    </row>
    <row r="4072" spans="1:29" x14ac:dyDescent="0.25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151</v>
      </c>
      <c r="F4072" s="213">
        <f t="shared" si="320"/>
        <v>755000</v>
      </c>
      <c r="G4072" s="202">
        <v>1312403</v>
      </c>
      <c r="H4072" s="198">
        <v>37041.452789351853</v>
      </c>
      <c r="I4072" t="s">
        <v>1573</v>
      </c>
      <c r="M4072" t="s">
        <v>2946</v>
      </c>
      <c r="N4072" t="s">
        <v>1538</v>
      </c>
      <c r="O4072" t="s">
        <v>356</v>
      </c>
      <c r="P4072" s="199">
        <v>5000</v>
      </c>
      <c r="S4072" t="s">
        <v>2947</v>
      </c>
      <c r="T4072" t="s">
        <v>3255</v>
      </c>
      <c r="U4072" s="201">
        <v>2.2000000000000002</v>
      </c>
      <c r="V4072" t="s">
        <v>2497</v>
      </c>
      <c r="W4072" t="s">
        <v>106</v>
      </c>
      <c r="X4072" t="s">
        <v>107</v>
      </c>
      <c r="Y4072" t="s">
        <v>3275</v>
      </c>
      <c r="Z4072" t="s">
        <v>1909</v>
      </c>
      <c r="AA4072" t="s">
        <v>2873</v>
      </c>
      <c r="AB4072" s="198">
        <v>37196</v>
      </c>
      <c r="AC4072" s="198">
        <v>37346</v>
      </c>
    </row>
    <row r="4073" spans="1:29" x14ac:dyDescent="0.25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2000</v>
      </c>
      <c r="G4073" s="202">
        <v>1312404</v>
      </c>
      <c r="H4073" s="198">
        <v>37041.452800925923</v>
      </c>
      <c r="I4073" t="s">
        <v>1592</v>
      </c>
      <c r="M4073" t="s">
        <v>2946</v>
      </c>
      <c r="N4073" t="s">
        <v>96</v>
      </c>
      <c r="O4073" t="s">
        <v>2345</v>
      </c>
      <c r="Q4073" s="199">
        <v>2000</v>
      </c>
      <c r="S4073" t="s">
        <v>3329</v>
      </c>
      <c r="T4073" t="s">
        <v>97</v>
      </c>
      <c r="U4073" s="201">
        <v>4.8150000000000004</v>
      </c>
      <c r="V4073" t="s">
        <v>1593</v>
      </c>
      <c r="W4073" t="s">
        <v>98</v>
      </c>
      <c r="X4073" t="s">
        <v>99</v>
      </c>
      <c r="Y4073" t="s">
        <v>1528</v>
      </c>
      <c r="Z4073" t="s">
        <v>1910</v>
      </c>
      <c r="AA4073">
        <v>818862</v>
      </c>
      <c r="AB4073" s="198">
        <v>37042.875</v>
      </c>
      <c r="AC4073" s="198">
        <v>37042.875</v>
      </c>
    </row>
    <row r="4074" spans="1:29" x14ac:dyDescent="0.25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150000</v>
      </c>
      <c r="G4074" s="202">
        <v>1312405</v>
      </c>
      <c r="H4074" s="198">
        <v>37041.4528125</v>
      </c>
      <c r="I4074" t="s">
        <v>1472</v>
      </c>
      <c r="J4074" t="s">
        <v>1256</v>
      </c>
      <c r="K4074" t="s">
        <v>1257</v>
      </c>
      <c r="M4074" t="s">
        <v>2946</v>
      </c>
      <c r="N4074" t="s">
        <v>1268</v>
      </c>
      <c r="O4074" t="s">
        <v>2814</v>
      </c>
      <c r="Q4074" s="199">
        <v>5000</v>
      </c>
      <c r="S4074" t="s">
        <v>2947</v>
      </c>
      <c r="T4074" t="s">
        <v>3255</v>
      </c>
      <c r="U4074" s="201">
        <v>2.4750000000000001</v>
      </c>
      <c r="V4074" t="s">
        <v>889</v>
      </c>
      <c r="W4074" t="s">
        <v>104</v>
      </c>
      <c r="X4074" t="s">
        <v>885</v>
      </c>
      <c r="Y4074" t="s">
        <v>3275</v>
      </c>
      <c r="Z4074" t="s">
        <v>1909</v>
      </c>
      <c r="AA4074" t="s">
        <v>2874</v>
      </c>
      <c r="AB4074" s="198">
        <v>37043.875</v>
      </c>
      <c r="AC4074" s="198">
        <v>37072.875</v>
      </c>
    </row>
    <row r="4075" spans="1:29" x14ac:dyDescent="0.25">
      <c r="A4075" s="44" t="str">
        <f t="shared" si="316"/>
        <v xml:space="preserve"> Natural Gas Physical</v>
      </c>
      <c r="B4075" s="44" t="str">
        <f t="shared" si="317"/>
        <v/>
      </c>
      <c r="C4075" s="44" t="str">
        <f t="shared" si="318"/>
        <v>Natural Gas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10000</v>
      </c>
      <c r="G4075" s="202">
        <v>1312406</v>
      </c>
      <c r="H4075" s="198">
        <v>37041.452951388892</v>
      </c>
      <c r="I4075" t="s">
        <v>1463</v>
      </c>
      <c r="M4075" t="s">
        <v>2946</v>
      </c>
      <c r="N4075" t="s">
        <v>96</v>
      </c>
      <c r="O4075" t="s">
        <v>1016</v>
      </c>
      <c r="P4075" s="199">
        <v>10000</v>
      </c>
      <c r="S4075" t="s">
        <v>3329</v>
      </c>
      <c r="T4075" t="s">
        <v>97</v>
      </c>
      <c r="U4075" s="201">
        <v>4.7750000000000004</v>
      </c>
      <c r="V4075" t="s">
        <v>3338</v>
      </c>
      <c r="W4075" t="s">
        <v>98</v>
      </c>
      <c r="X4075" t="s">
        <v>99</v>
      </c>
      <c r="Y4075" t="s">
        <v>1528</v>
      </c>
      <c r="Z4075" t="s">
        <v>1910</v>
      </c>
      <c r="AA4075">
        <v>818863</v>
      </c>
      <c r="AB4075" s="198">
        <v>37041.875</v>
      </c>
      <c r="AC4075" s="198">
        <v>37041.875</v>
      </c>
    </row>
    <row r="4076" spans="1:29" x14ac:dyDescent="0.25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60000</v>
      </c>
      <c r="G4076" s="202">
        <v>1312408</v>
      </c>
      <c r="H4076" s="198">
        <v>37041.453182870369</v>
      </c>
      <c r="I4076" t="s">
        <v>1277</v>
      </c>
      <c r="M4076" t="s">
        <v>2946</v>
      </c>
      <c r="N4076" t="s">
        <v>1268</v>
      </c>
      <c r="O4076" t="s">
        <v>74</v>
      </c>
      <c r="P4076" s="199">
        <v>2000</v>
      </c>
      <c r="S4076" t="s">
        <v>2947</v>
      </c>
      <c r="T4076" t="s">
        <v>3255</v>
      </c>
      <c r="U4076" s="201">
        <v>3.66</v>
      </c>
      <c r="V4076" t="s">
        <v>2330</v>
      </c>
      <c r="W4076" t="s">
        <v>1580</v>
      </c>
      <c r="X4076" t="s">
        <v>1093</v>
      </c>
      <c r="Y4076" t="s">
        <v>3275</v>
      </c>
      <c r="Z4076" t="s">
        <v>1909</v>
      </c>
      <c r="AA4076" t="s">
        <v>2875</v>
      </c>
      <c r="AB4076" s="198">
        <v>37043.875</v>
      </c>
      <c r="AC4076" s="198">
        <v>37072.875</v>
      </c>
    </row>
    <row r="4077" spans="1:29" x14ac:dyDescent="0.25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59</v>
      </c>
      <c r="F4077" s="213">
        <f t="shared" si="320"/>
        <v>2950</v>
      </c>
      <c r="G4077" s="202">
        <v>1312409</v>
      </c>
      <c r="H4077" s="198">
        <v>37041.453333333331</v>
      </c>
      <c r="I4077" t="s">
        <v>1226</v>
      </c>
      <c r="M4077" t="s">
        <v>1657</v>
      </c>
      <c r="N4077" t="s">
        <v>2977</v>
      </c>
      <c r="O4077" t="s">
        <v>2145</v>
      </c>
      <c r="P4077" s="199">
        <v>50</v>
      </c>
      <c r="S4077" t="s">
        <v>2945</v>
      </c>
      <c r="T4077" t="s">
        <v>3255</v>
      </c>
      <c r="U4077" s="201">
        <v>37.75</v>
      </c>
      <c r="V4077" t="s">
        <v>3173</v>
      </c>
      <c r="W4077" t="s">
        <v>1678</v>
      </c>
      <c r="X4077" t="s">
        <v>2986</v>
      </c>
      <c r="Y4077" t="s">
        <v>1072</v>
      </c>
      <c r="Z4077" t="s">
        <v>1904</v>
      </c>
      <c r="AA4077">
        <v>626317.1</v>
      </c>
      <c r="AB4077" s="198">
        <v>37257.600694444445</v>
      </c>
      <c r="AC4077" s="198">
        <v>37315.600694444445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151</v>
      </c>
      <c r="F4078" s="213">
        <f t="shared" si="320"/>
        <v>377500</v>
      </c>
      <c r="G4078" s="202">
        <v>1312412</v>
      </c>
      <c r="H4078" s="198">
        <v>37041.453460648147</v>
      </c>
      <c r="I4078" t="s">
        <v>1267</v>
      </c>
      <c r="M4078" t="s">
        <v>2946</v>
      </c>
      <c r="N4078" t="s">
        <v>1268</v>
      </c>
      <c r="O4078" t="s">
        <v>1555</v>
      </c>
      <c r="P4078" s="199">
        <v>2500</v>
      </c>
      <c r="S4078" t="s">
        <v>2947</v>
      </c>
      <c r="T4078" t="s">
        <v>3255</v>
      </c>
      <c r="U4078" s="201">
        <v>4.16</v>
      </c>
      <c r="V4078" t="s">
        <v>1343</v>
      </c>
      <c r="W4078" t="s">
        <v>1767</v>
      </c>
      <c r="X4078" t="s">
        <v>1269</v>
      </c>
      <c r="Y4078" t="s">
        <v>3275</v>
      </c>
      <c r="Z4078" t="s">
        <v>1909</v>
      </c>
      <c r="AA4078" t="s">
        <v>2876</v>
      </c>
      <c r="AB4078" s="198">
        <v>37196</v>
      </c>
      <c r="AC4078" s="198">
        <v>37346</v>
      </c>
    </row>
    <row r="4079" spans="1:29" x14ac:dyDescent="0.25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300000</v>
      </c>
      <c r="G4079" s="202">
        <v>1312413</v>
      </c>
      <c r="H4079" s="198">
        <v>37041.453541666669</v>
      </c>
      <c r="I4079" t="s">
        <v>1276</v>
      </c>
      <c r="M4079" t="s">
        <v>2946</v>
      </c>
      <c r="N4079" t="s">
        <v>1524</v>
      </c>
      <c r="O4079" t="s">
        <v>3383</v>
      </c>
      <c r="Q4079" s="199">
        <v>10000</v>
      </c>
      <c r="S4079" t="s">
        <v>2947</v>
      </c>
      <c r="T4079" t="s">
        <v>3255</v>
      </c>
      <c r="U4079" s="201">
        <v>3.8650000000000002</v>
      </c>
      <c r="V4079" t="s">
        <v>3118</v>
      </c>
      <c r="W4079" t="s">
        <v>1117</v>
      </c>
      <c r="X4079" t="s">
        <v>1118</v>
      </c>
      <c r="Y4079" t="s">
        <v>1528</v>
      </c>
      <c r="Z4079" t="s">
        <v>1909</v>
      </c>
      <c r="AA4079">
        <v>818864</v>
      </c>
      <c r="AB4079" s="198">
        <v>37043.875</v>
      </c>
      <c r="AC4079" s="198">
        <v>37072.875</v>
      </c>
    </row>
    <row r="4080" spans="1:29" x14ac:dyDescent="0.25">
      <c r="A4080" s="44" t="str">
        <f t="shared" si="316"/>
        <v xml:space="preserve"> LPG Financial</v>
      </c>
      <c r="B4080" s="44" t="str">
        <f t="shared" si="317"/>
        <v/>
      </c>
      <c r="C4080" s="44" t="str">
        <f t="shared" si="318"/>
        <v>LPG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</v>
      </c>
      <c r="F4080" s="213">
        <f t="shared" si="320"/>
        <v>6000</v>
      </c>
      <c r="G4080" s="202">
        <v>1312416</v>
      </c>
      <c r="H4080" s="198">
        <v>37041.453773148147</v>
      </c>
      <c r="I4080" t="s">
        <v>3148</v>
      </c>
      <c r="M4080" t="s">
        <v>2951</v>
      </c>
      <c r="N4080" t="s">
        <v>208</v>
      </c>
      <c r="O4080" t="s">
        <v>4750</v>
      </c>
      <c r="P4080" s="199">
        <v>2000</v>
      </c>
      <c r="S4080" t="s">
        <v>4751</v>
      </c>
      <c r="T4080" t="s">
        <v>3255</v>
      </c>
      <c r="U4080" s="201">
        <v>297</v>
      </c>
      <c r="V4080" t="s">
        <v>2877</v>
      </c>
      <c r="W4080" t="s">
        <v>209</v>
      </c>
      <c r="X4080" t="s">
        <v>210</v>
      </c>
      <c r="Y4080" t="s">
        <v>1670</v>
      </c>
      <c r="Z4080" t="s">
        <v>3420</v>
      </c>
      <c r="AA4080">
        <v>109695</v>
      </c>
      <c r="AB4080" s="198">
        <v>37165</v>
      </c>
      <c r="AC4080" s="198">
        <v>37256</v>
      </c>
    </row>
    <row r="4081" spans="1:29" x14ac:dyDescent="0.25">
      <c r="A4081" s="44" t="str">
        <f t="shared" si="316"/>
        <v>US Power Physical</v>
      </c>
      <c r="B4081" s="44" t="str">
        <f t="shared" si="317"/>
        <v>US</v>
      </c>
      <c r="C4081" s="44" t="str">
        <f t="shared" si="318"/>
        <v>Power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5</v>
      </c>
      <c r="F4081" s="213">
        <f t="shared" si="320"/>
        <v>250</v>
      </c>
      <c r="G4081" s="202">
        <v>1312418</v>
      </c>
      <c r="H4081" s="198">
        <v>37041.454421296294</v>
      </c>
      <c r="I4081" t="s">
        <v>2991</v>
      </c>
      <c r="M4081" t="s">
        <v>1657</v>
      </c>
      <c r="N4081" t="s">
        <v>2977</v>
      </c>
      <c r="O4081" t="s">
        <v>2846</v>
      </c>
      <c r="Q4081" s="199">
        <v>50</v>
      </c>
      <c r="S4081" t="s">
        <v>2945</v>
      </c>
      <c r="T4081" t="s">
        <v>3255</v>
      </c>
      <c r="U4081" s="201">
        <v>43</v>
      </c>
      <c r="V4081" t="s">
        <v>1689</v>
      </c>
      <c r="W4081" t="s">
        <v>2993</v>
      </c>
      <c r="X4081" t="s">
        <v>2994</v>
      </c>
      <c r="Y4081" t="s">
        <v>1072</v>
      </c>
      <c r="Z4081" t="s">
        <v>1904</v>
      </c>
      <c r="AA4081">
        <v>626320.1</v>
      </c>
      <c r="AB4081" s="198">
        <v>37053.875</v>
      </c>
      <c r="AC4081" s="198">
        <v>37057.875</v>
      </c>
    </row>
    <row r="4082" spans="1:29" x14ac:dyDescent="0.25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1312419</v>
      </c>
      <c r="H4082" s="198">
        <v>37041.454525462963</v>
      </c>
      <c r="I4082" t="s">
        <v>1427</v>
      </c>
      <c r="M4082" t="s">
        <v>2946</v>
      </c>
      <c r="N4082" t="s">
        <v>1556</v>
      </c>
      <c r="O4082" t="s">
        <v>422</v>
      </c>
      <c r="Q4082" s="199">
        <v>10000</v>
      </c>
      <c r="S4082" t="s">
        <v>2947</v>
      </c>
      <c r="T4082" t="s">
        <v>3255</v>
      </c>
      <c r="U4082" s="201">
        <v>3.875</v>
      </c>
      <c r="V4082" t="s">
        <v>2170</v>
      </c>
      <c r="W4082" t="s">
        <v>1557</v>
      </c>
      <c r="X4082" t="s">
        <v>1558</v>
      </c>
      <c r="Y4082" t="s">
        <v>1528</v>
      </c>
      <c r="Z4082" t="s">
        <v>1909</v>
      </c>
      <c r="AA4082">
        <v>818867</v>
      </c>
      <c r="AB4082" s="198">
        <v>37043.875</v>
      </c>
      <c r="AC4082" s="198">
        <v>37072.875</v>
      </c>
    </row>
    <row r="4083" spans="1:29" x14ac:dyDescent="0.25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2</v>
      </c>
      <c r="G4083" s="202">
        <v>1312420</v>
      </c>
      <c r="H4083" s="198">
        <v>37041.454918981479</v>
      </c>
      <c r="I4083" t="s">
        <v>3277</v>
      </c>
      <c r="M4083" t="s">
        <v>2952</v>
      </c>
      <c r="N4083" t="s">
        <v>3265</v>
      </c>
      <c r="O4083" t="s">
        <v>3266</v>
      </c>
      <c r="Q4083" s="199">
        <v>2</v>
      </c>
      <c r="S4083" t="s">
        <v>3254</v>
      </c>
      <c r="T4083" t="s">
        <v>3255</v>
      </c>
      <c r="U4083" s="201">
        <v>1525</v>
      </c>
      <c r="V4083" t="s">
        <v>3318</v>
      </c>
      <c r="W4083" t="s">
        <v>3261</v>
      </c>
      <c r="X4083" t="s">
        <v>3257</v>
      </c>
      <c r="Y4083" t="s">
        <v>3258</v>
      </c>
      <c r="Z4083" t="s">
        <v>3259</v>
      </c>
      <c r="AA4083">
        <v>2158636</v>
      </c>
    </row>
    <row r="4084" spans="1:29" x14ac:dyDescent="0.25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1312421</v>
      </c>
      <c r="H4084" s="198">
        <v>37041.455138888887</v>
      </c>
      <c r="I4084" t="s">
        <v>1262</v>
      </c>
      <c r="M4084" t="s">
        <v>2946</v>
      </c>
      <c r="N4084" t="s">
        <v>1268</v>
      </c>
      <c r="O4084" t="s">
        <v>2320</v>
      </c>
      <c r="P4084" s="199">
        <v>5000</v>
      </c>
      <c r="S4084" t="s">
        <v>2947</v>
      </c>
      <c r="T4084" t="s">
        <v>3255</v>
      </c>
      <c r="U4084" s="201">
        <v>3.7250000000000001</v>
      </c>
      <c r="V4084" t="s">
        <v>322</v>
      </c>
      <c r="W4084" t="s">
        <v>89</v>
      </c>
      <c r="X4084" t="s">
        <v>90</v>
      </c>
      <c r="Y4084" t="s">
        <v>3275</v>
      </c>
      <c r="Z4084" t="s">
        <v>1909</v>
      </c>
      <c r="AA4084" t="s">
        <v>2878</v>
      </c>
      <c r="AB4084" s="198">
        <v>37043.875</v>
      </c>
      <c r="AC4084" s="198">
        <v>37072.875</v>
      </c>
    </row>
    <row r="4085" spans="1:29" x14ac:dyDescent="0.25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1312424</v>
      </c>
      <c r="H4085" s="198">
        <v>37041.455358796295</v>
      </c>
      <c r="I4085" t="s">
        <v>1331</v>
      </c>
      <c r="M4085" t="s">
        <v>2946</v>
      </c>
      <c r="N4085" t="s">
        <v>96</v>
      </c>
      <c r="O4085" t="s">
        <v>3128</v>
      </c>
      <c r="P4085" s="199">
        <v>5000</v>
      </c>
      <c r="S4085" t="s">
        <v>3329</v>
      </c>
      <c r="T4085" t="s">
        <v>97</v>
      </c>
      <c r="U4085" s="201">
        <v>4.8499999999999996</v>
      </c>
      <c r="V4085" t="s">
        <v>1332</v>
      </c>
      <c r="W4085" t="s">
        <v>1502</v>
      </c>
      <c r="X4085" t="s">
        <v>99</v>
      </c>
      <c r="Y4085" t="s">
        <v>1528</v>
      </c>
      <c r="Z4085" t="s">
        <v>1910</v>
      </c>
      <c r="AA4085">
        <v>818870</v>
      </c>
      <c r="AB4085" s="198">
        <v>37043.875</v>
      </c>
      <c r="AC4085" s="198">
        <v>37072.875</v>
      </c>
    </row>
    <row r="4086" spans="1:29" x14ac:dyDescent="0.25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5000</v>
      </c>
      <c r="G4086" s="202">
        <v>1312425</v>
      </c>
      <c r="H4086" s="198">
        <v>37041.455370370371</v>
      </c>
      <c r="I4086" t="s">
        <v>1238</v>
      </c>
      <c r="M4086" t="s">
        <v>2946</v>
      </c>
      <c r="N4086" t="s">
        <v>1524</v>
      </c>
      <c r="O4086" t="s">
        <v>110</v>
      </c>
      <c r="P4086" s="199">
        <v>5000</v>
      </c>
      <c r="S4086" t="s">
        <v>2947</v>
      </c>
      <c r="T4086" t="s">
        <v>3255</v>
      </c>
      <c r="U4086" s="201">
        <v>3.6150000000000002</v>
      </c>
      <c r="V4086" t="s">
        <v>1525</v>
      </c>
      <c r="W4086" t="s">
        <v>1101</v>
      </c>
      <c r="X4086" t="s">
        <v>1102</v>
      </c>
      <c r="Y4086" t="s">
        <v>1528</v>
      </c>
      <c r="Z4086" t="s">
        <v>1909</v>
      </c>
      <c r="AA4086">
        <v>818871</v>
      </c>
      <c r="AB4086" s="198">
        <v>37042.875</v>
      </c>
      <c r="AC4086" s="198">
        <v>37042.875</v>
      </c>
    </row>
    <row r="4087" spans="1:29" x14ac:dyDescent="0.25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1312427</v>
      </c>
      <c r="H4087" s="198">
        <v>37041.455393518518</v>
      </c>
      <c r="I4087" t="s">
        <v>1062</v>
      </c>
      <c r="M4087" t="s">
        <v>3086</v>
      </c>
      <c r="N4087" t="s">
        <v>1063</v>
      </c>
      <c r="O4087" t="s">
        <v>2972</v>
      </c>
      <c r="Q4087" s="199">
        <v>25000</v>
      </c>
      <c r="S4087" t="s">
        <v>2953</v>
      </c>
      <c r="T4087" t="s">
        <v>3255</v>
      </c>
      <c r="U4087" s="201">
        <v>28.77</v>
      </c>
      <c r="V4087" t="s">
        <v>447</v>
      </c>
      <c r="W4087" t="s">
        <v>1065</v>
      </c>
      <c r="X4087" t="s">
        <v>1066</v>
      </c>
      <c r="Y4087" t="s">
        <v>1670</v>
      </c>
      <c r="Z4087" t="s">
        <v>1909</v>
      </c>
      <c r="AA4087">
        <v>109697</v>
      </c>
      <c r="AB4087" s="198">
        <v>37073</v>
      </c>
      <c r="AC4087" s="198">
        <v>37103</v>
      </c>
    </row>
    <row r="4088" spans="1:29" x14ac:dyDescent="0.25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151</v>
      </c>
      <c r="F4088" s="213">
        <f t="shared" si="320"/>
        <v>755000</v>
      </c>
      <c r="G4088" s="202">
        <v>1312428</v>
      </c>
      <c r="H4088" s="198">
        <v>37041.455543981479</v>
      </c>
      <c r="I4088" t="s">
        <v>3151</v>
      </c>
      <c r="M4088" t="s">
        <v>2946</v>
      </c>
      <c r="N4088" t="s">
        <v>1538</v>
      </c>
      <c r="O4088" t="s">
        <v>356</v>
      </c>
      <c r="Q4088" s="199">
        <v>5000</v>
      </c>
      <c r="S4088" t="s">
        <v>2947</v>
      </c>
      <c r="T4088" t="s">
        <v>3255</v>
      </c>
      <c r="U4088" s="201">
        <v>2.2999999999999998</v>
      </c>
      <c r="V4088" t="s">
        <v>421</v>
      </c>
      <c r="W4088" t="s">
        <v>106</v>
      </c>
      <c r="X4088" t="s">
        <v>107</v>
      </c>
      <c r="Y4088" t="s">
        <v>3275</v>
      </c>
      <c r="Z4088" t="s">
        <v>1909</v>
      </c>
      <c r="AA4088" t="s">
        <v>2879</v>
      </c>
      <c r="AB4088" s="198">
        <v>37196</v>
      </c>
      <c r="AC4088" s="198">
        <v>37346</v>
      </c>
    </row>
    <row r="4089" spans="1:29" x14ac:dyDescent="0.25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18</v>
      </c>
      <c r="G4089" s="202">
        <v>1312429</v>
      </c>
      <c r="H4089" s="198">
        <v>37041.455555555556</v>
      </c>
      <c r="I4089" t="s">
        <v>3321</v>
      </c>
      <c r="M4089" t="s">
        <v>2952</v>
      </c>
      <c r="N4089" t="s">
        <v>3265</v>
      </c>
      <c r="O4089" t="s">
        <v>3266</v>
      </c>
      <c r="Q4089" s="199">
        <v>18</v>
      </c>
      <c r="S4089" t="s">
        <v>3254</v>
      </c>
      <c r="T4089" t="s">
        <v>3255</v>
      </c>
      <c r="U4089" s="201">
        <v>1525</v>
      </c>
      <c r="V4089" t="s">
        <v>1283</v>
      </c>
      <c r="W4089" t="s">
        <v>3261</v>
      </c>
      <c r="X4089" t="s">
        <v>3257</v>
      </c>
      <c r="Y4089" t="s">
        <v>3258</v>
      </c>
      <c r="Z4089" t="s">
        <v>3259</v>
      </c>
      <c r="AA4089">
        <v>2158640</v>
      </c>
    </row>
    <row r="4090" spans="1:29" x14ac:dyDescent="0.25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620000</v>
      </c>
      <c r="G4090" s="202">
        <v>1312430</v>
      </c>
      <c r="H4090" s="198">
        <v>37041.456134259257</v>
      </c>
      <c r="I4090" t="s">
        <v>3095</v>
      </c>
      <c r="M4090" t="s">
        <v>2946</v>
      </c>
      <c r="N4090" t="s">
        <v>1268</v>
      </c>
      <c r="O4090" t="s">
        <v>1537</v>
      </c>
      <c r="P4090" s="199">
        <v>20000</v>
      </c>
      <c r="S4090" t="s">
        <v>2947</v>
      </c>
      <c r="T4090" t="s">
        <v>3255</v>
      </c>
      <c r="U4090" s="201">
        <v>3.73</v>
      </c>
      <c r="V4090" t="s">
        <v>71</v>
      </c>
      <c r="W4090" t="s">
        <v>1767</v>
      </c>
      <c r="X4090" t="s">
        <v>1269</v>
      </c>
      <c r="Y4090" t="s">
        <v>3275</v>
      </c>
      <c r="Z4090" t="s">
        <v>1909</v>
      </c>
      <c r="AA4090" t="s">
        <v>2880</v>
      </c>
      <c r="AB4090" s="198">
        <v>37073.875</v>
      </c>
      <c r="AC4090" s="198">
        <v>37103.875</v>
      </c>
    </row>
    <row r="4091" spans="1:29" x14ac:dyDescent="0.25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20</v>
      </c>
      <c r="G4091" s="202">
        <v>1312431</v>
      </c>
      <c r="H4091" s="198">
        <v>37041.456192129626</v>
      </c>
      <c r="I4091" t="s">
        <v>3278</v>
      </c>
      <c r="M4091" t="s">
        <v>2952</v>
      </c>
      <c r="N4091" t="s">
        <v>3252</v>
      </c>
      <c r="O4091" t="s">
        <v>3253</v>
      </c>
      <c r="Q4091" s="199">
        <v>20</v>
      </c>
      <c r="S4091" t="s">
        <v>3254</v>
      </c>
      <c r="T4091" t="s">
        <v>3255</v>
      </c>
      <c r="U4091" s="201">
        <v>1703</v>
      </c>
      <c r="V4091" t="s">
        <v>3287</v>
      </c>
      <c r="W4091" t="s">
        <v>3261</v>
      </c>
      <c r="X4091" t="s">
        <v>3257</v>
      </c>
      <c r="Y4091" t="s">
        <v>3258</v>
      </c>
      <c r="Z4091" t="s">
        <v>3259</v>
      </c>
      <c r="AA4091">
        <v>2158645</v>
      </c>
    </row>
    <row r="4092" spans="1:29" x14ac:dyDescent="0.25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30</v>
      </c>
      <c r="F4092" s="213">
        <f t="shared" si="320"/>
        <v>150000</v>
      </c>
      <c r="G4092" s="202">
        <v>1312432</v>
      </c>
      <c r="H4092" s="198">
        <v>37041.456354166665</v>
      </c>
      <c r="I4092" t="s">
        <v>872</v>
      </c>
      <c r="M4092" t="s">
        <v>2946</v>
      </c>
      <c r="N4092" t="s">
        <v>96</v>
      </c>
      <c r="O4092" t="s">
        <v>3128</v>
      </c>
      <c r="P4092" s="199">
        <v>5000</v>
      </c>
      <c r="S4092" t="s">
        <v>3329</v>
      </c>
      <c r="T4092" t="s">
        <v>97</v>
      </c>
      <c r="U4092" s="201">
        <v>4.8499999999999996</v>
      </c>
      <c r="V4092" t="s">
        <v>905</v>
      </c>
      <c r="W4092" t="s">
        <v>1502</v>
      </c>
      <c r="X4092" t="s">
        <v>99</v>
      </c>
      <c r="Y4092" t="s">
        <v>1528</v>
      </c>
      <c r="Z4092" t="s">
        <v>1910</v>
      </c>
      <c r="AA4092">
        <v>818876</v>
      </c>
      <c r="AB4092" s="198">
        <v>37043.875</v>
      </c>
      <c r="AC4092" s="198">
        <v>37072.875</v>
      </c>
    </row>
    <row r="4093" spans="1:29" x14ac:dyDescent="0.25">
      <c r="A4093" s="44" t="str">
        <f t="shared" si="316"/>
        <v>US Emissions Physical</v>
      </c>
      <c r="B4093" s="44" t="str">
        <f t="shared" si="317"/>
        <v>US</v>
      </c>
      <c r="C4093" s="44" t="str">
        <f t="shared" si="318"/>
        <v>Emissions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</v>
      </c>
      <c r="G4093" s="202">
        <v>1312433</v>
      </c>
      <c r="H4093" s="198">
        <v>37041.456608796296</v>
      </c>
      <c r="I4093" t="s">
        <v>1376</v>
      </c>
      <c r="M4093" t="s">
        <v>2881</v>
      </c>
      <c r="N4093" t="s">
        <v>2882</v>
      </c>
      <c r="O4093" t="s">
        <v>2883</v>
      </c>
      <c r="P4093" s="199">
        <v>2500</v>
      </c>
      <c r="S4093" t="s">
        <v>2884</v>
      </c>
      <c r="T4093" t="s">
        <v>3255</v>
      </c>
      <c r="U4093" s="201">
        <v>194.5</v>
      </c>
      <c r="V4093" t="s">
        <v>2885</v>
      </c>
      <c r="W4093" t="s">
        <v>1775</v>
      </c>
      <c r="X4093" t="s">
        <v>2886</v>
      </c>
      <c r="Y4093" t="s">
        <v>1072</v>
      </c>
      <c r="Z4093" t="s">
        <v>1909</v>
      </c>
      <c r="AA4093">
        <v>626322.1</v>
      </c>
    </row>
    <row r="4094" spans="1:29" x14ac:dyDescent="0.25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1312436</v>
      </c>
      <c r="H4094" s="198">
        <v>37041.456828703704</v>
      </c>
      <c r="I4094" t="s">
        <v>1267</v>
      </c>
      <c r="M4094" t="s">
        <v>3086</v>
      </c>
      <c r="N4094" t="s">
        <v>1063</v>
      </c>
      <c r="O4094" t="s">
        <v>2972</v>
      </c>
      <c r="Q4094" s="199">
        <v>50000</v>
      </c>
      <c r="S4094" t="s">
        <v>2953</v>
      </c>
      <c r="T4094" t="s">
        <v>3255</v>
      </c>
      <c r="U4094" s="201">
        <v>28.79</v>
      </c>
      <c r="V4094" t="s">
        <v>3197</v>
      </c>
      <c r="W4094" t="s">
        <v>1065</v>
      </c>
      <c r="X4094" t="s">
        <v>1066</v>
      </c>
      <c r="Y4094" t="s">
        <v>1670</v>
      </c>
      <c r="Z4094" t="s">
        <v>1909</v>
      </c>
      <c r="AA4094">
        <v>109699</v>
      </c>
      <c r="AB4094" s="198">
        <v>37073</v>
      </c>
      <c r="AC4094" s="198">
        <v>37103</v>
      </c>
    </row>
    <row r="4095" spans="1:29" x14ac:dyDescent="0.25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1312437</v>
      </c>
      <c r="H4095" s="198">
        <v>37041.456944444442</v>
      </c>
      <c r="I4095" t="s">
        <v>1262</v>
      </c>
      <c r="M4095" t="s">
        <v>2946</v>
      </c>
      <c r="N4095" t="s">
        <v>1268</v>
      </c>
      <c r="O4095" t="s">
        <v>2320</v>
      </c>
      <c r="P4095" s="199">
        <v>5000</v>
      </c>
      <c r="S4095" t="s">
        <v>2947</v>
      </c>
      <c r="T4095" t="s">
        <v>3255</v>
      </c>
      <c r="U4095" s="201">
        <v>3.7149999999999999</v>
      </c>
      <c r="V4095" t="s">
        <v>322</v>
      </c>
      <c r="W4095" t="s">
        <v>89</v>
      </c>
      <c r="X4095" t="s">
        <v>90</v>
      </c>
      <c r="Y4095" t="s">
        <v>3275</v>
      </c>
      <c r="Z4095" t="s">
        <v>1909</v>
      </c>
      <c r="AA4095" t="s">
        <v>2887</v>
      </c>
      <c r="AB4095" s="198">
        <v>37043.875</v>
      </c>
      <c r="AC4095" s="198">
        <v>37072.875</v>
      </c>
    </row>
    <row r="4096" spans="1:29" x14ac:dyDescent="0.25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8</v>
      </c>
      <c r="G4096" s="202">
        <v>1312439</v>
      </c>
      <c r="H4096" s="198">
        <v>37041.456990740742</v>
      </c>
      <c r="I4096" t="s">
        <v>3322</v>
      </c>
      <c r="M4096" t="s">
        <v>2952</v>
      </c>
      <c r="N4096" t="s">
        <v>3280</v>
      </c>
      <c r="O4096" t="s">
        <v>3281</v>
      </c>
      <c r="P4096" s="199">
        <v>8</v>
      </c>
      <c r="S4096" t="s">
        <v>3282</v>
      </c>
      <c r="T4096" t="s">
        <v>3255</v>
      </c>
      <c r="U4096" s="201">
        <v>7060</v>
      </c>
      <c r="V4096" t="s">
        <v>225</v>
      </c>
      <c r="W4096" t="s">
        <v>3283</v>
      </c>
      <c r="X4096" t="s">
        <v>3257</v>
      </c>
      <c r="Y4096" t="s">
        <v>3258</v>
      </c>
      <c r="Z4096" t="s">
        <v>3259</v>
      </c>
      <c r="AA4096">
        <v>2158647</v>
      </c>
    </row>
    <row r="4097" spans="1:29" x14ac:dyDescent="0.25">
      <c r="A4097" s="44" t="str">
        <f t="shared" si="316"/>
        <v xml:space="preserve"> Natural Gas Financial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123</v>
      </c>
      <c r="F4097" s="213">
        <f t="shared" si="320"/>
        <v>615000</v>
      </c>
      <c r="G4097" s="202">
        <v>1312440</v>
      </c>
      <c r="H4097" s="198">
        <v>37041.457094907404</v>
      </c>
      <c r="I4097" t="s">
        <v>1484</v>
      </c>
      <c r="M4097" t="s">
        <v>2946</v>
      </c>
      <c r="N4097" t="s">
        <v>3215</v>
      </c>
      <c r="O4097" t="s">
        <v>3216</v>
      </c>
      <c r="Q4097" s="199">
        <v>5000</v>
      </c>
      <c r="S4097" t="s">
        <v>2947</v>
      </c>
      <c r="T4097" t="s">
        <v>3255</v>
      </c>
      <c r="U4097" s="201">
        <v>-0.38</v>
      </c>
      <c r="V4097" t="s">
        <v>1007</v>
      </c>
      <c r="W4097" t="s">
        <v>3217</v>
      </c>
      <c r="X4097" t="s">
        <v>3218</v>
      </c>
      <c r="Y4097" t="s">
        <v>3275</v>
      </c>
      <c r="Z4097" t="s">
        <v>1910</v>
      </c>
      <c r="AA4097" t="s">
        <v>2888</v>
      </c>
      <c r="AB4097" s="198">
        <v>37073</v>
      </c>
      <c r="AC4097" s="198">
        <v>37195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1312442</v>
      </c>
      <c r="H4098" s="198">
        <v>37041.457361111112</v>
      </c>
      <c r="I4098" t="s">
        <v>1472</v>
      </c>
      <c r="M4098" t="s">
        <v>2946</v>
      </c>
      <c r="N4098" t="s">
        <v>1268</v>
      </c>
      <c r="O4098" t="s">
        <v>74</v>
      </c>
      <c r="Q4098" s="199">
        <v>5000</v>
      </c>
      <c r="S4098" t="s">
        <v>2947</v>
      </c>
      <c r="T4098" t="s">
        <v>3255</v>
      </c>
      <c r="U4098" s="201">
        <v>3.6549999999999998</v>
      </c>
      <c r="V4098" t="s">
        <v>1177</v>
      </c>
      <c r="W4098" t="s">
        <v>1580</v>
      </c>
      <c r="X4098" t="s">
        <v>1093</v>
      </c>
      <c r="Y4098" t="s">
        <v>3275</v>
      </c>
      <c r="Z4098" t="s">
        <v>1909</v>
      </c>
      <c r="AA4098" t="s">
        <v>2889</v>
      </c>
      <c r="AB4098" s="198">
        <v>37043.875</v>
      </c>
      <c r="AC4098" s="198">
        <v>37072.875</v>
      </c>
    </row>
    <row r="4099" spans="1:29" x14ac:dyDescent="0.25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3">
        <f t="shared" si="320"/>
        <v>1500</v>
      </c>
      <c r="G4099" s="202">
        <v>1312443</v>
      </c>
      <c r="H4099" s="198">
        <v>37041.457499999997</v>
      </c>
      <c r="I4099" t="s">
        <v>2991</v>
      </c>
      <c r="M4099" t="s">
        <v>1657</v>
      </c>
      <c r="N4099" t="s">
        <v>2977</v>
      </c>
      <c r="O4099" t="s">
        <v>1536</v>
      </c>
      <c r="P4099" s="199">
        <v>50</v>
      </c>
      <c r="S4099" t="s">
        <v>2945</v>
      </c>
      <c r="T4099" t="s">
        <v>3255</v>
      </c>
      <c r="U4099" s="201">
        <v>46.75</v>
      </c>
      <c r="V4099" t="s">
        <v>1689</v>
      </c>
      <c r="W4099" t="s">
        <v>2993</v>
      </c>
      <c r="X4099" t="s">
        <v>1248</v>
      </c>
      <c r="Y4099" t="s">
        <v>1072</v>
      </c>
      <c r="Z4099" t="s">
        <v>1904</v>
      </c>
      <c r="AA4099">
        <v>626328.1</v>
      </c>
      <c r="AB4099" s="198">
        <v>37043.591666666667</v>
      </c>
      <c r="AC4099" s="198">
        <v>37072.591666666667</v>
      </c>
    </row>
    <row r="4100" spans="1:29" x14ac:dyDescent="0.25">
      <c r="A4100" s="44" t="str">
        <f t="shared" si="316"/>
        <v>US Crude Financial</v>
      </c>
      <c r="B4100" s="44" t="str">
        <f t="shared" si="317"/>
        <v>US</v>
      </c>
      <c r="C4100" s="44" t="str">
        <f t="shared" si="318"/>
        <v>Crude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50000</v>
      </c>
      <c r="G4100" s="202">
        <v>1312445</v>
      </c>
      <c r="H4100" s="198">
        <v>37041.457546296297</v>
      </c>
      <c r="I4100" t="s">
        <v>1062</v>
      </c>
      <c r="M4100" t="s">
        <v>3086</v>
      </c>
      <c r="N4100" t="s">
        <v>1063</v>
      </c>
      <c r="O4100" t="s">
        <v>2972</v>
      </c>
      <c r="Q4100" s="199">
        <v>50000</v>
      </c>
      <c r="S4100" t="s">
        <v>2953</v>
      </c>
      <c r="T4100" t="s">
        <v>3255</v>
      </c>
      <c r="U4100" s="201">
        <v>28.81</v>
      </c>
      <c r="V4100" t="s">
        <v>1064</v>
      </c>
      <c r="W4100" t="s">
        <v>1065</v>
      </c>
      <c r="X4100" t="s">
        <v>1066</v>
      </c>
      <c r="Y4100" t="s">
        <v>1670</v>
      </c>
      <c r="Z4100" t="s">
        <v>1909</v>
      </c>
      <c r="AA4100">
        <v>109700</v>
      </c>
      <c r="AB4100" s="198">
        <v>37073</v>
      </c>
      <c r="AC4100" s="198">
        <v>37103</v>
      </c>
    </row>
    <row r="4101" spans="1:29" x14ac:dyDescent="0.25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</v>
      </c>
      <c r="F4101" s="213">
        <f t="shared" si="320"/>
        <v>125000</v>
      </c>
      <c r="G4101" s="202">
        <v>1312446</v>
      </c>
      <c r="H4101" s="198">
        <v>37041.45758101852</v>
      </c>
      <c r="I4101" t="s">
        <v>4714</v>
      </c>
      <c r="M4101" t="s">
        <v>2946</v>
      </c>
      <c r="N4101" t="s">
        <v>3367</v>
      </c>
      <c r="O4101" t="s">
        <v>2890</v>
      </c>
      <c r="P4101" s="199">
        <v>25000</v>
      </c>
      <c r="S4101" t="s">
        <v>3290</v>
      </c>
      <c r="T4101" t="s">
        <v>3291</v>
      </c>
      <c r="U4101" s="201">
        <v>21.1</v>
      </c>
      <c r="V4101" t="s">
        <v>2891</v>
      </c>
      <c r="W4101" t="s">
        <v>3424</v>
      </c>
      <c r="X4101" t="s">
        <v>3425</v>
      </c>
      <c r="Y4101" t="s">
        <v>3294</v>
      </c>
      <c r="Z4101" t="s">
        <v>3260</v>
      </c>
      <c r="AA4101">
        <v>105531</v>
      </c>
      <c r="AB4101" s="198">
        <v>37046.875</v>
      </c>
      <c r="AC4101" s="198">
        <v>37050.875</v>
      </c>
    </row>
    <row r="4102" spans="1:29" x14ac:dyDescent="0.25">
      <c r="A4102" s="44" t="str">
        <f t="shared" si="316"/>
        <v>US Power Financial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1312447</v>
      </c>
      <c r="H4102" s="198">
        <v>37041.457592592589</v>
      </c>
      <c r="I4102" t="s">
        <v>2987</v>
      </c>
      <c r="M4102" t="s">
        <v>1657</v>
      </c>
      <c r="N4102" t="s">
        <v>1069</v>
      </c>
      <c r="O4102" t="s">
        <v>368</v>
      </c>
      <c r="Q4102" s="199">
        <v>50</v>
      </c>
      <c r="S4102" t="s">
        <v>2945</v>
      </c>
      <c r="T4102" t="s">
        <v>3255</v>
      </c>
      <c r="U4102" s="201">
        <v>108.25</v>
      </c>
      <c r="V4102" t="s">
        <v>276</v>
      </c>
      <c r="W4102" t="s">
        <v>1253</v>
      </c>
      <c r="X4102" t="s">
        <v>3001</v>
      </c>
      <c r="Y4102" t="s">
        <v>1072</v>
      </c>
      <c r="Z4102" t="s">
        <v>1909</v>
      </c>
      <c r="AA4102">
        <v>626329.1</v>
      </c>
      <c r="AB4102" s="198">
        <v>37073</v>
      </c>
      <c r="AC4102" s="198">
        <v>37134</v>
      </c>
    </row>
    <row r="4103" spans="1:29" x14ac:dyDescent="0.25">
      <c r="A4103" s="44" t="str">
        <f t="shared" si="316"/>
        <v xml:space="preserve"> Natural Gas Physical</v>
      </c>
      <c r="B4103" s="44" t="str">
        <f t="shared" si="317"/>
        <v/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10000</v>
      </c>
      <c r="G4103" s="202">
        <v>1312450</v>
      </c>
      <c r="H4103" s="198">
        <v>37041.457662037035</v>
      </c>
      <c r="I4103" t="s">
        <v>1463</v>
      </c>
      <c r="M4103" t="s">
        <v>2946</v>
      </c>
      <c r="N4103" t="s">
        <v>96</v>
      </c>
      <c r="O4103" t="s">
        <v>1016</v>
      </c>
      <c r="P4103" s="199">
        <v>10000</v>
      </c>
      <c r="S4103" t="s">
        <v>3329</v>
      </c>
      <c r="T4103" t="s">
        <v>97</v>
      </c>
      <c r="U4103" s="201">
        <v>4.7750000000000004</v>
      </c>
      <c r="V4103" t="s">
        <v>3338</v>
      </c>
      <c r="W4103" t="s">
        <v>98</v>
      </c>
      <c r="X4103" t="s">
        <v>99</v>
      </c>
      <c r="Y4103" t="s">
        <v>1528</v>
      </c>
      <c r="Z4103" t="s">
        <v>1910</v>
      </c>
      <c r="AA4103">
        <v>818880</v>
      </c>
      <c r="AB4103" s="198">
        <v>37041.875</v>
      </c>
      <c r="AC4103" s="198">
        <v>37041.875</v>
      </c>
    </row>
    <row r="4104" spans="1:29" x14ac:dyDescent="0.25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77500</v>
      </c>
      <c r="G4104" s="202">
        <v>1312452</v>
      </c>
      <c r="H4104" s="198">
        <v>37041.457881944443</v>
      </c>
      <c r="I4104" t="s">
        <v>1262</v>
      </c>
      <c r="M4104" t="s">
        <v>2946</v>
      </c>
      <c r="N4104" t="s">
        <v>1268</v>
      </c>
      <c r="O4104" t="s">
        <v>1278</v>
      </c>
      <c r="Q4104" s="199">
        <v>2500</v>
      </c>
      <c r="S4104" t="s">
        <v>2947</v>
      </c>
      <c r="T4104" t="s">
        <v>3255</v>
      </c>
      <c r="U4104" s="201">
        <v>3.8075000000000001</v>
      </c>
      <c r="V4104" t="s">
        <v>1691</v>
      </c>
      <c r="W4104" t="s">
        <v>1767</v>
      </c>
      <c r="X4104" t="s">
        <v>1269</v>
      </c>
      <c r="Y4104" t="s">
        <v>3275</v>
      </c>
      <c r="Z4104" t="s">
        <v>1909</v>
      </c>
      <c r="AA4104" t="s">
        <v>2892</v>
      </c>
      <c r="AB4104" s="198">
        <v>37104.875</v>
      </c>
      <c r="AC4104" s="198">
        <v>37134.875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50</v>
      </c>
      <c r="G4105" s="202">
        <v>1312457</v>
      </c>
      <c r="H4105" s="198">
        <v>37041.457962962966</v>
      </c>
      <c r="I4105" t="s">
        <v>3264</v>
      </c>
      <c r="M4105" t="s">
        <v>2952</v>
      </c>
      <c r="N4105" t="s">
        <v>3265</v>
      </c>
      <c r="O4105" t="s">
        <v>215</v>
      </c>
      <c r="P4105" s="199">
        <v>50</v>
      </c>
      <c r="S4105" t="s">
        <v>3254</v>
      </c>
      <c r="T4105" t="s">
        <v>3255</v>
      </c>
      <c r="U4105" s="201">
        <v>1523.5</v>
      </c>
      <c r="V4105" t="s">
        <v>3267</v>
      </c>
      <c r="W4105" t="s">
        <v>3307</v>
      </c>
      <c r="X4105" t="s">
        <v>3257</v>
      </c>
      <c r="Y4105" t="s">
        <v>3258</v>
      </c>
      <c r="Z4105" t="s">
        <v>3259</v>
      </c>
      <c r="AA4105">
        <v>2158651</v>
      </c>
      <c r="AB4105" s="198">
        <v>37118</v>
      </c>
      <c r="AC4105" s="198">
        <v>37118</v>
      </c>
    </row>
    <row r="4106" spans="1:29" x14ac:dyDescent="0.25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50</v>
      </c>
      <c r="G4106" s="202">
        <v>1312456</v>
      </c>
      <c r="H4106" s="198">
        <v>37041.457962962966</v>
      </c>
      <c r="I4106" t="s">
        <v>3264</v>
      </c>
      <c r="M4106" t="s">
        <v>2952</v>
      </c>
      <c r="N4106" t="s">
        <v>3265</v>
      </c>
      <c r="O4106" t="s">
        <v>206</v>
      </c>
      <c r="Q4106" s="199">
        <v>50</v>
      </c>
      <c r="S4106" t="s">
        <v>3254</v>
      </c>
      <c r="T4106" t="s">
        <v>3255</v>
      </c>
      <c r="U4106" s="201">
        <v>1519</v>
      </c>
      <c r="V4106" t="s">
        <v>3267</v>
      </c>
      <c r="W4106" t="s">
        <v>3307</v>
      </c>
      <c r="X4106" t="s">
        <v>3257</v>
      </c>
      <c r="Y4106" t="s">
        <v>3258</v>
      </c>
      <c r="Z4106" t="s">
        <v>3259</v>
      </c>
      <c r="AA4106">
        <v>2158649</v>
      </c>
      <c r="AB4106" s="198">
        <v>37090</v>
      </c>
      <c r="AC4106" s="198">
        <v>37090</v>
      </c>
    </row>
    <row r="4107" spans="1:29" x14ac:dyDescent="0.25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151</v>
      </c>
      <c r="F4107" s="213">
        <f t="shared" ref="F4107:F4170" si="325">E4107*SUM(P4107:Q4107)</f>
        <v>377500</v>
      </c>
      <c r="G4107" s="202">
        <v>1312458</v>
      </c>
      <c r="H4107" s="198">
        <v>37041.457986111112</v>
      </c>
      <c r="I4107" t="s">
        <v>1546</v>
      </c>
      <c r="M4107" t="s">
        <v>2946</v>
      </c>
      <c r="N4107" t="s">
        <v>1268</v>
      </c>
      <c r="O4107" t="s">
        <v>1555</v>
      </c>
      <c r="Q4107" s="199">
        <v>2500</v>
      </c>
      <c r="S4107" t="s">
        <v>2947</v>
      </c>
      <c r="T4107" t="s">
        <v>3255</v>
      </c>
      <c r="U4107" s="201">
        <v>4.16</v>
      </c>
      <c r="V4107" t="s">
        <v>1504</v>
      </c>
      <c r="W4107" t="s">
        <v>1767</v>
      </c>
      <c r="X4107" t="s">
        <v>1269</v>
      </c>
      <c r="Y4107" t="s">
        <v>3275</v>
      </c>
      <c r="Z4107" t="s">
        <v>1909</v>
      </c>
      <c r="AA4107" t="s">
        <v>2893</v>
      </c>
      <c r="AB4107" s="198">
        <v>37196</v>
      </c>
      <c r="AC4107" s="198">
        <v>37346</v>
      </c>
    </row>
    <row r="4108" spans="1:29" x14ac:dyDescent="0.25">
      <c r="A4108" s="44" t="str">
        <f t="shared" si="321"/>
        <v xml:space="preserve"> Power Physical</v>
      </c>
      <c r="B4108" s="44" t="str">
        <f t="shared" si="322"/>
        <v/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28</v>
      </c>
      <c r="F4108" s="213">
        <f t="shared" si="325"/>
        <v>560</v>
      </c>
      <c r="G4108" s="202">
        <v>1312459</v>
      </c>
      <c r="H4108" s="198">
        <v>37041.45815972222</v>
      </c>
      <c r="I4108" t="s">
        <v>1978</v>
      </c>
      <c r="M4108" t="s">
        <v>1657</v>
      </c>
      <c r="N4108" t="s">
        <v>3325</v>
      </c>
      <c r="O4108" t="s">
        <v>4725</v>
      </c>
      <c r="P4108" s="199">
        <v>20</v>
      </c>
      <c r="S4108" t="s">
        <v>2945</v>
      </c>
      <c r="T4108" t="s">
        <v>3291</v>
      </c>
      <c r="U4108" s="201">
        <v>17.7</v>
      </c>
      <c r="V4108" t="s">
        <v>461</v>
      </c>
      <c r="W4108" t="s">
        <v>3326</v>
      </c>
      <c r="X4108" t="s">
        <v>3418</v>
      </c>
      <c r="Y4108" t="s">
        <v>3419</v>
      </c>
      <c r="Z4108" t="s">
        <v>3420</v>
      </c>
      <c r="AA4108">
        <v>108452.1</v>
      </c>
      <c r="AB4108" s="198">
        <v>37074</v>
      </c>
      <c r="AC4108" s="198">
        <v>37101</v>
      </c>
    </row>
    <row r="4109" spans="1:29" x14ac:dyDescent="0.25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20</v>
      </c>
      <c r="G4109" s="202">
        <v>1312460</v>
      </c>
      <c r="H4109" s="198">
        <v>37041.458287037036</v>
      </c>
      <c r="I4109" t="s">
        <v>3313</v>
      </c>
      <c r="M4109" t="s">
        <v>2952</v>
      </c>
      <c r="N4109" t="s">
        <v>3252</v>
      </c>
      <c r="O4109" t="s">
        <v>3253</v>
      </c>
      <c r="P4109" s="199">
        <v>20</v>
      </c>
      <c r="S4109" t="s">
        <v>3254</v>
      </c>
      <c r="T4109" t="s">
        <v>3255</v>
      </c>
      <c r="U4109" s="201">
        <v>1702</v>
      </c>
      <c r="V4109" t="s">
        <v>3315</v>
      </c>
      <c r="W4109" t="s">
        <v>3261</v>
      </c>
      <c r="X4109" t="s">
        <v>3257</v>
      </c>
      <c r="Y4109" t="s">
        <v>3258</v>
      </c>
      <c r="Z4109" t="s">
        <v>3259</v>
      </c>
      <c r="AA4109">
        <v>2158652</v>
      </c>
    </row>
    <row r="4110" spans="1:29" x14ac:dyDescent="0.25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2</v>
      </c>
      <c r="G4110" s="202">
        <v>1312461</v>
      </c>
      <c r="H4110" s="198">
        <v>37041.458449074074</v>
      </c>
      <c r="I4110" t="s">
        <v>3316</v>
      </c>
      <c r="M4110" t="s">
        <v>2952</v>
      </c>
      <c r="N4110" t="s">
        <v>3280</v>
      </c>
      <c r="O4110" t="s">
        <v>3281</v>
      </c>
      <c r="P4110" s="199">
        <v>2</v>
      </c>
      <c r="S4110" t="s">
        <v>3282</v>
      </c>
      <c r="T4110" t="s">
        <v>3255</v>
      </c>
      <c r="U4110" s="201">
        <v>7060</v>
      </c>
      <c r="V4110" t="s">
        <v>2826</v>
      </c>
      <c r="W4110" t="s">
        <v>3283</v>
      </c>
      <c r="X4110" t="s">
        <v>3257</v>
      </c>
      <c r="Y4110" t="s">
        <v>3258</v>
      </c>
      <c r="Z4110" t="s">
        <v>3259</v>
      </c>
      <c r="AA4110">
        <v>2159256</v>
      </c>
    </row>
    <row r="4111" spans="1:29" x14ac:dyDescent="0.25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</v>
      </c>
      <c r="G4111" s="202">
        <v>1312463</v>
      </c>
      <c r="H4111" s="198">
        <v>37041.458564814813</v>
      </c>
      <c r="I4111" t="s">
        <v>3277</v>
      </c>
      <c r="M4111" t="s">
        <v>2952</v>
      </c>
      <c r="N4111" t="s">
        <v>3265</v>
      </c>
      <c r="O4111" t="s">
        <v>3266</v>
      </c>
      <c r="P4111" s="199">
        <v>2</v>
      </c>
      <c r="S4111" t="s">
        <v>3254</v>
      </c>
      <c r="T4111" t="s">
        <v>3255</v>
      </c>
      <c r="U4111" s="201">
        <v>1524</v>
      </c>
      <c r="V4111" t="s">
        <v>3318</v>
      </c>
      <c r="W4111" t="s">
        <v>3261</v>
      </c>
      <c r="X4111" t="s">
        <v>3257</v>
      </c>
      <c r="Y4111" t="s">
        <v>3258</v>
      </c>
      <c r="Z4111" t="s">
        <v>3259</v>
      </c>
      <c r="AA4111">
        <v>2159254</v>
      </c>
    </row>
    <row r="4112" spans="1:29" x14ac:dyDescent="0.25">
      <c r="A4112" s="44" t="str">
        <f t="shared" si="321"/>
        <v xml:space="preserve"> Natural Gas Physical</v>
      </c>
      <c r="B4112" s="44" t="str">
        <f t="shared" si="322"/>
        <v/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150000</v>
      </c>
      <c r="G4112" s="202">
        <v>1312464</v>
      </c>
      <c r="H4112" s="198">
        <v>37041.458611111113</v>
      </c>
      <c r="I4112" t="s">
        <v>1267</v>
      </c>
      <c r="M4112" t="s">
        <v>2946</v>
      </c>
      <c r="N4112" t="s">
        <v>96</v>
      </c>
      <c r="O4112" t="s">
        <v>3128</v>
      </c>
      <c r="P4112" s="199">
        <v>5000</v>
      </c>
      <c r="S4112" t="s">
        <v>3329</v>
      </c>
      <c r="T4112" t="s">
        <v>97</v>
      </c>
      <c r="U4112" s="201">
        <v>4.84</v>
      </c>
      <c r="V4112" t="s">
        <v>1501</v>
      </c>
      <c r="W4112" t="s">
        <v>1502</v>
      </c>
      <c r="X4112" t="s">
        <v>99</v>
      </c>
      <c r="Y4112" t="s">
        <v>1528</v>
      </c>
      <c r="Z4112" t="s">
        <v>1910</v>
      </c>
      <c r="AA4112">
        <v>818881</v>
      </c>
      <c r="AB4112" s="198">
        <v>37043.875</v>
      </c>
      <c r="AC4112" s="198">
        <v>37072.875</v>
      </c>
    </row>
    <row r="4113" spans="1:29" x14ac:dyDescent="0.25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</v>
      </c>
      <c r="G4113" s="202">
        <v>1312465</v>
      </c>
      <c r="H4113" s="198">
        <v>37041.458668981482</v>
      </c>
      <c r="I4113" t="s">
        <v>49</v>
      </c>
      <c r="M4113" t="s">
        <v>2952</v>
      </c>
      <c r="N4113" t="s">
        <v>3252</v>
      </c>
      <c r="O4113" t="s">
        <v>3253</v>
      </c>
      <c r="P4113" s="199">
        <v>5</v>
      </c>
      <c r="S4113" t="s">
        <v>3254</v>
      </c>
      <c r="T4113" t="s">
        <v>3255</v>
      </c>
      <c r="U4113" s="201">
        <v>1701</v>
      </c>
      <c r="V4113" t="s">
        <v>50</v>
      </c>
      <c r="W4113" t="s">
        <v>3261</v>
      </c>
      <c r="X4113" t="s">
        <v>3257</v>
      </c>
      <c r="Y4113" t="s">
        <v>3258</v>
      </c>
      <c r="Z4113" t="s">
        <v>3259</v>
      </c>
      <c r="AA4113">
        <v>2159252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365000</v>
      </c>
      <c r="G4114" s="202">
        <v>1312466</v>
      </c>
      <c r="H4114" s="198">
        <v>37041.458726851852</v>
      </c>
      <c r="I4114" t="s">
        <v>1272</v>
      </c>
      <c r="M4114" t="s">
        <v>2946</v>
      </c>
      <c r="N4114" t="s">
        <v>1268</v>
      </c>
      <c r="O4114" t="s">
        <v>1578</v>
      </c>
      <c r="P4114" s="199">
        <v>1000</v>
      </c>
      <c r="S4114" t="s">
        <v>2947</v>
      </c>
      <c r="T4114" t="s">
        <v>3255</v>
      </c>
      <c r="U4114" s="201">
        <v>3.895</v>
      </c>
      <c r="V4114" t="s">
        <v>1273</v>
      </c>
      <c r="W4114" t="s">
        <v>1767</v>
      </c>
      <c r="X4114" t="s">
        <v>1269</v>
      </c>
      <c r="Y4114" t="s">
        <v>3275</v>
      </c>
      <c r="Z4114" t="s">
        <v>1909</v>
      </c>
      <c r="AA4114" t="s">
        <v>2894</v>
      </c>
      <c r="AB4114" s="198">
        <v>37257.875</v>
      </c>
      <c r="AC4114" s="198">
        <v>37621.875</v>
      </c>
    </row>
    <row r="4115" spans="1:29" x14ac:dyDescent="0.25">
      <c r="A4115" s="44" t="str">
        <f t="shared" si="321"/>
        <v xml:space="preserve"> Power Physical</v>
      </c>
      <c r="B4115" s="44" t="str">
        <f t="shared" si="322"/>
        <v/>
      </c>
      <c r="C4115" s="44" t="str">
        <f t="shared" si="323"/>
        <v>Power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182</v>
      </c>
      <c r="F4115" s="213">
        <f t="shared" si="325"/>
        <v>3640</v>
      </c>
      <c r="G4115" s="202">
        <v>1312468</v>
      </c>
      <c r="H4115" s="198">
        <v>37041.458935185183</v>
      </c>
      <c r="I4115" t="s">
        <v>1345</v>
      </c>
      <c r="M4115" t="s">
        <v>1657</v>
      </c>
      <c r="N4115" t="s">
        <v>3325</v>
      </c>
      <c r="O4115" t="s">
        <v>201</v>
      </c>
      <c r="P4115" s="199">
        <v>20</v>
      </c>
      <c r="S4115" t="s">
        <v>2945</v>
      </c>
      <c r="T4115" t="s">
        <v>3291</v>
      </c>
      <c r="U4115" s="201">
        <v>21.56</v>
      </c>
      <c r="V4115" t="s">
        <v>281</v>
      </c>
      <c r="W4115" t="s">
        <v>3326</v>
      </c>
      <c r="X4115" t="s">
        <v>3418</v>
      </c>
      <c r="Y4115" t="s">
        <v>3419</v>
      </c>
      <c r="Z4115" t="s">
        <v>3420</v>
      </c>
      <c r="AA4115">
        <v>108454.1</v>
      </c>
      <c r="AB4115" s="198">
        <v>37165</v>
      </c>
      <c r="AC4115" s="198">
        <v>37346</v>
      </c>
    </row>
    <row r="4116" spans="1:29" x14ac:dyDescent="0.25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31</v>
      </c>
      <c r="F4116" s="213">
        <f t="shared" si="325"/>
        <v>155000</v>
      </c>
      <c r="G4116" s="202">
        <v>1312469</v>
      </c>
      <c r="H4116" s="198">
        <v>37041.459039351852</v>
      </c>
      <c r="I4116" t="s">
        <v>1430</v>
      </c>
      <c r="M4116" t="s">
        <v>2946</v>
      </c>
      <c r="N4116" t="s">
        <v>1268</v>
      </c>
      <c r="O4116" t="s">
        <v>1537</v>
      </c>
      <c r="Q4116" s="199">
        <v>5000</v>
      </c>
      <c r="S4116" t="s">
        <v>2947</v>
      </c>
      <c r="T4116" t="s">
        <v>3255</v>
      </c>
      <c r="U4116" s="201">
        <v>3.7250000000000001</v>
      </c>
      <c r="V4116" t="s">
        <v>474</v>
      </c>
      <c r="W4116" t="s">
        <v>1767</v>
      </c>
      <c r="X4116" t="s">
        <v>1269</v>
      </c>
      <c r="Y4116" t="s">
        <v>3275</v>
      </c>
      <c r="Z4116" t="s">
        <v>1909</v>
      </c>
      <c r="AA4116" t="s">
        <v>2895</v>
      </c>
      <c r="AB4116" s="198">
        <v>37073.875</v>
      </c>
      <c r="AC4116" s="198">
        <v>37103.875</v>
      </c>
    </row>
    <row r="4117" spans="1:29" x14ac:dyDescent="0.25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365</v>
      </c>
      <c r="F4117" s="213">
        <f t="shared" si="325"/>
        <v>1825000</v>
      </c>
      <c r="G4117" s="202">
        <v>1312470</v>
      </c>
      <c r="H4117" s="198">
        <v>37041.459050925929</v>
      </c>
      <c r="I4117" t="s">
        <v>1241</v>
      </c>
      <c r="M4117" t="s">
        <v>2946</v>
      </c>
      <c r="N4117" t="s">
        <v>1268</v>
      </c>
      <c r="O4117" t="s">
        <v>1578</v>
      </c>
      <c r="P4117" s="199">
        <v>5000</v>
      </c>
      <c r="S4117" t="s">
        <v>2947</v>
      </c>
      <c r="T4117" t="s">
        <v>3255</v>
      </c>
      <c r="U4117" s="201">
        <v>3.895</v>
      </c>
      <c r="V4117" t="s">
        <v>1559</v>
      </c>
      <c r="W4117" t="s">
        <v>1767</v>
      </c>
      <c r="X4117" t="s">
        <v>1269</v>
      </c>
      <c r="Y4117" t="s">
        <v>3275</v>
      </c>
      <c r="Z4117" t="s">
        <v>1909</v>
      </c>
      <c r="AA4117" t="s">
        <v>2896</v>
      </c>
      <c r="AB4117" s="198">
        <v>37257.875</v>
      </c>
      <c r="AC4117" s="198">
        <v>37621.875</v>
      </c>
    </row>
    <row r="4118" spans="1:29" x14ac:dyDescent="0.25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31</v>
      </c>
      <c r="F4118" s="213">
        <f t="shared" si="325"/>
        <v>465000</v>
      </c>
      <c r="G4118" s="202">
        <v>1312471</v>
      </c>
      <c r="H4118" s="198">
        <v>37041.459108796298</v>
      </c>
      <c r="I4118" t="s">
        <v>1267</v>
      </c>
      <c r="M4118" t="s">
        <v>2946</v>
      </c>
      <c r="N4118" t="s">
        <v>1268</v>
      </c>
      <c r="O4118" t="s">
        <v>1278</v>
      </c>
      <c r="Q4118" s="199">
        <v>15000</v>
      </c>
      <c r="S4118" t="s">
        <v>2947</v>
      </c>
      <c r="T4118" t="s">
        <v>3255</v>
      </c>
      <c r="U4118" s="201">
        <v>3.8025000000000002</v>
      </c>
      <c r="V4118" t="s">
        <v>1379</v>
      </c>
      <c r="W4118" t="s">
        <v>1767</v>
      </c>
      <c r="X4118" t="s">
        <v>1269</v>
      </c>
      <c r="Y4118" t="s">
        <v>3275</v>
      </c>
      <c r="Z4118" t="s">
        <v>1909</v>
      </c>
      <c r="AA4118" t="s">
        <v>2897</v>
      </c>
      <c r="AB4118" s="198">
        <v>37104.875</v>
      </c>
      <c r="AC4118" s="198">
        <v>37134.875</v>
      </c>
    </row>
    <row r="4119" spans="1:29" x14ac:dyDescent="0.25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10</v>
      </c>
      <c r="G4119" s="202">
        <v>1312473</v>
      </c>
      <c r="H4119" s="198">
        <v>37041.459131944444</v>
      </c>
      <c r="I4119" t="s">
        <v>3277</v>
      </c>
      <c r="M4119" t="s">
        <v>2952</v>
      </c>
      <c r="N4119" t="s">
        <v>3252</v>
      </c>
      <c r="O4119" t="s">
        <v>3253</v>
      </c>
      <c r="P4119" s="199">
        <v>10</v>
      </c>
      <c r="S4119" t="s">
        <v>3254</v>
      </c>
      <c r="T4119" t="s">
        <v>3255</v>
      </c>
      <c r="U4119" s="201">
        <v>1701</v>
      </c>
      <c r="V4119" t="s">
        <v>3318</v>
      </c>
      <c r="W4119" t="s">
        <v>3261</v>
      </c>
      <c r="X4119" t="s">
        <v>3257</v>
      </c>
      <c r="Y4119" t="s">
        <v>3258</v>
      </c>
      <c r="Z4119" t="s">
        <v>3259</v>
      </c>
      <c r="AA4119">
        <v>2159250</v>
      </c>
    </row>
    <row r="4120" spans="1:29" x14ac:dyDescent="0.25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1312474</v>
      </c>
      <c r="H4120" s="198">
        <v>37041.459328703706</v>
      </c>
      <c r="I4120" t="s">
        <v>3343</v>
      </c>
      <c r="M4120" t="s">
        <v>2946</v>
      </c>
      <c r="N4120" t="s">
        <v>96</v>
      </c>
      <c r="O4120" t="s">
        <v>3128</v>
      </c>
      <c r="Q4120" s="199">
        <v>5000</v>
      </c>
      <c r="S4120" t="s">
        <v>3329</v>
      </c>
      <c r="T4120" t="s">
        <v>97</v>
      </c>
      <c r="U4120" s="201">
        <v>4.84</v>
      </c>
      <c r="V4120" t="s">
        <v>3388</v>
      </c>
      <c r="W4120" t="s">
        <v>1502</v>
      </c>
      <c r="X4120" t="s">
        <v>99</v>
      </c>
      <c r="Y4120" t="s">
        <v>1528</v>
      </c>
      <c r="Z4120" t="s">
        <v>1910</v>
      </c>
      <c r="AA4120">
        <v>818883</v>
      </c>
      <c r="AB4120" s="198">
        <v>37043.875</v>
      </c>
      <c r="AC4120" s="198">
        <v>37072.875</v>
      </c>
    </row>
    <row r="4121" spans="1:29" x14ac:dyDescent="0.25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1312475</v>
      </c>
      <c r="H4121" s="198">
        <v>37041.459456018521</v>
      </c>
      <c r="I4121" t="s">
        <v>2976</v>
      </c>
      <c r="M4121" t="s">
        <v>2946</v>
      </c>
      <c r="N4121" t="s">
        <v>1268</v>
      </c>
      <c r="O4121" t="s">
        <v>74</v>
      </c>
      <c r="Q4121" s="199">
        <v>5000</v>
      </c>
      <c r="S4121" t="s">
        <v>2947</v>
      </c>
      <c r="T4121" t="s">
        <v>3255</v>
      </c>
      <c r="U4121" s="201">
        <v>3.6549999999999998</v>
      </c>
      <c r="V4121" t="s">
        <v>3214</v>
      </c>
      <c r="W4121" t="s">
        <v>1580</v>
      </c>
      <c r="X4121" t="s">
        <v>1093</v>
      </c>
      <c r="Y4121" t="s">
        <v>3275</v>
      </c>
      <c r="Z4121" t="s">
        <v>1909</v>
      </c>
      <c r="AA4121" t="s">
        <v>2898</v>
      </c>
      <c r="AB4121" s="198">
        <v>37043.875</v>
      </c>
      <c r="AC4121" s="198">
        <v>37072.875</v>
      </c>
    </row>
    <row r="4122" spans="1:29" x14ac:dyDescent="0.25">
      <c r="A4122" s="44" t="str">
        <f t="shared" si="321"/>
        <v xml:space="preserve"> Aluminum Physical</v>
      </c>
      <c r="B4122" s="44" t="str">
        <f t="shared" si="322"/>
        <v/>
      </c>
      <c r="C4122" s="44" t="str">
        <f t="shared" si="323"/>
        <v>Aluminum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</v>
      </c>
      <c r="F4122" s="213">
        <f t="shared" si="325"/>
        <v>20</v>
      </c>
      <c r="G4122" s="202">
        <v>1312476</v>
      </c>
      <c r="H4122" s="198">
        <v>37041.459490740737</v>
      </c>
      <c r="I4122" t="s">
        <v>2899</v>
      </c>
      <c r="M4122" t="s">
        <v>2900</v>
      </c>
      <c r="N4122" t="s">
        <v>2901</v>
      </c>
      <c r="O4122" t="s">
        <v>3452</v>
      </c>
      <c r="Q4122" s="199">
        <v>20</v>
      </c>
      <c r="S4122" t="s">
        <v>3453</v>
      </c>
      <c r="T4122" t="s">
        <v>3255</v>
      </c>
      <c r="U4122" s="201">
        <v>19</v>
      </c>
      <c r="V4122" t="s">
        <v>3454</v>
      </c>
      <c r="W4122" t="s">
        <v>3455</v>
      </c>
      <c r="X4122" t="s">
        <v>3257</v>
      </c>
      <c r="Y4122" t="s">
        <v>3258</v>
      </c>
      <c r="Z4122" t="s">
        <v>3456</v>
      </c>
      <c r="AA4122" t="s">
        <v>3457</v>
      </c>
      <c r="AB4122" s="198">
        <v>37043</v>
      </c>
      <c r="AC4122" s="198">
        <v>37072</v>
      </c>
    </row>
    <row r="4123" spans="1:29" x14ac:dyDescent="0.25">
      <c r="A4123" s="44" t="str">
        <f t="shared" si="321"/>
        <v xml:space="preserve"> Aluminum Physical</v>
      </c>
      <c r="B4123" s="44" t="str">
        <f t="shared" si="322"/>
        <v/>
      </c>
      <c r="C4123" s="44" t="str">
        <f t="shared" si="323"/>
        <v>Aluminum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20</v>
      </c>
      <c r="G4123" s="202">
        <v>1312478</v>
      </c>
      <c r="H4123" s="198">
        <v>37041.459710648145</v>
      </c>
      <c r="I4123" t="s">
        <v>2899</v>
      </c>
      <c r="M4123" t="s">
        <v>2900</v>
      </c>
      <c r="N4123" t="s">
        <v>2901</v>
      </c>
      <c r="O4123" t="s">
        <v>3458</v>
      </c>
      <c r="Q4123" s="199">
        <v>20</v>
      </c>
      <c r="S4123" t="s">
        <v>3453</v>
      </c>
      <c r="T4123" t="s">
        <v>3255</v>
      </c>
      <c r="U4123" s="201">
        <v>25</v>
      </c>
      <c r="V4123" t="s">
        <v>3454</v>
      </c>
      <c r="W4123" t="s">
        <v>3455</v>
      </c>
      <c r="X4123" t="s">
        <v>3257</v>
      </c>
      <c r="Y4123" t="s">
        <v>3258</v>
      </c>
      <c r="Z4123" t="s">
        <v>3456</v>
      </c>
      <c r="AA4123" t="s">
        <v>3459</v>
      </c>
      <c r="AB4123" s="198">
        <v>37043</v>
      </c>
      <c r="AC4123" s="198">
        <v>37072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</v>
      </c>
      <c r="G4124" s="202">
        <v>1312479</v>
      </c>
      <c r="H4124" s="198">
        <v>37041.459791666668</v>
      </c>
      <c r="I4124" t="s">
        <v>3286</v>
      </c>
      <c r="M4124" t="s">
        <v>2952</v>
      </c>
      <c r="N4124" t="s">
        <v>3265</v>
      </c>
      <c r="O4124" t="s">
        <v>3266</v>
      </c>
      <c r="P4124" s="199">
        <v>1</v>
      </c>
      <c r="S4124" t="s">
        <v>3254</v>
      </c>
      <c r="T4124" t="s">
        <v>3255</v>
      </c>
      <c r="U4124" s="201">
        <v>1524</v>
      </c>
      <c r="V4124" t="s">
        <v>37</v>
      </c>
      <c r="W4124" t="s">
        <v>3261</v>
      </c>
      <c r="X4124" t="s">
        <v>3257</v>
      </c>
      <c r="Y4124" t="s">
        <v>3258</v>
      </c>
      <c r="Z4124" t="s">
        <v>3259</v>
      </c>
      <c r="AA4124">
        <v>2159248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1312480</v>
      </c>
      <c r="H4125" s="198">
        <v>37041.459849537037</v>
      </c>
      <c r="I4125" t="s">
        <v>1262</v>
      </c>
      <c r="M4125" t="s">
        <v>2946</v>
      </c>
      <c r="N4125" t="s">
        <v>1268</v>
      </c>
      <c r="O4125" t="s">
        <v>1168</v>
      </c>
      <c r="P4125" s="199">
        <v>5000</v>
      </c>
      <c r="S4125" t="s">
        <v>2947</v>
      </c>
      <c r="T4125" t="s">
        <v>3255</v>
      </c>
      <c r="U4125" s="201">
        <v>3.68</v>
      </c>
      <c r="V4125" t="s">
        <v>93</v>
      </c>
      <c r="W4125" t="s">
        <v>1402</v>
      </c>
      <c r="X4125" t="s">
        <v>1403</v>
      </c>
      <c r="Y4125" t="s">
        <v>3275</v>
      </c>
      <c r="Z4125" t="s">
        <v>1909</v>
      </c>
      <c r="AA4125" t="s">
        <v>3460</v>
      </c>
      <c r="AB4125" s="198">
        <v>37043.875</v>
      </c>
      <c r="AC4125" s="198">
        <v>37072.875</v>
      </c>
    </row>
    <row r="4126" spans="1:29" x14ac:dyDescent="0.25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377500</v>
      </c>
      <c r="G4126" s="202">
        <v>1312481</v>
      </c>
      <c r="H4126" s="198">
        <v>37041.459965277776</v>
      </c>
      <c r="I4126" t="s">
        <v>3227</v>
      </c>
      <c r="M4126" t="s">
        <v>2946</v>
      </c>
      <c r="N4126" t="s">
        <v>1268</v>
      </c>
      <c r="O4126" t="s">
        <v>1555</v>
      </c>
      <c r="Q4126" s="199">
        <v>2500</v>
      </c>
      <c r="S4126" t="s">
        <v>2947</v>
      </c>
      <c r="T4126" t="s">
        <v>3255</v>
      </c>
      <c r="U4126" s="201">
        <v>4.16</v>
      </c>
      <c r="V4126" t="s">
        <v>3198</v>
      </c>
      <c r="W4126" t="s">
        <v>1767</v>
      </c>
      <c r="X4126" t="s">
        <v>1269</v>
      </c>
      <c r="Y4126" t="s">
        <v>3275</v>
      </c>
      <c r="Z4126" t="s">
        <v>1909</v>
      </c>
      <c r="AA4126" t="s">
        <v>3461</v>
      </c>
      <c r="AB4126" s="198">
        <v>37196</v>
      </c>
      <c r="AC4126" s="198">
        <v>37346</v>
      </c>
    </row>
    <row r="4127" spans="1:29" x14ac:dyDescent="0.25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31</v>
      </c>
      <c r="F4127" s="213">
        <f t="shared" si="325"/>
        <v>155000</v>
      </c>
      <c r="G4127" s="202">
        <v>1312483</v>
      </c>
      <c r="H4127" s="198">
        <v>37041.46</v>
      </c>
      <c r="I4127" t="s">
        <v>1600</v>
      </c>
      <c r="M4127" t="s">
        <v>2946</v>
      </c>
      <c r="N4127" t="s">
        <v>1538</v>
      </c>
      <c r="O4127" t="s">
        <v>1409</v>
      </c>
      <c r="P4127" s="199">
        <v>5000</v>
      </c>
      <c r="S4127" t="s">
        <v>2947</v>
      </c>
      <c r="T4127" t="s">
        <v>3255</v>
      </c>
      <c r="U4127" s="201">
        <v>6.1</v>
      </c>
      <c r="V4127" t="s">
        <v>11</v>
      </c>
      <c r="W4127" t="s">
        <v>1410</v>
      </c>
      <c r="X4127" t="s">
        <v>1411</v>
      </c>
      <c r="Y4127" t="s">
        <v>3275</v>
      </c>
      <c r="Z4127" t="s">
        <v>1909</v>
      </c>
      <c r="AA4127" t="s">
        <v>3462</v>
      </c>
      <c r="AB4127" s="198">
        <v>37073.875</v>
      </c>
      <c r="AC4127" s="198">
        <v>37103.875</v>
      </c>
    </row>
    <row r="4128" spans="1:29" x14ac:dyDescent="0.25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1312484</v>
      </c>
      <c r="H4128" s="198">
        <v>37041.460150462961</v>
      </c>
      <c r="I4128" t="s">
        <v>2992</v>
      </c>
      <c r="M4128" t="s">
        <v>2946</v>
      </c>
      <c r="N4128" t="s">
        <v>1538</v>
      </c>
      <c r="O4128" t="s">
        <v>1409</v>
      </c>
      <c r="Q4128" s="199">
        <v>5000</v>
      </c>
      <c r="S4128" t="s">
        <v>2947</v>
      </c>
      <c r="T4128" t="s">
        <v>3255</v>
      </c>
      <c r="U4128" s="201">
        <v>6.25</v>
      </c>
      <c r="V4128" t="s">
        <v>465</v>
      </c>
      <c r="W4128" t="s">
        <v>1410</v>
      </c>
      <c r="X4128" t="s">
        <v>1411</v>
      </c>
      <c r="Y4128" t="s">
        <v>3275</v>
      </c>
      <c r="Z4128" t="s">
        <v>1909</v>
      </c>
      <c r="AA4128" t="s">
        <v>3463</v>
      </c>
      <c r="AB4128" s="198">
        <v>37073.875</v>
      </c>
      <c r="AC4128" s="198">
        <v>37103.875</v>
      </c>
    </row>
    <row r="4129" spans="1:29" x14ac:dyDescent="0.25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5000</v>
      </c>
      <c r="G4129" s="202">
        <v>1312486</v>
      </c>
      <c r="H4129" s="198">
        <v>37041.460682870369</v>
      </c>
      <c r="I4129" t="s">
        <v>3394</v>
      </c>
      <c r="M4129" t="s">
        <v>2946</v>
      </c>
      <c r="N4129" t="s">
        <v>96</v>
      </c>
      <c r="O4129" t="s">
        <v>2345</v>
      </c>
      <c r="P4129" s="199">
        <v>5000</v>
      </c>
      <c r="S4129" t="s">
        <v>3329</v>
      </c>
      <c r="T4129" t="s">
        <v>97</v>
      </c>
      <c r="U4129" s="201">
        <v>4.79</v>
      </c>
      <c r="V4129" t="s">
        <v>3395</v>
      </c>
      <c r="W4129" t="s">
        <v>98</v>
      </c>
      <c r="X4129" t="s">
        <v>99</v>
      </c>
      <c r="Y4129" t="s">
        <v>1528</v>
      </c>
      <c r="Z4129" t="s">
        <v>1910</v>
      </c>
      <c r="AA4129">
        <v>818887</v>
      </c>
      <c r="AB4129" s="198">
        <v>37042.875</v>
      </c>
      <c r="AC4129" s="198">
        <v>37042.875</v>
      </c>
    </row>
    <row r="4130" spans="1:29" x14ac:dyDescent="0.25">
      <c r="A4130" s="44" t="str">
        <f t="shared" si="321"/>
        <v>US Crude Financial</v>
      </c>
      <c r="B4130" s="44" t="str">
        <f t="shared" si="322"/>
        <v>US</v>
      </c>
      <c r="C4130" s="44" t="str">
        <f t="shared" si="323"/>
        <v>Crude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50000</v>
      </c>
      <c r="G4130" s="202">
        <v>1312487</v>
      </c>
      <c r="H4130" s="198">
        <v>37041.460798611108</v>
      </c>
      <c r="I4130" t="s">
        <v>1062</v>
      </c>
      <c r="M4130" t="s">
        <v>3086</v>
      </c>
      <c r="N4130" t="s">
        <v>1063</v>
      </c>
      <c r="O4130" t="s">
        <v>2972</v>
      </c>
      <c r="P4130" s="199">
        <v>50000</v>
      </c>
      <c r="S4130" t="s">
        <v>2953</v>
      </c>
      <c r="T4130" t="s">
        <v>3255</v>
      </c>
      <c r="U4130" s="201">
        <v>28.79</v>
      </c>
      <c r="V4130" t="s">
        <v>80</v>
      </c>
      <c r="W4130" t="s">
        <v>1065</v>
      </c>
      <c r="X4130" t="s">
        <v>1066</v>
      </c>
      <c r="Y4130" t="s">
        <v>1670</v>
      </c>
      <c r="Z4130" t="s">
        <v>1909</v>
      </c>
      <c r="AA4130">
        <v>109704</v>
      </c>
      <c r="AB4130" s="198">
        <v>37073</v>
      </c>
      <c r="AC4130" s="198">
        <v>37103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151</v>
      </c>
      <c r="F4131" s="213">
        <f t="shared" si="325"/>
        <v>755000</v>
      </c>
      <c r="G4131" s="202">
        <v>1312488</v>
      </c>
      <c r="H4131" s="198">
        <v>37041.460810185185</v>
      </c>
      <c r="I4131" t="s">
        <v>3137</v>
      </c>
      <c r="M4131" t="s">
        <v>2946</v>
      </c>
      <c r="N4131" t="s">
        <v>1268</v>
      </c>
      <c r="O4131" t="s">
        <v>1555</v>
      </c>
      <c r="P4131" s="199">
        <v>5000</v>
      </c>
      <c r="S4131" t="s">
        <v>2947</v>
      </c>
      <c r="T4131" t="s">
        <v>3255</v>
      </c>
      <c r="U4131" s="201">
        <v>4.1500000000000004</v>
      </c>
      <c r="V4131" t="s">
        <v>459</v>
      </c>
      <c r="W4131" t="s">
        <v>1767</v>
      </c>
      <c r="X4131" t="s">
        <v>1269</v>
      </c>
      <c r="Y4131" t="s">
        <v>3275</v>
      </c>
      <c r="Z4131" t="s">
        <v>1909</v>
      </c>
      <c r="AA4131" t="s">
        <v>3464</v>
      </c>
      <c r="AB4131" s="198">
        <v>37196</v>
      </c>
      <c r="AC4131" s="198">
        <v>37346</v>
      </c>
    </row>
    <row r="4132" spans="1:29" x14ac:dyDescent="0.25">
      <c r="A4132" s="44" t="str">
        <f t="shared" si="321"/>
        <v>US Power Physical</v>
      </c>
      <c r="B4132" s="44" t="str">
        <f t="shared" si="322"/>
        <v>US</v>
      </c>
      <c r="C4132" s="44" t="str">
        <f t="shared" si="323"/>
        <v>Power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</v>
      </c>
      <c r="G4132" s="202">
        <v>1312489</v>
      </c>
      <c r="H4132" s="198">
        <v>37041.4608912037</v>
      </c>
      <c r="I4132" t="s">
        <v>1276</v>
      </c>
      <c r="M4132" t="s">
        <v>1657</v>
      </c>
      <c r="N4132" t="s">
        <v>2977</v>
      </c>
      <c r="O4132" t="s">
        <v>3465</v>
      </c>
      <c r="P4132" s="199">
        <v>50</v>
      </c>
      <c r="S4132" t="s">
        <v>2945</v>
      </c>
      <c r="T4132" t="s">
        <v>3255</v>
      </c>
      <c r="U4132" s="201">
        <v>33.25</v>
      </c>
      <c r="V4132" t="s">
        <v>1683</v>
      </c>
      <c r="W4132" t="s">
        <v>2997</v>
      </c>
      <c r="X4132" t="s">
        <v>2989</v>
      </c>
      <c r="Y4132" t="s">
        <v>1072</v>
      </c>
      <c r="Z4132" t="s">
        <v>1904</v>
      </c>
      <c r="AA4132">
        <v>626330.1</v>
      </c>
      <c r="AB4132" s="198">
        <v>37500.71597222222</v>
      </c>
      <c r="AC4132" s="198">
        <v>37529.71597222222</v>
      </c>
    </row>
    <row r="4133" spans="1:29" x14ac:dyDescent="0.25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17</v>
      </c>
      <c r="G4133" s="202">
        <v>1312490</v>
      </c>
      <c r="H4133" s="198">
        <v>37041.4609375</v>
      </c>
      <c r="I4133" t="s">
        <v>3225</v>
      </c>
      <c r="M4133" t="s">
        <v>2952</v>
      </c>
      <c r="N4133" t="s">
        <v>3265</v>
      </c>
      <c r="O4133" t="s">
        <v>3266</v>
      </c>
      <c r="P4133" s="199">
        <v>17</v>
      </c>
      <c r="S4133" t="s">
        <v>3254</v>
      </c>
      <c r="T4133" t="s">
        <v>3255</v>
      </c>
      <c r="U4133" s="201">
        <v>1524</v>
      </c>
      <c r="V4133" t="s">
        <v>3269</v>
      </c>
      <c r="W4133" t="s">
        <v>3261</v>
      </c>
      <c r="X4133" t="s">
        <v>3257</v>
      </c>
      <c r="Y4133" t="s">
        <v>3258</v>
      </c>
      <c r="Z4133" t="s">
        <v>3259</v>
      </c>
      <c r="AA4133">
        <v>2159244</v>
      </c>
    </row>
    <row r="4134" spans="1:29" x14ac:dyDescent="0.25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</v>
      </c>
      <c r="G4134" s="202">
        <v>1312491</v>
      </c>
      <c r="H4134" s="198">
        <v>37041.461076388892</v>
      </c>
      <c r="I4134" t="s">
        <v>3277</v>
      </c>
      <c r="M4134" t="s">
        <v>2952</v>
      </c>
      <c r="N4134" t="s">
        <v>3265</v>
      </c>
      <c r="O4134" t="s">
        <v>3266</v>
      </c>
      <c r="Q4134" s="199">
        <v>20</v>
      </c>
      <c r="S4134" t="s">
        <v>3254</v>
      </c>
      <c r="T4134" t="s">
        <v>3255</v>
      </c>
      <c r="U4134" s="201">
        <v>1525</v>
      </c>
      <c r="V4134" t="s">
        <v>2681</v>
      </c>
      <c r="W4134" t="s">
        <v>3261</v>
      </c>
      <c r="X4134" t="s">
        <v>3257</v>
      </c>
      <c r="Y4134" t="s">
        <v>3258</v>
      </c>
      <c r="Z4134" t="s">
        <v>3259</v>
      </c>
      <c r="AA4134">
        <v>2159242</v>
      </c>
    </row>
    <row r="4135" spans="1:29" x14ac:dyDescent="0.25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1312494</v>
      </c>
      <c r="H4135" s="198">
        <v>37041.462256944447</v>
      </c>
      <c r="I4135" t="s">
        <v>1600</v>
      </c>
      <c r="M4135" t="s">
        <v>1657</v>
      </c>
      <c r="N4135" t="s">
        <v>2977</v>
      </c>
      <c r="O4135" t="s">
        <v>4841</v>
      </c>
      <c r="Q4135" s="199">
        <v>50</v>
      </c>
      <c r="S4135" t="s">
        <v>2945</v>
      </c>
      <c r="T4135" t="s">
        <v>3255</v>
      </c>
      <c r="U4135" s="201">
        <v>34.25</v>
      </c>
      <c r="V4135" t="s">
        <v>1261</v>
      </c>
      <c r="W4135" t="s">
        <v>2985</v>
      </c>
      <c r="X4135" t="s">
        <v>445</v>
      </c>
      <c r="Y4135" t="s">
        <v>1072</v>
      </c>
      <c r="Z4135" t="s">
        <v>1904</v>
      </c>
      <c r="AA4135">
        <v>626335.1</v>
      </c>
      <c r="AB4135" s="198">
        <v>37500.875</v>
      </c>
      <c r="AC4135" s="198">
        <v>37529.875</v>
      </c>
    </row>
    <row r="4136" spans="1:29" x14ac:dyDescent="0.25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50000</v>
      </c>
      <c r="G4136" s="202">
        <v>1312495</v>
      </c>
      <c r="H4136" s="198">
        <v>37041.462407407409</v>
      </c>
      <c r="I4136" t="s">
        <v>1062</v>
      </c>
      <c r="M4136" t="s">
        <v>3086</v>
      </c>
      <c r="N4136" t="s">
        <v>1063</v>
      </c>
      <c r="O4136" t="s">
        <v>2972</v>
      </c>
      <c r="P4136" s="199">
        <v>50000</v>
      </c>
      <c r="S4136" t="s">
        <v>2953</v>
      </c>
      <c r="T4136" t="s">
        <v>3255</v>
      </c>
      <c r="U4136" s="201">
        <v>28.77</v>
      </c>
      <c r="V4136" t="s">
        <v>1064</v>
      </c>
      <c r="W4136" t="s">
        <v>1065</v>
      </c>
      <c r="X4136" t="s">
        <v>1066</v>
      </c>
      <c r="Y4136" t="s">
        <v>1670</v>
      </c>
      <c r="Z4136" t="s">
        <v>1909</v>
      </c>
      <c r="AA4136">
        <v>109706</v>
      </c>
      <c r="AB4136" s="198">
        <v>37073</v>
      </c>
      <c r="AC4136" s="198">
        <v>37103</v>
      </c>
    </row>
    <row r="4137" spans="1:29" x14ac:dyDescent="0.25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620000</v>
      </c>
      <c r="G4137" s="202">
        <v>1312497</v>
      </c>
      <c r="H4137" s="198">
        <v>37041.462638888886</v>
      </c>
      <c r="I4137" t="s">
        <v>1464</v>
      </c>
      <c r="M4137" t="s">
        <v>2946</v>
      </c>
      <c r="N4137" t="s">
        <v>1268</v>
      </c>
      <c r="O4137" t="s">
        <v>1537</v>
      </c>
      <c r="P4137" s="199">
        <v>20000</v>
      </c>
      <c r="S4137" t="s">
        <v>2947</v>
      </c>
      <c r="T4137" t="s">
        <v>3255</v>
      </c>
      <c r="U4137" s="201">
        <v>3.7149999999999999</v>
      </c>
      <c r="V4137" t="s">
        <v>1165</v>
      </c>
      <c r="W4137" t="s">
        <v>1767</v>
      </c>
      <c r="X4137" t="s">
        <v>1269</v>
      </c>
      <c r="Y4137" t="s">
        <v>3275</v>
      </c>
      <c r="Z4137" t="s">
        <v>1909</v>
      </c>
      <c r="AA4137" t="s">
        <v>3466</v>
      </c>
      <c r="AB4137" s="198">
        <v>37073.875</v>
      </c>
      <c r="AC4137" s="198">
        <v>37103.875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150000</v>
      </c>
      <c r="G4138" s="202">
        <v>1312504</v>
      </c>
      <c r="H4138" s="198">
        <v>37041.463333333333</v>
      </c>
      <c r="I4138" t="s">
        <v>92</v>
      </c>
      <c r="M4138" t="s">
        <v>2946</v>
      </c>
      <c r="N4138" t="s">
        <v>1524</v>
      </c>
      <c r="O4138" t="s">
        <v>1154</v>
      </c>
      <c r="P4138" s="199">
        <v>5000</v>
      </c>
      <c r="S4138" t="s">
        <v>2947</v>
      </c>
      <c r="T4138" t="s">
        <v>3255</v>
      </c>
      <c r="U4138" s="201">
        <v>3.58</v>
      </c>
      <c r="V4138" t="s">
        <v>3446</v>
      </c>
      <c r="W4138" t="s">
        <v>1402</v>
      </c>
      <c r="X4138" t="s">
        <v>1155</v>
      </c>
      <c r="Y4138" t="s">
        <v>1528</v>
      </c>
      <c r="Z4138" t="s">
        <v>1909</v>
      </c>
      <c r="AA4138">
        <v>818898</v>
      </c>
      <c r="AB4138" s="198">
        <v>37043.407638888886</v>
      </c>
      <c r="AC4138" s="198">
        <v>37072.407638888886</v>
      </c>
    </row>
    <row r="4139" spans="1:29" x14ac:dyDescent="0.25">
      <c r="A4139" s="44" t="str">
        <f t="shared" si="321"/>
        <v xml:space="preserve"> Natural Gas Physical</v>
      </c>
      <c r="B4139" s="44" t="str">
        <f t="shared" si="322"/>
        <v/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150000</v>
      </c>
      <c r="G4139" s="202">
        <v>1312505</v>
      </c>
      <c r="H4139" s="198">
        <v>37041.463356481479</v>
      </c>
      <c r="I4139" t="s">
        <v>3343</v>
      </c>
      <c r="M4139" t="s">
        <v>2946</v>
      </c>
      <c r="N4139" t="s">
        <v>96</v>
      </c>
      <c r="O4139" t="s">
        <v>3128</v>
      </c>
      <c r="Q4139" s="199">
        <v>5000</v>
      </c>
      <c r="S4139" t="s">
        <v>3329</v>
      </c>
      <c r="T4139" t="s">
        <v>97</v>
      </c>
      <c r="U4139" s="201">
        <v>4.83</v>
      </c>
      <c r="V4139" t="s">
        <v>3388</v>
      </c>
      <c r="W4139" t="s">
        <v>1502</v>
      </c>
      <c r="X4139" t="s">
        <v>99</v>
      </c>
      <c r="Y4139" t="s">
        <v>1528</v>
      </c>
      <c r="Z4139" t="s">
        <v>1910</v>
      </c>
      <c r="AA4139">
        <v>818899</v>
      </c>
      <c r="AB4139" s="198">
        <v>37043.875</v>
      </c>
      <c r="AC4139" s="198">
        <v>37072.875</v>
      </c>
    </row>
    <row r="4140" spans="1:29" x14ac:dyDescent="0.25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123</v>
      </c>
      <c r="F4140" s="213">
        <f t="shared" si="325"/>
        <v>3075000</v>
      </c>
      <c r="G4140" s="202">
        <v>1312506</v>
      </c>
      <c r="H4140" s="198">
        <v>37041.463437500002</v>
      </c>
      <c r="I4140" t="s">
        <v>1086</v>
      </c>
      <c r="M4140" t="s">
        <v>2946</v>
      </c>
      <c r="N4140" t="s">
        <v>1538</v>
      </c>
      <c r="O4140" t="s">
        <v>3467</v>
      </c>
      <c r="Q4140" s="199">
        <v>25000</v>
      </c>
      <c r="S4140" t="s">
        <v>2947</v>
      </c>
      <c r="T4140" t="s">
        <v>3255</v>
      </c>
      <c r="U4140" s="201">
        <v>-2.5000000000000001E-3</v>
      </c>
      <c r="V4140" t="s">
        <v>1087</v>
      </c>
      <c r="W4140" t="s">
        <v>1431</v>
      </c>
      <c r="X4140" t="s">
        <v>1432</v>
      </c>
      <c r="Y4140" t="s">
        <v>3275</v>
      </c>
      <c r="Z4140" t="s">
        <v>1909</v>
      </c>
      <c r="AA4140" t="s">
        <v>3468</v>
      </c>
      <c r="AB4140" s="198">
        <v>37073</v>
      </c>
      <c r="AC4140" s="198">
        <v>37195</v>
      </c>
    </row>
    <row r="4141" spans="1:29" x14ac:dyDescent="0.25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1312508</v>
      </c>
      <c r="H4141" s="198">
        <v>37041.463518518518</v>
      </c>
      <c r="I4141" t="s">
        <v>1241</v>
      </c>
      <c r="M4141" t="s">
        <v>2946</v>
      </c>
      <c r="N4141" t="s">
        <v>1268</v>
      </c>
      <c r="O4141" t="s">
        <v>1278</v>
      </c>
      <c r="Q4141" s="199">
        <v>2500</v>
      </c>
      <c r="S4141" t="s">
        <v>2947</v>
      </c>
      <c r="T4141" t="s">
        <v>3255</v>
      </c>
      <c r="U4141" s="201">
        <v>3.7974999999999999</v>
      </c>
      <c r="V4141" t="s">
        <v>1169</v>
      </c>
      <c r="W4141" t="s">
        <v>1767</v>
      </c>
      <c r="X4141" t="s">
        <v>1269</v>
      </c>
      <c r="Y4141" t="s">
        <v>3275</v>
      </c>
      <c r="Z4141" t="s">
        <v>1909</v>
      </c>
      <c r="AA4141" t="s">
        <v>3469</v>
      </c>
      <c r="AB4141" s="198">
        <v>37104.875</v>
      </c>
      <c r="AC4141" s="198">
        <v>37134.875</v>
      </c>
    </row>
    <row r="4142" spans="1:29" x14ac:dyDescent="0.25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50000</v>
      </c>
      <c r="G4142" s="202">
        <v>1312511</v>
      </c>
      <c r="H4142" s="198">
        <v>37041.463645833333</v>
      </c>
      <c r="I4142" t="s">
        <v>1062</v>
      </c>
      <c r="M4142" t="s">
        <v>3086</v>
      </c>
      <c r="N4142" t="s">
        <v>1063</v>
      </c>
      <c r="O4142" t="s">
        <v>2972</v>
      </c>
      <c r="P4142" s="199">
        <v>50000</v>
      </c>
      <c r="S4142" t="s">
        <v>2953</v>
      </c>
      <c r="T4142" t="s">
        <v>3255</v>
      </c>
      <c r="U4142" s="201">
        <v>28.75</v>
      </c>
      <c r="V4142" t="s">
        <v>1064</v>
      </c>
      <c r="W4142" t="s">
        <v>1065</v>
      </c>
      <c r="X4142" t="s">
        <v>1066</v>
      </c>
      <c r="Y4142" t="s">
        <v>1670</v>
      </c>
      <c r="Z4142" t="s">
        <v>1909</v>
      </c>
      <c r="AA4142">
        <v>109707</v>
      </c>
      <c r="AB4142" s="198">
        <v>37073</v>
      </c>
      <c r="AC4142" s="198">
        <v>37103</v>
      </c>
    </row>
    <row r="4143" spans="1:29" x14ac:dyDescent="0.25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10000</v>
      </c>
      <c r="G4143" s="202">
        <v>1312512</v>
      </c>
      <c r="H4143" s="198">
        <v>37041.46371527778</v>
      </c>
      <c r="I4143" t="s">
        <v>1570</v>
      </c>
      <c r="M4143" t="s">
        <v>2946</v>
      </c>
      <c r="N4143" t="s">
        <v>96</v>
      </c>
      <c r="O4143" t="s">
        <v>1016</v>
      </c>
      <c r="P4143" s="199">
        <v>10000</v>
      </c>
      <c r="S4143" t="s">
        <v>3329</v>
      </c>
      <c r="T4143" t="s">
        <v>97</v>
      </c>
      <c r="U4143" s="201">
        <v>4.76</v>
      </c>
      <c r="V4143" t="s">
        <v>1134</v>
      </c>
      <c r="W4143" t="s">
        <v>98</v>
      </c>
      <c r="X4143" t="s">
        <v>99</v>
      </c>
      <c r="Y4143" t="s">
        <v>1528</v>
      </c>
      <c r="Z4143" t="s">
        <v>1910</v>
      </c>
      <c r="AA4143">
        <v>818901</v>
      </c>
      <c r="AB4143" s="198">
        <v>37041.875</v>
      </c>
      <c r="AC4143" s="198">
        <v>37041.875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1312513</v>
      </c>
      <c r="H4144" s="198">
        <v>37041.463865740741</v>
      </c>
      <c r="I4144" t="s">
        <v>1573</v>
      </c>
      <c r="M4144" t="s">
        <v>2946</v>
      </c>
      <c r="N4144" t="s">
        <v>1268</v>
      </c>
      <c r="O4144" t="s">
        <v>2765</v>
      </c>
      <c r="Q4144" s="199">
        <v>5000</v>
      </c>
      <c r="S4144" t="s">
        <v>2947</v>
      </c>
      <c r="T4144" t="s">
        <v>3255</v>
      </c>
      <c r="U4144" s="201">
        <v>4.75</v>
      </c>
      <c r="V4144" t="s">
        <v>305</v>
      </c>
      <c r="W4144" t="s">
        <v>82</v>
      </c>
      <c r="X4144" t="s">
        <v>3204</v>
      </c>
      <c r="Y4144" t="s">
        <v>3275</v>
      </c>
      <c r="Z4144" t="s">
        <v>1909</v>
      </c>
      <c r="AA4144" t="s">
        <v>3470</v>
      </c>
      <c r="AB4144" s="198">
        <v>37043.875</v>
      </c>
      <c r="AC4144" s="198">
        <v>37072.875</v>
      </c>
    </row>
    <row r="4145" spans="1:29" x14ac:dyDescent="0.25">
      <c r="A4145" s="44" t="str">
        <f t="shared" si="321"/>
        <v xml:space="preserve"> Crude Financial</v>
      </c>
      <c r="B4145" s="44" t="str">
        <f t="shared" si="322"/>
        <v/>
      </c>
      <c r="C4145" s="44" t="str">
        <f t="shared" si="323"/>
        <v>Crude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775000</v>
      </c>
      <c r="G4145" s="202">
        <v>1312514</v>
      </c>
      <c r="H4145" s="198">
        <v>37041.463888888888</v>
      </c>
      <c r="I4145" t="s">
        <v>3148</v>
      </c>
      <c r="M4145" t="s">
        <v>3086</v>
      </c>
      <c r="N4145" t="s">
        <v>1288</v>
      </c>
      <c r="O4145" t="s">
        <v>1289</v>
      </c>
      <c r="P4145" s="199">
        <v>25000</v>
      </c>
      <c r="S4145" t="s">
        <v>1290</v>
      </c>
      <c r="T4145" t="s">
        <v>3255</v>
      </c>
      <c r="U4145" s="201">
        <v>29.14</v>
      </c>
      <c r="V4145" t="s">
        <v>1047</v>
      </c>
      <c r="W4145" t="s">
        <v>1050</v>
      </c>
      <c r="X4145" t="s">
        <v>1051</v>
      </c>
      <c r="Y4145" t="s">
        <v>1670</v>
      </c>
      <c r="Z4145" t="s">
        <v>3420</v>
      </c>
      <c r="AA4145">
        <v>109708</v>
      </c>
      <c r="AB4145" s="198">
        <v>37073</v>
      </c>
      <c r="AC4145" s="198">
        <v>37103</v>
      </c>
    </row>
    <row r="4146" spans="1:29" x14ac:dyDescent="0.25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150000</v>
      </c>
      <c r="G4146" s="202">
        <v>1312515</v>
      </c>
      <c r="H4146" s="198">
        <v>37041.464120370372</v>
      </c>
      <c r="I4146" t="s">
        <v>1331</v>
      </c>
      <c r="M4146" t="s">
        <v>2946</v>
      </c>
      <c r="N4146" t="s">
        <v>96</v>
      </c>
      <c r="O4146" t="s">
        <v>3128</v>
      </c>
      <c r="Q4146" s="199">
        <v>5000</v>
      </c>
      <c r="S4146" t="s">
        <v>3329</v>
      </c>
      <c r="T4146" t="s">
        <v>97</v>
      </c>
      <c r="U4146" s="201">
        <v>4.835</v>
      </c>
      <c r="V4146" t="s">
        <v>1332</v>
      </c>
      <c r="W4146" t="s">
        <v>1502</v>
      </c>
      <c r="X4146" t="s">
        <v>99</v>
      </c>
      <c r="Y4146" t="s">
        <v>1528</v>
      </c>
      <c r="Z4146" t="s">
        <v>1910</v>
      </c>
      <c r="AA4146">
        <v>818903</v>
      </c>
      <c r="AB4146" s="198">
        <v>37043.875</v>
      </c>
      <c r="AC4146" s="198">
        <v>37072.875</v>
      </c>
    </row>
    <row r="4147" spans="1:29" x14ac:dyDescent="0.25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300000</v>
      </c>
      <c r="G4147" s="202">
        <v>1312516</v>
      </c>
      <c r="H4147" s="198">
        <v>37041.464131944442</v>
      </c>
      <c r="I4147" t="s">
        <v>500</v>
      </c>
      <c r="M4147" t="s">
        <v>2946</v>
      </c>
      <c r="N4147" t="s">
        <v>1268</v>
      </c>
      <c r="O4147" t="s">
        <v>74</v>
      </c>
      <c r="P4147" s="199">
        <v>10000</v>
      </c>
      <c r="S4147" t="s">
        <v>2947</v>
      </c>
      <c r="T4147" t="s">
        <v>3255</v>
      </c>
      <c r="U4147" s="201">
        <v>3.63</v>
      </c>
      <c r="V4147" t="s">
        <v>501</v>
      </c>
      <c r="W4147" t="s">
        <v>1580</v>
      </c>
      <c r="X4147" t="s">
        <v>1093</v>
      </c>
      <c r="Y4147" t="s">
        <v>3275</v>
      </c>
      <c r="Z4147" t="s">
        <v>1909</v>
      </c>
      <c r="AA4147" t="s">
        <v>3471</v>
      </c>
      <c r="AB4147" s="198">
        <v>37043.875</v>
      </c>
      <c r="AC4147" s="198">
        <v>37072.875</v>
      </c>
    </row>
    <row r="4148" spans="1:29" x14ac:dyDescent="0.25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31</v>
      </c>
      <c r="F4148" s="213">
        <f t="shared" si="325"/>
        <v>155000</v>
      </c>
      <c r="G4148" s="202">
        <v>1312517</v>
      </c>
      <c r="H4148" s="198">
        <v>37041.464143518519</v>
      </c>
      <c r="I4148" t="s">
        <v>3151</v>
      </c>
      <c r="M4148" t="s">
        <v>2946</v>
      </c>
      <c r="N4148" t="s">
        <v>1538</v>
      </c>
      <c r="O4148" t="s">
        <v>903</v>
      </c>
      <c r="Q4148" s="199">
        <v>5000</v>
      </c>
      <c r="S4148" t="s">
        <v>2947</v>
      </c>
      <c r="T4148" t="s">
        <v>3255</v>
      </c>
      <c r="U4148" s="201">
        <v>-0.66</v>
      </c>
      <c r="V4148" t="s">
        <v>2168</v>
      </c>
      <c r="W4148" t="s">
        <v>1469</v>
      </c>
      <c r="X4148" t="s">
        <v>1470</v>
      </c>
      <c r="Y4148" t="s">
        <v>3275</v>
      </c>
      <c r="Z4148" t="s">
        <v>1909</v>
      </c>
      <c r="AA4148" t="s">
        <v>3472</v>
      </c>
      <c r="AB4148" s="198">
        <v>37073.875</v>
      </c>
      <c r="AC4148" s="198">
        <v>37103.875</v>
      </c>
    </row>
    <row r="4149" spans="1:29" x14ac:dyDescent="0.25">
      <c r="A4149" s="44" t="str">
        <f t="shared" si="321"/>
        <v>US Crude Financial</v>
      </c>
      <c r="B4149" s="44" t="str">
        <f t="shared" si="322"/>
        <v>US</v>
      </c>
      <c r="C4149" s="44" t="str">
        <f t="shared" si="323"/>
        <v>Crude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50000</v>
      </c>
      <c r="G4149" s="202">
        <v>1312518</v>
      </c>
      <c r="H4149" s="198">
        <v>37041.464166666665</v>
      </c>
      <c r="I4149" t="s">
        <v>1062</v>
      </c>
      <c r="M4149" t="s">
        <v>3086</v>
      </c>
      <c r="N4149" t="s">
        <v>1063</v>
      </c>
      <c r="O4149" t="s">
        <v>2972</v>
      </c>
      <c r="P4149" s="199">
        <v>50000</v>
      </c>
      <c r="S4149" t="s">
        <v>2953</v>
      </c>
      <c r="T4149" t="s">
        <v>3255</v>
      </c>
      <c r="U4149" s="201">
        <v>28.73</v>
      </c>
      <c r="V4149" t="s">
        <v>1064</v>
      </c>
      <c r="W4149" t="s">
        <v>1065</v>
      </c>
      <c r="X4149" t="s">
        <v>1066</v>
      </c>
      <c r="Y4149" t="s">
        <v>1670</v>
      </c>
      <c r="Z4149" t="s">
        <v>1909</v>
      </c>
      <c r="AA4149">
        <v>109709</v>
      </c>
      <c r="AB4149" s="198">
        <v>37073</v>
      </c>
      <c r="AC4149" s="198">
        <v>37103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75000</v>
      </c>
      <c r="G4150" s="202">
        <v>1312519</v>
      </c>
      <c r="H4150" s="198">
        <v>37041.464224537034</v>
      </c>
      <c r="I4150" t="s">
        <v>1241</v>
      </c>
      <c r="M4150" t="s">
        <v>2946</v>
      </c>
      <c r="N4150" t="s">
        <v>1268</v>
      </c>
      <c r="O4150" t="s">
        <v>111</v>
      </c>
      <c r="Q4150" s="199">
        <v>2500</v>
      </c>
      <c r="S4150" t="s">
        <v>2947</v>
      </c>
      <c r="T4150" t="s">
        <v>3255</v>
      </c>
      <c r="U4150" s="201">
        <v>3.8374999999999999</v>
      </c>
      <c r="V4150" t="s">
        <v>1169</v>
      </c>
      <c r="W4150" t="s">
        <v>1767</v>
      </c>
      <c r="X4150" t="s">
        <v>1269</v>
      </c>
      <c r="Y4150" t="s">
        <v>3275</v>
      </c>
      <c r="Z4150" t="s">
        <v>1909</v>
      </c>
      <c r="AA4150" t="s">
        <v>3473</v>
      </c>
      <c r="AB4150" s="198">
        <v>37135.875</v>
      </c>
      <c r="AC4150" s="198">
        <v>37164.875</v>
      </c>
    </row>
    <row r="4151" spans="1:29" x14ac:dyDescent="0.25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155000</v>
      </c>
      <c r="G4151" s="202">
        <v>1312522</v>
      </c>
      <c r="H4151" s="198">
        <v>37041.46435185185</v>
      </c>
      <c r="I4151" t="s">
        <v>1600</v>
      </c>
      <c r="M4151" t="s">
        <v>2946</v>
      </c>
      <c r="N4151" t="s">
        <v>1268</v>
      </c>
      <c r="O4151" t="s">
        <v>1278</v>
      </c>
      <c r="Q4151" s="199">
        <v>5000</v>
      </c>
      <c r="S4151" t="s">
        <v>2947</v>
      </c>
      <c r="T4151" t="s">
        <v>3255</v>
      </c>
      <c r="U4151" s="201">
        <v>3.7974999999999999</v>
      </c>
      <c r="V4151" t="s">
        <v>2974</v>
      </c>
      <c r="W4151" t="s">
        <v>1767</v>
      </c>
      <c r="X4151" t="s">
        <v>1269</v>
      </c>
      <c r="Y4151" t="s">
        <v>3275</v>
      </c>
      <c r="Z4151" t="s">
        <v>1909</v>
      </c>
      <c r="AA4151" t="s">
        <v>3474</v>
      </c>
      <c r="AB4151" s="198">
        <v>37104.875</v>
      </c>
      <c r="AC4151" s="198">
        <v>37134.875</v>
      </c>
    </row>
    <row r="4152" spans="1:29" x14ac:dyDescent="0.25">
      <c r="A4152" s="44" t="str">
        <f t="shared" si="321"/>
        <v xml:space="preserve"> Metals Financial</v>
      </c>
      <c r="B4152" s="44" t="str">
        <f t="shared" si="322"/>
        <v/>
      </c>
      <c r="C4152" s="44" t="str">
        <f t="shared" si="323"/>
        <v>Metals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8</v>
      </c>
      <c r="G4152" s="202">
        <v>1312524</v>
      </c>
      <c r="H4152" s="198">
        <v>37041.464375000003</v>
      </c>
      <c r="I4152" t="s">
        <v>962</v>
      </c>
      <c r="M4152" t="s">
        <v>2952</v>
      </c>
      <c r="N4152" t="s">
        <v>3252</v>
      </c>
      <c r="O4152" t="s">
        <v>3253</v>
      </c>
      <c r="Q4152" s="199">
        <v>8</v>
      </c>
      <c r="S4152" t="s">
        <v>3254</v>
      </c>
      <c r="T4152" t="s">
        <v>3255</v>
      </c>
      <c r="U4152" s="201">
        <v>1701</v>
      </c>
      <c r="V4152" t="s">
        <v>4729</v>
      </c>
      <c r="W4152" t="s">
        <v>3261</v>
      </c>
      <c r="X4152" t="s">
        <v>3257</v>
      </c>
      <c r="Y4152" t="s">
        <v>3258</v>
      </c>
      <c r="Z4152" t="s">
        <v>3259</v>
      </c>
      <c r="AA4152">
        <v>2159238</v>
      </c>
    </row>
    <row r="4153" spans="1:29" x14ac:dyDescent="0.25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75000</v>
      </c>
      <c r="G4153" s="202">
        <v>1312525</v>
      </c>
      <c r="H4153" s="198">
        <v>37041.464432870373</v>
      </c>
      <c r="I4153" t="s">
        <v>77</v>
      </c>
      <c r="M4153" t="s">
        <v>2946</v>
      </c>
      <c r="N4153" t="s">
        <v>1268</v>
      </c>
      <c r="O4153" t="s">
        <v>111</v>
      </c>
      <c r="Q4153" s="199">
        <v>2500</v>
      </c>
      <c r="S4153" t="s">
        <v>2947</v>
      </c>
      <c r="T4153" t="s">
        <v>3255</v>
      </c>
      <c r="U4153" s="201">
        <v>3.8374999999999999</v>
      </c>
      <c r="V4153" t="s">
        <v>1216</v>
      </c>
      <c r="W4153" t="s">
        <v>1767</v>
      </c>
      <c r="X4153" t="s">
        <v>1269</v>
      </c>
      <c r="Y4153" t="s">
        <v>3275</v>
      </c>
      <c r="Z4153" t="s">
        <v>1909</v>
      </c>
      <c r="AA4153" t="s">
        <v>3475</v>
      </c>
      <c r="AB4153" s="198">
        <v>37135.875</v>
      </c>
      <c r="AC4153" s="198">
        <v>37164.875</v>
      </c>
    </row>
    <row r="4154" spans="1:29" x14ac:dyDescent="0.25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61</v>
      </c>
      <c r="F4154" s="213">
        <f t="shared" si="325"/>
        <v>3050</v>
      </c>
      <c r="G4154" s="202">
        <v>1312528</v>
      </c>
      <c r="H4154" s="198">
        <v>37041.464467592596</v>
      </c>
      <c r="I4154" t="s">
        <v>2992</v>
      </c>
      <c r="M4154" t="s">
        <v>1657</v>
      </c>
      <c r="N4154" t="s">
        <v>2977</v>
      </c>
      <c r="O4154" t="s">
        <v>450</v>
      </c>
      <c r="Q4154" s="199">
        <v>50</v>
      </c>
      <c r="S4154" t="s">
        <v>2945</v>
      </c>
      <c r="T4154" t="s">
        <v>3255</v>
      </c>
      <c r="U4154" s="201">
        <v>34</v>
      </c>
      <c r="V4154" t="s">
        <v>2996</v>
      </c>
      <c r="W4154" t="s">
        <v>2997</v>
      </c>
      <c r="X4154" t="s">
        <v>3202</v>
      </c>
      <c r="Y4154" t="s">
        <v>1072</v>
      </c>
      <c r="Z4154" t="s">
        <v>1904</v>
      </c>
      <c r="AA4154">
        <v>626336.1</v>
      </c>
      <c r="AB4154" s="198">
        <v>37316.600694444445</v>
      </c>
      <c r="AC4154" s="198">
        <v>37376.600694444445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90000</v>
      </c>
      <c r="G4155" s="202">
        <v>1312529</v>
      </c>
      <c r="H4155" s="198">
        <v>37041.464513888888</v>
      </c>
      <c r="I4155" t="s">
        <v>1335</v>
      </c>
      <c r="M4155" t="s">
        <v>2946</v>
      </c>
      <c r="N4155" t="s">
        <v>1268</v>
      </c>
      <c r="O4155" t="s">
        <v>1168</v>
      </c>
      <c r="Q4155" s="199">
        <v>3000</v>
      </c>
      <c r="S4155" t="s">
        <v>2947</v>
      </c>
      <c r="T4155" t="s">
        <v>3255</v>
      </c>
      <c r="U4155" s="201">
        <v>3.6749999999999998</v>
      </c>
      <c r="V4155" t="s">
        <v>1336</v>
      </c>
      <c r="W4155" t="s">
        <v>1402</v>
      </c>
      <c r="X4155" t="s">
        <v>1403</v>
      </c>
      <c r="Y4155" t="s">
        <v>3275</v>
      </c>
      <c r="Z4155" t="s">
        <v>1909</v>
      </c>
      <c r="AA4155" t="s">
        <v>3476</v>
      </c>
      <c r="AB4155" s="198">
        <v>37043.875</v>
      </c>
      <c r="AC4155" s="198">
        <v>37072.875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604000</v>
      </c>
      <c r="G4156" s="202">
        <v>1312530</v>
      </c>
      <c r="H4156" s="198">
        <v>37041.464548611111</v>
      </c>
      <c r="I4156" t="s">
        <v>3195</v>
      </c>
      <c r="M4156" t="s">
        <v>2946</v>
      </c>
      <c r="N4156" t="s">
        <v>1538</v>
      </c>
      <c r="O4156" t="s">
        <v>3477</v>
      </c>
      <c r="Q4156" s="199">
        <v>4000</v>
      </c>
      <c r="S4156" t="s">
        <v>2947</v>
      </c>
      <c r="T4156" t="s">
        <v>3255</v>
      </c>
      <c r="U4156" s="201">
        <v>0.16500000000000001</v>
      </c>
      <c r="V4156" t="s">
        <v>3224</v>
      </c>
      <c r="W4156" t="s">
        <v>89</v>
      </c>
      <c r="X4156" t="s">
        <v>90</v>
      </c>
      <c r="Y4156" t="s">
        <v>3275</v>
      </c>
      <c r="Z4156" t="s">
        <v>1909</v>
      </c>
      <c r="AA4156" t="s">
        <v>3478</v>
      </c>
      <c r="AB4156" s="198">
        <v>37196</v>
      </c>
      <c r="AC4156" s="198">
        <v>37346</v>
      </c>
    </row>
    <row r="4157" spans="1:29" x14ac:dyDescent="0.25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1312532</v>
      </c>
      <c r="H4157" s="198">
        <v>37041.46503472222</v>
      </c>
      <c r="I4157" t="s">
        <v>1569</v>
      </c>
      <c r="M4157" t="s">
        <v>2946</v>
      </c>
      <c r="N4157" t="s">
        <v>1524</v>
      </c>
      <c r="O4157" t="s">
        <v>443</v>
      </c>
      <c r="Q4157" s="199">
        <v>10000</v>
      </c>
      <c r="S4157" t="s">
        <v>2947</v>
      </c>
      <c r="T4157" t="s">
        <v>3255</v>
      </c>
      <c r="U4157" s="201">
        <v>3.645</v>
      </c>
      <c r="V4157" t="s">
        <v>3194</v>
      </c>
      <c r="W4157" t="s">
        <v>1388</v>
      </c>
      <c r="X4157" t="s">
        <v>1461</v>
      </c>
      <c r="Y4157" t="s">
        <v>1528</v>
      </c>
      <c r="Z4157" t="s">
        <v>1909</v>
      </c>
      <c r="AA4157">
        <v>818907</v>
      </c>
      <c r="AB4157" s="198">
        <v>37043.875</v>
      </c>
      <c r="AC4157" s="198">
        <v>37072.875</v>
      </c>
    </row>
    <row r="4158" spans="1:29" x14ac:dyDescent="0.25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155000</v>
      </c>
      <c r="G4158" s="202">
        <v>1312534</v>
      </c>
      <c r="H4158" s="198">
        <v>37041.465219907404</v>
      </c>
      <c r="I4158" t="s">
        <v>1267</v>
      </c>
      <c r="M4158" t="s">
        <v>2946</v>
      </c>
      <c r="N4158" t="s">
        <v>1268</v>
      </c>
      <c r="O4158" t="s">
        <v>1537</v>
      </c>
      <c r="Q4158" s="199">
        <v>5000</v>
      </c>
      <c r="S4158" t="s">
        <v>2947</v>
      </c>
      <c r="T4158" t="s">
        <v>3255</v>
      </c>
      <c r="U4158" s="201">
        <v>3.72</v>
      </c>
      <c r="V4158" t="s">
        <v>3155</v>
      </c>
      <c r="W4158" t="s">
        <v>1767</v>
      </c>
      <c r="X4158" t="s">
        <v>1269</v>
      </c>
      <c r="Y4158" t="s">
        <v>3275</v>
      </c>
      <c r="Z4158" t="s">
        <v>1909</v>
      </c>
      <c r="AA4158" t="s">
        <v>3479</v>
      </c>
      <c r="AB4158" s="198">
        <v>37073.875</v>
      </c>
      <c r="AC4158" s="198">
        <v>37103.875</v>
      </c>
    </row>
    <row r="4159" spans="1:29" x14ac:dyDescent="0.25">
      <c r="A4159" s="44" t="str">
        <f t="shared" si="321"/>
        <v xml:space="preserve"> Natural Gas Physical</v>
      </c>
      <c r="B4159" s="44" t="str">
        <f t="shared" si="322"/>
        <v/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1312535</v>
      </c>
      <c r="H4159" s="198">
        <v>37041.46534722222</v>
      </c>
      <c r="I4159" t="s">
        <v>1331</v>
      </c>
      <c r="M4159" t="s">
        <v>2946</v>
      </c>
      <c r="N4159" t="s">
        <v>96</v>
      </c>
      <c r="O4159" t="s">
        <v>3128</v>
      </c>
      <c r="Q4159" s="199">
        <v>5000</v>
      </c>
      <c r="S4159" t="s">
        <v>3329</v>
      </c>
      <c r="T4159" t="s">
        <v>97</v>
      </c>
      <c r="U4159" s="201">
        <v>4.835</v>
      </c>
      <c r="V4159" t="s">
        <v>1332</v>
      </c>
      <c r="W4159" t="s">
        <v>1502</v>
      </c>
      <c r="X4159" t="s">
        <v>99</v>
      </c>
      <c r="Y4159" t="s">
        <v>1528</v>
      </c>
      <c r="Z4159" t="s">
        <v>1910</v>
      </c>
      <c r="AA4159">
        <v>818909</v>
      </c>
      <c r="AB4159" s="198">
        <v>37043.875</v>
      </c>
      <c r="AC4159" s="198">
        <v>37072.875</v>
      </c>
    </row>
    <row r="4160" spans="1:29" x14ac:dyDescent="0.25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1312536</v>
      </c>
      <c r="H4160" s="198">
        <v>37041.465520833335</v>
      </c>
      <c r="I4160" t="s">
        <v>1052</v>
      </c>
      <c r="M4160" t="s">
        <v>1657</v>
      </c>
      <c r="N4160" t="s">
        <v>2977</v>
      </c>
      <c r="O4160" t="s">
        <v>1213</v>
      </c>
      <c r="Q4160" s="199">
        <v>50</v>
      </c>
      <c r="S4160" t="s">
        <v>2945</v>
      </c>
      <c r="T4160" t="s">
        <v>3255</v>
      </c>
      <c r="U4160" s="201">
        <v>43.25</v>
      </c>
      <c r="V4160" t="s">
        <v>231</v>
      </c>
      <c r="W4160" t="s">
        <v>2988</v>
      </c>
      <c r="X4160" t="s">
        <v>2998</v>
      </c>
      <c r="Y4160" t="s">
        <v>1072</v>
      </c>
      <c r="Z4160" t="s">
        <v>1904</v>
      </c>
      <c r="AA4160">
        <v>626337.1</v>
      </c>
      <c r="AB4160" s="198">
        <v>37043.710416666669</v>
      </c>
      <c r="AC4160" s="198">
        <v>37072.710416666669</v>
      </c>
    </row>
    <row r="4161" spans="1:29" x14ac:dyDescent="0.25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150000</v>
      </c>
      <c r="G4161" s="202">
        <v>1312537</v>
      </c>
      <c r="H4161" s="198">
        <v>37041.465578703705</v>
      </c>
      <c r="I4161" t="s">
        <v>1551</v>
      </c>
      <c r="M4161" t="s">
        <v>2946</v>
      </c>
      <c r="N4161" t="s">
        <v>1268</v>
      </c>
      <c r="O4161" t="s">
        <v>372</v>
      </c>
      <c r="Q4161" s="199">
        <v>5000</v>
      </c>
      <c r="S4161" t="s">
        <v>2947</v>
      </c>
      <c r="T4161" t="s">
        <v>3255</v>
      </c>
      <c r="U4161" s="201">
        <v>3.57</v>
      </c>
      <c r="V4161" t="s">
        <v>1364</v>
      </c>
      <c r="W4161" t="s">
        <v>2914</v>
      </c>
      <c r="X4161" t="s">
        <v>2915</v>
      </c>
      <c r="Y4161" t="s">
        <v>3275</v>
      </c>
      <c r="Z4161" t="s">
        <v>1909</v>
      </c>
      <c r="AA4161" t="s">
        <v>3480</v>
      </c>
      <c r="AB4161" s="198">
        <v>37043.875</v>
      </c>
      <c r="AC4161" s="198">
        <v>37072.875</v>
      </c>
    </row>
    <row r="4162" spans="1:29" x14ac:dyDescent="0.25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25000</v>
      </c>
      <c r="G4162" s="202">
        <v>1312538</v>
      </c>
      <c r="H4162" s="198">
        <v>37041.465648148151</v>
      </c>
      <c r="I4162" t="s">
        <v>1267</v>
      </c>
      <c r="M4162" t="s">
        <v>3086</v>
      </c>
      <c r="N4162" t="s">
        <v>488</v>
      </c>
      <c r="O4162" t="s">
        <v>489</v>
      </c>
      <c r="P4162" s="199">
        <v>25000</v>
      </c>
      <c r="S4162" t="s">
        <v>2949</v>
      </c>
      <c r="T4162" t="s">
        <v>3255</v>
      </c>
      <c r="U4162" s="201">
        <v>-0.15</v>
      </c>
      <c r="V4162" t="s">
        <v>3197</v>
      </c>
      <c r="W4162" t="s">
        <v>377</v>
      </c>
      <c r="X4162" t="s">
        <v>490</v>
      </c>
      <c r="Y4162" t="s">
        <v>3275</v>
      </c>
      <c r="Z4162" t="s">
        <v>1909</v>
      </c>
      <c r="AA4162" t="s">
        <v>3481</v>
      </c>
      <c r="AB4162" s="198">
        <v>37073</v>
      </c>
      <c r="AC4162" s="198">
        <v>37103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31</v>
      </c>
      <c r="F4163" s="213">
        <f t="shared" si="325"/>
        <v>77500</v>
      </c>
      <c r="G4163" s="202">
        <v>1312539</v>
      </c>
      <c r="H4163" s="198">
        <v>37041.465682870374</v>
      </c>
      <c r="I4163" t="s">
        <v>1267</v>
      </c>
      <c r="M4163" t="s">
        <v>2946</v>
      </c>
      <c r="N4163" t="s">
        <v>1268</v>
      </c>
      <c r="O4163" t="s">
        <v>1537</v>
      </c>
      <c r="Q4163" s="199">
        <v>2500</v>
      </c>
      <c r="S4163" t="s">
        <v>2947</v>
      </c>
      <c r="T4163" t="s">
        <v>3255</v>
      </c>
      <c r="U4163" s="201">
        <v>3.72</v>
      </c>
      <c r="V4163" t="s">
        <v>1359</v>
      </c>
      <c r="W4163" t="s">
        <v>1767</v>
      </c>
      <c r="X4163" t="s">
        <v>1269</v>
      </c>
      <c r="Y4163" t="s">
        <v>3275</v>
      </c>
      <c r="Z4163" t="s">
        <v>1909</v>
      </c>
      <c r="AA4163" t="s">
        <v>3482</v>
      </c>
      <c r="AB4163" s="198">
        <v>37073.875</v>
      </c>
      <c r="AC4163" s="198">
        <v>37103.875</v>
      </c>
    </row>
    <row r="4164" spans="1:29" x14ac:dyDescent="0.25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1312540</v>
      </c>
      <c r="H4164" s="198">
        <v>37041.465798611112</v>
      </c>
      <c r="I4164" t="s">
        <v>1254</v>
      </c>
      <c r="M4164" t="s">
        <v>2946</v>
      </c>
      <c r="N4164" t="s">
        <v>1268</v>
      </c>
      <c r="O4164" t="s">
        <v>74</v>
      </c>
      <c r="Q4164" s="199">
        <v>10000</v>
      </c>
      <c r="S4164" t="s">
        <v>2947</v>
      </c>
      <c r="T4164" t="s">
        <v>3255</v>
      </c>
      <c r="U4164" s="201">
        <v>3.645</v>
      </c>
      <c r="V4164" t="s">
        <v>1382</v>
      </c>
      <c r="W4164" t="s">
        <v>1580</v>
      </c>
      <c r="X4164" t="s">
        <v>1093</v>
      </c>
      <c r="Y4164" t="s">
        <v>3275</v>
      </c>
      <c r="Z4164" t="s">
        <v>1909</v>
      </c>
      <c r="AA4164" t="s">
        <v>3483</v>
      </c>
      <c r="AB4164" s="198">
        <v>37043.875</v>
      </c>
      <c r="AC4164" s="198">
        <v>37072.875</v>
      </c>
    </row>
    <row r="4165" spans="1:29" x14ac:dyDescent="0.25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123</v>
      </c>
      <c r="F4165" s="213">
        <f t="shared" si="325"/>
        <v>615000</v>
      </c>
      <c r="G4165" s="202">
        <v>1312542</v>
      </c>
      <c r="H4165" s="198">
        <v>37041.466550925928</v>
      </c>
      <c r="I4165" t="s">
        <v>1262</v>
      </c>
      <c r="M4165" t="s">
        <v>2946</v>
      </c>
      <c r="N4165" t="s">
        <v>1268</v>
      </c>
      <c r="O4165" t="s">
        <v>251</v>
      </c>
      <c r="P4165" s="199">
        <v>5000</v>
      </c>
      <c r="S4165" t="s">
        <v>2947</v>
      </c>
      <c r="T4165" t="s">
        <v>3255</v>
      </c>
      <c r="U4165" s="201">
        <v>3.8050000000000002</v>
      </c>
      <c r="V4165" t="s">
        <v>1680</v>
      </c>
      <c r="W4165" t="s">
        <v>1767</v>
      </c>
      <c r="X4165" t="s">
        <v>1269</v>
      </c>
      <c r="Y4165" t="s">
        <v>3275</v>
      </c>
      <c r="Z4165" t="s">
        <v>1909</v>
      </c>
      <c r="AA4165" t="s">
        <v>3484</v>
      </c>
      <c r="AB4165" s="198">
        <v>37073</v>
      </c>
      <c r="AC4165" s="198">
        <v>37195</v>
      </c>
    </row>
    <row r="4166" spans="1:29" x14ac:dyDescent="0.25">
      <c r="A4166" s="44" t="str">
        <f t="shared" si="321"/>
        <v>US Crude Financial</v>
      </c>
      <c r="B4166" s="44" t="str">
        <f t="shared" si="322"/>
        <v>US</v>
      </c>
      <c r="C4166" s="44" t="str">
        <f t="shared" si="323"/>
        <v>Crude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50000</v>
      </c>
      <c r="G4166" s="202">
        <v>1312543</v>
      </c>
      <c r="H4166" s="198">
        <v>37041.466724537036</v>
      </c>
      <c r="I4166" t="s">
        <v>1395</v>
      </c>
      <c r="M4166" t="s">
        <v>3086</v>
      </c>
      <c r="N4166" t="s">
        <v>1063</v>
      </c>
      <c r="O4166" t="s">
        <v>1344</v>
      </c>
      <c r="Q4166" s="199">
        <v>50000</v>
      </c>
      <c r="S4166" t="s">
        <v>2953</v>
      </c>
      <c r="T4166" t="s">
        <v>3255</v>
      </c>
      <c r="U4166" s="201">
        <v>28.73</v>
      </c>
      <c r="V4166" t="s">
        <v>3344</v>
      </c>
      <c r="W4166" t="s">
        <v>1065</v>
      </c>
      <c r="X4166" t="s">
        <v>1120</v>
      </c>
      <c r="Y4166" t="s">
        <v>1670</v>
      </c>
      <c r="Z4166" t="s">
        <v>1909</v>
      </c>
      <c r="AA4166">
        <v>109711</v>
      </c>
      <c r="AB4166" s="198">
        <v>37073</v>
      </c>
      <c r="AC4166" s="198">
        <v>37103</v>
      </c>
    </row>
    <row r="4167" spans="1:29" x14ac:dyDescent="0.25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1312544</v>
      </c>
      <c r="H4167" s="198">
        <v>37041.466851851852</v>
      </c>
      <c r="I4167" t="s">
        <v>1062</v>
      </c>
      <c r="M4167" t="s">
        <v>3086</v>
      </c>
      <c r="N4167" t="s">
        <v>1063</v>
      </c>
      <c r="O4167" t="s">
        <v>2972</v>
      </c>
      <c r="Q4167" s="199">
        <v>50000</v>
      </c>
      <c r="S4167" t="s">
        <v>2953</v>
      </c>
      <c r="T4167" t="s">
        <v>3255</v>
      </c>
      <c r="U4167" s="201">
        <v>28.75</v>
      </c>
      <c r="V4167" t="s">
        <v>1064</v>
      </c>
      <c r="W4167" t="s">
        <v>1065</v>
      </c>
      <c r="X4167" t="s">
        <v>1066</v>
      </c>
      <c r="Y4167" t="s">
        <v>1670</v>
      </c>
      <c r="Z4167" t="s">
        <v>1909</v>
      </c>
      <c r="AA4167">
        <v>109712</v>
      </c>
      <c r="AB4167" s="198">
        <v>37073</v>
      </c>
      <c r="AC4167" s="198">
        <v>37103</v>
      </c>
    </row>
    <row r="4168" spans="1:29" x14ac:dyDescent="0.25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270000</v>
      </c>
      <c r="G4168" s="202">
        <v>1312547</v>
      </c>
      <c r="H4168" s="198">
        <v>37041.467465277776</v>
      </c>
      <c r="I4168" t="s">
        <v>1472</v>
      </c>
      <c r="M4168" t="s">
        <v>2946</v>
      </c>
      <c r="N4168" t="s">
        <v>1524</v>
      </c>
      <c r="O4168" t="s">
        <v>3032</v>
      </c>
      <c r="Q4168" s="199">
        <v>9000</v>
      </c>
      <c r="S4168" t="s">
        <v>2947</v>
      </c>
      <c r="T4168" t="s">
        <v>3255</v>
      </c>
      <c r="U4168" s="201">
        <v>3.6025</v>
      </c>
      <c r="V4168" t="s">
        <v>3485</v>
      </c>
      <c r="W4168" t="s">
        <v>1174</v>
      </c>
      <c r="X4168" t="s">
        <v>1175</v>
      </c>
      <c r="Y4168" t="s">
        <v>1528</v>
      </c>
      <c r="Z4168" t="s">
        <v>1909</v>
      </c>
      <c r="AA4168">
        <v>818913</v>
      </c>
      <c r="AB4168" s="198">
        <v>37043.488888888889</v>
      </c>
      <c r="AC4168" s="198">
        <v>37072.488888888889</v>
      </c>
    </row>
    <row r="4169" spans="1:29" x14ac:dyDescent="0.25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88410</v>
      </c>
      <c r="G4169" s="202">
        <v>1312548</v>
      </c>
      <c r="H4169" s="198">
        <v>37041.467476851853</v>
      </c>
      <c r="I4169" t="s">
        <v>77</v>
      </c>
      <c r="M4169" t="s">
        <v>2946</v>
      </c>
      <c r="N4169" t="s">
        <v>1524</v>
      </c>
      <c r="O4169" t="s">
        <v>3383</v>
      </c>
      <c r="Q4169" s="199">
        <v>2947</v>
      </c>
      <c r="S4169" t="s">
        <v>2947</v>
      </c>
      <c r="T4169" t="s">
        <v>3255</v>
      </c>
      <c r="U4169" s="201">
        <v>3.85</v>
      </c>
      <c r="V4169" t="s">
        <v>1694</v>
      </c>
      <c r="W4169" t="s">
        <v>1117</v>
      </c>
      <c r="X4169" t="s">
        <v>1118</v>
      </c>
      <c r="Y4169" t="s">
        <v>1528</v>
      </c>
      <c r="Z4169" t="s">
        <v>1909</v>
      </c>
      <c r="AA4169">
        <v>818914</v>
      </c>
      <c r="AB4169" s="198">
        <v>37043.875</v>
      </c>
      <c r="AC4169" s="198">
        <v>37072.875</v>
      </c>
    </row>
    <row r="4170" spans="1:29" x14ac:dyDescent="0.25">
      <c r="A4170" s="44" t="str">
        <f t="shared" si="321"/>
        <v>US Crude Financial</v>
      </c>
      <c r="B4170" s="44" t="str">
        <f t="shared" si="322"/>
        <v>US</v>
      </c>
      <c r="C4170" s="44" t="str">
        <f t="shared" si="323"/>
        <v>Crude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50000</v>
      </c>
      <c r="G4170" s="202">
        <v>1312550</v>
      </c>
      <c r="H4170" s="198">
        <v>37041.467638888891</v>
      </c>
      <c r="I4170" t="s">
        <v>1267</v>
      </c>
      <c r="M4170" t="s">
        <v>3086</v>
      </c>
      <c r="N4170" t="s">
        <v>1063</v>
      </c>
      <c r="O4170" t="s">
        <v>2972</v>
      </c>
      <c r="P4170" s="199">
        <v>50000</v>
      </c>
      <c r="S4170" t="s">
        <v>2953</v>
      </c>
      <c r="T4170" t="s">
        <v>3255</v>
      </c>
      <c r="U4170" s="201">
        <v>28.73</v>
      </c>
      <c r="V4170" t="s">
        <v>3197</v>
      </c>
      <c r="W4170" t="s">
        <v>1065</v>
      </c>
      <c r="X4170" t="s">
        <v>1066</v>
      </c>
      <c r="Y4170" t="s">
        <v>1670</v>
      </c>
      <c r="Z4170" t="s">
        <v>1909</v>
      </c>
      <c r="AA4170">
        <v>109713</v>
      </c>
      <c r="AB4170" s="198">
        <v>37073</v>
      </c>
      <c r="AC4170" s="198">
        <v>37103</v>
      </c>
    </row>
    <row r="4171" spans="1:29" x14ac:dyDescent="0.25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50000</v>
      </c>
      <c r="G4171" s="202">
        <v>1312552</v>
      </c>
      <c r="H4171" s="198">
        <v>37041.467719907407</v>
      </c>
      <c r="I4171" t="s">
        <v>60</v>
      </c>
      <c r="M4171" t="s">
        <v>3086</v>
      </c>
      <c r="N4171" t="s">
        <v>1063</v>
      </c>
      <c r="O4171" t="s">
        <v>2972</v>
      </c>
      <c r="P4171" s="199">
        <v>50000</v>
      </c>
      <c r="S4171" t="s">
        <v>2953</v>
      </c>
      <c r="T4171" t="s">
        <v>3255</v>
      </c>
      <c r="U4171" s="201">
        <v>28.71</v>
      </c>
      <c r="V4171" t="s">
        <v>1510</v>
      </c>
      <c r="W4171" t="s">
        <v>1065</v>
      </c>
      <c r="X4171" t="s">
        <v>1066</v>
      </c>
      <c r="Y4171" t="s">
        <v>1670</v>
      </c>
      <c r="Z4171" t="s">
        <v>1909</v>
      </c>
      <c r="AA4171">
        <v>109714</v>
      </c>
      <c r="AB4171" s="198">
        <v>37073</v>
      </c>
      <c r="AC4171" s="198">
        <v>37103</v>
      </c>
    </row>
    <row r="4172" spans="1:29" x14ac:dyDescent="0.25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1312553</v>
      </c>
      <c r="H4172" s="198">
        <v>37041.467847222222</v>
      </c>
      <c r="I4172" t="s">
        <v>1395</v>
      </c>
      <c r="M4172" t="s">
        <v>3086</v>
      </c>
      <c r="N4172" t="s">
        <v>1063</v>
      </c>
      <c r="O4172" t="s">
        <v>1344</v>
      </c>
      <c r="Q4172" s="199">
        <v>50000</v>
      </c>
      <c r="S4172" t="s">
        <v>2953</v>
      </c>
      <c r="T4172" t="s">
        <v>3255</v>
      </c>
      <c r="U4172" s="201">
        <v>28.73</v>
      </c>
      <c r="V4172" t="s">
        <v>3344</v>
      </c>
      <c r="W4172" t="s">
        <v>1065</v>
      </c>
      <c r="X4172" t="s">
        <v>1120</v>
      </c>
      <c r="Y4172" t="s">
        <v>1670</v>
      </c>
      <c r="Z4172" t="s">
        <v>1909</v>
      </c>
      <c r="AA4172">
        <v>109715</v>
      </c>
      <c r="AB4172" s="198">
        <v>37073</v>
      </c>
      <c r="AC4172" s="198">
        <v>37103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31</v>
      </c>
      <c r="F4173" s="213">
        <f t="shared" si="330"/>
        <v>620000</v>
      </c>
      <c r="G4173" s="202">
        <v>1312554</v>
      </c>
      <c r="H4173" s="198">
        <v>37041.46806712963</v>
      </c>
      <c r="I4173" t="s">
        <v>1094</v>
      </c>
      <c r="M4173" t="s">
        <v>2946</v>
      </c>
      <c r="N4173" t="s">
        <v>1268</v>
      </c>
      <c r="O4173" t="s">
        <v>1537</v>
      </c>
      <c r="P4173" s="199">
        <v>20000</v>
      </c>
      <c r="S4173" t="s">
        <v>2947</v>
      </c>
      <c r="T4173" t="s">
        <v>3255</v>
      </c>
      <c r="U4173" s="201">
        <v>3.7149999999999999</v>
      </c>
      <c r="V4173" t="s">
        <v>1686</v>
      </c>
      <c r="W4173" t="s">
        <v>1767</v>
      </c>
      <c r="X4173" t="s">
        <v>1269</v>
      </c>
      <c r="Y4173" t="s">
        <v>3275</v>
      </c>
      <c r="Z4173" t="s">
        <v>1909</v>
      </c>
      <c r="AA4173" t="s">
        <v>3486</v>
      </c>
      <c r="AB4173" s="198">
        <v>37073.875</v>
      </c>
      <c r="AC4173" s="198">
        <v>37103.875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310000</v>
      </c>
      <c r="G4174" s="202">
        <v>1312556</v>
      </c>
      <c r="H4174" s="198">
        <v>37041.468344907407</v>
      </c>
      <c r="I4174" t="s">
        <v>1267</v>
      </c>
      <c r="M4174" t="s">
        <v>2946</v>
      </c>
      <c r="N4174" t="s">
        <v>1268</v>
      </c>
      <c r="O4174" t="s">
        <v>1537</v>
      </c>
      <c r="Q4174" s="199">
        <v>10000</v>
      </c>
      <c r="S4174" t="s">
        <v>2947</v>
      </c>
      <c r="T4174" t="s">
        <v>3255</v>
      </c>
      <c r="U4174" s="201">
        <v>3.72</v>
      </c>
      <c r="V4174" t="s">
        <v>3155</v>
      </c>
      <c r="W4174" t="s">
        <v>1767</v>
      </c>
      <c r="X4174" t="s">
        <v>1269</v>
      </c>
      <c r="Y4174" t="s">
        <v>3275</v>
      </c>
      <c r="Z4174" t="s">
        <v>1909</v>
      </c>
      <c r="AA4174" t="s">
        <v>3487</v>
      </c>
      <c r="AB4174" s="198">
        <v>37073.875</v>
      </c>
      <c r="AC4174" s="198">
        <v>37103.875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3100000</v>
      </c>
      <c r="G4175" s="202">
        <v>1312557</v>
      </c>
      <c r="H4175" s="198">
        <v>37041.468842592592</v>
      </c>
      <c r="I4175" t="s">
        <v>75</v>
      </c>
      <c r="M4175" t="s">
        <v>2946</v>
      </c>
      <c r="N4175" t="s">
        <v>1538</v>
      </c>
      <c r="O4175" t="s">
        <v>3488</v>
      </c>
      <c r="Q4175" s="199">
        <v>100000</v>
      </c>
      <c r="S4175" t="s">
        <v>2947</v>
      </c>
      <c r="T4175" t="s">
        <v>3255</v>
      </c>
      <c r="U4175" s="201">
        <v>-2.5000000000000001E-3</v>
      </c>
      <c r="V4175" t="s">
        <v>1466</v>
      </c>
      <c r="W4175" t="s">
        <v>1431</v>
      </c>
      <c r="X4175" t="s">
        <v>1432</v>
      </c>
      <c r="Y4175" t="s">
        <v>3275</v>
      </c>
      <c r="Z4175" t="s">
        <v>1909</v>
      </c>
      <c r="AA4175" t="s">
        <v>3489</v>
      </c>
      <c r="AB4175" s="198">
        <v>37073.875</v>
      </c>
      <c r="AC4175" s="198">
        <v>37103.875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155000</v>
      </c>
      <c r="G4176" s="202">
        <v>1312558</v>
      </c>
      <c r="H4176" s="198">
        <v>37041.468946759262</v>
      </c>
      <c r="I4176" t="s">
        <v>75</v>
      </c>
      <c r="M4176" t="s">
        <v>2946</v>
      </c>
      <c r="N4176" t="s">
        <v>1538</v>
      </c>
      <c r="O4176" t="s">
        <v>3488</v>
      </c>
      <c r="Q4176" s="199">
        <v>5000</v>
      </c>
      <c r="S4176" t="s">
        <v>2947</v>
      </c>
      <c r="T4176" t="s">
        <v>3255</v>
      </c>
      <c r="U4176" s="201">
        <v>-2.5000000000000001E-3</v>
      </c>
      <c r="V4176" t="s">
        <v>1466</v>
      </c>
      <c r="W4176" t="s">
        <v>1431</v>
      </c>
      <c r="X4176" t="s">
        <v>1432</v>
      </c>
      <c r="Y4176" t="s">
        <v>3275</v>
      </c>
      <c r="Z4176" t="s">
        <v>1909</v>
      </c>
      <c r="AA4176" t="s">
        <v>3490</v>
      </c>
      <c r="AB4176" s="198">
        <v>37073.875</v>
      </c>
      <c r="AC4176" s="198">
        <v>37103.875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31</v>
      </c>
      <c r="F4177" s="213">
        <f t="shared" si="330"/>
        <v>310000</v>
      </c>
      <c r="G4177" s="202">
        <v>1312559</v>
      </c>
      <c r="H4177" s="198">
        <v>37041.469247685185</v>
      </c>
      <c r="I4177" t="s">
        <v>1267</v>
      </c>
      <c r="M4177" t="s">
        <v>2946</v>
      </c>
      <c r="N4177" t="s">
        <v>1268</v>
      </c>
      <c r="O4177" t="s">
        <v>1537</v>
      </c>
      <c r="Q4177" s="199">
        <v>10000</v>
      </c>
      <c r="S4177" t="s">
        <v>2947</v>
      </c>
      <c r="T4177" t="s">
        <v>3255</v>
      </c>
      <c r="U4177" s="201">
        <v>3.72</v>
      </c>
      <c r="V4177" t="s">
        <v>1359</v>
      </c>
      <c r="W4177" t="s">
        <v>1767</v>
      </c>
      <c r="X4177" t="s">
        <v>1269</v>
      </c>
      <c r="Y4177" t="s">
        <v>3275</v>
      </c>
      <c r="Z4177" t="s">
        <v>1909</v>
      </c>
      <c r="AA4177" t="s">
        <v>3491</v>
      </c>
      <c r="AB4177" s="198">
        <v>37073.875</v>
      </c>
      <c r="AC4177" s="198">
        <v>37103.875</v>
      </c>
    </row>
    <row r="4178" spans="1:29" x14ac:dyDescent="0.25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50000</v>
      </c>
      <c r="G4178" s="202">
        <v>1312560</v>
      </c>
      <c r="H4178" s="198">
        <v>37041.469351851854</v>
      </c>
      <c r="I4178" t="s">
        <v>3148</v>
      </c>
      <c r="M4178" t="s">
        <v>3086</v>
      </c>
      <c r="N4178" t="s">
        <v>1063</v>
      </c>
      <c r="O4178" t="s">
        <v>2972</v>
      </c>
      <c r="P4178" s="199">
        <v>50000</v>
      </c>
      <c r="S4178" t="s">
        <v>2953</v>
      </c>
      <c r="T4178" t="s">
        <v>3255</v>
      </c>
      <c r="U4178" s="201">
        <v>28.71</v>
      </c>
      <c r="V4178" t="s">
        <v>1047</v>
      </c>
      <c r="W4178" t="s">
        <v>1065</v>
      </c>
      <c r="X4178" t="s">
        <v>1066</v>
      </c>
      <c r="Y4178" t="s">
        <v>1670</v>
      </c>
      <c r="Z4178" t="s">
        <v>1909</v>
      </c>
      <c r="AA4178">
        <v>109716</v>
      </c>
      <c r="AB4178" s="198">
        <v>37073</v>
      </c>
      <c r="AC4178" s="198">
        <v>37103</v>
      </c>
    </row>
    <row r="4179" spans="1:29" x14ac:dyDescent="0.25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30</v>
      </c>
      <c r="F4179" s="213">
        <f t="shared" si="330"/>
        <v>150000</v>
      </c>
      <c r="G4179" s="202">
        <v>1312561</v>
      </c>
      <c r="H4179" s="198">
        <v>37041.469456018516</v>
      </c>
      <c r="I4179" t="s">
        <v>1331</v>
      </c>
      <c r="M4179" t="s">
        <v>2946</v>
      </c>
      <c r="N4179" t="s">
        <v>96</v>
      </c>
      <c r="O4179" t="s">
        <v>3128</v>
      </c>
      <c r="Q4179" s="199">
        <v>5000</v>
      </c>
      <c r="S4179" t="s">
        <v>3329</v>
      </c>
      <c r="T4179" t="s">
        <v>97</v>
      </c>
      <c r="U4179" s="201">
        <v>4.84</v>
      </c>
      <c r="V4179" t="s">
        <v>3372</v>
      </c>
      <c r="W4179" t="s">
        <v>1502</v>
      </c>
      <c r="X4179" t="s">
        <v>99</v>
      </c>
      <c r="Y4179" t="s">
        <v>1528</v>
      </c>
      <c r="Z4179" t="s">
        <v>1910</v>
      </c>
      <c r="AA4179">
        <v>818921</v>
      </c>
      <c r="AB4179" s="198">
        <v>37043.875</v>
      </c>
      <c r="AC4179" s="198">
        <v>37072.875</v>
      </c>
    </row>
    <row r="4180" spans="1:29" x14ac:dyDescent="0.25">
      <c r="A4180" s="44" t="str">
        <f t="shared" si="326"/>
        <v>US Power Financial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</v>
      </c>
      <c r="G4180" s="202">
        <v>1312563</v>
      </c>
      <c r="H4180" s="198">
        <v>37041.470150462963</v>
      </c>
      <c r="I4180" t="s">
        <v>1267</v>
      </c>
      <c r="M4180" t="s">
        <v>1657</v>
      </c>
      <c r="N4180" t="s">
        <v>1069</v>
      </c>
      <c r="O4180" t="s">
        <v>3492</v>
      </c>
      <c r="P4180" s="199">
        <v>50</v>
      </c>
      <c r="S4180" t="s">
        <v>2945</v>
      </c>
      <c r="T4180" t="s">
        <v>3255</v>
      </c>
      <c r="U4180" s="201">
        <v>21.5</v>
      </c>
      <c r="V4180" t="s">
        <v>508</v>
      </c>
      <c r="W4180" t="s">
        <v>1070</v>
      </c>
      <c r="X4180" t="s">
        <v>1071</v>
      </c>
      <c r="Y4180" t="s">
        <v>1072</v>
      </c>
      <c r="Z4180" t="s">
        <v>1909</v>
      </c>
      <c r="AA4180">
        <v>626356.1</v>
      </c>
      <c r="AB4180" s="198">
        <v>37041.875</v>
      </c>
      <c r="AC4180" s="198">
        <v>37041.875</v>
      </c>
    </row>
    <row r="4181" spans="1:29" x14ac:dyDescent="0.25">
      <c r="A4181" s="44" t="str">
        <f t="shared" si="326"/>
        <v>US Crude Financial</v>
      </c>
      <c r="B4181" s="44" t="str">
        <f t="shared" si="327"/>
        <v>US</v>
      </c>
      <c r="C4181" s="44" t="str">
        <f t="shared" si="328"/>
        <v>Crude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50000</v>
      </c>
      <c r="G4181" s="202">
        <v>1312565</v>
      </c>
      <c r="H4181" s="198">
        <v>37041.470370370371</v>
      </c>
      <c r="I4181" t="s">
        <v>1267</v>
      </c>
      <c r="M4181" t="s">
        <v>3086</v>
      </c>
      <c r="N4181" t="s">
        <v>1063</v>
      </c>
      <c r="O4181" t="s">
        <v>2972</v>
      </c>
      <c r="Q4181" s="199">
        <v>50000</v>
      </c>
      <c r="S4181" t="s">
        <v>2953</v>
      </c>
      <c r="T4181" t="s">
        <v>3255</v>
      </c>
      <c r="U4181" s="201">
        <v>28.73</v>
      </c>
      <c r="V4181" t="s">
        <v>1511</v>
      </c>
      <c r="W4181" t="s">
        <v>1065</v>
      </c>
      <c r="X4181" t="s">
        <v>1066</v>
      </c>
      <c r="Y4181" t="s">
        <v>1670</v>
      </c>
      <c r="Z4181" t="s">
        <v>1909</v>
      </c>
      <c r="AA4181">
        <v>109718</v>
      </c>
      <c r="AB4181" s="198">
        <v>37073</v>
      </c>
      <c r="AC4181" s="198">
        <v>37103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30</v>
      </c>
      <c r="F4182" s="213">
        <f t="shared" si="330"/>
        <v>150000</v>
      </c>
      <c r="G4182" s="202">
        <v>1312568</v>
      </c>
      <c r="H4182" s="198">
        <v>37041.470983796295</v>
      </c>
      <c r="I4182" t="s">
        <v>1390</v>
      </c>
      <c r="M4182" t="s">
        <v>2946</v>
      </c>
      <c r="N4182" t="s">
        <v>1268</v>
      </c>
      <c r="O4182" t="s">
        <v>2814</v>
      </c>
      <c r="Q4182" s="199">
        <v>5000</v>
      </c>
      <c r="S4182" t="s">
        <v>2947</v>
      </c>
      <c r="T4182" t="s">
        <v>3255</v>
      </c>
      <c r="U4182" s="201">
        <v>2.44</v>
      </c>
      <c r="V4182" t="s">
        <v>1391</v>
      </c>
      <c r="W4182" t="s">
        <v>104</v>
      </c>
      <c r="X4182" t="s">
        <v>885</v>
      </c>
      <c r="Y4182" t="s">
        <v>3275</v>
      </c>
      <c r="Z4182" t="s">
        <v>1909</v>
      </c>
      <c r="AA4182" t="s">
        <v>3493</v>
      </c>
      <c r="AB4182" s="198">
        <v>37043.875</v>
      </c>
      <c r="AC4182" s="198">
        <v>37072.875</v>
      </c>
    </row>
    <row r="4183" spans="1:29" x14ac:dyDescent="0.25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61</v>
      </c>
      <c r="F4183" s="213">
        <f t="shared" si="330"/>
        <v>61000</v>
      </c>
      <c r="G4183" s="202">
        <v>1312570</v>
      </c>
      <c r="H4183" s="198">
        <v>37041.471192129633</v>
      </c>
      <c r="I4183" t="s">
        <v>75</v>
      </c>
      <c r="M4183" t="s">
        <v>2946</v>
      </c>
      <c r="N4183" t="s">
        <v>1538</v>
      </c>
      <c r="O4183" t="s">
        <v>1453</v>
      </c>
      <c r="Q4183" s="199">
        <v>1000</v>
      </c>
      <c r="S4183" t="s">
        <v>2947</v>
      </c>
      <c r="T4183" t="s">
        <v>3255</v>
      </c>
      <c r="U4183" s="201">
        <v>3.9</v>
      </c>
      <c r="V4183" t="s">
        <v>1383</v>
      </c>
      <c r="W4183" t="s">
        <v>1410</v>
      </c>
      <c r="X4183" t="s">
        <v>1411</v>
      </c>
      <c r="Y4183" t="s">
        <v>3275</v>
      </c>
      <c r="Z4183" t="s">
        <v>1909</v>
      </c>
      <c r="AA4183" t="s">
        <v>3494</v>
      </c>
      <c r="AB4183" s="198">
        <v>37196</v>
      </c>
      <c r="AC4183" s="198">
        <v>37256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61</v>
      </c>
      <c r="F4184" s="213">
        <f t="shared" si="330"/>
        <v>61000</v>
      </c>
      <c r="G4184" s="202">
        <v>1312571</v>
      </c>
      <c r="H4184" s="198">
        <v>37041.471388888887</v>
      </c>
      <c r="I4184" t="s">
        <v>75</v>
      </c>
      <c r="M4184" t="s">
        <v>2946</v>
      </c>
      <c r="N4184" t="s">
        <v>1538</v>
      </c>
      <c r="O4184" t="s">
        <v>1453</v>
      </c>
      <c r="Q4184" s="199">
        <v>1000</v>
      </c>
      <c r="S4184" t="s">
        <v>2947</v>
      </c>
      <c r="T4184" t="s">
        <v>3255</v>
      </c>
      <c r="U4184" s="201">
        <v>3.8</v>
      </c>
      <c r="V4184" t="s">
        <v>1383</v>
      </c>
      <c r="W4184" t="s">
        <v>1410</v>
      </c>
      <c r="X4184" t="s">
        <v>1411</v>
      </c>
      <c r="Y4184" t="s">
        <v>3275</v>
      </c>
      <c r="Z4184" t="s">
        <v>1909</v>
      </c>
      <c r="AA4184" t="s">
        <v>3495</v>
      </c>
      <c r="AB4184" s="198">
        <v>37196</v>
      </c>
      <c r="AC4184" s="198">
        <v>37256</v>
      </c>
    </row>
    <row r="4185" spans="1:29" x14ac:dyDescent="0.25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</v>
      </c>
      <c r="G4185" s="202">
        <v>1312573</v>
      </c>
      <c r="H4185" s="198">
        <v>37041.47148148148</v>
      </c>
      <c r="I4185" t="s">
        <v>75</v>
      </c>
      <c r="M4185" t="s">
        <v>2946</v>
      </c>
      <c r="N4185" t="s">
        <v>1538</v>
      </c>
      <c r="O4185" t="s">
        <v>1420</v>
      </c>
      <c r="Q4185" s="199">
        <v>1000</v>
      </c>
      <c r="S4185" t="s">
        <v>2947</v>
      </c>
      <c r="T4185" t="s">
        <v>3255</v>
      </c>
      <c r="U4185" s="201">
        <v>4.05</v>
      </c>
      <c r="V4185" t="s">
        <v>1383</v>
      </c>
      <c r="W4185" t="s">
        <v>1410</v>
      </c>
      <c r="X4185" t="s">
        <v>1411</v>
      </c>
      <c r="Y4185" t="s">
        <v>3275</v>
      </c>
      <c r="Z4185" t="s">
        <v>1909</v>
      </c>
      <c r="AA4185" t="s">
        <v>3496</v>
      </c>
      <c r="AB4185" s="198">
        <v>37165</v>
      </c>
      <c r="AC4185" s="198">
        <v>37195</v>
      </c>
    </row>
    <row r="4186" spans="1:29" x14ac:dyDescent="0.25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150000</v>
      </c>
      <c r="G4186" s="202">
        <v>1312574</v>
      </c>
      <c r="H4186" s="198">
        <v>37041.471539351849</v>
      </c>
      <c r="I4186" t="s">
        <v>60</v>
      </c>
      <c r="M4186" t="s">
        <v>2946</v>
      </c>
      <c r="N4186" t="s">
        <v>1538</v>
      </c>
      <c r="O4186" t="s">
        <v>1414</v>
      </c>
      <c r="P4186" s="199">
        <v>5000</v>
      </c>
      <c r="S4186" t="s">
        <v>2947</v>
      </c>
      <c r="T4186" t="s">
        <v>3255</v>
      </c>
      <c r="U4186" s="201">
        <v>5.32</v>
      </c>
      <c r="V4186" t="s">
        <v>473</v>
      </c>
      <c r="W4186" t="s">
        <v>1410</v>
      </c>
      <c r="X4186" t="s">
        <v>1411</v>
      </c>
      <c r="Y4186" t="s">
        <v>3275</v>
      </c>
      <c r="Z4186" t="s">
        <v>1909</v>
      </c>
      <c r="AA4186" t="s">
        <v>3497</v>
      </c>
      <c r="AB4186" s="198">
        <v>37135.875</v>
      </c>
      <c r="AC4186" s="198">
        <v>37164.875</v>
      </c>
    </row>
    <row r="4187" spans="1:29" x14ac:dyDescent="0.25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61</v>
      </c>
      <c r="F4187" s="213">
        <f t="shared" si="330"/>
        <v>183000</v>
      </c>
      <c r="G4187" s="202">
        <v>1312577</v>
      </c>
      <c r="H4187" s="198">
        <v>37041.471956018519</v>
      </c>
      <c r="I4187" t="s">
        <v>60</v>
      </c>
      <c r="M4187" t="s">
        <v>2946</v>
      </c>
      <c r="N4187" t="s">
        <v>1538</v>
      </c>
      <c r="O4187" t="s">
        <v>1453</v>
      </c>
      <c r="Q4187" s="199">
        <v>3000</v>
      </c>
      <c r="S4187" t="s">
        <v>2947</v>
      </c>
      <c r="T4187" t="s">
        <v>3255</v>
      </c>
      <c r="U4187" s="201">
        <v>3.45</v>
      </c>
      <c r="V4187" t="s">
        <v>473</v>
      </c>
      <c r="W4187" t="s">
        <v>1410</v>
      </c>
      <c r="X4187" t="s">
        <v>1411</v>
      </c>
      <c r="Y4187" t="s">
        <v>3275</v>
      </c>
      <c r="Z4187" t="s">
        <v>1909</v>
      </c>
      <c r="AA4187" t="s">
        <v>3498</v>
      </c>
      <c r="AB4187" s="198">
        <v>37196</v>
      </c>
      <c r="AC4187" s="198">
        <v>37256</v>
      </c>
    </row>
    <row r="4188" spans="1:29" x14ac:dyDescent="0.25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90</v>
      </c>
      <c r="F4188" s="213">
        <f t="shared" si="330"/>
        <v>450000</v>
      </c>
      <c r="G4188" s="202">
        <v>1312579</v>
      </c>
      <c r="H4188" s="198">
        <v>37041.472002314818</v>
      </c>
      <c r="I4188" t="s">
        <v>60</v>
      </c>
      <c r="M4188" t="s">
        <v>2946</v>
      </c>
      <c r="N4188" t="s">
        <v>1538</v>
      </c>
      <c r="O4188" t="s">
        <v>1456</v>
      </c>
      <c r="Q4188" s="199">
        <v>5000</v>
      </c>
      <c r="S4188" t="s">
        <v>2947</v>
      </c>
      <c r="T4188" t="s">
        <v>3255</v>
      </c>
      <c r="U4188" s="201">
        <v>2.69</v>
      </c>
      <c r="V4188" t="s">
        <v>473</v>
      </c>
      <c r="W4188" t="s">
        <v>1410</v>
      </c>
      <c r="X4188" t="s">
        <v>1411</v>
      </c>
      <c r="Y4188" t="s">
        <v>3275</v>
      </c>
      <c r="Z4188" t="s">
        <v>1909</v>
      </c>
      <c r="AA4188" t="s">
        <v>3499</v>
      </c>
      <c r="AB4188" s="198">
        <v>37257</v>
      </c>
      <c r="AC4188" s="198">
        <v>37346</v>
      </c>
    </row>
    <row r="4189" spans="1:29" x14ac:dyDescent="0.25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1312581</v>
      </c>
      <c r="H4189" s="198">
        <v>37041.472187500003</v>
      </c>
      <c r="I4189" t="s">
        <v>1573</v>
      </c>
      <c r="M4189" t="s">
        <v>2946</v>
      </c>
      <c r="N4189" t="s">
        <v>1268</v>
      </c>
      <c r="O4189" t="s">
        <v>2692</v>
      </c>
      <c r="P4189" s="199">
        <v>5000</v>
      </c>
      <c r="S4189" t="s">
        <v>2947</v>
      </c>
      <c r="T4189" t="s">
        <v>3255</v>
      </c>
      <c r="U4189" s="201">
        <v>6.1</v>
      </c>
      <c r="V4189" t="s">
        <v>305</v>
      </c>
      <c r="W4189" t="s">
        <v>82</v>
      </c>
      <c r="X4189" t="s">
        <v>3204</v>
      </c>
      <c r="Y4189" t="s">
        <v>3275</v>
      </c>
      <c r="Z4189" t="s">
        <v>1909</v>
      </c>
      <c r="AA4189" t="s">
        <v>3500</v>
      </c>
      <c r="AB4189" s="198">
        <v>37043.875</v>
      </c>
      <c r="AC4189" s="198">
        <v>37072.875</v>
      </c>
    </row>
    <row r="4190" spans="1:29" x14ac:dyDescent="0.25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31</v>
      </c>
      <c r="F4190" s="213">
        <f t="shared" si="330"/>
        <v>155000</v>
      </c>
      <c r="G4190" s="202">
        <v>1312582</v>
      </c>
      <c r="H4190" s="198">
        <v>37041.472407407404</v>
      </c>
      <c r="I4190" t="s">
        <v>2944</v>
      </c>
      <c r="M4190" t="s">
        <v>2946</v>
      </c>
      <c r="N4190" t="s">
        <v>1538</v>
      </c>
      <c r="O4190" t="s">
        <v>2596</v>
      </c>
      <c r="P4190" s="199">
        <v>5000</v>
      </c>
      <c r="S4190" t="s">
        <v>2947</v>
      </c>
      <c r="T4190" t="s">
        <v>3255</v>
      </c>
      <c r="U4190" s="201">
        <v>-1.28</v>
      </c>
      <c r="V4190" t="s">
        <v>1489</v>
      </c>
      <c r="W4190" t="s">
        <v>106</v>
      </c>
      <c r="X4190" t="s">
        <v>107</v>
      </c>
      <c r="Y4190" t="s">
        <v>3275</v>
      </c>
      <c r="Z4190" t="s">
        <v>1909</v>
      </c>
      <c r="AA4190" t="s">
        <v>3501</v>
      </c>
      <c r="AB4190" s="198">
        <v>37073.875</v>
      </c>
      <c r="AC4190" s="198">
        <v>37103.875</v>
      </c>
    </row>
    <row r="4191" spans="1:29" x14ac:dyDescent="0.25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7500</v>
      </c>
      <c r="G4191" s="202">
        <v>1312583</v>
      </c>
      <c r="H4191" s="198">
        <v>37041.47278935185</v>
      </c>
      <c r="I4191" t="s">
        <v>428</v>
      </c>
      <c r="M4191" t="s">
        <v>2946</v>
      </c>
      <c r="N4191" t="s">
        <v>96</v>
      </c>
      <c r="O4191" t="s">
        <v>1016</v>
      </c>
      <c r="P4191" s="199">
        <v>7500</v>
      </c>
      <c r="S4191" t="s">
        <v>3329</v>
      </c>
      <c r="T4191" t="s">
        <v>97</v>
      </c>
      <c r="U4191" s="201">
        <v>4.7549999999999999</v>
      </c>
      <c r="V4191" t="s">
        <v>429</v>
      </c>
      <c r="W4191" t="s">
        <v>98</v>
      </c>
      <c r="X4191" t="s">
        <v>99</v>
      </c>
      <c r="Y4191" t="s">
        <v>1528</v>
      </c>
      <c r="Z4191" t="s">
        <v>1910</v>
      </c>
      <c r="AA4191">
        <v>818931</v>
      </c>
      <c r="AB4191" s="198">
        <v>37041.875</v>
      </c>
      <c r="AC4191" s="198">
        <v>37041.875</v>
      </c>
    </row>
    <row r="4192" spans="1:29" x14ac:dyDescent="0.25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31</v>
      </c>
      <c r="F4192" s="213">
        <f t="shared" si="330"/>
        <v>77500</v>
      </c>
      <c r="G4192" s="202">
        <v>1312584</v>
      </c>
      <c r="H4192" s="198">
        <v>37041.472812499997</v>
      </c>
      <c r="I4192" t="s">
        <v>2976</v>
      </c>
      <c r="M4192" t="s">
        <v>2946</v>
      </c>
      <c r="N4192" t="s">
        <v>1268</v>
      </c>
      <c r="O4192" t="s">
        <v>1537</v>
      </c>
      <c r="Q4192" s="199">
        <v>2500</v>
      </c>
      <c r="S4192" t="s">
        <v>2947</v>
      </c>
      <c r="T4192" t="s">
        <v>3255</v>
      </c>
      <c r="U4192" s="201">
        <v>3.7250000000000001</v>
      </c>
      <c r="V4192" t="s">
        <v>3214</v>
      </c>
      <c r="W4192" t="s">
        <v>1767</v>
      </c>
      <c r="X4192" t="s">
        <v>1269</v>
      </c>
      <c r="Y4192" t="s">
        <v>3275</v>
      </c>
      <c r="Z4192" t="s">
        <v>1909</v>
      </c>
      <c r="AA4192" t="s">
        <v>3502</v>
      </c>
      <c r="AB4192" s="198">
        <v>37073.875</v>
      </c>
      <c r="AC4192" s="198">
        <v>37103.875</v>
      </c>
    </row>
    <row r="4193" spans="1:31" x14ac:dyDescent="0.25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1312585</v>
      </c>
      <c r="H4193" s="198">
        <v>37041.472824074073</v>
      </c>
      <c r="I4193" t="s">
        <v>3228</v>
      </c>
      <c r="M4193" t="s">
        <v>1657</v>
      </c>
      <c r="N4193" t="s">
        <v>2977</v>
      </c>
      <c r="O4193" t="s">
        <v>2845</v>
      </c>
      <c r="Q4193" s="199">
        <v>50</v>
      </c>
      <c r="S4193" t="s">
        <v>2945</v>
      </c>
      <c r="T4193" t="s">
        <v>3255</v>
      </c>
      <c r="U4193" s="201">
        <v>49</v>
      </c>
      <c r="V4193" t="s">
        <v>1237</v>
      </c>
      <c r="W4193" t="s">
        <v>1265</v>
      </c>
      <c r="X4193" t="s">
        <v>3202</v>
      </c>
      <c r="Y4193" t="s">
        <v>1072</v>
      </c>
      <c r="Z4193" t="s">
        <v>1904</v>
      </c>
      <c r="AA4193">
        <v>626357.1</v>
      </c>
      <c r="AB4193" s="198">
        <v>37046.875</v>
      </c>
      <c r="AC4193" s="198">
        <v>37050.875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151</v>
      </c>
      <c r="F4194" s="213">
        <f t="shared" si="330"/>
        <v>755000</v>
      </c>
      <c r="G4194" s="202">
        <v>1312586</v>
      </c>
      <c r="H4194" s="198">
        <v>37041.472893518519</v>
      </c>
      <c r="I4194" t="s">
        <v>1451</v>
      </c>
      <c r="M4194" t="s">
        <v>2946</v>
      </c>
      <c r="N4194" t="s">
        <v>1268</v>
      </c>
      <c r="O4194" t="s">
        <v>1555</v>
      </c>
      <c r="P4194" s="199">
        <v>5000</v>
      </c>
      <c r="S4194" t="s">
        <v>2947</v>
      </c>
      <c r="T4194" t="s">
        <v>3255</v>
      </c>
      <c r="U4194" s="201">
        <v>4.1449999999999996</v>
      </c>
      <c r="V4194" t="s">
        <v>3126</v>
      </c>
      <c r="W4194" t="s">
        <v>1767</v>
      </c>
      <c r="X4194" t="s">
        <v>1269</v>
      </c>
      <c r="Y4194" t="s">
        <v>3275</v>
      </c>
      <c r="Z4194" t="s">
        <v>1909</v>
      </c>
      <c r="AA4194" t="s">
        <v>3503</v>
      </c>
      <c r="AB4194" s="198">
        <v>37196</v>
      </c>
      <c r="AC4194" s="198">
        <v>37346</v>
      </c>
    </row>
    <row r="4195" spans="1:31" x14ac:dyDescent="0.25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1312587</v>
      </c>
      <c r="H4195" s="198">
        <v>37041.473194444443</v>
      </c>
      <c r="I4195" t="s">
        <v>1062</v>
      </c>
      <c r="M4195" t="s">
        <v>3086</v>
      </c>
      <c r="N4195" t="s">
        <v>1063</v>
      </c>
      <c r="O4195" t="s">
        <v>2972</v>
      </c>
      <c r="P4195" s="199">
        <v>50000</v>
      </c>
      <c r="S4195" t="s">
        <v>2953</v>
      </c>
      <c r="T4195" t="s">
        <v>3255</v>
      </c>
      <c r="U4195" s="201">
        <v>28.71</v>
      </c>
      <c r="V4195" t="s">
        <v>80</v>
      </c>
      <c r="W4195" t="s">
        <v>1065</v>
      </c>
      <c r="X4195" t="s">
        <v>1066</v>
      </c>
      <c r="Y4195" t="s">
        <v>1670</v>
      </c>
      <c r="Z4195" t="s">
        <v>1909</v>
      </c>
      <c r="AA4195">
        <v>109722</v>
      </c>
      <c r="AB4195" s="198">
        <v>37073</v>
      </c>
      <c r="AC4195" s="198">
        <v>37103</v>
      </c>
    </row>
    <row r="4196" spans="1:31" x14ac:dyDescent="0.25">
      <c r="A4196" s="44" t="str">
        <f t="shared" si="326"/>
        <v>US Crude Financial</v>
      </c>
      <c r="B4196" s="44" t="str">
        <f t="shared" si="327"/>
        <v>US</v>
      </c>
      <c r="C4196" s="44" t="str">
        <f t="shared" si="328"/>
        <v>Crude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50000</v>
      </c>
      <c r="G4196" s="202">
        <v>1312588</v>
      </c>
      <c r="H4196" s="198">
        <v>37041.473437499997</v>
      </c>
      <c r="I4196" t="s">
        <v>1062</v>
      </c>
      <c r="M4196" t="s">
        <v>3086</v>
      </c>
      <c r="N4196" t="s">
        <v>1063</v>
      </c>
      <c r="O4196" t="s">
        <v>2972</v>
      </c>
      <c r="P4196" s="199">
        <v>50000</v>
      </c>
      <c r="S4196" t="s">
        <v>2953</v>
      </c>
      <c r="T4196" t="s">
        <v>3255</v>
      </c>
      <c r="U4196" s="201">
        <v>28.69</v>
      </c>
      <c r="V4196" t="s">
        <v>1064</v>
      </c>
      <c r="W4196" t="s">
        <v>1065</v>
      </c>
      <c r="X4196" t="s">
        <v>1066</v>
      </c>
      <c r="Y4196" t="s">
        <v>1670</v>
      </c>
      <c r="Z4196" t="s">
        <v>1909</v>
      </c>
      <c r="AA4196">
        <v>109723</v>
      </c>
      <c r="AB4196" s="198">
        <v>37073</v>
      </c>
      <c r="AC4196" s="198">
        <v>37103</v>
      </c>
    </row>
    <row r="4197" spans="1:31" x14ac:dyDescent="0.25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20</v>
      </c>
      <c r="G4197" s="202">
        <v>1312589</v>
      </c>
      <c r="H4197" s="198">
        <v>37041.473460648151</v>
      </c>
      <c r="I4197" t="s">
        <v>3225</v>
      </c>
      <c r="M4197" t="s">
        <v>2952</v>
      </c>
      <c r="N4197" t="s">
        <v>3252</v>
      </c>
      <c r="O4197" t="s">
        <v>3253</v>
      </c>
      <c r="P4197" s="199">
        <v>20</v>
      </c>
      <c r="S4197" t="s">
        <v>3254</v>
      </c>
      <c r="T4197" t="s">
        <v>3255</v>
      </c>
      <c r="U4197" s="201">
        <v>1699</v>
      </c>
      <c r="V4197" t="s">
        <v>3268</v>
      </c>
      <c r="W4197" t="s">
        <v>3261</v>
      </c>
      <c r="X4197" t="s">
        <v>3257</v>
      </c>
      <c r="Y4197" t="s">
        <v>3258</v>
      </c>
      <c r="Z4197" t="s">
        <v>3259</v>
      </c>
      <c r="AA4197">
        <v>2159236</v>
      </c>
    </row>
    <row r="4198" spans="1:31" x14ac:dyDescent="0.25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1312590</v>
      </c>
      <c r="H4198" s="198">
        <v>37041.473622685182</v>
      </c>
      <c r="I4198" t="s">
        <v>1267</v>
      </c>
      <c r="M4198" t="s">
        <v>2946</v>
      </c>
      <c r="N4198" t="s">
        <v>1268</v>
      </c>
      <c r="O4198" t="s">
        <v>1537</v>
      </c>
      <c r="P4198" s="199">
        <v>5000</v>
      </c>
      <c r="S4198" t="s">
        <v>2947</v>
      </c>
      <c r="T4198" t="s">
        <v>3255</v>
      </c>
      <c r="U4198" s="201">
        <v>3.7149999999999999</v>
      </c>
      <c r="V4198" t="s">
        <v>3155</v>
      </c>
      <c r="W4198" t="s">
        <v>1767</v>
      </c>
      <c r="X4198" t="s">
        <v>1269</v>
      </c>
      <c r="Y4198" t="s">
        <v>3275</v>
      </c>
      <c r="Z4198" t="s">
        <v>1909</v>
      </c>
      <c r="AA4198" t="s">
        <v>3504</v>
      </c>
      <c r="AB4198" s="198">
        <v>37073.875</v>
      </c>
      <c r="AC4198" s="198">
        <v>37103.875</v>
      </c>
    </row>
    <row r="4199" spans="1:31" x14ac:dyDescent="0.25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1312591</v>
      </c>
      <c r="H4199" s="198">
        <v>37041.473726851851</v>
      </c>
      <c r="I4199" t="s">
        <v>1267</v>
      </c>
      <c r="M4199" t="s">
        <v>3086</v>
      </c>
      <c r="N4199" t="s">
        <v>1063</v>
      </c>
      <c r="O4199" t="s">
        <v>2972</v>
      </c>
      <c r="P4199" s="199">
        <v>50000</v>
      </c>
      <c r="S4199" t="s">
        <v>2953</v>
      </c>
      <c r="T4199" t="s">
        <v>3255</v>
      </c>
      <c r="U4199" s="201">
        <v>28.67</v>
      </c>
      <c r="V4199" t="s">
        <v>3332</v>
      </c>
      <c r="W4199" t="s">
        <v>1065</v>
      </c>
      <c r="X4199" t="s">
        <v>1066</v>
      </c>
      <c r="Y4199" t="s">
        <v>1670</v>
      </c>
      <c r="Z4199" t="s">
        <v>1909</v>
      </c>
      <c r="AA4199">
        <v>109724</v>
      </c>
      <c r="AB4199" s="198">
        <v>37073</v>
      </c>
      <c r="AC4199" s="198">
        <v>37103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31</v>
      </c>
      <c r="F4200" s="213">
        <f t="shared" si="330"/>
        <v>77500</v>
      </c>
      <c r="G4200" s="202">
        <v>1312592</v>
      </c>
      <c r="H4200" s="198">
        <v>37041.473773148151</v>
      </c>
      <c r="I4200" t="s">
        <v>1272</v>
      </c>
      <c r="M4200" t="s">
        <v>2946</v>
      </c>
      <c r="N4200" t="s">
        <v>1268</v>
      </c>
      <c r="O4200" t="s">
        <v>1537</v>
      </c>
      <c r="P4200" s="199">
        <v>2500</v>
      </c>
      <c r="S4200" t="s">
        <v>2947</v>
      </c>
      <c r="T4200" t="s">
        <v>3255</v>
      </c>
      <c r="U4200" s="201">
        <v>3.7149999999999999</v>
      </c>
      <c r="V4200" t="s">
        <v>1273</v>
      </c>
      <c r="W4200" t="s">
        <v>1767</v>
      </c>
      <c r="X4200" t="s">
        <v>1269</v>
      </c>
      <c r="Y4200" t="s">
        <v>3275</v>
      </c>
      <c r="Z4200" t="s">
        <v>1909</v>
      </c>
      <c r="AA4200" t="s">
        <v>3505</v>
      </c>
      <c r="AB4200" s="198">
        <v>37073.875</v>
      </c>
      <c r="AC4200" s="198">
        <v>37103.875</v>
      </c>
    </row>
    <row r="4201" spans="1:31" x14ac:dyDescent="0.25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3">
        <f t="shared" si="330"/>
        <v>150000</v>
      </c>
      <c r="G4201" s="202">
        <v>1312593</v>
      </c>
      <c r="H4201" s="198">
        <v>37041.473807870374</v>
      </c>
      <c r="I4201" t="s">
        <v>2992</v>
      </c>
      <c r="M4201" t="s">
        <v>2946</v>
      </c>
      <c r="N4201" t="s">
        <v>1538</v>
      </c>
      <c r="O4201" t="s">
        <v>1414</v>
      </c>
      <c r="Q4201" s="199">
        <v>5000</v>
      </c>
      <c r="S4201" t="s">
        <v>2947</v>
      </c>
      <c r="T4201" t="s">
        <v>3255</v>
      </c>
      <c r="U4201" s="201">
        <v>5.47</v>
      </c>
      <c r="V4201" t="s">
        <v>533</v>
      </c>
      <c r="W4201" t="s">
        <v>1410</v>
      </c>
      <c r="X4201" t="s">
        <v>1411</v>
      </c>
      <c r="Y4201" t="s">
        <v>3275</v>
      </c>
      <c r="Z4201" t="s">
        <v>1909</v>
      </c>
      <c r="AA4201" t="s">
        <v>3506</v>
      </c>
      <c r="AB4201" s="198">
        <v>37135.875</v>
      </c>
      <c r="AC4201" s="198">
        <v>37164.875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13">
        <f t="shared" si="330"/>
        <v>77500</v>
      </c>
      <c r="G4202" s="202">
        <v>1312595</v>
      </c>
      <c r="H4202" s="198">
        <v>37041.473969907405</v>
      </c>
      <c r="I4202" t="s">
        <v>67</v>
      </c>
      <c r="M4202" t="s">
        <v>2946</v>
      </c>
      <c r="N4202" t="s">
        <v>1538</v>
      </c>
      <c r="O4202" t="s">
        <v>1420</v>
      </c>
      <c r="Q4202" s="199">
        <v>2500</v>
      </c>
      <c r="S4202" t="s">
        <v>2947</v>
      </c>
      <c r="T4202" t="s">
        <v>3255</v>
      </c>
      <c r="U4202" s="201">
        <v>3.77</v>
      </c>
      <c r="V4202" t="s">
        <v>2912</v>
      </c>
      <c r="W4202" t="s">
        <v>1410</v>
      </c>
      <c r="X4202" t="s">
        <v>1411</v>
      </c>
      <c r="Y4202" t="s">
        <v>3275</v>
      </c>
      <c r="Z4202" t="s">
        <v>1909</v>
      </c>
      <c r="AA4202" t="s">
        <v>3507</v>
      </c>
      <c r="AB4202" s="198">
        <v>37165</v>
      </c>
      <c r="AC4202" s="198">
        <v>37195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1312597</v>
      </c>
      <c r="H4203" s="198">
        <v>37041.474143518521</v>
      </c>
      <c r="I4203" t="s">
        <v>2992</v>
      </c>
      <c r="M4203" t="s">
        <v>2946</v>
      </c>
      <c r="N4203" t="s">
        <v>1538</v>
      </c>
      <c r="O4203" t="s">
        <v>1414</v>
      </c>
      <c r="Q4203" s="199">
        <v>5000</v>
      </c>
      <c r="S4203" t="s">
        <v>2947</v>
      </c>
      <c r="T4203" t="s">
        <v>3255</v>
      </c>
      <c r="U4203" s="201">
        <v>5.47</v>
      </c>
      <c r="V4203" t="s">
        <v>533</v>
      </c>
      <c r="W4203" t="s">
        <v>1410</v>
      </c>
      <c r="X4203" t="s">
        <v>1411</v>
      </c>
      <c r="Y4203" t="s">
        <v>3275</v>
      </c>
      <c r="Z4203" t="s">
        <v>1909</v>
      </c>
      <c r="AA4203" t="s">
        <v>3508</v>
      </c>
      <c r="AB4203" s="198">
        <v>37135.875</v>
      </c>
      <c r="AC4203" s="198">
        <v>37164.875</v>
      </c>
    </row>
    <row r="4204" spans="1:31" x14ac:dyDescent="0.25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31</v>
      </c>
      <c r="F4204" s="213">
        <f t="shared" si="330"/>
        <v>77500</v>
      </c>
      <c r="G4204" s="202">
        <v>1312598</v>
      </c>
      <c r="H4204" s="198">
        <v>37041.474398148152</v>
      </c>
      <c r="I4204" t="s">
        <v>1569</v>
      </c>
      <c r="M4204" t="s">
        <v>2946</v>
      </c>
      <c r="N4204" t="s">
        <v>1538</v>
      </c>
      <c r="O4204" t="s">
        <v>1420</v>
      </c>
      <c r="Q4204" s="199">
        <v>2500</v>
      </c>
      <c r="S4204" t="s">
        <v>2947</v>
      </c>
      <c r="T4204" t="s">
        <v>3255</v>
      </c>
      <c r="U4204" s="201">
        <v>3.77</v>
      </c>
      <c r="V4204" t="s">
        <v>1415</v>
      </c>
      <c r="W4204" t="s">
        <v>1410</v>
      </c>
      <c r="X4204" t="s">
        <v>1411</v>
      </c>
      <c r="Y4204" t="s">
        <v>3275</v>
      </c>
      <c r="Z4204" t="s">
        <v>1909</v>
      </c>
      <c r="AA4204" t="s">
        <v>3509</v>
      </c>
      <c r="AB4204" s="198">
        <v>37165</v>
      </c>
      <c r="AC4204" s="198">
        <v>37195</v>
      </c>
    </row>
    <row r="4205" spans="1:31" x14ac:dyDescent="0.25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123</v>
      </c>
      <c r="F4205" s="213">
        <f t="shared" si="330"/>
        <v>2460000</v>
      </c>
      <c r="G4205" s="202">
        <v>1312600</v>
      </c>
      <c r="H4205" s="198">
        <v>37041.474502314813</v>
      </c>
      <c r="I4205" t="s">
        <v>2944</v>
      </c>
      <c r="M4205" t="s">
        <v>2946</v>
      </c>
      <c r="N4205" t="s">
        <v>1538</v>
      </c>
      <c r="O4205" t="s">
        <v>2051</v>
      </c>
      <c r="P4205" s="199">
        <v>20000</v>
      </c>
      <c r="S4205" t="s">
        <v>2947</v>
      </c>
      <c r="T4205" t="s">
        <v>3255</v>
      </c>
      <c r="U4205" s="201">
        <v>2.75E-2</v>
      </c>
      <c r="V4205" t="s">
        <v>1489</v>
      </c>
      <c r="W4205" t="s">
        <v>1402</v>
      </c>
      <c r="X4205" t="s">
        <v>1403</v>
      </c>
      <c r="Y4205" t="s">
        <v>3275</v>
      </c>
      <c r="Z4205" t="s">
        <v>1909</v>
      </c>
      <c r="AA4205" t="s">
        <v>3510</v>
      </c>
      <c r="AB4205" s="198">
        <v>37073</v>
      </c>
      <c r="AC4205" s="198">
        <v>37195</v>
      </c>
    </row>
    <row r="4206" spans="1:31" x14ac:dyDescent="0.25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1500</v>
      </c>
      <c r="G4206" s="202">
        <v>1312602</v>
      </c>
      <c r="H4206" s="198">
        <v>37041.474606481483</v>
      </c>
      <c r="I4206" t="s">
        <v>3228</v>
      </c>
      <c r="M4206" t="s">
        <v>1657</v>
      </c>
      <c r="N4206" t="s">
        <v>2977</v>
      </c>
      <c r="O4206" t="s">
        <v>1213</v>
      </c>
      <c r="Q4206" s="199">
        <v>50</v>
      </c>
      <c r="S4206" t="s">
        <v>2945</v>
      </c>
      <c r="T4206" t="s">
        <v>3255</v>
      </c>
      <c r="U4206" s="201">
        <v>43.5</v>
      </c>
      <c r="V4206" t="s">
        <v>2</v>
      </c>
      <c r="W4206" t="s">
        <v>2988</v>
      </c>
      <c r="X4206" t="s">
        <v>2998</v>
      </c>
      <c r="Y4206" t="s">
        <v>1072</v>
      </c>
      <c r="Z4206" t="s">
        <v>1904</v>
      </c>
      <c r="AA4206">
        <v>626358.1</v>
      </c>
      <c r="AB4206" s="198">
        <v>37043.710416666669</v>
      </c>
      <c r="AC4206" s="198">
        <v>37072.710416666669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1312603</v>
      </c>
      <c r="H4207" s="198">
        <v>37041.474976851852</v>
      </c>
      <c r="I4207" t="s">
        <v>3169</v>
      </c>
      <c r="M4207" t="s">
        <v>2946</v>
      </c>
      <c r="N4207" t="s">
        <v>1538</v>
      </c>
      <c r="O4207" t="s">
        <v>3511</v>
      </c>
      <c r="P4207" s="199">
        <v>5000</v>
      </c>
      <c r="S4207" t="s">
        <v>2947</v>
      </c>
      <c r="T4207" t="s">
        <v>3255</v>
      </c>
      <c r="U4207" s="201">
        <v>1.95</v>
      </c>
      <c r="V4207" t="s">
        <v>3170</v>
      </c>
      <c r="W4207" t="s">
        <v>106</v>
      </c>
      <c r="X4207" t="s">
        <v>107</v>
      </c>
      <c r="Y4207" t="s">
        <v>3275</v>
      </c>
      <c r="Z4207" t="s">
        <v>1909</v>
      </c>
      <c r="AA4207" t="s">
        <v>3512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5">
      <c r="A4208" s="44" t="str">
        <f t="shared" si="326"/>
        <v xml:space="preserve"> Crude Financial</v>
      </c>
      <c r="B4208" s="44" t="str">
        <f t="shared" si="327"/>
        <v/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775000</v>
      </c>
      <c r="G4208" s="202">
        <v>1312604</v>
      </c>
      <c r="H4208" s="198">
        <v>37041.475243055553</v>
      </c>
      <c r="I4208" t="s">
        <v>3513</v>
      </c>
      <c r="M4208" t="s">
        <v>3086</v>
      </c>
      <c r="N4208" t="s">
        <v>1288</v>
      </c>
      <c r="O4208" t="s">
        <v>1289</v>
      </c>
      <c r="P4208" s="199">
        <v>25000</v>
      </c>
      <c r="S4208" t="s">
        <v>1290</v>
      </c>
      <c r="T4208" t="s">
        <v>3255</v>
      </c>
      <c r="U4208" s="201">
        <v>29.03</v>
      </c>
      <c r="V4208" t="s">
        <v>3514</v>
      </c>
      <c r="W4208" t="s">
        <v>1050</v>
      </c>
      <c r="X4208" t="s">
        <v>1051</v>
      </c>
      <c r="Y4208" t="s">
        <v>1670</v>
      </c>
      <c r="Z4208" t="s">
        <v>3420</v>
      </c>
      <c r="AA4208">
        <v>109727</v>
      </c>
      <c r="AB4208" s="198">
        <v>37073</v>
      </c>
      <c r="AC4208" s="198">
        <v>37103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13">
        <f t="shared" si="330"/>
        <v>300000</v>
      </c>
      <c r="G4209" s="202">
        <v>1312606</v>
      </c>
      <c r="H4209" s="198">
        <v>37041.47583333333</v>
      </c>
      <c r="I4209" t="s">
        <v>3151</v>
      </c>
      <c r="M4209" t="s">
        <v>2946</v>
      </c>
      <c r="N4209" t="s">
        <v>1268</v>
      </c>
      <c r="O4209" t="s">
        <v>74</v>
      </c>
      <c r="Q4209" s="199">
        <v>10000</v>
      </c>
      <c r="S4209" t="s">
        <v>2947</v>
      </c>
      <c r="T4209" t="s">
        <v>3255</v>
      </c>
      <c r="U4209" s="201">
        <v>3.645</v>
      </c>
      <c r="V4209" t="s">
        <v>2101</v>
      </c>
      <c r="W4209" t="s">
        <v>1580</v>
      </c>
      <c r="X4209" t="s">
        <v>1093</v>
      </c>
      <c r="Y4209" t="s">
        <v>3275</v>
      </c>
      <c r="Z4209" t="s">
        <v>1909</v>
      </c>
      <c r="AA4209" t="s">
        <v>3515</v>
      </c>
      <c r="AB4209" s="198">
        <v>37043.875</v>
      </c>
      <c r="AC4209" s="198">
        <v>37072.875</v>
      </c>
    </row>
    <row r="4210" spans="1:31" x14ac:dyDescent="0.25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620000</v>
      </c>
      <c r="G4210" s="202">
        <v>1312607</v>
      </c>
      <c r="H4210" s="198">
        <v>37041.475925925923</v>
      </c>
      <c r="I4210" t="s">
        <v>2944</v>
      </c>
      <c r="M4210" t="s">
        <v>2946</v>
      </c>
      <c r="N4210" t="s">
        <v>1538</v>
      </c>
      <c r="O4210" t="s">
        <v>3516</v>
      </c>
      <c r="P4210" s="199">
        <v>20000</v>
      </c>
      <c r="S4210" t="s">
        <v>2947</v>
      </c>
      <c r="T4210" t="s">
        <v>3255</v>
      </c>
      <c r="U4210" s="201">
        <v>3.7499999999999999E-2</v>
      </c>
      <c r="V4210" t="s">
        <v>1489</v>
      </c>
      <c r="W4210" t="s">
        <v>1402</v>
      </c>
      <c r="X4210" t="s">
        <v>1403</v>
      </c>
      <c r="Y4210" t="s">
        <v>3275</v>
      </c>
      <c r="Z4210" t="s">
        <v>1909</v>
      </c>
      <c r="AA4210" t="s">
        <v>3517</v>
      </c>
      <c r="AB4210" s="198">
        <v>37104</v>
      </c>
      <c r="AC4210" s="198">
        <v>37134</v>
      </c>
    </row>
    <row r="4211" spans="1:31" x14ac:dyDescent="0.25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25000</v>
      </c>
      <c r="G4211" s="202">
        <v>1312609</v>
      </c>
      <c r="H4211" s="198">
        <v>37041.476446759261</v>
      </c>
      <c r="I4211" t="s">
        <v>1267</v>
      </c>
      <c r="M4211" t="s">
        <v>3086</v>
      </c>
      <c r="N4211" t="s">
        <v>1063</v>
      </c>
      <c r="O4211" t="s">
        <v>2972</v>
      </c>
      <c r="Q4211" s="199">
        <v>25000</v>
      </c>
      <c r="S4211" t="s">
        <v>2953</v>
      </c>
      <c r="T4211" t="s">
        <v>3255</v>
      </c>
      <c r="U4211" s="201">
        <v>28.69</v>
      </c>
      <c r="V4211" t="s">
        <v>3332</v>
      </c>
      <c r="W4211" t="s">
        <v>1065</v>
      </c>
      <c r="X4211" t="s">
        <v>1066</v>
      </c>
      <c r="Y4211" t="s">
        <v>1670</v>
      </c>
      <c r="Z4211" t="s">
        <v>1909</v>
      </c>
      <c r="AA4211">
        <v>109728</v>
      </c>
      <c r="AB4211" s="198">
        <v>37073</v>
      </c>
      <c r="AC4211" s="198">
        <v>37103</v>
      </c>
      <c r="AE4211" s="116">
        <f>IF(S4211="Gallon",F4211/42,F4211)</f>
        <v>25000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600000</v>
      </c>
      <c r="G4212" s="202">
        <v>1312610</v>
      </c>
      <c r="H4212" s="198">
        <v>37041.476527777777</v>
      </c>
      <c r="I4212" t="s">
        <v>2944</v>
      </c>
      <c r="M4212" t="s">
        <v>2946</v>
      </c>
      <c r="N4212" t="s">
        <v>1538</v>
      </c>
      <c r="O4212" t="s">
        <v>3518</v>
      </c>
      <c r="P4212" s="199">
        <v>20000</v>
      </c>
      <c r="S4212" t="s">
        <v>2947</v>
      </c>
      <c r="T4212" t="s">
        <v>3255</v>
      </c>
      <c r="U4212" s="201">
        <v>2.5000000000000001E-2</v>
      </c>
      <c r="V4212" t="s">
        <v>1489</v>
      </c>
      <c r="W4212" t="s">
        <v>1402</v>
      </c>
      <c r="X4212" t="s">
        <v>1403</v>
      </c>
      <c r="Y4212" t="s">
        <v>3275</v>
      </c>
      <c r="Z4212" t="s">
        <v>1909</v>
      </c>
      <c r="AA4212" t="s">
        <v>3519</v>
      </c>
      <c r="AB4212" s="198">
        <v>37135</v>
      </c>
      <c r="AC4212" s="198">
        <v>37164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179100</v>
      </c>
      <c r="G4213" s="202">
        <v>1312611</v>
      </c>
      <c r="H4213" s="198">
        <v>37041.476655092592</v>
      </c>
      <c r="I4213" t="s">
        <v>2976</v>
      </c>
      <c r="M4213" t="s">
        <v>2946</v>
      </c>
      <c r="N4213" t="s">
        <v>1268</v>
      </c>
      <c r="O4213" t="s">
        <v>74</v>
      </c>
      <c r="Q4213" s="199">
        <v>5970</v>
      </c>
      <c r="S4213" t="s">
        <v>2947</v>
      </c>
      <c r="T4213" t="s">
        <v>3255</v>
      </c>
      <c r="U4213" s="201">
        <v>3.65</v>
      </c>
      <c r="V4213" t="s">
        <v>3214</v>
      </c>
      <c r="W4213" t="s">
        <v>1580</v>
      </c>
      <c r="X4213" t="s">
        <v>1093</v>
      </c>
      <c r="Y4213" t="s">
        <v>3275</v>
      </c>
      <c r="Z4213" t="s">
        <v>1909</v>
      </c>
      <c r="AA4213" t="s">
        <v>3520</v>
      </c>
      <c r="AB4213" s="198">
        <v>37043.875</v>
      </c>
      <c r="AC4213" s="198">
        <v>37072.875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155000</v>
      </c>
      <c r="G4214" s="202">
        <v>1312612</v>
      </c>
      <c r="H4214" s="198">
        <v>37041.476712962962</v>
      </c>
      <c r="I4214" t="s">
        <v>3227</v>
      </c>
      <c r="M4214" t="s">
        <v>2946</v>
      </c>
      <c r="N4214" t="s">
        <v>1268</v>
      </c>
      <c r="O4214" t="s">
        <v>1537</v>
      </c>
      <c r="P4214" s="199">
        <v>5000</v>
      </c>
      <c r="S4214" t="s">
        <v>2947</v>
      </c>
      <c r="T4214" t="s">
        <v>3255</v>
      </c>
      <c r="U4214" s="201">
        <v>3.7149999999999999</v>
      </c>
      <c r="V4214" t="s">
        <v>3198</v>
      </c>
      <c r="W4214" t="s">
        <v>1767</v>
      </c>
      <c r="X4214" t="s">
        <v>1269</v>
      </c>
      <c r="Y4214" t="s">
        <v>3275</v>
      </c>
      <c r="Z4214" t="s">
        <v>1909</v>
      </c>
      <c r="AA4214" t="s">
        <v>3521</v>
      </c>
      <c r="AB4214" s="198">
        <v>37073.875</v>
      </c>
      <c r="AC4214" s="198">
        <v>37103.875</v>
      </c>
    </row>
    <row r="4215" spans="1:31" x14ac:dyDescent="0.25">
      <c r="A4215" s="44" t="str">
        <f t="shared" si="326"/>
        <v>US Oil Products Financial</v>
      </c>
      <c r="B4215" s="44" t="str">
        <f t="shared" si="327"/>
        <v>US</v>
      </c>
      <c r="C4215" s="44" t="str">
        <f t="shared" si="328"/>
        <v>Oil Products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</v>
      </c>
      <c r="G4215" s="202">
        <v>1312613</v>
      </c>
      <c r="H4215" s="198">
        <v>37041.476886574077</v>
      </c>
      <c r="I4215" t="s">
        <v>3522</v>
      </c>
      <c r="M4215" t="s">
        <v>2950</v>
      </c>
      <c r="N4215" t="s">
        <v>482</v>
      </c>
      <c r="O4215" t="s">
        <v>483</v>
      </c>
      <c r="P4215" s="199">
        <v>5000</v>
      </c>
      <c r="S4215" t="s">
        <v>1595</v>
      </c>
      <c r="T4215" t="s">
        <v>3255</v>
      </c>
      <c r="U4215" s="201">
        <v>1.34</v>
      </c>
      <c r="V4215" t="s">
        <v>3523</v>
      </c>
      <c r="W4215" t="s">
        <v>3186</v>
      </c>
      <c r="X4215" t="s">
        <v>484</v>
      </c>
      <c r="Y4215" t="s">
        <v>1670</v>
      </c>
      <c r="Z4215" t="s">
        <v>1909</v>
      </c>
      <c r="AA4215">
        <v>109729</v>
      </c>
      <c r="AB4215" s="198">
        <v>37043.875</v>
      </c>
      <c r="AC4215" s="198">
        <v>37072.875</v>
      </c>
    </row>
    <row r="4216" spans="1:31" x14ac:dyDescent="0.25">
      <c r="A4216" s="44" t="str">
        <f t="shared" si="326"/>
        <v>US Oil Products Financial</v>
      </c>
      <c r="B4216" s="44" t="str">
        <f t="shared" si="327"/>
        <v>US</v>
      </c>
      <c r="C4216" s="44" t="str">
        <f t="shared" si="328"/>
        <v>Oil Products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</v>
      </c>
      <c r="G4216" s="202">
        <v>1312614</v>
      </c>
      <c r="H4216" s="198">
        <v>37041.477071759262</v>
      </c>
      <c r="I4216" t="s">
        <v>3522</v>
      </c>
      <c r="M4216" t="s">
        <v>2950</v>
      </c>
      <c r="N4216" t="s">
        <v>482</v>
      </c>
      <c r="O4216" t="s">
        <v>483</v>
      </c>
      <c r="P4216" s="199">
        <v>5000</v>
      </c>
      <c r="S4216" t="s">
        <v>1595</v>
      </c>
      <c r="T4216" t="s">
        <v>3255</v>
      </c>
      <c r="U4216" s="201">
        <v>1.33</v>
      </c>
      <c r="V4216" t="s">
        <v>3523</v>
      </c>
      <c r="W4216" t="s">
        <v>3186</v>
      </c>
      <c r="X4216" t="s">
        <v>484</v>
      </c>
      <c r="Y4216" t="s">
        <v>1670</v>
      </c>
      <c r="Z4216" t="s">
        <v>1909</v>
      </c>
      <c r="AA4216">
        <v>109730</v>
      </c>
      <c r="AB4216" s="198">
        <v>37043.875</v>
      </c>
      <c r="AC4216" s="198">
        <v>37072.875</v>
      </c>
    </row>
    <row r="4217" spans="1:31" x14ac:dyDescent="0.25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1312615</v>
      </c>
      <c r="H4217" s="198">
        <v>37041.477164351854</v>
      </c>
      <c r="I4217" t="s">
        <v>1395</v>
      </c>
      <c r="M4217" t="s">
        <v>3086</v>
      </c>
      <c r="N4217" t="s">
        <v>1063</v>
      </c>
      <c r="O4217" t="s">
        <v>1344</v>
      </c>
      <c r="P4217" s="199">
        <v>50000</v>
      </c>
      <c r="S4217" t="s">
        <v>2953</v>
      </c>
      <c r="T4217" t="s">
        <v>3255</v>
      </c>
      <c r="U4217" s="201">
        <v>28.67</v>
      </c>
      <c r="V4217" t="s">
        <v>3344</v>
      </c>
      <c r="W4217" t="s">
        <v>1065</v>
      </c>
      <c r="X4217" t="s">
        <v>1120</v>
      </c>
      <c r="Y4217" t="s">
        <v>1670</v>
      </c>
      <c r="Z4217" t="s">
        <v>1909</v>
      </c>
      <c r="AA4217">
        <v>109731</v>
      </c>
      <c r="AB4217" s="198">
        <v>37073</v>
      </c>
      <c r="AC4217" s="198">
        <v>37103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</v>
      </c>
      <c r="G4218" s="202">
        <v>1312616</v>
      </c>
      <c r="H4218" s="198">
        <v>37041.477187500001</v>
      </c>
      <c r="I4218" t="s">
        <v>3524</v>
      </c>
      <c r="M4218" t="s">
        <v>2946</v>
      </c>
      <c r="N4218" t="s">
        <v>1507</v>
      </c>
      <c r="O4218" t="s">
        <v>319</v>
      </c>
      <c r="P4218" s="199">
        <v>20</v>
      </c>
      <c r="S4218" t="s">
        <v>1441</v>
      </c>
      <c r="T4218" t="s">
        <v>3255</v>
      </c>
      <c r="U4218" s="201">
        <v>0.13500000000000001</v>
      </c>
      <c r="V4218" t="s">
        <v>3525</v>
      </c>
      <c r="W4218" t="s">
        <v>1442</v>
      </c>
      <c r="X4218" t="s">
        <v>1443</v>
      </c>
      <c r="Y4218" t="s">
        <v>3275</v>
      </c>
      <c r="Z4218" t="s">
        <v>1909</v>
      </c>
      <c r="AA4218" t="s">
        <v>3526</v>
      </c>
      <c r="AB4218" s="198">
        <v>37073</v>
      </c>
      <c r="AC4218" s="198">
        <v>37103</v>
      </c>
    </row>
    <row r="4219" spans="1:31" x14ac:dyDescent="0.25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1312618</v>
      </c>
      <c r="H4219" s="198">
        <v>37041.477581018517</v>
      </c>
      <c r="I4219" t="s">
        <v>1267</v>
      </c>
      <c r="M4219" t="s">
        <v>3086</v>
      </c>
      <c r="N4219" t="s">
        <v>1063</v>
      </c>
      <c r="O4219" t="s">
        <v>2972</v>
      </c>
      <c r="P4219" s="199">
        <v>50000</v>
      </c>
      <c r="S4219" t="s">
        <v>2953</v>
      </c>
      <c r="T4219" t="s">
        <v>3255</v>
      </c>
      <c r="U4219" s="201">
        <v>28.65</v>
      </c>
      <c r="V4219" t="s">
        <v>3332</v>
      </c>
      <c r="W4219" t="s">
        <v>1065</v>
      </c>
      <c r="X4219" t="s">
        <v>1066</v>
      </c>
      <c r="Y4219" t="s">
        <v>1670</v>
      </c>
      <c r="Z4219" t="s">
        <v>1909</v>
      </c>
      <c r="AA4219">
        <v>109732</v>
      </c>
      <c r="AB4219" s="198">
        <v>37073</v>
      </c>
      <c r="AC4219" s="198">
        <v>37103</v>
      </c>
    </row>
    <row r="4220" spans="1:31" x14ac:dyDescent="0.25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13">
        <f t="shared" si="330"/>
        <v>250</v>
      </c>
      <c r="G4220" s="202">
        <v>1312619</v>
      </c>
      <c r="H4220" s="198">
        <v>37041.477743055555</v>
      </c>
      <c r="I4220" t="s">
        <v>1235</v>
      </c>
      <c r="M4220" t="s">
        <v>1657</v>
      </c>
      <c r="N4220" t="s">
        <v>2977</v>
      </c>
      <c r="O4220" t="s">
        <v>1159</v>
      </c>
      <c r="P4220" s="199">
        <v>50</v>
      </c>
      <c r="S4220" t="s">
        <v>2945</v>
      </c>
      <c r="T4220" t="s">
        <v>3255</v>
      </c>
      <c r="U4220" s="201">
        <v>40</v>
      </c>
      <c r="V4220" t="s">
        <v>1104</v>
      </c>
      <c r="W4220" t="s">
        <v>2981</v>
      </c>
      <c r="X4220" t="s">
        <v>2982</v>
      </c>
      <c r="Y4220" t="s">
        <v>1072</v>
      </c>
      <c r="Z4220" t="s">
        <v>1904</v>
      </c>
      <c r="AA4220">
        <v>626361.1</v>
      </c>
      <c r="AB4220" s="198">
        <v>37046.875</v>
      </c>
      <c r="AC4220" s="198">
        <v>37050.875</v>
      </c>
    </row>
    <row r="4221" spans="1:31" x14ac:dyDescent="0.25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1312620</v>
      </c>
      <c r="H4221" s="198">
        <v>37041.477754629632</v>
      </c>
      <c r="I4221" t="s">
        <v>3148</v>
      </c>
      <c r="M4221" t="s">
        <v>3086</v>
      </c>
      <c r="N4221" t="s">
        <v>1063</v>
      </c>
      <c r="O4221" t="s">
        <v>2972</v>
      </c>
      <c r="P4221" s="199">
        <v>50000</v>
      </c>
      <c r="S4221" t="s">
        <v>2953</v>
      </c>
      <c r="T4221" t="s">
        <v>3255</v>
      </c>
      <c r="U4221" s="201">
        <v>28.63</v>
      </c>
      <c r="V4221" t="s">
        <v>1047</v>
      </c>
      <c r="W4221" t="s">
        <v>1065</v>
      </c>
      <c r="X4221" t="s">
        <v>1066</v>
      </c>
      <c r="Y4221" t="s">
        <v>1670</v>
      </c>
      <c r="Z4221" t="s">
        <v>1909</v>
      </c>
      <c r="AA4221">
        <v>109733</v>
      </c>
      <c r="AB4221" s="198">
        <v>37073</v>
      </c>
      <c r="AC4221" s="198">
        <v>37103</v>
      </c>
    </row>
    <row r="4222" spans="1:31" x14ac:dyDescent="0.25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1312621</v>
      </c>
      <c r="H4222" s="198">
        <v>37041.477766203701</v>
      </c>
      <c r="I4222" t="s">
        <v>60</v>
      </c>
      <c r="M4222" t="s">
        <v>2946</v>
      </c>
      <c r="N4222" t="s">
        <v>1538</v>
      </c>
      <c r="O4222" t="s">
        <v>1414</v>
      </c>
      <c r="P4222" s="199">
        <v>5000</v>
      </c>
      <c r="S4222" t="s">
        <v>2947</v>
      </c>
      <c r="T4222" t="s">
        <v>3255</v>
      </c>
      <c r="U4222" s="201">
        <v>5.17</v>
      </c>
      <c r="V4222" t="s">
        <v>473</v>
      </c>
      <c r="W4222" t="s">
        <v>1410</v>
      </c>
      <c r="X4222" t="s">
        <v>1411</v>
      </c>
      <c r="Y4222" t="s">
        <v>3275</v>
      </c>
      <c r="Z4222" t="s">
        <v>1909</v>
      </c>
      <c r="AA4222" t="s">
        <v>3527</v>
      </c>
      <c r="AB4222" s="198">
        <v>37135.875</v>
      </c>
      <c r="AC4222" s="198">
        <v>37164.875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30000</v>
      </c>
      <c r="G4223" s="202">
        <v>1312622</v>
      </c>
      <c r="H4223" s="198">
        <v>37041.477777777778</v>
      </c>
      <c r="I4223" t="s">
        <v>75</v>
      </c>
      <c r="M4223" t="s">
        <v>2946</v>
      </c>
      <c r="N4223" t="s">
        <v>1538</v>
      </c>
      <c r="O4223" t="s">
        <v>1414</v>
      </c>
      <c r="Q4223" s="199">
        <v>1000</v>
      </c>
      <c r="S4223" t="s">
        <v>2947</v>
      </c>
      <c r="T4223" t="s">
        <v>3255</v>
      </c>
      <c r="U4223" s="201">
        <v>5.35</v>
      </c>
      <c r="V4223" t="s">
        <v>1383</v>
      </c>
      <c r="W4223" t="s">
        <v>1410</v>
      </c>
      <c r="X4223" t="s">
        <v>1411</v>
      </c>
      <c r="Y4223" t="s">
        <v>3275</v>
      </c>
      <c r="Z4223" t="s">
        <v>1909</v>
      </c>
      <c r="AA4223" t="s">
        <v>3528</v>
      </c>
      <c r="AB4223" s="198">
        <v>37135.875</v>
      </c>
      <c r="AC4223" s="198">
        <v>37164.875</v>
      </c>
    </row>
    <row r="4224" spans="1:31" x14ac:dyDescent="0.25">
      <c r="A4224" s="44" t="str">
        <f t="shared" si="326"/>
        <v>US Power Physical</v>
      </c>
      <c r="B4224" s="44" t="str">
        <f t="shared" si="327"/>
        <v>US</v>
      </c>
      <c r="C4224" s="44" t="str">
        <f t="shared" si="328"/>
        <v>Power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</v>
      </c>
      <c r="G4224" s="202">
        <v>1312623</v>
      </c>
      <c r="H4224" s="198">
        <v>37041.477881944447</v>
      </c>
      <c r="I4224" t="s">
        <v>2976</v>
      </c>
      <c r="M4224" t="s">
        <v>1657</v>
      </c>
      <c r="N4224" t="s">
        <v>2977</v>
      </c>
      <c r="O4224" t="s">
        <v>1263</v>
      </c>
      <c r="P4224" s="199">
        <v>50</v>
      </c>
      <c r="S4224" t="s">
        <v>2945</v>
      </c>
      <c r="T4224" t="s">
        <v>3255</v>
      </c>
      <c r="U4224" s="201">
        <v>46.5</v>
      </c>
      <c r="V4224" t="s">
        <v>1352</v>
      </c>
      <c r="W4224" t="s">
        <v>2981</v>
      </c>
      <c r="X4224" t="s">
        <v>2982</v>
      </c>
      <c r="Y4224" t="s">
        <v>1072</v>
      </c>
      <c r="Z4224" t="s">
        <v>1904</v>
      </c>
      <c r="AA4224">
        <v>626362.1</v>
      </c>
      <c r="AB4224" s="198">
        <v>37043.71597222222</v>
      </c>
      <c r="AC4224" s="198">
        <v>37072.71597222222</v>
      </c>
    </row>
    <row r="4225" spans="1:31" x14ac:dyDescent="0.25">
      <c r="A4225" s="44" t="str">
        <f t="shared" si="326"/>
        <v>US Crude Financial</v>
      </c>
      <c r="B4225" s="44" t="str">
        <f t="shared" si="327"/>
        <v>US</v>
      </c>
      <c r="C4225" s="44" t="str">
        <f t="shared" si="328"/>
        <v>Crude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50000</v>
      </c>
      <c r="G4225" s="202">
        <v>1312624</v>
      </c>
      <c r="H4225" s="198">
        <v>37041.477905092594</v>
      </c>
      <c r="I4225" t="s">
        <v>1395</v>
      </c>
      <c r="M4225" t="s">
        <v>3086</v>
      </c>
      <c r="N4225" t="s">
        <v>1063</v>
      </c>
      <c r="O4225" t="s">
        <v>1344</v>
      </c>
      <c r="P4225" s="199">
        <v>50000</v>
      </c>
      <c r="S4225" t="s">
        <v>2953</v>
      </c>
      <c r="T4225" t="s">
        <v>3255</v>
      </c>
      <c r="U4225" s="201">
        <v>28.61</v>
      </c>
      <c r="V4225" t="s">
        <v>3344</v>
      </c>
      <c r="W4225" t="s">
        <v>1065</v>
      </c>
      <c r="X4225" t="s">
        <v>1120</v>
      </c>
      <c r="Y4225" t="s">
        <v>1670</v>
      </c>
      <c r="Z4225" t="s">
        <v>1909</v>
      </c>
      <c r="AA4225">
        <v>109734</v>
      </c>
      <c r="AB4225" s="198">
        <v>37073</v>
      </c>
      <c r="AC4225" s="198">
        <v>37103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214</v>
      </c>
      <c r="F4226" s="213">
        <f t="shared" si="330"/>
        <v>1070000</v>
      </c>
      <c r="G4226" s="202">
        <v>1312625</v>
      </c>
      <c r="H4226" s="198">
        <v>37041.477916666663</v>
      </c>
      <c r="I4226" t="s">
        <v>1523</v>
      </c>
      <c r="M4226" t="s">
        <v>2946</v>
      </c>
      <c r="N4226" t="s">
        <v>1538</v>
      </c>
      <c r="O4226" t="s">
        <v>2775</v>
      </c>
      <c r="P4226" s="199">
        <v>5000</v>
      </c>
      <c r="S4226" t="s">
        <v>2947</v>
      </c>
      <c r="T4226" t="s">
        <v>3255</v>
      </c>
      <c r="U4226" s="201">
        <v>1.1000000000000001</v>
      </c>
      <c r="V4226" t="s">
        <v>3006</v>
      </c>
      <c r="W4226" t="s">
        <v>1410</v>
      </c>
      <c r="X4226" t="s">
        <v>1411</v>
      </c>
      <c r="Y4226" t="s">
        <v>3275</v>
      </c>
      <c r="Z4226" t="s">
        <v>1909</v>
      </c>
      <c r="AA4226" t="s">
        <v>3529</v>
      </c>
      <c r="AB4226" s="198">
        <v>37347</v>
      </c>
      <c r="AC4226" s="198">
        <v>37560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77500</v>
      </c>
      <c r="G4227" s="202">
        <v>1312626</v>
      </c>
      <c r="H4227" s="198">
        <v>37041.478113425925</v>
      </c>
      <c r="I4227" t="s">
        <v>1241</v>
      </c>
      <c r="M4227" t="s">
        <v>2946</v>
      </c>
      <c r="N4227" t="s">
        <v>1268</v>
      </c>
      <c r="O4227" t="s">
        <v>1537</v>
      </c>
      <c r="P4227" s="199">
        <v>2500</v>
      </c>
      <c r="S4227" t="s">
        <v>2947</v>
      </c>
      <c r="T4227" t="s">
        <v>3255</v>
      </c>
      <c r="U4227" s="201">
        <v>3.7149999999999999</v>
      </c>
      <c r="V4227" t="s">
        <v>1169</v>
      </c>
      <c r="W4227" t="s">
        <v>1767</v>
      </c>
      <c r="X4227" t="s">
        <v>1269</v>
      </c>
      <c r="Y4227" t="s">
        <v>3275</v>
      </c>
      <c r="Z4227" t="s">
        <v>1909</v>
      </c>
      <c r="AA4227" t="s">
        <v>3530</v>
      </c>
      <c r="AB4227" s="198">
        <v>37073.875</v>
      </c>
      <c r="AC4227" s="198">
        <v>37103.875</v>
      </c>
    </row>
    <row r="4228" spans="1:31" x14ac:dyDescent="0.25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90</v>
      </c>
      <c r="F4228" s="213">
        <f t="shared" si="330"/>
        <v>450000</v>
      </c>
      <c r="G4228" s="202">
        <v>1312627</v>
      </c>
      <c r="H4228" s="198">
        <v>37041.478113425925</v>
      </c>
      <c r="I4228" t="s">
        <v>1532</v>
      </c>
      <c r="M4228" t="s">
        <v>2946</v>
      </c>
      <c r="N4228" t="s">
        <v>1538</v>
      </c>
      <c r="O4228" t="s">
        <v>1456</v>
      </c>
      <c r="P4228" s="199">
        <v>5000</v>
      </c>
      <c r="S4228" t="s">
        <v>2947</v>
      </c>
      <c r="T4228" t="s">
        <v>3255</v>
      </c>
      <c r="U4228" s="201">
        <v>2.44</v>
      </c>
      <c r="V4228" t="s">
        <v>1424</v>
      </c>
      <c r="W4228" t="s">
        <v>1410</v>
      </c>
      <c r="X4228" t="s">
        <v>1411</v>
      </c>
      <c r="Y4228" t="s">
        <v>3275</v>
      </c>
      <c r="Z4228" t="s">
        <v>1909</v>
      </c>
      <c r="AA4228" t="s">
        <v>3531</v>
      </c>
      <c r="AB4228" s="198">
        <v>37257</v>
      </c>
      <c r="AC4228" s="198">
        <v>37346</v>
      </c>
    </row>
    <row r="4229" spans="1:31" x14ac:dyDescent="0.25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1312629</v>
      </c>
      <c r="H4229" s="198">
        <v>37041.47824074074</v>
      </c>
      <c r="I4229" t="s">
        <v>1062</v>
      </c>
      <c r="M4229" t="s">
        <v>3086</v>
      </c>
      <c r="N4229" t="s">
        <v>1063</v>
      </c>
      <c r="O4229" t="s">
        <v>2972</v>
      </c>
      <c r="Q4229" s="199">
        <v>50000</v>
      </c>
      <c r="S4229" t="s">
        <v>2953</v>
      </c>
      <c r="T4229" t="s">
        <v>3255</v>
      </c>
      <c r="U4229" s="201">
        <v>28.63</v>
      </c>
      <c r="V4229" t="s">
        <v>1064</v>
      </c>
      <c r="W4229" t="s">
        <v>1065</v>
      </c>
      <c r="X4229" t="s">
        <v>1066</v>
      </c>
      <c r="Y4229" t="s">
        <v>1670</v>
      </c>
      <c r="Z4229" t="s">
        <v>1909</v>
      </c>
      <c r="AA4229">
        <v>109735</v>
      </c>
      <c r="AB4229" s="198">
        <v>37073</v>
      </c>
      <c r="AC4229" s="198">
        <v>37103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5</v>
      </c>
      <c r="F4230" s="213">
        <f t="shared" si="330"/>
        <v>250</v>
      </c>
      <c r="G4230" s="202">
        <v>1312631</v>
      </c>
      <c r="H4230" s="198">
        <v>37041.478333333333</v>
      </c>
      <c r="I4230" t="s">
        <v>2999</v>
      </c>
      <c r="M4230" t="s">
        <v>1657</v>
      </c>
      <c r="N4230" t="s">
        <v>2977</v>
      </c>
      <c r="O4230" t="s">
        <v>1158</v>
      </c>
      <c r="P4230" s="199">
        <v>50</v>
      </c>
      <c r="S4230" t="s">
        <v>2945</v>
      </c>
      <c r="T4230" t="s">
        <v>3255</v>
      </c>
      <c r="U4230" s="201">
        <v>40.75</v>
      </c>
      <c r="V4230" t="s">
        <v>46</v>
      </c>
      <c r="W4230" t="s">
        <v>2993</v>
      </c>
      <c r="X4230" t="s">
        <v>2994</v>
      </c>
      <c r="Y4230" t="s">
        <v>1072</v>
      </c>
      <c r="Z4230" t="s">
        <v>1904</v>
      </c>
      <c r="AA4230">
        <v>626364.1</v>
      </c>
      <c r="AB4230" s="198">
        <v>37046.875</v>
      </c>
      <c r="AC4230" s="198">
        <v>37050.875</v>
      </c>
    </row>
    <row r="4231" spans="1:31" x14ac:dyDescent="0.25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61</v>
      </c>
      <c r="F4231" s="213">
        <f t="shared" si="330"/>
        <v>305000</v>
      </c>
      <c r="G4231" s="202">
        <v>1312637</v>
      </c>
      <c r="H4231" s="198">
        <v>37041.478564814817</v>
      </c>
      <c r="I4231" t="s">
        <v>3225</v>
      </c>
      <c r="M4231" t="s">
        <v>2946</v>
      </c>
      <c r="N4231" t="s">
        <v>1538</v>
      </c>
      <c r="O4231" t="s">
        <v>1453</v>
      </c>
      <c r="Q4231" s="199">
        <v>5000</v>
      </c>
      <c r="S4231" t="s">
        <v>2947</v>
      </c>
      <c r="T4231" t="s">
        <v>3255</v>
      </c>
      <c r="U4231" s="201">
        <v>3.2</v>
      </c>
      <c r="V4231" t="s">
        <v>1437</v>
      </c>
      <c r="W4231" t="s">
        <v>1410</v>
      </c>
      <c r="X4231" t="s">
        <v>1411</v>
      </c>
      <c r="Y4231" t="s">
        <v>3275</v>
      </c>
      <c r="Z4231" t="s">
        <v>1909</v>
      </c>
      <c r="AA4231" t="s">
        <v>3532</v>
      </c>
      <c r="AB4231" s="198">
        <v>37196</v>
      </c>
      <c r="AC4231" s="198">
        <v>37256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120000</v>
      </c>
      <c r="G4232" s="202">
        <v>1312638</v>
      </c>
      <c r="H4232" s="198">
        <v>37041.478668981479</v>
      </c>
      <c r="I4232" t="s">
        <v>2992</v>
      </c>
      <c r="M4232" t="s">
        <v>2946</v>
      </c>
      <c r="N4232" t="s">
        <v>1538</v>
      </c>
      <c r="O4232" t="s">
        <v>1414</v>
      </c>
      <c r="Q4232" s="199">
        <v>4000</v>
      </c>
      <c r="S4232" t="s">
        <v>2947</v>
      </c>
      <c r="T4232" t="s">
        <v>3255</v>
      </c>
      <c r="U4232" s="201">
        <v>5.17</v>
      </c>
      <c r="V4232" t="s">
        <v>465</v>
      </c>
      <c r="W4232" t="s">
        <v>1410</v>
      </c>
      <c r="X4232" t="s">
        <v>1411</v>
      </c>
      <c r="Y4232" t="s">
        <v>3275</v>
      </c>
      <c r="Z4232" t="s">
        <v>1909</v>
      </c>
      <c r="AA4232" t="s">
        <v>3533</v>
      </c>
      <c r="AB4232" s="198">
        <v>37135.875</v>
      </c>
      <c r="AC4232" s="198">
        <v>37164.875</v>
      </c>
    </row>
    <row r="4233" spans="1:31" x14ac:dyDescent="0.25">
      <c r="A4233" s="44" t="str">
        <f t="shared" si="326"/>
        <v>US Power Financial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50</v>
      </c>
      <c r="G4233" s="202">
        <v>1312639</v>
      </c>
      <c r="H4233" s="198">
        <v>37041.478738425925</v>
      </c>
      <c r="I4233" t="s">
        <v>1267</v>
      </c>
      <c r="M4233" t="s">
        <v>1657</v>
      </c>
      <c r="N4233" t="s">
        <v>1069</v>
      </c>
      <c r="O4233" t="s">
        <v>507</v>
      </c>
      <c r="P4233" s="199">
        <v>50</v>
      </c>
      <c r="S4233" t="s">
        <v>2945</v>
      </c>
      <c r="T4233" t="s">
        <v>3255</v>
      </c>
      <c r="U4233" s="201">
        <v>24.7</v>
      </c>
      <c r="V4233" t="s">
        <v>508</v>
      </c>
      <c r="W4233" t="s">
        <v>2993</v>
      </c>
      <c r="X4233" t="s">
        <v>2994</v>
      </c>
      <c r="Y4233" t="s">
        <v>1072</v>
      </c>
      <c r="Z4233" t="s">
        <v>1909</v>
      </c>
      <c r="AA4233">
        <v>626365.1</v>
      </c>
      <c r="AB4233" s="198">
        <v>37043.875</v>
      </c>
      <c r="AC4233" s="198">
        <v>37043.875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3">
        <f t="shared" si="330"/>
        <v>155000</v>
      </c>
      <c r="G4234" s="202">
        <v>1312640</v>
      </c>
      <c r="H4234" s="198">
        <v>37041.478831018518</v>
      </c>
      <c r="I4234" t="s">
        <v>1532</v>
      </c>
      <c r="M4234" t="s">
        <v>2946</v>
      </c>
      <c r="N4234" t="s">
        <v>1538</v>
      </c>
      <c r="O4234" t="s">
        <v>1420</v>
      </c>
      <c r="P4234" s="199">
        <v>5000</v>
      </c>
      <c r="S4234" t="s">
        <v>2947</v>
      </c>
      <c r="T4234" t="s">
        <v>3255</v>
      </c>
      <c r="U4234" s="201">
        <v>3.32</v>
      </c>
      <c r="V4234" t="s">
        <v>1424</v>
      </c>
      <c r="W4234" t="s">
        <v>1410</v>
      </c>
      <c r="X4234" t="s">
        <v>1411</v>
      </c>
      <c r="Y4234" t="s">
        <v>3275</v>
      </c>
      <c r="Z4234" t="s">
        <v>1909</v>
      </c>
      <c r="AA4234" t="s">
        <v>3534</v>
      </c>
      <c r="AB4234" s="198">
        <v>37165</v>
      </c>
      <c r="AC4234" s="198">
        <v>37195</v>
      </c>
    </row>
    <row r="4235" spans="1:31" x14ac:dyDescent="0.25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155000</v>
      </c>
      <c r="G4235" s="202">
        <v>1312641</v>
      </c>
      <c r="H4235" s="198">
        <v>37041.478842592594</v>
      </c>
      <c r="I4235" t="s">
        <v>1546</v>
      </c>
      <c r="M4235" t="s">
        <v>2946</v>
      </c>
      <c r="N4235" t="s">
        <v>1268</v>
      </c>
      <c r="O4235" t="s">
        <v>1537</v>
      </c>
      <c r="P4235" s="199">
        <v>5000</v>
      </c>
      <c r="S4235" t="s">
        <v>2947</v>
      </c>
      <c r="T4235" t="s">
        <v>3255</v>
      </c>
      <c r="U4235" s="201">
        <v>3.7149999999999999</v>
      </c>
      <c r="V4235" t="s">
        <v>1298</v>
      </c>
      <c r="W4235" t="s">
        <v>1767</v>
      </c>
      <c r="X4235" t="s">
        <v>1269</v>
      </c>
      <c r="Y4235" t="s">
        <v>3275</v>
      </c>
      <c r="Z4235" t="s">
        <v>1909</v>
      </c>
      <c r="AA4235" t="s">
        <v>3535</v>
      </c>
      <c r="AB4235" s="198">
        <v>37073.875</v>
      </c>
      <c r="AC4235" s="198">
        <v>37103.875</v>
      </c>
      <c r="AE4235" s="116">
        <f>IF(S4235="Gallon",F4235/42,F4235)</f>
        <v>155000</v>
      </c>
    </row>
    <row r="4236" spans="1:31" x14ac:dyDescent="0.25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365</v>
      </c>
      <c r="F4236" s="213">
        <f t="shared" si="335"/>
        <v>365000</v>
      </c>
      <c r="G4236" s="202">
        <v>1312642</v>
      </c>
      <c r="H4236" s="198">
        <v>37041.478854166664</v>
      </c>
      <c r="I4236" t="s">
        <v>1425</v>
      </c>
      <c r="M4236" t="s">
        <v>2946</v>
      </c>
      <c r="N4236" t="s">
        <v>1268</v>
      </c>
      <c r="O4236" t="s">
        <v>1578</v>
      </c>
      <c r="Q4236" s="199">
        <v>1000</v>
      </c>
      <c r="S4236" t="s">
        <v>2947</v>
      </c>
      <c r="T4236" t="s">
        <v>3255</v>
      </c>
      <c r="U4236" s="201">
        <v>3.895</v>
      </c>
      <c r="V4236" t="s">
        <v>3371</v>
      </c>
      <c r="W4236" t="s">
        <v>1767</v>
      </c>
      <c r="X4236" t="s">
        <v>1269</v>
      </c>
      <c r="Y4236" t="s">
        <v>3275</v>
      </c>
      <c r="Z4236" t="s">
        <v>1909</v>
      </c>
      <c r="AA4236" t="s">
        <v>3536</v>
      </c>
      <c r="AB4236" s="198">
        <v>37257.875</v>
      </c>
      <c r="AC4236" s="198">
        <v>37621.875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300000</v>
      </c>
      <c r="G4237" s="202">
        <v>1312643</v>
      </c>
      <c r="H4237" s="198">
        <v>37041.478935185187</v>
      </c>
      <c r="I4237" t="s">
        <v>75</v>
      </c>
      <c r="M4237" t="s">
        <v>2946</v>
      </c>
      <c r="N4237" t="s">
        <v>1268</v>
      </c>
      <c r="O4237" t="s">
        <v>74</v>
      </c>
      <c r="P4237" s="199">
        <v>10000</v>
      </c>
      <c r="S4237" t="s">
        <v>2947</v>
      </c>
      <c r="T4237" t="s">
        <v>3255</v>
      </c>
      <c r="U4237" s="201">
        <v>3.64</v>
      </c>
      <c r="V4237" t="s">
        <v>76</v>
      </c>
      <c r="W4237" t="s">
        <v>1580</v>
      </c>
      <c r="X4237" t="s">
        <v>1093</v>
      </c>
      <c r="Y4237" t="s">
        <v>3275</v>
      </c>
      <c r="Z4237" t="s">
        <v>1909</v>
      </c>
      <c r="AA4237" t="s">
        <v>3537</v>
      </c>
      <c r="AB4237" s="198">
        <v>37043.875</v>
      </c>
      <c r="AC4237" s="198">
        <v>37072.875</v>
      </c>
    </row>
    <row r="4238" spans="1:31" x14ac:dyDescent="0.25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30</v>
      </c>
      <c r="F4238" s="213">
        <f t="shared" si="335"/>
        <v>300000</v>
      </c>
      <c r="G4238" s="202">
        <v>1312644</v>
      </c>
      <c r="H4238" s="198">
        <v>37041.479097222225</v>
      </c>
      <c r="I4238" t="s">
        <v>1238</v>
      </c>
      <c r="M4238" t="s">
        <v>2946</v>
      </c>
      <c r="N4238" t="s">
        <v>1524</v>
      </c>
      <c r="O4238" t="s">
        <v>1154</v>
      </c>
      <c r="P4238" s="199">
        <v>10000</v>
      </c>
      <c r="S4238" t="s">
        <v>2947</v>
      </c>
      <c r="T4238" t="s">
        <v>3255</v>
      </c>
      <c r="U4238" s="201">
        <v>3.5750000000000002</v>
      </c>
      <c r="V4238" t="s">
        <v>1136</v>
      </c>
      <c r="W4238" t="s">
        <v>1402</v>
      </c>
      <c r="X4238" t="s">
        <v>1155</v>
      </c>
      <c r="Y4238" t="s">
        <v>1528</v>
      </c>
      <c r="Z4238" t="s">
        <v>1909</v>
      </c>
      <c r="AA4238">
        <v>818942</v>
      </c>
      <c r="AB4238" s="198">
        <v>37043.407638888886</v>
      </c>
      <c r="AC4238" s="198">
        <v>37072.407638888886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151</v>
      </c>
      <c r="F4239" s="213">
        <f t="shared" si="335"/>
        <v>755000</v>
      </c>
      <c r="G4239" s="202">
        <v>1312646</v>
      </c>
      <c r="H4239" s="198">
        <v>37041.479224537034</v>
      </c>
      <c r="I4239" t="s">
        <v>3227</v>
      </c>
      <c r="M4239" t="s">
        <v>2946</v>
      </c>
      <c r="N4239" t="s">
        <v>1268</v>
      </c>
      <c r="O4239" t="s">
        <v>1555</v>
      </c>
      <c r="P4239" s="199">
        <v>5000</v>
      </c>
      <c r="S4239" t="s">
        <v>2947</v>
      </c>
      <c r="T4239" t="s">
        <v>3255</v>
      </c>
      <c r="U4239" s="201">
        <v>4.1449999999999996</v>
      </c>
      <c r="V4239" t="s">
        <v>1271</v>
      </c>
      <c r="W4239" t="s">
        <v>1767</v>
      </c>
      <c r="X4239" t="s">
        <v>1269</v>
      </c>
      <c r="Y4239" t="s">
        <v>3275</v>
      </c>
      <c r="Z4239" t="s">
        <v>1909</v>
      </c>
      <c r="AA4239" t="s">
        <v>3538</v>
      </c>
      <c r="AB4239" s="198">
        <v>37196</v>
      </c>
      <c r="AC4239" s="198">
        <v>37346</v>
      </c>
    </row>
    <row r="4240" spans="1:31" x14ac:dyDescent="0.25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</v>
      </c>
      <c r="G4240" s="202">
        <v>1312647</v>
      </c>
      <c r="H4240" s="198">
        <v>37041.479270833333</v>
      </c>
      <c r="I4240" t="s">
        <v>1238</v>
      </c>
      <c r="M4240" t="s">
        <v>1657</v>
      </c>
      <c r="N4240" t="s">
        <v>2977</v>
      </c>
      <c r="O4240" t="s">
        <v>59</v>
      </c>
      <c r="P4240" s="199">
        <v>50</v>
      </c>
      <c r="S4240" t="s">
        <v>2945</v>
      </c>
      <c r="T4240" t="s">
        <v>3255</v>
      </c>
      <c r="U4240" s="201">
        <v>55.5</v>
      </c>
      <c r="V4240" t="s">
        <v>1076</v>
      </c>
      <c r="W4240" t="s">
        <v>2985</v>
      </c>
      <c r="X4240" t="s">
        <v>1266</v>
      </c>
      <c r="Y4240" t="s">
        <v>1072</v>
      </c>
      <c r="Z4240" t="s">
        <v>1904</v>
      </c>
      <c r="AA4240">
        <v>626366.1</v>
      </c>
      <c r="AB4240" s="198">
        <v>37043.594444444447</v>
      </c>
      <c r="AC4240" s="198">
        <v>37072.594444444447</v>
      </c>
    </row>
    <row r="4241" spans="1:31" x14ac:dyDescent="0.25">
      <c r="A4241" s="44" t="str">
        <f t="shared" si="331"/>
        <v>US Power Physical</v>
      </c>
      <c r="B4241" s="44" t="str">
        <f t="shared" si="332"/>
        <v>US</v>
      </c>
      <c r="C4241" s="44" t="str">
        <f t="shared" si="333"/>
        <v>Power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5</v>
      </c>
      <c r="F4241" s="213">
        <f t="shared" si="335"/>
        <v>250</v>
      </c>
      <c r="G4241" s="202">
        <v>1312648</v>
      </c>
      <c r="H4241" s="198">
        <v>37041.479317129626</v>
      </c>
      <c r="I4241" t="s">
        <v>1235</v>
      </c>
      <c r="M4241" t="s">
        <v>1657</v>
      </c>
      <c r="N4241" t="s">
        <v>2977</v>
      </c>
      <c r="O4241" t="s">
        <v>1159</v>
      </c>
      <c r="P4241" s="199">
        <v>50</v>
      </c>
      <c r="S4241" t="s">
        <v>2945</v>
      </c>
      <c r="T4241" t="s">
        <v>3255</v>
      </c>
      <c r="U4241" s="201">
        <v>39.5</v>
      </c>
      <c r="V4241" t="s">
        <v>1104</v>
      </c>
      <c r="W4241" t="s">
        <v>2981</v>
      </c>
      <c r="X4241" t="s">
        <v>2982</v>
      </c>
      <c r="Y4241" t="s">
        <v>1072</v>
      </c>
      <c r="Z4241" t="s">
        <v>1904</v>
      </c>
      <c r="AA4241">
        <v>626367.1</v>
      </c>
      <c r="AB4241" s="198">
        <v>37046.875</v>
      </c>
      <c r="AC4241" s="198">
        <v>37050.875</v>
      </c>
    </row>
    <row r="4242" spans="1:31" x14ac:dyDescent="0.25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450000</v>
      </c>
      <c r="G4242" s="202">
        <v>1312650</v>
      </c>
      <c r="H4242" s="198">
        <v>37041.479560185187</v>
      </c>
      <c r="I4242" t="s">
        <v>1238</v>
      </c>
      <c r="M4242" t="s">
        <v>2946</v>
      </c>
      <c r="N4242" t="s">
        <v>1524</v>
      </c>
      <c r="O4242" t="s">
        <v>1154</v>
      </c>
      <c r="P4242" s="199">
        <v>15000</v>
      </c>
      <c r="S4242" t="s">
        <v>2947</v>
      </c>
      <c r="T4242" t="s">
        <v>3255</v>
      </c>
      <c r="U4242" s="201">
        <v>3.57</v>
      </c>
      <c r="V4242" t="s">
        <v>1136</v>
      </c>
      <c r="W4242" t="s">
        <v>1402</v>
      </c>
      <c r="X4242" t="s">
        <v>1155</v>
      </c>
      <c r="Y4242" t="s">
        <v>1528</v>
      </c>
      <c r="Z4242" t="s">
        <v>1909</v>
      </c>
      <c r="AA4242">
        <v>818944</v>
      </c>
      <c r="AB4242" s="198">
        <v>37043.407638888886</v>
      </c>
      <c r="AC4242" s="198">
        <v>37072.407638888886</v>
      </c>
    </row>
    <row r="4243" spans="1:31" x14ac:dyDescent="0.25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</v>
      </c>
      <c r="G4243" s="202">
        <v>1312651</v>
      </c>
      <c r="H4243" s="198">
        <v>37041.479733796295</v>
      </c>
      <c r="I4243" t="s">
        <v>1226</v>
      </c>
      <c r="M4243" t="s">
        <v>1657</v>
      </c>
      <c r="N4243" t="s">
        <v>2977</v>
      </c>
      <c r="O4243" t="s">
        <v>1590</v>
      </c>
      <c r="Q4243" s="199">
        <v>50</v>
      </c>
      <c r="S4243" t="s">
        <v>2945</v>
      </c>
      <c r="T4243" t="s">
        <v>3255</v>
      </c>
      <c r="U4243" s="201">
        <v>47.75</v>
      </c>
      <c r="V4243" t="s">
        <v>3173</v>
      </c>
      <c r="W4243" t="s">
        <v>1678</v>
      </c>
      <c r="X4243" t="s">
        <v>3202</v>
      </c>
      <c r="Y4243" t="s">
        <v>1072</v>
      </c>
      <c r="Z4243" t="s">
        <v>1904</v>
      </c>
      <c r="AA4243">
        <v>626368.1</v>
      </c>
      <c r="AB4243" s="198">
        <v>37043.600694444445</v>
      </c>
      <c r="AC4243" s="198">
        <v>37072.600694444445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3">
        <f t="shared" si="335"/>
        <v>150000</v>
      </c>
      <c r="G4244" s="202">
        <v>1312652</v>
      </c>
      <c r="H4244" s="198">
        <v>37041.479861111111</v>
      </c>
      <c r="I4244" t="s">
        <v>2992</v>
      </c>
      <c r="M4244" t="s">
        <v>2946</v>
      </c>
      <c r="N4244" t="s">
        <v>1538</v>
      </c>
      <c r="O4244" t="s">
        <v>1414</v>
      </c>
      <c r="Q4244" s="199">
        <v>5000</v>
      </c>
      <c r="S4244" t="s">
        <v>2947</v>
      </c>
      <c r="T4244" t="s">
        <v>3255</v>
      </c>
      <c r="U4244" s="201">
        <v>5.12</v>
      </c>
      <c r="V4244" t="s">
        <v>465</v>
      </c>
      <c r="W4244" t="s">
        <v>1410</v>
      </c>
      <c r="X4244" t="s">
        <v>1411</v>
      </c>
      <c r="Y4244" t="s">
        <v>3275</v>
      </c>
      <c r="Z4244" t="s">
        <v>1909</v>
      </c>
      <c r="AA4244" t="s">
        <v>3539</v>
      </c>
      <c r="AB4244" s="198">
        <v>37135.875</v>
      </c>
      <c r="AC4244" s="198">
        <v>37164.875</v>
      </c>
    </row>
    <row r="4245" spans="1:31" x14ac:dyDescent="0.25">
      <c r="A4245" s="44" t="str">
        <f t="shared" si="331"/>
        <v xml:space="preserve"> Natural Gas Financial</v>
      </c>
      <c r="B4245" s="44" t="str">
        <f t="shared" si="332"/>
        <v/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377500</v>
      </c>
      <c r="G4245" s="202">
        <v>1312654</v>
      </c>
      <c r="H4245" s="198">
        <v>37041.480173611111</v>
      </c>
      <c r="I4245" t="s">
        <v>3427</v>
      </c>
      <c r="M4245" t="s">
        <v>2946</v>
      </c>
      <c r="N4245" t="s">
        <v>3215</v>
      </c>
      <c r="O4245" t="s">
        <v>3181</v>
      </c>
      <c r="P4245" s="199">
        <v>2500</v>
      </c>
      <c r="S4245" t="s">
        <v>2947</v>
      </c>
      <c r="T4245" t="s">
        <v>3255</v>
      </c>
      <c r="U4245" s="201">
        <v>-0.34</v>
      </c>
      <c r="V4245" t="s">
        <v>2749</v>
      </c>
      <c r="W4245" t="s">
        <v>3217</v>
      </c>
      <c r="X4245" t="s">
        <v>3218</v>
      </c>
      <c r="Y4245" t="s">
        <v>3275</v>
      </c>
      <c r="Z4245" t="s">
        <v>1910</v>
      </c>
      <c r="AA4245" t="s">
        <v>3540</v>
      </c>
      <c r="AB4245" s="198">
        <v>37196</v>
      </c>
      <c r="AC4245" s="198">
        <v>37346</v>
      </c>
    </row>
    <row r="4246" spans="1:31" x14ac:dyDescent="0.25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30</v>
      </c>
      <c r="F4246" s="213">
        <f t="shared" si="335"/>
        <v>1500</v>
      </c>
      <c r="G4246" s="202">
        <v>1312655</v>
      </c>
      <c r="H4246" s="198">
        <v>37041.480231481481</v>
      </c>
      <c r="I4246" t="s">
        <v>3227</v>
      </c>
      <c r="M4246" t="s">
        <v>1657</v>
      </c>
      <c r="N4246" t="s">
        <v>2977</v>
      </c>
      <c r="O4246" t="s">
        <v>1536</v>
      </c>
      <c r="P4246" s="199">
        <v>50</v>
      </c>
      <c r="S4246" t="s">
        <v>2945</v>
      </c>
      <c r="T4246" t="s">
        <v>3255</v>
      </c>
      <c r="U4246" s="201">
        <v>46.5</v>
      </c>
      <c r="V4246" t="s">
        <v>233</v>
      </c>
      <c r="W4246" t="s">
        <v>2993</v>
      </c>
      <c r="X4246" t="s">
        <v>1248</v>
      </c>
      <c r="Y4246" t="s">
        <v>1072</v>
      </c>
      <c r="Z4246" t="s">
        <v>1904</v>
      </c>
      <c r="AA4246">
        <v>626369.1</v>
      </c>
      <c r="AB4246" s="198">
        <v>37043.591666666667</v>
      </c>
      <c r="AC4246" s="198">
        <v>37072.591666666667</v>
      </c>
    </row>
    <row r="4247" spans="1:31" x14ac:dyDescent="0.25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50000</v>
      </c>
      <c r="G4247" s="202">
        <v>1312656</v>
      </c>
      <c r="H4247" s="198">
        <v>37041.480439814812</v>
      </c>
      <c r="I4247" t="s">
        <v>1267</v>
      </c>
      <c r="M4247" t="s">
        <v>3086</v>
      </c>
      <c r="N4247" t="s">
        <v>1063</v>
      </c>
      <c r="O4247" t="s">
        <v>2972</v>
      </c>
      <c r="P4247" s="199">
        <v>50000</v>
      </c>
      <c r="S4247" t="s">
        <v>2953</v>
      </c>
      <c r="T4247" t="s">
        <v>3255</v>
      </c>
      <c r="U4247" s="201">
        <v>28.61</v>
      </c>
      <c r="V4247" t="s">
        <v>1511</v>
      </c>
      <c r="W4247" t="s">
        <v>1065</v>
      </c>
      <c r="X4247" t="s">
        <v>1066</v>
      </c>
      <c r="Y4247" t="s">
        <v>1670</v>
      </c>
      <c r="Z4247" t="s">
        <v>1909</v>
      </c>
      <c r="AA4247">
        <v>109736</v>
      </c>
      <c r="AB4247" s="198">
        <v>37073</v>
      </c>
      <c r="AC4247" s="198">
        <v>37103</v>
      </c>
    </row>
    <row r="4248" spans="1:31" x14ac:dyDescent="0.25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5</v>
      </c>
      <c r="F4248" s="213">
        <f t="shared" si="335"/>
        <v>250</v>
      </c>
      <c r="G4248" s="202">
        <v>1312657</v>
      </c>
      <c r="H4248" s="198">
        <v>37041.480451388888</v>
      </c>
      <c r="I4248" t="s">
        <v>1235</v>
      </c>
      <c r="M4248" t="s">
        <v>1657</v>
      </c>
      <c r="N4248" t="s">
        <v>2977</v>
      </c>
      <c r="O4248" t="s">
        <v>1158</v>
      </c>
      <c r="P4248" s="199">
        <v>50</v>
      </c>
      <c r="S4248" t="s">
        <v>2945</v>
      </c>
      <c r="T4248" t="s">
        <v>3255</v>
      </c>
      <c r="U4248" s="201">
        <v>40.25</v>
      </c>
      <c r="V4248" t="s">
        <v>230</v>
      </c>
      <c r="W4248" t="s">
        <v>2993</v>
      </c>
      <c r="X4248" t="s">
        <v>2994</v>
      </c>
      <c r="Y4248" t="s">
        <v>1072</v>
      </c>
      <c r="Z4248" t="s">
        <v>1904</v>
      </c>
      <c r="AA4248">
        <v>626370.1</v>
      </c>
      <c r="AB4248" s="198">
        <v>37046.875</v>
      </c>
      <c r="AC4248" s="198">
        <v>37050.875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31</v>
      </c>
      <c r="F4249" s="213">
        <f t="shared" si="335"/>
        <v>155000</v>
      </c>
      <c r="G4249" s="202">
        <v>1312659</v>
      </c>
      <c r="H4249" s="198">
        <v>37041.480636574073</v>
      </c>
      <c r="I4249" t="s">
        <v>2992</v>
      </c>
      <c r="M4249" t="s">
        <v>2946</v>
      </c>
      <c r="N4249" t="s">
        <v>1538</v>
      </c>
      <c r="O4249" t="s">
        <v>1413</v>
      </c>
      <c r="Q4249" s="199">
        <v>5000</v>
      </c>
      <c r="S4249" t="s">
        <v>2947</v>
      </c>
      <c r="T4249" t="s">
        <v>3255</v>
      </c>
      <c r="U4249" s="201">
        <v>6.2</v>
      </c>
      <c r="V4249" t="s">
        <v>465</v>
      </c>
      <c r="W4249" t="s">
        <v>1410</v>
      </c>
      <c r="X4249" t="s">
        <v>1411</v>
      </c>
      <c r="Y4249" t="s">
        <v>3275</v>
      </c>
      <c r="Z4249" t="s">
        <v>1909</v>
      </c>
      <c r="AA4249" t="s">
        <v>3541</v>
      </c>
      <c r="AB4249" s="198">
        <v>37104.875</v>
      </c>
      <c r="AC4249" s="198">
        <v>37134.875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365</v>
      </c>
      <c r="F4250" s="213">
        <f t="shared" si="335"/>
        <v>1825000</v>
      </c>
      <c r="G4250" s="202">
        <v>1312660</v>
      </c>
      <c r="H4250" s="198">
        <v>37041.480682870373</v>
      </c>
      <c r="I4250" t="s">
        <v>1274</v>
      </c>
      <c r="M4250" t="s">
        <v>2946</v>
      </c>
      <c r="N4250" t="s">
        <v>1268</v>
      </c>
      <c r="O4250" t="s">
        <v>1578</v>
      </c>
      <c r="P4250" s="199">
        <v>5000</v>
      </c>
      <c r="S4250" t="s">
        <v>2947</v>
      </c>
      <c r="T4250" t="s">
        <v>3255</v>
      </c>
      <c r="U4250" s="201">
        <v>3.8849999999999998</v>
      </c>
      <c r="V4250" t="s">
        <v>1275</v>
      </c>
      <c r="W4250" t="s">
        <v>1767</v>
      </c>
      <c r="X4250" t="s">
        <v>1269</v>
      </c>
      <c r="Y4250" t="s">
        <v>3275</v>
      </c>
      <c r="Z4250" t="s">
        <v>1909</v>
      </c>
      <c r="AA4250" t="s">
        <v>3542</v>
      </c>
      <c r="AB4250" s="198">
        <v>37257.875</v>
      </c>
      <c r="AC4250" s="198">
        <v>37621.875</v>
      </c>
    </row>
    <row r="4251" spans="1:31" x14ac:dyDescent="0.25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31</v>
      </c>
      <c r="F4251" s="213">
        <f t="shared" si="335"/>
        <v>155000</v>
      </c>
      <c r="G4251" s="202">
        <v>1312662</v>
      </c>
      <c r="H4251" s="198">
        <v>37041.480787037035</v>
      </c>
      <c r="I4251" t="s">
        <v>1569</v>
      </c>
      <c r="M4251" t="s">
        <v>2946</v>
      </c>
      <c r="N4251" t="s">
        <v>1538</v>
      </c>
      <c r="O4251" t="s">
        <v>1409</v>
      </c>
      <c r="Q4251" s="199">
        <v>5000</v>
      </c>
      <c r="S4251" t="s">
        <v>2947</v>
      </c>
      <c r="T4251" t="s">
        <v>3255</v>
      </c>
      <c r="U4251" s="201">
        <v>6.2</v>
      </c>
      <c r="V4251" t="s">
        <v>1415</v>
      </c>
      <c r="W4251" t="s">
        <v>1410</v>
      </c>
      <c r="X4251" t="s">
        <v>1411</v>
      </c>
      <c r="Y4251" t="s">
        <v>3275</v>
      </c>
      <c r="Z4251" t="s">
        <v>1909</v>
      </c>
      <c r="AA4251" t="s">
        <v>3543</v>
      </c>
      <c r="AB4251" s="198">
        <v>37073.875</v>
      </c>
      <c r="AC4251" s="198">
        <v>37103.875</v>
      </c>
    </row>
    <row r="4252" spans="1:31" x14ac:dyDescent="0.25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1470</v>
      </c>
      <c r="G4252" s="202">
        <v>1312664</v>
      </c>
      <c r="H4252" s="198">
        <v>37041.481053240743</v>
      </c>
      <c r="I4252" t="s">
        <v>77</v>
      </c>
      <c r="M4252" t="s">
        <v>2946</v>
      </c>
      <c r="N4252" t="s">
        <v>1524</v>
      </c>
      <c r="O4252" t="s">
        <v>3042</v>
      </c>
      <c r="Q4252" s="199">
        <v>49</v>
      </c>
      <c r="S4252" t="s">
        <v>2947</v>
      </c>
      <c r="T4252" t="s">
        <v>3255</v>
      </c>
      <c r="U4252" s="201">
        <v>3.6274999999999999</v>
      </c>
      <c r="V4252" t="s">
        <v>2271</v>
      </c>
      <c r="W4252" t="s">
        <v>1107</v>
      </c>
      <c r="X4252" t="s">
        <v>1108</v>
      </c>
      <c r="Y4252" t="s">
        <v>1528</v>
      </c>
      <c r="Z4252" t="s">
        <v>1909</v>
      </c>
      <c r="AA4252">
        <v>818948</v>
      </c>
      <c r="AB4252" s="198">
        <v>37043.875</v>
      </c>
      <c r="AC4252" s="198">
        <v>37072.875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1312665</v>
      </c>
      <c r="H4253" s="198">
        <v>37041.481134259258</v>
      </c>
      <c r="I4253" t="s">
        <v>60</v>
      </c>
      <c r="M4253" t="s">
        <v>3086</v>
      </c>
      <c r="N4253" t="s">
        <v>1063</v>
      </c>
      <c r="O4253" t="s">
        <v>1344</v>
      </c>
      <c r="P4253" s="199">
        <v>50000</v>
      </c>
      <c r="S4253" t="s">
        <v>2953</v>
      </c>
      <c r="T4253" t="s">
        <v>3255</v>
      </c>
      <c r="U4253" s="201">
        <v>28.59</v>
      </c>
      <c r="V4253" t="s">
        <v>1510</v>
      </c>
      <c r="W4253" t="s">
        <v>1065</v>
      </c>
      <c r="X4253" t="s">
        <v>1120</v>
      </c>
      <c r="Y4253" t="s">
        <v>1670</v>
      </c>
      <c r="Z4253" t="s">
        <v>1909</v>
      </c>
      <c r="AA4253">
        <v>109738</v>
      </c>
      <c r="AB4253" s="198">
        <v>37073</v>
      </c>
      <c r="AC4253" s="198">
        <v>37103</v>
      </c>
    </row>
    <row r="4254" spans="1:31" x14ac:dyDescent="0.25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1312666</v>
      </c>
      <c r="H4254" s="198">
        <v>37041.481157407405</v>
      </c>
      <c r="I4254" t="s">
        <v>1098</v>
      </c>
      <c r="M4254" t="s">
        <v>2946</v>
      </c>
      <c r="N4254" t="s">
        <v>1524</v>
      </c>
      <c r="O4254" t="s">
        <v>516</v>
      </c>
      <c r="Q4254" s="199">
        <v>5000</v>
      </c>
      <c r="S4254" t="s">
        <v>2947</v>
      </c>
      <c r="T4254" t="s">
        <v>3255</v>
      </c>
      <c r="U4254" s="201">
        <v>3.5249999999999999</v>
      </c>
      <c r="V4254" t="s">
        <v>1009</v>
      </c>
      <c r="W4254" t="s">
        <v>1388</v>
      </c>
      <c r="X4254" t="s">
        <v>85</v>
      </c>
      <c r="Y4254" t="s">
        <v>1528</v>
      </c>
      <c r="Z4254" t="s">
        <v>1909</v>
      </c>
      <c r="AA4254">
        <v>818949</v>
      </c>
      <c r="AB4254" s="198">
        <v>37043.875</v>
      </c>
      <c r="AC4254" s="198">
        <v>37072.875</v>
      </c>
    </row>
    <row r="4255" spans="1:31" x14ac:dyDescent="0.25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50000</v>
      </c>
      <c r="G4255" s="202">
        <v>1312668</v>
      </c>
      <c r="H4255" s="198">
        <v>37041.481192129628</v>
      </c>
      <c r="I4255" t="s">
        <v>1062</v>
      </c>
      <c r="M4255" t="s">
        <v>3086</v>
      </c>
      <c r="N4255" t="s">
        <v>1063</v>
      </c>
      <c r="O4255" t="s">
        <v>2972</v>
      </c>
      <c r="P4255" s="199">
        <v>50000</v>
      </c>
      <c r="S4255" t="s">
        <v>2953</v>
      </c>
      <c r="T4255" t="s">
        <v>3255</v>
      </c>
      <c r="U4255" s="201">
        <v>28.57</v>
      </c>
      <c r="V4255" t="s">
        <v>1064</v>
      </c>
      <c r="W4255" t="s">
        <v>1065</v>
      </c>
      <c r="X4255" t="s">
        <v>1066</v>
      </c>
      <c r="Y4255" t="s">
        <v>1670</v>
      </c>
      <c r="Z4255" t="s">
        <v>1909</v>
      </c>
      <c r="AA4255">
        <v>109739</v>
      </c>
      <c r="AB4255" s="198">
        <v>37073</v>
      </c>
      <c r="AC4255" s="198">
        <v>37103</v>
      </c>
    </row>
    <row r="4256" spans="1:31" x14ac:dyDescent="0.25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30</v>
      </c>
      <c r="F4256" s="213">
        <f t="shared" si="335"/>
        <v>1500</v>
      </c>
      <c r="G4256" s="202">
        <v>1312669</v>
      </c>
      <c r="H4256" s="198">
        <v>37041.481226851851</v>
      </c>
      <c r="I4256" t="s">
        <v>2991</v>
      </c>
      <c r="J4256" t="s">
        <v>1448</v>
      </c>
      <c r="K4256" t="s">
        <v>1257</v>
      </c>
      <c r="M4256" t="s">
        <v>1657</v>
      </c>
      <c r="N4256" t="s">
        <v>2977</v>
      </c>
      <c r="O4256" t="s">
        <v>1590</v>
      </c>
      <c r="P4256" s="199">
        <v>50</v>
      </c>
      <c r="S4256" t="s">
        <v>2945</v>
      </c>
      <c r="T4256" t="s">
        <v>3255</v>
      </c>
      <c r="U4256" s="201">
        <v>47.5</v>
      </c>
      <c r="V4256" t="s">
        <v>1211</v>
      </c>
      <c r="W4256" t="s">
        <v>1678</v>
      </c>
      <c r="X4256" t="s">
        <v>3202</v>
      </c>
      <c r="Y4256" t="s">
        <v>1072</v>
      </c>
      <c r="Z4256" t="s">
        <v>1904</v>
      </c>
      <c r="AA4256">
        <v>626371.1</v>
      </c>
      <c r="AB4256" s="198">
        <v>37043.600694444445</v>
      </c>
      <c r="AC4256" s="198">
        <v>37072.600694444445</v>
      </c>
      <c r="AE4256" s="116">
        <f>IF(S4256="Gallon",F4256/42,F4256)</f>
        <v>1500</v>
      </c>
    </row>
    <row r="4257" spans="1:29" x14ac:dyDescent="0.25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1312670</v>
      </c>
      <c r="H4257" s="198">
        <v>37041.48128472222</v>
      </c>
      <c r="I4257" t="s">
        <v>3313</v>
      </c>
      <c r="M4257" t="s">
        <v>2952</v>
      </c>
      <c r="N4257" t="s">
        <v>3252</v>
      </c>
      <c r="O4257" t="s">
        <v>3253</v>
      </c>
      <c r="P4257" s="199">
        <v>20</v>
      </c>
      <c r="S4257" t="s">
        <v>3254</v>
      </c>
      <c r="T4257" t="s">
        <v>3255</v>
      </c>
      <c r="U4257" s="201">
        <v>1698</v>
      </c>
      <c r="V4257" t="s">
        <v>3315</v>
      </c>
      <c r="W4257" t="s">
        <v>3261</v>
      </c>
      <c r="X4257" t="s">
        <v>3257</v>
      </c>
      <c r="Y4257" t="s">
        <v>3258</v>
      </c>
      <c r="Z4257" t="s">
        <v>3259</v>
      </c>
      <c r="AA4257">
        <v>2159232</v>
      </c>
    </row>
    <row r="4258" spans="1:29" x14ac:dyDescent="0.25">
      <c r="A4258" s="44" t="str">
        <f t="shared" si="331"/>
        <v>US Power Physical</v>
      </c>
      <c r="B4258" s="44" t="str">
        <f t="shared" si="332"/>
        <v>US</v>
      </c>
      <c r="C4258" s="44" t="str">
        <f t="shared" si="333"/>
        <v>Power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1500</v>
      </c>
      <c r="G4258" s="202">
        <v>1312671</v>
      </c>
      <c r="H4258" s="198">
        <v>37041.481365740743</v>
      </c>
      <c r="I4258" t="s">
        <v>2976</v>
      </c>
      <c r="M4258" t="s">
        <v>1657</v>
      </c>
      <c r="N4258" t="s">
        <v>2977</v>
      </c>
      <c r="O4258" t="s">
        <v>1263</v>
      </c>
      <c r="P4258" s="199">
        <v>50</v>
      </c>
      <c r="S4258" t="s">
        <v>2945</v>
      </c>
      <c r="T4258" t="s">
        <v>3255</v>
      </c>
      <c r="U4258" s="201">
        <v>46</v>
      </c>
      <c r="V4258" t="s">
        <v>865</v>
      </c>
      <c r="W4258" t="s">
        <v>2981</v>
      </c>
      <c r="X4258" t="s">
        <v>2982</v>
      </c>
      <c r="Y4258" t="s">
        <v>1072</v>
      </c>
      <c r="Z4258" t="s">
        <v>1904</v>
      </c>
      <c r="AA4258">
        <v>626372.1</v>
      </c>
      <c r="AB4258" s="198">
        <v>37043.71597222222</v>
      </c>
      <c r="AC4258" s="198">
        <v>37072.71597222222</v>
      </c>
    </row>
    <row r="4259" spans="1:29" x14ac:dyDescent="0.25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3">
        <f t="shared" si="335"/>
        <v>10</v>
      </c>
      <c r="G4259" s="202">
        <v>1312672</v>
      </c>
      <c r="H4259" s="198">
        <v>37041.481400462966</v>
      </c>
      <c r="I4259" t="s">
        <v>1270</v>
      </c>
      <c r="M4259" t="s">
        <v>2952</v>
      </c>
      <c r="N4259" t="s">
        <v>3265</v>
      </c>
      <c r="O4259" t="s">
        <v>3266</v>
      </c>
      <c r="Q4259" s="199">
        <v>10</v>
      </c>
      <c r="S4259" t="s">
        <v>3254</v>
      </c>
      <c r="T4259" t="s">
        <v>3255</v>
      </c>
      <c r="U4259" s="201">
        <v>1526</v>
      </c>
      <c r="V4259" t="s">
        <v>916</v>
      </c>
      <c r="W4259" t="s">
        <v>3261</v>
      </c>
      <c r="X4259" t="s">
        <v>3257</v>
      </c>
      <c r="Y4259" t="s">
        <v>3258</v>
      </c>
      <c r="Z4259" t="s">
        <v>3259</v>
      </c>
      <c r="AA4259">
        <v>2159230</v>
      </c>
    </row>
    <row r="4260" spans="1:29" x14ac:dyDescent="0.25">
      <c r="A4260" s="44" t="str">
        <f t="shared" si="331"/>
        <v xml:space="preserve"> Metals Financial</v>
      </c>
      <c r="B4260" s="44" t="str">
        <f t="shared" si="332"/>
        <v/>
      </c>
      <c r="C4260" s="44" t="str">
        <f t="shared" si="333"/>
        <v>Metals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20</v>
      </c>
      <c r="G4260" s="202">
        <v>1312674</v>
      </c>
      <c r="H4260" s="198">
        <v>37041.481527777774</v>
      </c>
      <c r="I4260" t="s">
        <v>3225</v>
      </c>
      <c r="M4260" t="s">
        <v>2952</v>
      </c>
      <c r="N4260" t="s">
        <v>3265</v>
      </c>
      <c r="O4260" t="s">
        <v>3266</v>
      </c>
      <c r="P4260" s="199">
        <v>20</v>
      </c>
      <c r="S4260" t="s">
        <v>3254</v>
      </c>
      <c r="T4260" t="s">
        <v>3255</v>
      </c>
      <c r="U4260" s="201">
        <v>1524</v>
      </c>
      <c r="V4260" t="s">
        <v>3269</v>
      </c>
      <c r="W4260" t="s">
        <v>3261</v>
      </c>
      <c r="X4260" t="s">
        <v>3257</v>
      </c>
      <c r="Y4260" t="s">
        <v>3258</v>
      </c>
      <c r="Z4260" t="s">
        <v>3259</v>
      </c>
      <c r="AA4260">
        <v>2159226</v>
      </c>
    </row>
    <row r="4261" spans="1:29" x14ac:dyDescent="0.25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300000</v>
      </c>
      <c r="G4261" s="202">
        <v>1312675</v>
      </c>
      <c r="H4261" s="198">
        <v>37041.481550925928</v>
      </c>
      <c r="I4261" t="s">
        <v>3151</v>
      </c>
      <c r="M4261" t="s">
        <v>2946</v>
      </c>
      <c r="N4261" t="s">
        <v>1268</v>
      </c>
      <c r="O4261" t="s">
        <v>74</v>
      </c>
      <c r="Q4261" s="199">
        <v>10000</v>
      </c>
      <c r="S4261" t="s">
        <v>2947</v>
      </c>
      <c r="T4261" t="s">
        <v>3255</v>
      </c>
      <c r="U4261" s="201">
        <v>3.65</v>
      </c>
      <c r="V4261" t="s">
        <v>2101</v>
      </c>
      <c r="W4261" t="s">
        <v>1580</v>
      </c>
      <c r="X4261" t="s">
        <v>1093</v>
      </c>
      <c r="Y4261" t="s">
        <v>3275</v>
      </c>
      <c r="Z4261" t="s">
        <v>1909</v>
      </c>
      <c r="AA4261" t="s">
        <v>3544</v>
      </c>
      <c r="AB4261" s="198">
        <v>37043.875</v>
      </c>
      <c r="AC4261" s="198">
        <v>37072.875</v>
      </c>
    </row>
    <row r="4262" spans="1:29" x14ac:dyDescent="0.25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181470</v>
      </c>
      <c r="G4262" s="202">
        <v>1312676</v>
      </c>
      <c r="H4262" s="198">
        <v>37041.481631944444</v>
      </c>
      <c r="I4262" t="s">
        <v>3361</v>
      </c>
      <c r="M4262" t="s">
        <v>2946</v>
      </c>
      <c r="N4262" t="s">
        <v>1556</v>
      </c>
      <c r="O4262" t="s">
        <v>422</v>
      </c>
      <c r="P4262" s="199">
        <v>6049</v>
      </c>
      <c r="S4262" t="s">
        <v>2947</v>
      </c>
      <c r="T4262" t="s">
        <v>3255</v>
      </c>
      <c r="U4262" s="201">
        <v>3.84</v>
      </c>
      <c r="V4262" t="s">
        <v>3545</v>
      </c>
      <c r="W4262" t="s">
        <v>1557</v>
      </c>
      <c r="X4262" t="s">
        <v>1558</v>
      </c>
      <c r="Y4262" t="s">
        <v>1528</v>
      </c>
      <c r="Z4262" t="s">
        <v>1909</v>
      </c>
      <c r="AA4262">
        <v>818950</v>
      </c>
      <c r="AB4262" s="198">
        <v>37043.875</v>
      </c>
      <c r="AC4262" s="198">
        <v>37072.875</v>
      </c>
    </row>
    <row r="4263" spans="1:29" x14ac:dyDescent="0.25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1312677</v>
      </c>
      <c r="H4263" s="198">
        <v>37041.48165509259</v>
      </c>
      <c r="I4263" t="s">
        <v>1062</v>
      </c>
      <c r="M4263" t="s">
        <v>3086</v>
      </c>
      <c r="N4263" t="s">
        <v>1063</v>
      </c>
      <c r="O4263" t="s">
        <v>2972</v>
      </c>
      <c r="Q4263" s="199">
        <v>50000</v>
      </c>
      <c r="S4263" t="s">
        <v>2953</v>
      </c>
      <c r="T4263" t="s">
        <v>3255</v>
      </c>
      <c r="U4263" s="201">
        <v>28.59</v>
      </c>
      <c r="V4263" t="s">
        <v>1513</v>
      </c>
      <c r="W4263" t="s">
        <v>1065</v>
      </c>
      <c r="X4263" t="s">
        <v>1066</v>
      </c>
      <c r="Y4263" t="s">
        <v>1670</v>
      </c>
      <c r="Z4263" t="s">
        <v>1909</v>
      </c>
      <c r="AA4263">
        <v>109742</v>
      </c>
      <c r="AB4263" s="198">
        <v>37073</v>
      </c>
      <c r="AC4263" s="198">
        <v>37103</v>
      </c>
    </row>
    <row r="4264" spans="1:29" x14ac:dyDescent="0.25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12</v>
      </c>
      <c r="G4264" s="202">
        <v>1312678</v>
      </c>
      <c r="H4264" s="198">
        <v>37041.481782407405</v>
      </c>
      <c r="I4264" t="s">
        <v>3286</v>
      </c>
      <c r="M4264" t="s">
        <v>2952</v>
      </c>
      <c r="N4264" t="s">
        <v>3252</v>
      </c>
      <c r="O4264" t="s">
        <v>3253</v>
      </c>
      <c r="Q4264" s="199">
        <v>12</v>
      </c>
      <c r="S4264" t="s">
        <v>3254</v>
      </c>
      <c r="T4264" t="s">
        <v>3255</v>
      </c>
      <c r="U4264" s="201">
        <v>1699</v>
      </c>
      <c r="V4264" t="s">
        <v>3546</v>
      </c>
      <c r="W4264" t="s">
        <v>3261</v>
      </c>
      <c r="X4264" t="s">
        <v>3257</v>
      </c>
      <c r="Y4264" t="s">
        <v>3258</v>
      </c>
      <c r="Z4264" t="s">
        <v>3259</v>
      </c>
      <c r="AA4264">
        <v>2159224</v>
      </c>
    </row>
    <row r="4265" spans="1:29" x14ac:dyDescent="0.25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31</v>
      </c>
      <c r="F4265" s="213">
        <f t="shared" si="335"/>
        <v>620</v>
      </c>
      <c r="G4265" s="202">
        <v>1312680</v>
      </c>
      <c r="H4265" s="198">
        <v>37041.481874999998</v>
      </c>
      <c r="I4265" t="s">
        <v>3524</v>
      </c>
      <c r="M4265" t="s">
        <v>2946</v>
      </c>
      <c r="N4265" t="s">
        <v>1507</v>
      </c>
      <c r="O4265" t="s">
        <v>3547</v>
      </c>
      <c r="P4265" s="199">
        <v>20</v>
      </c>
      <c r="S4265" t="s">
        <v>1441</v>
      </c>
      <c r="T4265" t="s">
        <v>3255</v>
      </c>
      <c r="U4265" s="201">
        <v>0.19750000000000001</v>
      </c>
      <c r="V4265" t="s">
        <v>3525</v>
      </c>
      <c r="W4265" t="s">
        <v>1442</v>
      </c>
      <c r="X4265" t="s">
        <v>1443</v>
      </c>
      <c r="Y4265" t="s">
        <v>3275</v>
      </c>
      <c r="Z4265" t="s">
        <v>1909</v>
      </c>
      <c r="AA4265" t="s">
        <v>3548</v>
      </c>
      <c r="AB4265" s="198">
        <v>37104</v>
      </c>
      <c r="AC4265" s="198">
        <v>37134</v>
      </c>
    </row>
    <row r="4266" spans="1:29" x14ac:dyDescent="0.25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1312683</v>
      </c>
      <c r="H4266" s="198">
        <v>37041.481921296298</v>
      </c>
      <c r="I4266" t="s">
        <v>1395</v>
      </c>
      <c r="M4266" t="s">
        <v>3086</v>
      </c>
      <c r="N4266" t="s">
        <v>1063</v>
      </c>
      <c r="O4266" t="s">
        <v>1344</v>
      </c>
      <c r="P4266" s="199">
        <v>50000</v>
      </c>
      <c r="S4266" t="s">
        <v>2953</v>
      </c>
      <c r="T4266" t="s">
        <v>3255</v>
      </c>
      <c r="U4266" s="201">
        <v>28.57</v>
      </c>
      <c r="V4266" t="s">
        <v>3344</v>
      </c>
      <c r="W4266" t="s">
        <v>1065</v>
      </c>
      <c r="X4266" t="s">
        <v>1120</v>
      </c>
      <c r="Y4266" t="s">
        <v>1670</v>
      </c>
      <c r="Z4266" t="s">
        <v>1909</v>
      </c>
      <c r="AA4266">
        <v>109745</v>
      </c>
      <c r="AB4266" s="198">
        <v>37073</v>
      </c>
      <c r="AC4266" s="198">
        <v>37103</v>
      </c>
    </row>
    <row r="4267" spans="1:29" x14ac:dyDescent="0.25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9</v>
      </c>
      <c r="G4267" s="202">
        <v>1312684</v>
      </c>
      <c r="H4267" s="198">
        <v>37041.481956018521</v>
      </c>
      <c r="I4267" t="s">
        <v>258</v>
      </c>
      <c r="M4267" t="s">
        <v>2952</v>
      </c>
      <c r="N4267" t="s">
        <v>3252</v>
      </c>
      <c r="O4267" t="s">
        <v>3253</v>
      </c>
      <c r="P4267" s="199">
        <v>9</v>
      </c>
      <c r="S4267" t="s">
        <v>3254</v>
      </c>
      <c r="T4267" t="s">
        <v>3255</v>
      </c>
      <c r="U4267" s="201">
        <v>1698</v>
      </c>
      <c r="V4267" t="s">
        <v>259</v>
      </c>
      <c r="W4267" t="s">
        <v>3261</v>
      </c>
      <c r="X4267" t="s">
        <v>3257</v>
      </c>
      <c r="Y4267" t="s">
        <v>3258</v>
      </c>
      <c r="Z4267" t="s">
        <v>3259</v>
      </c>
      <c r="AA4267">
        <v>2159222</v>
      </c>
    </row>
    <row r="4268" spans="1:29" x14ac:dyDescent="0.25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1312685</v>
      </c>
      <c r="H4268" s="198">
        <v>37041.482048611113</v>
      </c>
      <c r="I4268" t="s">
        <v>1267</v>
      </c>
      <c r="M4268" t="s">
        <v>3086</v>
      </c>
      <c r="N4268" t="s">
        <v>1063</v>
      </c>
      <c r="O4268" t="s">
        <v>2972</v>
      </c>
      <c r="Q4268" s="199">
        <v>50000</v>
      </c>
      <c r="S4268" t="s">
        <v>2953</v>
      </c>
      <c r="T4268" t="s">
        <v>3255</v>
      </c>
      <c r="U4268" s="201">
        <v>28.59</v>
      </c>
      <c r="V4268" t="s">
        <v>1511</v>
      </c>
      <c r="W4268" t="s">
        <v>1065</v>
      </c>
      <c r="X4268" t="s">
        <v>1066</v>
      </c>
      <c r="Y4268" t="s">
        <v>1670</v>
      </c>
      <c r="Z4268" t="s">
        <v>1909</v>
      </c>
      <c r="AA4268">
        <v>109747</v>
      </c>
      <c r="AB4268" s="198">
        <v>37073</v>
      </c>
      <c r="AC4268" s="198">
        <v>37103</v>
      </c>
    </row>
    <row r="4269" spans="1:29" x14ac:dyDescent="0.25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</v>
      </c>
      <c r="G4269" s="202">
        <v>1312686</v>
      </c>
      <c r="H4269" s="198">
        <v>37041.482060185182</v>
      </c>
      <c r="I4269" t="s">
        <v>3313</v>
      </c>
      <c r="M4269" t="s">
        <v>2952</v>
      </c>
      <c r="N4269" t="s">
        <v>3252</v>
      </c>
      <c r="O4269" t="s">
        <v>3253</v>
      </c>
      <c r="P4269" s="199">
        <v>1</v>
      </c>
      <c r="S4269" t="s">
        <v>3254</v>
      </c>
      <c r="T4269" t="s">
        <v>3255</v>
      </c>
      <c r="U4269" s="201">
        <v>1698</v>
      </c>
      <c r="V4269" t="s">
        <v>3315</v>
      </c>
      <c r="W4269" t="s">
        <v>3261</v>
      </c>
      <c r="X4269" t="s">
        <v>3257</v>
      </c>
      <c r="Y4269" t="s">
        <v>3258</v>
      </c>
      <c r="Z4269" t="s">
        <v>3259</v>
      </c>
      <c r="AA4269">
        <v>2159220</v>
      </c>
    </row>
    <row r="4270" spans="1:29" x14ac:dyDescent="0.25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1312687</v>
      </c>
      <c r="H4270" s="198">
        <v>37041.482233796298</v>
      </c>
      <c r="I4270" t="s">
        <v>1235</v>
      </c>
      <c r="M4270" t="s">
        <v>1657</v>
      </c>
      <c r="N4270" t="s">
        <v>2977</v>
      </c>
      <c r="O4270" t="s">
        <v>32</v>
      </c>
      <c r="P4270" s="199">
        <v>50</v>
      </c>
      <c r="S4270" t="s">
        <v>2945</v>
      </c>
      <c r="T4270" t="s">
        <v>3255</v>
      </c>
      <c r="U4270" s="201">
        <v>49.25</v>
      </c>
      <c r="V4270" t="s">
        <v>228</v>
      </c>
      <c r="W4270" t="s">
        <v>2985</v>
      </c>
      <c r="X4270" t="s">
        <v>1252</v>
      </c>
      <c r="Y4270" t="s">
        <v>1072</v>
      </c>
      <c r="Z4270" t="s">
        <v>1904</v>
      </c>
      <c r="AA4270">
        <v>626373.1</v>
      </c>
      <c r="AB4270" s="198">
        <v>37046.875</v>
      </c>
      <c r="AC4270" s="198">
        <v>37050.875</v>
      </c>
    </row>
    <row r="4271" spans="1:29" x14ac:dyDescent="0.25">
      <c r="A4271" s="44" t="str">
        <f t="shared" si="331"/>
        <v>US Power Physical</v>
      </c>
      <c r="B4271" s="44" t="str">
        <f t="shared" si="332"/>
        <v>US</v>
      </c>
      <c r="C4271" s="44" t="str">
        <f t="shared" si="333"/>
        <v>Power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92</v>
      </c>
      <c r="F4271" s="213">
        <f t="shared" si="335"/>
        <v>2300</v>
      </c>
      <c r="G4271" s="202">
        <v>1312688</v>
      </c>
      <c r="H4271" s="198">
        <v>37041.482256944444</v>
      </c>
      <c r="I4271" t="s">
        <v>1523</v>
      </c>
      <c r="M4271" t="s">
        <v>1657</v>
      </c>
      <c r="N4271" t="s">
        <v>2904</v>
      </c>
      <c r="O4271" t="s">
        <v>467</v>
      </c>
      <c r="P4271" s="199">
        <v>25</v>
      </c>
      <c r="S4271" t="s">
        <v>2945</v>
      </c>
      <c r="T4271" t="s">
        <v>3255</v>
      </c>
      <c r="U4271" s="201">
        <v>133</v>
      </c>
      <c r="V4271" t="s">
        <v>294</v>
      </c>
      <c r="W4271" t="s">
        <v>293</v>
      </c>
      <c r="X4271" t="s">
        <v>295</v>
      </c>
      <c r="Y4271" t="s">
        <v>1072</v>
      </c>
      <c r="Z4271" t="s">
        <v>1904</v>
      </c>
      <c r="AA4271">
        <v>626374.1</v>
      </c>
      <c r="AB4271" s="198">
        <v>37438</v>
      </c>
      <c r="AC4271" s="198">
        <v>37529</v>
      </c>
    </row>
    <row r="4272" spans="1:29" x14ac:dyDescent="0.25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</v>
      </c>
      <c r="G4272" s="202">
        <v>1312689</v>
      </c>
      <c r="H4272" s="198">
        <v>37041.48228009259</v>
      </c>
      <c r="I4272" t="s">
        <v>3278</v>
      </c>
      <c r="M4272" t="s">
        <v>2952</v>
      </c>
      <c r="N4272" t="s">
        <v>3265</v>
      </c>
      <c r="O4272" t="s">
        <v>3266</v>
      </c>
      <c r="Q4272" s="199">
        <v>10</v>
      </c>
      <c r="S4272" t="s">
        <v>3254</v>
      </c>
      <c r="T4272" t="s">
        <v>3255</v>
      </c>
      <c r="U4272" s="201">
        <v>1525</v>
      </c>
      <c r="V4272" t="s">
        <v>3287</v>
      </c>
      <c r="W4272" t="s">
        <v>3261</v>
      </c>
      <c r="X4272" t="s">
        <v>3257</v>
      </c>
      <c r="Y4272" t="s">
        <v>3258</v>
      </c>
      <c r="Z4272" t="s">
        <v>3259</v>
      </c>
      <c r="AA4272">
        <v>2159218</v>
      </c>
    </row>
    <row r="4273" spans="1:31" x14ac:dyDescent="0.25">
      <c r="A4273" s="44" t="str">
        <f t="shared" si="331"/>
        <v>US Power Physical</v>
      </c>
      <c r="B4273" s="44" t="str">
        <f t="shared" si="332"/>
        <v>US</v>
      </c>
      <c r="C4273" s="44" t="str">
        <f t="shared" si="333"/>
        <v>Power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92</v>
      </c>
      <c r="F4273" s="213">
        <f t="shared" si="335"/>
        <v>2300</v>
      </c>
      <c r="G4273" s="202">
        <v>1312690</v>
      </c>
      <c r="H4273" s="198">
        <v>37041.482303240744</v>
      </c>
      <c r="I4273" t="s">
        <v>1523</v>
      </c>
      <c r="M4273" t="s">
        <v>1657</v>
      </c>
      <c r="N4273" t="s">
        <v>2904</v>
      </c>
      <c r="O4273" t="s">
        <v>441</v>
      </c>
      <c r="P4273" s="199">
        <v>25</v>
      </c>
      <c r="S4273" t="s">
        <v>2945</v>
      </c>
      <c r="T4273" t="s">
        <v>3255</v>
      </c>
      <c r="U4273" s="201">
        <v>129</v>
      </c>
      <c r="V4273" t="s">
        <v>294</v>
      </c>
      <c r="W4273" t="s">
        <v>293</v>
      </c>
      <c r="X4273" t="s">
        <v>295</v>
      </c>
      <c r="Y4273" t="s">
        <v>1072</v>
      </c>
      <c r="Z4273" t="s">
        <v>1904</v>
      </c>
      <c r="AA4273">
        <v>626375.1</v>
      </c>
      <c r="AB4273" s="198">
        <v>37165</v>
      </c>
      <c r="AC4273" s="198">
        <v>37256</v>
      </c>
    </row>
    <row r="4274" spans="1:31" x14ac:dyDescent="0.25">
      <c r="A4274" s="44" t="str">
        <f t="shared" si="331"/>
        <v>US Power Physical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92</v>
      </c>
      <c r="F4274" s="213">
        <f t="shared" si="335"/>
        <v>2300</v>
      </c>
      <c r="G4274" s="202">
        <v>1312691</v>
      </c>
      <c r="H4274" s="198">
        <v>37041.48233796296</v>
      </c>
      <c r="I4274" t="s">
        <v>1523</v>
      </c>
      <c r="M4274" t="s">
        <v>1657</v>
      </c>
      <c r="N4274" t="s">
        <v>2904</v>
      </c>
      <c r="O4274" t="s">
        <v>3549</v>
      </c>
      <c r="P4274" s="199">
        <v>25</v>
      </c>
      <c r="S4274" t="s">
        <v>2945</v>
      </c>
      <c r="T4274" t="s">
        <v>3255</v>
      </c>
      <c r="U4274" s="201">
        <v>120</v>
      </c>
      <c r="V4274" t="s">
        <v>294</v>
      </c>
      <c r="W4274" t="s">
        <v>293</v>
      </c>
      <c r="X4274" t="s">
        <v>295</v>
      </c>
      <c r="Y4274" t="s">
        <v>1072</v>
      </c>
      <c r="Z4274" t="s">
        <v>1904</v>
      </c>
      <c r="AA4274">
        <v>626376.1</v>
      </c>
      <c r="AB4274" s="198">
        <v>37438</v>
      </c>
      <c r="AC4274" s="198">
        <v>37529</v>
      </c>
      <c r="AE4274" s="116">
        <f>IF(S4274="Gallon",F4274/42,F4274)</f>
        <v>2300</v>
      </c>
    </row>
    <row r="4275" spans="1:31" x14ac:dyDescent="0.25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92</v>
      </c>
      <c r="F4275" s="213">
        <f t="shared" si="335"/>
        <v>2300</v>
      </c>
      <c r="G4275" s="202">
        <v>1312694</v>
      </c>
      <c r="H4275" s="198">
        <v>37041.482488425929</v>
      </c>
      <c r="I4275" t="s">
        <v>1523</v>
      </c>
      <c r="M4275" t="s">
        <v>1657</v>
      </c>
      <c r="N4275" t="s">
        <v>2904</v>
      </c>
      <c r="O4275" t="s">
        <v>467</v>
      </c>
      <c r="P4275" s="199">
        <v>25</v>
      </c>
      <c r="S4275" t="s">
        <v>2945</v>
      </c>
      <c r="T4275" t="s">
        <v>3255</v>
      </c>
      <c r="U4275" s="201">
        <v>128</v>
      </c>
      <c r="V4275" t="s">
        <v>294</v>
      </c>
      <c r="W4275" t="s">
        <v>293</v>
      </c>
      <c r="X4275" t="s">
        <v>295</v>
      </c>
      <c r="Y4275" t="s">
        <v>1072</v>
      </c>
      <c r="Z4275" t="s">
        <v>1904</v>
      </c>
      <c r="AA4275">
        <v>626377.1</v>
      </c>
      <c r="AB4275" s="198">
        <v>37438</v>
      </c>
      <c r="AC4275" s="198">
        <v>37529</v>
      </c>
    </row>
    <row r="4276" spans="1:31" x14ac:dyDescent="0.25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1312695</v>
      </c>
      <c r="H4276" s="198">
        <v>37041.482731481483</v>
      </c>
      <c r="I4276" t="s">
        <v>1238</v>
      </c>
      <c r="M4276" t="s">
        <v>1657</v>
      </c>
      <c r="N4276" t="s">
        <v>2977</v>
      </c>
      <c r="O4276" t="s">
        <v>1681</v>
      </c>
      <c r="P4276" s="199">
        <v>50</v>
      </c>
      <c r="S4276" t="s">
        <v>2945</v>
      </c>
      <c r="T4276" t="s">
        <v>3255</v>
      </c>
      <c r="U4276" s="201">
        <v>37.799999999999997</v>
      </c>
      <c r="V4276" t="s">
        <v>1215</v>
      </c>
      <c r="W4276" t="s">
        <v>1678</v>
      </c>
      <c r="X4276" t="s">
        <v>3202</v>
      </c>
      <c r="Y4276" t="s">
        <v>1072</v>
      </c>
      <c r="Z4276" t="s">
        <v>1904</v>
      </c>
      <c r="AA4276">
        <v>626378.1</v>
      </c>
      <c r="AB4276" s="198">
        <v>37135.600694444445</v>
      </c>
      <c r="AC4276" s="198">
        <v>37164.600694444445</v>
      </c>
    </row>
    <row r="4277" spans="1:31" x14ac:dyDescent="0.25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1312696</v>
      </c>
      <c r="H4277" s="198">
        <v>37041.482789351852</v>
      </c>
      <c r="I4277" t="s">
        <v>3228</v>
      </c>
      <c r="M4277" t="s">
        <v>1657</v>
      </c>
      <c r="N4277" t="s">
        <v>2977</v>
      </c>
      <c r="O4277" t="s">
        <v>1590</v>
      </c>
      <c r="P4277" s="199">
        <v>50</v>
      </c>
      <c r="S4277" t="s">
        <v>2945</v>
      </c>
      <c r="T4277" t="s">
        <v>3255</v>
      </c>
      <c r="U4277" s="201">
        <v>47</v>
      </c>
      <c r="V4277" t="s">
        <v>1237</v>
      </c>
      <c r="W4277" t="s">
        <v>1678</v>
      </c>
      <c r="X4277" t="s">
        <v>3202</v>
      </c>
      <c r="Y4277" t="s">
        <v>1072</v>
      </c>
      <c r="Z4277" t="s">
        <v>1904</v>
      </c>
      <c r="AA4277">
        <v>626379.1</v>
      </c>
      <c r="AB4277" s="198">
        <v>37043.600694444445</v>
      </c>
      <c r="AC4277" s="198">
        <v>37072.600694444445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1312697</v>
      </c>
      <c r="H4278" s="198">
        <v>37041.482812499999</v>
      </c>
      <c r="I4278" t="s">
        <v>2992</v>
      </c>
      <c r="M4278" t="s">
        <v>2946</v>
      </c>
      <c r="N4278" t="s">
        <v>1538</v>
      </c>
      <c r="O4278" t="s">
        <v>1414</v>
      </c>
      <c r="Q4278" s="199">
        <v>5000</v>
      </c>
      <c r="S4278" t="s">
        <v>2947</v>
      </c>
      <c r="T4278" t="s">
        <v>3255</v>
      </c>
      <c r="U4278" s="201">
        <v>5.27</v>
      </c>
      <c r="V4278" t="s">
        <v>533</v>
      </c>
      <c r="W4278" t="s">
        <v>1410</v>
      </c>
      <c r="X4278" t="s">
        <v>1411</v>
      </c>
      <c r="Y4278" t="s">
        <v>3275</v>
      </c>
      <c r="Z4278" t="s">
        <v>1909</v>
      </c>
      <c r="AA4278" t="s">
        <v>3550</v>
      </c>
      <c r="AB4278" s="198">
        <v>37135.875</v>
      </c>
      <c r="AC4278" s="198">
        <v>37164.875</v>
      </c>
    </row>
    <row r="4279" spans="1:31" x14ac:dyDescent="0.25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</v>
      </c>
      <c r="G4279" s="202">
        <v>1312698</v>
      </c>
      <c r="H4279" s="198">
        <v>37041.483043981483</v>
      </c>
      <c r="I4279" t="s">
        <v>1238</v>
      </c>
      <c r="M4279" t="s">
        <v>1657</v>
      </c>
      <c r="N4279" t="s">
        <v>2977</v>
      </c>
      <c r="O4279" t="s">
        <v>1263</v>
      </c>
      <c r="P4279" s="199">
        <v>50</v>
      </c>
      <c r="S4279" t="s">
        <v>2945</v>
      </c>
      <c r="T4279" t="s">
        <v>3255</v>
      </c>
      <c r="U4279" s="201">
        <v>45.75</v>
      </c>
      <c r="V4279" t="s">
        <v>1076</v>
      </c>
      <c r="W4279" t="s">
        <v>2981</v>
      </c>
      <c r="X4279" t="s">
        <v>2982</v>
      </c>
      <c r="Y4279" t="s">
        <v>1072</v>
      </c>
      <c r="Z4279" t="s">
        <v>1904</v>
      </c>
      <c r="AA4279">
        <v>626380.1</v>
      </c>
      <c r="AB4279" s="198">
        <v>37043.71597222222</v>
      </c>
      <c r="AC4279" s="198">
        <v>37072.71597222222</v>
      </c>
      <c r="AE4279" s="116">
        <f>IF(S4279="Gallon",F4279/42,F4279)</f>
        <v>1500</v>
      </c>
    </row>
    <row r="4280" spans="1:31" x14ac:dyDescent="0.25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61</v>
      </c>
      <c r="F4280" s="213">
        <f t="shared" si="335"/>
        <v>61000</v>
      </c>
      <c r="G4280" s="202">
        <v>1312699</v>
      </c>
      <c r="H4280" s="198">
        <v>37041.483078703706</v>
      </c>
      <c r="I4280" t="s">
        <v>75</v>
      </c>
      <c r="M4280" t="s">
        <v>2946</v>
      </c>
      <c r="N4280" t="s">
        <v>1538</v>
      </c>
      <c r="O4280" t="s">
        <v>1453</v>
      </c>
      <c r="Q4280" s="199">
        <v>1000</v>
      </c>
      <c r="S4280" t="s">
        <v>2947</v>
      </c>
      <c r="T4280" t="s">
        <v>3255</v>
      </c>
      <c r="U4280" s="201">
        <v>3.4</v>
      </c>
      <c r="V4280" t="s">
        <v>1383</v>
      </c>
      <c r="W4280" t="s">
        <v>1410</v>
      </c>
      <c r="X4280" t="s">
        <v>1411</v>
      </c>
      <c r="Y4280" t="s">
        <v>3275</v>
      </c>
      <c r="Z4280" t="s">
        <v>1909</v>
      </c>
      <c r="AA4280" t="s">
        <v>3551</v>
      </c>
      <c r="AB4280" s="198">
        <v>37196</v>
      </c>
      <c r="AC4280" s="198">
        <v>37256</v>
      </c>
    </row>
    <row r="4281" spans="1:31" x14ac:dyDescent="0.25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20</v>
      </c>
      <c r="G4281" s="202">
        <v>1312700</v>
      </c>
      <c r="H4281" s="198">
        <v>37041.483194444445</v>
      </c>
      <c r="I4281" t="s">
        <v>962</v>
      </c>
      <c r="M4281" t="s">
        <v>2952</v>
      </c>
      <c r="N4281" t="s">
        <v>3265</v>
      </c>
      <c r="O4281" t="s">
        <v>3266</v>
      </c>
      <c r="P4281" s="199">
        <v>20</v>
      </c>
      <c r="S4281" t="s">
        <v>3254</v>
      </c>
      <c r="T4281" t="s">
        <v>3255</v>
      </c>
      <c r="U4281" s="201">
        <v>1524</v>
      </c>
      <c r="V4281" t="s">
        <v>4729</v>
      </c>
      <c r="W4281" t="s">
        <v>3261</v>
      </c>
      <c r="X4281" t="s">
        <v>3257</v>
      </c>
      <c r="Y4281" t="s">
        <v>3258</v>
      </c>
      <c r="Z4281" t="s">
        <v>3259</v>
      </c>
      <c r="AA4281">
        <v>2159214</v>
      </c>
    </row>
    <row r="4282" spans="1:31" x14ac:dyDescent="0.25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50000</v>
      </c>
      <c r="G4282" s="202">
        <v>1312701</v>
      </c>
      <c r="H4282" s="198">
        <v>37041.483252314814</v>
      </c>
      <c r="I4282" t="s">
        <v>2944</v>
      </c>
      <c r="M4282" t="s">
        <v>3086</v>
      </c>
      <c r="N4282" t="s">
        <v>1063</v>
      </c>
      <c r="O4282" t="s">
        <v>2972</v>
      </c>
      <c r="Q4282" s="199">
        <v>50000</v>
      </c>
      <c r="S4282" t="s">
        <v>2953</v>
      </c>
      <c r="T4282" t="s">
        <v>3255</v>
      </c>
      <c r="U4282" s="201">
        <v>28.63</v>
      </c>
      <c r="V4282" t="s">
        <v>1695</v>
      </c>
      <c r="W4282" t="s">
        <v>1065</v>
      </c>
      <c r="X4282" t="s">
        <v>1066</v>
      </c>
      <c r="Y4282" t="s">
        <v>1670</v>
      </c>
      <c r="Z4282" t="s">
        <v>1909</v>
      </c>
      <c r="AA4282">
        <v>109751</v>
      </c>
      <c r="AB4282" s="198">
        <v>37073</v>
      </c>
      <c r="AC4282" s="198">
        <v>37103</v>
      </c>
    </row>
    <row r="4283" spans="1:31" x14ac:dyDescent="0.25">
      <c r="A4283" s="44" t="str">
        <f t="shared" si="331"/>
        <v xml:space="preserve"> Metals Financial</v>
      </c>
      <c r="B4283" s="44" t="str">
        <f t="shared" si="332"/>
        <v/>
      </c>
      <c r="C4283" s="44" t="str">
        <f t="shared" si="333"/>
        <v>Metals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20</v>
      </c>
      <c r="G4283" s="202">
        <v>1312702</v>
      </c>
      <c r="H4283" s="198">
        <v>37041.483275462961</v>
      </c>
      <c r="I4283" t="s">
        <v>3286</v>
      </c>
      <c r="M4283" t="s">
        <v>2952</v>
      </c>
      <c r="N4283" t="s">
        <v>3265</v>
      </c>
      <c r="O4283" t="s">
        <v>3266</v>
      </c>
      <c r="Q4283" s="199">
        <v>20</v>
      </c>
      <c r="S4283" t="s">
        <v>3254</v>
      </c>
      <c r="T4283" t="s">
        <v>3255</v>
      </c>
      <c r="U4283" s="201">
        <v>1525</v>
      </c>
      <c r="V4283" t="s">
        <v>3546</v>
      </c>
      <c r="W4283" t="s">
        <v>3261</v>
      </c>
      <c r="X4283" t="s">
        <v>3257</v>
      </c>
      <c r="Y4283" t="s">
        <v>3258</v>
      </c>
      <c r="Z4283" t="s">
        <v>3259</v>
      </c>
      <c r="AA4283">
        <v>2159212</v>
      </c>
    </row>
    <row r="4284" spans="1:31" x14ac:dyDescent="0.25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</v>
      </c>
      <c r="G4284" s="202">
        <v>1312703</v>
      </c>
      <c r="H4284" s="198">
        <v>37041.48369212963</v>
      </c>
      <c r="I4284" t="s">
        <v>1226</v>
      </c>
      <c r="M4284" t="s">
        <v>1657</v>
      </c>
      <c r="N4284" t="s">
        <v>2977</v>
      </c>
      <c r="O4284" t="s">
        <v>3350</v>
      </c>
      <c r="P4284" s="199">
        <v>50</v>
      </c>
      <c r="S4284" t="s">
        <v>2945</v>
      </c>
      <c r="T4284" t="s">
        <v>3255</v>
      </c>
      <c r="U4284" s="201">
        <v>55.75</v>
      </c>
      <c r="V4284" t="s">
        <v>3173</v>
      </c>
      <c r="W4284" t="s">
        <v>1265</v>
      </c>
      <c r="X4284" t="s">
        <v>3202</v>
      </c>
      <c r="Y4284" t="s">
        <v>1072</v>
      </c>
      <c r="Z4284" t="s">
        <v>1904</v>
      </c>
      <c r="AA4284">
        <v>626381.1</v>
      </c>
      <c r="AB4284" s="198">
        <v>37043.875</v>
      </c>
      <c r="AC4284" s="198">
        <v>37072.875</v>
      </c>
    </row>
    <row r="4285" spans="1:31" x14ac:dyDescent="0.25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3">
        <f t="shared" si="335"/>
        <v>8</v>
      </c>
      <c r="G4285" s="202">
        <v>1312705</v>
      </c>
      <c r="H4285" s="198">
        <v>37041.484212962961</v>
      </c>
      <c r="I4285" t="s">
        <v>3286</v>
      </c>
      <c r="M4285" t="s">
        <v>2952</v>
      </c>
      <c r="N4285" t="s">
        <v>3252</v>
      </c>
      <c r="O4285" t="s">
        <v>3253</v>
      </c>
      <c r="Q4285" s="199">
        <v>8</v>
      </c>
      <c r="S4285" t="s">
        <v>3254</v>
      </c>
      <c r="T4285" t="s">
        <v>3255</v>
      </c>
      <c r="U4285" s="201">
        <v>1699</v>
      </c>
      <c r="V4285" t="s">
        <v>3546</v>
      </c>
      <c r="W4285" t="s">
        <v>3261</v>
      </c>
      <c r="X4285" t="s">
        <v>3257</v>
      </c>
      <c r="Y4285" t="s">
        <v>3258</v>
      </c>
      <c r="Z4285" t="s">
        <v>3259</v>
      </c>
      <c r="AA4285">
        <v>2159210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150000</v>
      </c>
      <c r="G4286" s="202">
        <v>1312706</v>
      </c>
      <c r="H4286" s="198">
        <v>37041.484282407408</v>
      </c>
      <c r="I4286" t="s">
        <v>1600</v>
      </c>
      <c r="M4286" t="s">
        <v>2946</v>
      </c>
      <c r="N4286" t="s">
        <v>1268</v>
      </c>
      <c r="O4286" t="s">
        <v>2814</v>
      </c>
      <c r="Q4286" s="199">
        <v>5000</v>
      </c>
      <c r="S4286" t="s">
        <v>2947</v>
      </c>
      <c r="T4286" t="s">
        <v>3255</v>
      </c>
      <c r="U4286" s="201">
        <v>2.4449999999999998</v>
      </c>
      <c r="V4286" t="s">
        <v>3391</v>
      </c>
      <c r="W4286" t="s">
        <v>104</v>
      </c>
      <c r="X4286" t="s">
        <v>885</v>
      </c>
      <c r="Y4286" t="s">
        <v>3275</v>
      </c>
      <c r="Z4286" t="s">
        <v>1909</v>
      </c>
      <c r="AA4286" t="s">
        <v>3552</v>
      </c>
      <c r="AB4286" s="198">
        <v>37043.875</v>
      </c>
      <c r="AC4286" s="198">
        <v>37072.875</v>
      </c>
    </row>
    <row r="4287" spans="1:31" x14ac:dyDescent="0.25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5</v>
      </c>
      <c r="F4287" s="213">
        <f t="shared" si="335"/>
        <v>250</v>
      </c>
      <c r="G4287" s="202">
        <v>1312707</v>
      </c>
      <c r="H4287" s="198">
        <v>37041.484293981484</v>
      </c>
      <c r="I4287" t="s">
        <v>1276</v>
      </c>
      <c r="M4287" t="s">
        <v>1657</v>
      </c>
      <c r="N4287" t="s">
        <v>2977</v>
      </c>
      <c r="O4287" t="s">
        <v>32</v>
      </c>
      <c r="P4287" s="199">
        <v>50</v>
      </c>
      <c r="S4287" t="s">
        <v>2945</v>
      </c>
      <c r="T4287" t="s">
        <v>3255</v>
      </c>
      <c r="U4287" s="201">
        <v>48.5</v>
      </c>
      <c r="V4287" t="s">
        <v>1683</v>
      </c>
      <c r="W4287" t="s">
        <v>2985</v>
      </c>
      <c r="X4287" t="s">
        <v>1252</v>
      </c>
      <c r="Y4287" t="s">
        <v>1072</v>
      </c>
      <c r="Z4287" t="s">
        <v>1904</v>
      </c>
      <c r="AA4287">
        <v>626383.1</v>
      </c>
      <c r="AB4287" s="198">
        <v>37046.875</v>
      </c>
      <c r="AC4287" s="198">
        <v>37050.875</v>
      </c>
    </row>
    <row r="4288" spans="1:31" x14ac:dyDescent="0.25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1312709</v>
      </c>
      <c r="H4288" s="198">
        <v>37041.484560185185</v>
      </c>
      <c r="I4288" t="s">
        <v>1258</v>
      </c>
      <c r="M4288" t="s">
        <v>2946</v>
      </c>
      <c r="N4288" t="s">
        <v>1538</v>
      </c>
      <c r="O4288" t="s">
        <v>3511</v>
      </c>
      <c r="Q4288" s="199">
        <v>5000</v>
      </c>
      <c r="S4288" t="s">
        <v>2947</v>
      </c>
      <c r="T4288" t="s">
        <v>3255</v>
      </c>
      <c r="U4288" s="201">
        <v>1.95</v>
      </c>
      <c r="V4288" t="s">
        <v>1012</v>
      </c>
      <c r="W4288" t="s">
        <v>106</v>
      </c>
      <c r="X4288" t="s">
        <v>107</v>
      </c>
      <c r="Y4288" t="s">
        <v>3275</v>
      </c>
      <c r="Z4288" t="s">
        <v>1909</v>
      </c>
      <c r="AA4288" t="s">
        <v>3553</v>
      </c>
      <c r="AB4288" s="198">
        <v>37073.875</v>
      </c>
      <c r="AC4288" s="198">
        <v>37103.875</v>
      </c>
    </row>
    <row r="4289" spans="1:29" x14ac:dyDescent="0.25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92</v>
      </c>
      <c r="F4289" s="213">
        <f t="shared" si="335"/>
        <v>4600</v>
      </c>
      <c r="G4289" s="202">
        <v>1312710</v>
      </c>
      <c r="H4289" s="198">
        <v>37041.484571759262</v>
      </c>
      <c r="I4289" t="s">
        <v>2976</v>
      </c>
      <c r="M4289" t="s">
        <v>1657</v>
      </c>
      <c r="N4289" t="s">
        <v>2977</v>
      </c>
      <c r="O4289" t="s">
        <v>535</v>
      </c>
      <c r="P4289" s="199">
        <v>50</v>
      </c>
      <c r="S4289" t="s">
        <v>2945</v>
      </c>
      <c r="T4289" t="s">
        <v>3255</v>
      </c>
      <c r="U4289" s="201">
        <v>44.5</v>
      </c>
      <c r="V4289" t="s">
        <v>888</v>
      </c>
      <c r="W4289" t="s">
        <v>1253</v>
      </c>
      <c r="X4289" t="s">
        <v>3001</v>
      </c>
      <c r="Y4289" t="s">
        <v>1072</v>
      </c>
      <c r="Z4289" t="s">
        <v>1904</v>
      </c>
      <c r="AA4289">
        <v>626385.1</v>
      </c>
      <c r="AB4289" s="198">
        <v>37530.71597222222</v>
      </c>
      <c r="AC4289" s="198">
        <v>37621.71597222222</v>
      </c>
    </row>
    <row r="4290" spans="1:29" x14ac:dyDescent="0.25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1312711</v>
      </c>
      <c r="H4290" s="198">
        <v>37041.484664351854</v>
      </c>
      <c r="I4290" t="s">
        <v>1267</v>
      </c>
      <c r="M4290" t="s">
        <v>3086</v>
      </c>
      <c r="N4290" t="s">
        <v>1063</v>
      </c>
      <c r="O4290" t="s">
        <v>2972</v>
      </c>
      <c r="Q4290" s="199">
        <v>50000</v>
      </c>
      <c r="S4290" t="s">
        <v>2953</v>
      </c>
      <c r="T4290" t="s">
        <v>3255</v>
      </c>
      <c r="U4290" s="201">
        <v>28.65</v>
      </c>
      <c r="V4290" t="s">
        <v>1511</v>
      </c>
      <c r="W4290" t="s">
        <v>1065</v>
      </c>
      <c r="X4290" t="s">
        <v>1066</v>
      </c>
      <c r="Y4290" t="s">
        <v>1670</v>
      </c>
      <c r="Z4290" t="s">
        <v>1909</v>
      </c>
      <c r="AA4290">
        <v>109754</v>
      </c>
      <c r="AB4290" s="198">
        <v>37073</v>
      </c>
      <c r="AC4290" s="198">
        <v>37103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3">
        <f t="shared" si="335"/>
        <v>155000</v>
      </c>
      <c r="G4291" s="202">
        <v>1312712</v>
      </c>
      <c r="H4291" s="198">
        <v>37041.48474537037</v>
      </c>
      <c r="I4291" t="s">
        <v>3151</v>
      </c>
      <c r="M4291" t="s">
        <v>2946</v>
      </c>
      <c r="N4291" t="s">
        <v>1538</v>
      </c>
      <c r="O4291" t="s">
        <v>1420</v>
      </c>
      <c r="Q4291" s="199">
        <v>5000</v>
      </c>
      <c r="S4291" t="s">
        <v>2947</v>
      </c>
      <c r="T4291" t="s">
        <v>3255</v>
      </c>
      <c r="U4291" s="201">
        <v>3.47</v>
      </c>
      <c r="V4291" t="s">
        <v>1003</v>
      </c>
      <c r="W4291" t="s">
        <v>1410</v>
      </c>
      <c r="X4291" t="s">
        <v>1411</v>
      </c>
      <c r="Y4291" t="s">
        <v>3275</v>
      </c>
      <c r="Z4291" t="s">
        <v>1909</v>
      </c>
      <c r="AA4291" t="s">
        <v>3554</v>
      </c>
      <c r="AB4291" s="198">
        <v>37165</v>
      </c>
      <c r="AC4291" s="198">
        <v>37195</v>
      </c>
    </row>
    <row r="4292" spans="1:29" x14ac:dyDescent="0.25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105000</v>
      </c>
      <c r="G4292" s="202">
        <v>1312716</v>
      </c>
      <c r="H4292" s="198">
        <v>37041.484814814816</v>
      </c>
      <c r="I4292" t="s">
        <v>2910</v>
      </c>
      <c r="M4292" t="s">
        <v>2946</v>
      </c>
      <c r="N4292" t="s">
        <v>1538</v>
      </c>
      <c r="O4292" t="s">
        <v>1414</v>
      </c>
      <c r="Q4292" s="199">
        <v>3500</v>
      </c>
      <c r="S4292" t="s">
        <v>2947</v>
      </c>
      <c r="T4292" t="s">
        <v>3255</v>
      </c>
      <c r="U4292" s="201">
        <v>5.42</v>
      </c>
      <c r="V4292" t="s">
        <v>3182</v>
      </c>
      <c r="W4292" t="s">
        <v>1410</v>
      </c>
      <c r="X4292" t="s">
        <v>1411</v>
      </c>
      <c r="Y4292" t="s">
        <v>3275</v>
      </c>
      <c r="Z4292" t="s">
        <v>1909</v>
      </c>
      <c r="AA4292" t="s">
        <v>3555</v>
      </c>
      <c r="AB4292" s="198">
        <v>37135.875</v>
      </c>
      <c r="AC4292" s="198">
        <v>37164.875</v>
      </c>
    </row>
    <row r="4293" spans="1:29" x14ac:dyDescent="0.25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1312717</v>
      </c>
      <c r="H4293" s="198">
        <v>37041.484814814816</v>
      </c>
      <c r="I4293" t="s">
        <v>1235</v>
      </c>
      <c r="M4293" t="s">
        <v>1657</v>
      </c>
      <c r="N4293" t="s">
        <v>2977</v>
      </c>
      <c r="O4293" t="s">
        <v>1159</v>
      </c>
      <c r="P4293" s="199">
        <v>50</v>
      </c>
      <c r="S4293" t="s">
        <v>2945</v>
      </c>
      <c r="T4293" t="s">
        <v>3255</v>
      </c>
      <c r="U4293" s="201">
        <v>38.75</v>
      </c>
      <c r="V4293" t="s">
        <v>1104</v>
      </c>
      <c r="W4293" t="s">
        <v>2981</v>
      </c>
      <c r="X4293" t="s">
        <v>2982</v>
      </c>
      <c r="Y4293" t="s">
        <v>1072</v>
      </c>
      <c r="Z4293" t="s">
        <v>1904</v>
      </c>
      <c r="AA4293">
        <v>626386.1</v>
      </c>
      <c r="AB4293" s="198">
        <v>37046.875</v>
      </c>
      <c r="AC4293" s="198">
        <v>37050.875</v>
      </c>
    </row>
    <row r="4294" spans="1:29" x14ac:dyDescent="0.25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1312718</v>
      </c>
      <c r="H4294" s="198">
        <v>37041.484895833331</v>
      </c>
      <c r="I4294" t="s">
        <v>2992</v>
      </c>
      <c r="M4294" t="s">
        <v>1657</v>
      </c>
      <c r="N4294" t="s">
        <v>2977</v>
      </c>
      <c r="O4294" t="s">
        <v>1158</v>
      </c>
      <c r="P4294" s="199">
        <v>50</v>
      </c>
      <c r="S4294" t="s">
        <v>2945</v>
      </c>
      <c r="T4294" t="s">
        <v>3255</v>
      </c>
      <c r="U4294" s="201">
        <v>39.75</v>
      </c>
      <c r="V4294" t="s">
        <v>1074</v>
      </c>
      <c r="W4294" t="s">
        <v>2993</v>
      </c>
      <c r="X4294" t="s">
        <v>2994</v>
      </c>
      <c r="Y4294" t="s">
        <v>1072</v>
      </c>
      <c r="Z4294" t="s">
        <v>1904</v>
      </c>
      <c r="AA4294">
        <v>626387.1</v>
      </c>
      <c r="AB4294" s="198">
        <v>37046.875</v>
      </c>
      <c r="AC4294" s="198">
        <v>37050.875</v>
      </c>
    </row>
    <row r="4295" spans="1:29" x14ac:dyDescent="0.25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31</v>
      </c>
      <c r="F4295" s="213">
        <f t="shared" si="335"/>
        <v>155000</v>
      </c>
      <c r="G4295" s="202">
        <v>1312719</v>
      </c>
      <c r="H4295" s="198">
        <v>37041.484953703701</v>
      </c>
      <c r="I4295" t="s">
        <v>3095</v>
      </c>
      <c r="M4295" t="s">
        <v>2946</v>
      </c>
      <c r="N4295" t="s">
        <v>1538</v>
      </c>
      <c r="O4295" t="s">
        <v>1420</v>
      </c>
      <c r="Q4295" s="199">
        <v>5000</v>
      </c>
      <c r="S4295" t="s">
        <v>2947</v>
      </c>
      <c r="T4295" t="s">
        <v>3255</v>
      </c>
      <c r="U4295" s="201">
        <v>3.72</v>
      </c>
      <c r="V4295" t="s">
        <v>1690</v>
      </c>
      <c r="W4295" t="s">
        <v>1410</v>
      </c>
      <c r="X4295" t="s">
        <v>1411</v>
      </c>
      <c r="Y4295" t="s">
        <v>3275</v>
      </c>
      <c r="Z4295" t="s">
        <v>1909</v>
      </c>
      <c r="AA4295" t="s">
        <v>3556</v>
      </c>
      <c r="AB4295" s="198">
        <v>37165</v>
      </c>
      <c r="AC4295" s="198">
        <v>37195</v>
      </c>
    </row>
    <row r="4296" spans="1:29" x14ac:dyDescent="0.25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1312722</v>
      </c>
      <c r="H4296" s="198">
        <v>37041.485150462962</v>
      </c>
      <c r="I4296" t="s">
        <v>1276</v>
      </c>
      <c r="M4296" t="s">
        <v>1657</v>
      </c>
      <c r="N4296" t="s">
        <v>2977</v>
      </c>
      <c r="O4296" t="s">
        <v>1158</v>
      </c>
      <c r="P4296" s="199">
        <v>50</v>
      </c>
      <c r="S4296" t="s">
        <v>2945</v>
      </c>
      <c r="T4296" t="s">
        <v>3255</v>
      </c>
      <c r="U4296" s="201">
        <v>39.5</v>
      </c>
      <c r="V4296" t="s">
        <v>4791</v>
      </c>
      <c r="W4296" t="s">
        <v>2993</v>
      </c>
      <c r="X4296" t="s">
        <v>2994</v>
      </c>
      <c r="Y4296" t="s">
        <v>1072</v>
      </c>
      <c r="Z4296" t="s">
        <v>1904</v>
      </c>
      <c r="AA4296">
        <v>626388.1</v>
      </c>
      <c r="AB4296" s="198">
        <v>37046.875</v>
      </c>
      <c r="AC4296" s="198">
        <v>37050.875</v>
      </c>
    </row>
    <row r="4297" spans="1:29" x14ac:dyDescent="0.25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92</v>
      </c>
      <c r="F4297" s="213">
        <f t="shared" si="335"/>
        <v>2300</v>
      </c>
      <c r="G4297" s="202">
        <v>1312723</v>
      </c>
      <c r="H4297" s="198">
        <v>37041.485208333332</v>
      </c>
      <c r="I4297" t="s">
        <v>1243</v>
      </c>
      <c r="M4297" t="s">
        <v>1657</v>
      </c>
      <c r="N4297" t="s">
        <v>2902</v>
      </c>
      <c r="O4297" t="s">
        <v>347</v>
      </c>
      <c r="P4297" s="199">
        <v>25</v>
      </c>
      <c r="S4297" t="s">
        <v>2945</v>
      </c>
      <c r="T4297" t="s">
        <v>3255</v>
      </c>
      <c r="U4297" s="201">
        <v>115</v>
      </c>
      <c r="V4297" t="s">
        <v>3557</v>
      </c>
      <c r="W4297" t="s">
        <v>1436</v>
      </c>
      <c r="X4297" t="s">
        <v>2903</v>
      </c>
      <c r="Y4297" t="s">
        <v>1072</v>
      </c>
      <c r="Z4297" t="s">
        <v>1904</v>
      </c>
      <c r="AA4297">
        <v>626389.1</v>
      </c>
      <c r="AB4297" s="198">
        <v>37165.564583333333</v>
      </c>
      <c r="AC4297" s="198">
        <v>37256.564583333333</v>
      </c>
    </row>
    <row r="4298" spans="1:29" x14ac:dyDescent="0.25">
      <c r="A4298" s="44" t="str">
        <f t="shared" si="331"/>
        <v>US Power Physical</v>
      </c>
      <c r="B4298" s="44" t="str">
        <f t="shared" si="332"/>
        <v>US</v>
      </c>
      <c r="C4298" s="44" t="str">
        <f t="shared" si="333"/>
        <v>Power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5</v>
      </c>
      <c r="F4298" s="213">
        <f t="shared" si="335"/>
        <v>250</v>
      </c>
      <c r="G4298" s="202">
        <v>1312724</v>
      </c>
      <c r="H4298" s="198">
        <v>37041.485532407409</v>
      </c>
      <c r="I4298" t="s">
        <v>2992</v>
      </c>
      <c r="M4298" t="s">
        <v>1657</v>
      </c>
      <c r="N4298" t="s">
        <v>2977</v>
      </c>
      <c r="O4298" t="s">
        <v>1158</v>
      </c>
      <c r="P4298" s="199">
        <v>50</v>
      </c>
      <c r="S4298" t="s">
        <v>2945</v>
      </c>
      <c r="T4298" t="s">
        <v>3255</v>
      </c>
      <c r="U4298" s="201">
        <v>39</v>
      </c>
      <c r="V4298" t="s">
        <v>1074</v>
      </c>
      <c r="W4298" t="s">
        <v>2993</v>
      </c>
      <c r="X4298" t="s">
        <v>2994</v>
      </c>
      <c r="Y4298" t="s">
        <v>1072</v>
      </c>
      <c r="Z4298" t="s">
        <v>1904</v>
      </c>
      <c r="AA4298">
        <v>626390.1</v>
      </c>
      <c r="AB4298" s="198">
        <v>37046.875</v>
      </c>
      <c r="AC4298" s="198">
        <v>37050.875</v>
      </c>
    </row>
    <row r="4299" spans="1:29" x14ac:dyDescent="0.25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</v>
      </c>
      <c r="G4299" s="202">
        <v>1312726</v>
      </c>
      <c r="H4299" s="198">
        <v>37041.485891203702</v>
      </c>
      <c r="I4299" t="s">
        <v>258</v>
      </c>
      <c r="M4299" t="s">
        <v>2952</v>
      </c>
      <c r="N4299" t="s">
        <v>3252</v>
      </c>
      <c r="O4299" t="s">
        <v>3253</v>
      </c>
      <c r="P4299" s="199">
        <v>10</v>
      </c>
      <c r="S4299" t="s">
        <v>3254</v>
      </c>
      <c r="T4299" t="s">
        <v>3255</v>
      </c>
      <c r="U4299" s="201">
        <v>1696</v>
      </c>
      <c r="V4299" t="s">
        <v>259</v>
      </c>
      <c r="W4299" t="s">
        <v>3261</v>
      </c>
      <c r="X4299" t="s">
        <v>3257</v>
      </c>
      <c r="Y4299" t="s">
        <v>3258</v>
      </c>
      <c r="Z4299" t="s">
        <v>3259</v>
      </c>
      <c r="AA4299">
        <v>2159204</v>
      </c>
    </row>
    <row r="4300" spans="1:29" x14ac:dyDescent="0.25">
      <c r="A4300" s="44" t="str">
        <f t="shared" si="336"/>
        <v xml:space="preserve"> Natural Gas Physical</v>
      </c>
      <c r="B4300" s="44" t="str">
        <f t="shared" si="337"/>
        <v/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60000</v>
      </c>
      <c r="G4300" s="202">
        <v>1312727</v>
      </c>
      <c r="H4300" s="198">
        <v>37041.485949074071</v>
      </c>
      <c r="I4300" t="s">
        <v>3341</v>
      </c>
      <c r="M4300" t="s">
        <v>2946</v>
      </c>
      <c r="N4300" t="s">
        <v>96</v>
      </c>
      <c r="O4300" t="s">
        <v>3128</v>
      </c>
      <c r="P4300" s="199">
        <v>2000</v>
      </c>
      <c r="S4300" t="s">
        <v>3329</v>
      </c>
      <c r="T4300" t="s">
        <v>97</v>
      </c>
      <c r="U4300" s="201">
        <v>4.835</v>
      </c>
      <c r="V4300" t="s">
        <v>3342</v>
      </c>
      <c r="W4300" t="s">
        <v>1502</v>
      </c>
      <c r="X4300" t="s">
        <v>99</v>
      </c>
      <c r="Y4300" t="s">
        <v>1528</v>
      </c>
      <c r="Z4300" t="s">
        <v>1910</v>
      </c>
      <c r="AA4300">
        <v>818955</v>
      </c>
      <c r="AB4300" s="198">
        <v>37043.875</v>
      </c>
      <c r="AC4300" s="198">
        <v>37072.875</v>
      </c>
    </row>
    <row r="4301" spans="1:29" x14ac:dyDescent="0.25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1312728</v>
      </c>
      <c r="H4301" s="198">
        <v>37041.485983796294</v>
      </c>
      <c r="I4301" t="s">
        <v>1274</v>
      </c>
      <c r="M4301" t="s">
        <v>1657</v>
      </c>
      <c r="N4301" t="s">
        <v>2977</v>
      </c>
      <c r="O4301" t="s">
        <v>4810</v>
      </c>
      <c r="P4301" s="199">
        <v>50</v>
      </c>
      <c r="S4301" t="s">
        <v>2945</v>
      </c>
      <c r="T4301" t="s">
        <v>3255</v>
      </c>
      <c r="U4301" s="201">
        <v>50.75</v>
      </c>
      <c r="V4301" t="s">
        <v>3558</v>
      </c>
      <c r="W4301" t="s">
        <v>1247</v>
      </c>
      <c r="X4301" t="s">
        <v>1248</v>
      </c>
      <c r="Y4301" t="s">
        <v>1072</v>
      </c>
      <c r="Z4301" t="s">
        <v>1904</v>
      </c>
      <c r="AA4301">
        <v>626392.1</v>
      </c>
      <c r="AB4301" s="198">
        <v>37408.591666666667</v>
      </c>
      <c r="AC4301" s="198">
        <v>37437.591666666667</v>
      </c>
    </row>
    <row r="4302" spans="1:29" x14ac:dyDescent="0.25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10</v>
      </c>
      <c r="G4302" s="202">
        <v>1312729</v>
      </c>
      <c r="H4302" s="198">
        <v>37041.48609953704</v>
      </c>
      <c r="I4302" t="s">
        <v>3313</v>
      </c>
      <c r="M4302" t="s">
        <v>2952</v>
      </c>
      <c r="N4302" t="s">
        <v>3252</v>
      </c>
      <c r="O4302" t="s">
        <v>3253</v>
      </c>
      <c r="P4302" s="199">
        <v>10</v>
      </c>
      <c r="S4302" t="s">
        <v>3254</v>
      </c>
      <c r="T4302" t="s">
        <v>3255</v>
      </c>
      <c r="U4302" s="201">
        <v>1696</v>
      </c>
      <c r="V4302" t="s">
        <v>3315</v>
      </c>
      <c r="W4302" t="s">
        <v>3261</v>
      </c>
      <c r="X4302" t="s">
        <v>3257</v>
      </c>
      <c r="Y4302" t="s">
        <v>3258</v>
      </c>
      <c r="Z4302" t="s">
        <v>3259</v>
      </c>
      <c r="AA4302">
        <v>2159202</v>
      </c>
    </row>
    <row r="4303" spans="1:29" x14ac:dyDescent="0.25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20</v>
      </c>
      <c r="G4303" s="202">
        <v>1312731</v>
      </c>
      <c r="H4303" s="198">
        <v>37041.486157407409</v>
      </c>
      <c r="I4303" t="s">
        <v>962</v>
      </c>
      <c r="M4303" t="s">
        <v>2952</v>
      </c>
      <c r="N4303" t="s">
        <v>3265</v>
      </c>
      <c r="O4303" t="s">
        <v>3266</v>
      </c>
      <c r="P4303" s="199">
        <v>20</v>
      </c>
      <c r="S4303" t="s">
        <v>3254</v>
      </c>
      <c r="T4303" t="s">
        <v>3255</v>
      </c>
      <c r="U4303" s="201">
        <v>1524</v>
      </c>
      <c r="V4303" t="s">
        <v>4729</v>
      </c>
      <c r="W4303" t="s">
        <v>3261</v>
      </c>
      <c r="X4303" t="s">
        <v>3257</v>
      </c>
      <c r="Y4303" t="s">
        <v>3258</v>
      </c>
      <c r="Z4303" t="s">
        <v>3259</v>
      </c>
      <c r="AA4303">
        <v>2159200</v>
      </c>
    </row>
    <row r="4304" spans="1:29" x14ac:dyDescent="0.25">
      <c r="A4304" s="44" t="str">
        <f t="shared" si="336"/>
        <v xml:space="preserve"> Natural Gas Physical</v>
      </c>
      <c r="B4304" s="44" t="str">
        <f t="shared" si="337"/>
        <v/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1312733</v>
      </c>
      <c r="H4304" s="198">
        <v>37041.48642361111</v>
      </c>
      <c r="I4304" t="s">
        <v>1331</v>
      </c>
      <c r="M4304" t="s">
        <v>2946</v>
      </c>
      <c r="N4304" t="s">
        <v>96</v>
      </c>
      <c r="O4304" t="s">
        <v>3128</v>
      </c>
      <c r="Q4304" s="199">
        <v>5000</v>
      </c>
      <c r="S4304" t="s">
        <v>3329</v>
      </c>
      <c r="T4304" t="s">
        <v>97</v>
      </c>
      <c r="U4304" s="201">
        <v>4.8449999999999998</v>
      </c>
      <c r="V4304" t="s">
        <v>1332</v>
      </c>
      <c r="W4304" t="s">
        <v>1502</v>
      </c>
      <c r="X4304" t="s">
        <v>99</v>
      </c>
      <c r="Y4304" t="s">
        <v>1528</v>
      </c>
      <c r="Z4304" t="s">
        <v>1910</v>
      </c>
      <c r="AA4304">
        <v>818957</v>
      </c>
      <c r="AB4304" s="198">
        <v>37043.875</v>
      </c>
      <c r="AC4304" s="198">
        <v>37072.875</v>
      </c>
    </row>
    <row r="4305" spans="1:29" x14ac:dyDescent="0.25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1312734</v>
      </c>
      <c r="H4305" s="198">
        <v>37041.486655092594</v>
      </c>
      <c r="I4305" t="s">
        <v>1385</v>
      </c>
      <c r="M4305" t="s">
        <v>1657</v>
      </c>
      <c r="N4305" t="s">
        <v>2977</v>
      </c>
      <c r="O4305" t="s">
        <v>1536</v>
      </c>
      <c r="P4305" s="199">
        <v>50</v>
      </c>
      <c r="S4305" t="s">
        <v>2945</v>
      </c>
      <c r="T4305" t="s">
        <v>3255</v>
      </c>
      <c r="U4305" s="201">
        <v>45.5</v>
      </c>
      <c r="V4305" t="s">
        <v>3559</v>
      </c>
      <c r="W4305" t="s">
        <v>2993</v>
      </c>
      <c r="X4305" t="s">
        <v>1248</v>
      </c>
      <c r="Y4305" t="s">
        <v>1072</v>
      </c>
      <c r="Z4305" t="s">
        <v>1904</v>
      </c>
      <c r="AA4305">
        <v>626394.1</v>
      </c>
      <c r="AB4305" s="198">
        <v>37043.591666666667</v>
      </c>
      <c r="AC4305" s="198">
        <v>37072.591666666667</v>
      </c>
    </row>
    <row r="4306" spans="1:29" x14ac:dyDescent="0.25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5</v>
      </c>
      <c r="F4306" s="213">
        <f t="shared" si="340"/>
        <v>250</v>
      </c>
      <c r="G4306" s="202">
        <v>1312736</v>
      </c>
      <c r="H4306" s="198">
        <v>37041.486805555556</v>
      </c>
      <c r="I4306" t="s">
        <v>1385</v>
      </c>
      <c r="M4306" t="s">
        <v>1657</v>
      </c>
      <c r="N4306" t="s">
        <v>2977</v>
      </c>
      <c r="O4306" t="s">
        <v>2846</v>
      </c>
      <c r="Q4306" s="199">
        <v>50</v>
      </c>
      <c r="S4306" t="s">
        <v>2945</v>
      </c>
      <c r="T4306" t="s">
        <v>3255</v>
      </c>
      <c r="U4306" s="201">
        <v>41</v>
      </c>
      <c r="V4306" t="s">
        <v>3559</v>
      </c>
      <c r="W4306" t="s">
        <v>2993</v>
      </c>
      <c r="X4306" t="s">
        <v>2994</v>
      </c>
      <c r="Y4306" t="s">
        <v>1072</v>
      </c>
      <c r="Z4306" t="s">
        <v>1904</v>
      </c>
      <c r="AA4306">
        <v>626395.1</v>
      </c>
      <c r="AB4306" s="198">
        <v>37053.875</v>
      </c>
      <c r="AC4306" s="198">
        <v>37057.875</v>
      </c>
    </row>
    <row r="4307" spans="1:29" x14ac:dyDescent="0.25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7</v>
      </c>
      <c r="G4307" s="202">
        <v>1312737</v>
      </c>
      <c r="H4307" s="198">
        <v>37041.486979166664</v>
      </c>
      <c r="I4307" t="s">
        <v>3264</v>
      </c>
      <c r="M4307" t="s">
        <v>2952</v>
      </c>
      <c r="N4307" t="s">
        <v>3252</v>
      </c>
      <c r="O4307" t="s">
        <v>3253</v>
      </c>
      <c r="Q4307" s="199">
        <v>7</v>
      </c>
      <c r="S4307" t="s">
        <v>3254</v>
      </c>
      <c r="T4307" t="s">
        <v>3255</v>
      </c>
      <c r="U4307" s="201">
        <v>1696</v>
      </c>
      <c r="V4307" t="s">
        <v>3267</v>
      </c>
      <c r="W4307" t="s">
        <v>3261</v>
      </c>
      <c r="X4307" t="s">
        <v>3257</v>
      </c>
      <c r="Y4307" t="s">
        <v>3258</v>
      </c>
      <c r="Z4307" t="s">
        <v>3259</v>
      </c>
      <c r="AA4307">
        <v>2159196</v>
      </c>
    </row>
    <row r="4308" spans="1:29" x14ac:dyDescent="0.25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300000</v>
      </c>
      <c r="G4308" s="202">
        <v>1312739</v>
      </c>
      <c r="H4308" s="198">
        <v>37041.487164351849</v>
      </c>
      <c r="I4308" t="s">
        <v>1262</v>
      </c>
      <c r="M4308" t="s">
        <v>2946</v>
      </c>
      <c r="N4308" t="s">
        <v>1268</v>
      </c>
      <c r="O4308" t="s">
        <v>434</v>
      </c>
      <c r="P4308" s="199">
        <v>10000</v>
      </c>
      <c r="S4308" t="s">
        <v>2947</v>
      </c>
      <c r="T4308" t="s">
        <v>3255</v>
      </c>
      <c r="U4308" s="201">
        <v>3.5249999999999999</v>
      </c>
      <c r="V4308" t="s">
        <v>481</v>
      </c>
      <c r="W4308" t="s">
        <v>2937</v>
      </c>
      <c r="X4308" t="s">
        <v>2938</v>
      </c>
      <c r="Y4308" t="s">
        <v>3275</v>
      </c>
      <c r="Z4308" t="s">
        <v>1909</v>
      </c>
      <c r="AA4308" t="s">
        <v>3560</v>
      </c>
      <c r="AB4308" s="198">
        <v>37043.875</v>
      </c>
      <c r="AC4308" s="198">
        <v>37072.875</v>
      </c>
    </row>
    <row r="4309" spans="1:29" x14ac:dyDescent="0.25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1312740</v>
      </c>
      <c r="H4309" s="198">
        <v>37041.487256944441</v>
      </c>
      <c r="I4309" t="s">
        <v>1395</v>
      </c>
      <c r="M4309" t="s">
        <v>3086</v>
      </c>
      <c r="N4309" t="s">
        <v>1063</v>
      </c>
      <c r="O4309" t="s">
        <v>1344</v>
      </c>
      <c r="P4309" s="199">
        <v>50000</v>
      </c>
      <c r="S4309" t="s">
        <v>2953</v>
      </c>
      <c r="T4309" t="s">
        <v>3255</v>
      </c>
      <c r="U4309" s="201">
        <v>28.63</v>
      </c>
      <c r="V4309" t="s">
        <v>3344</v>
      </c>
      <c r="W4309" t="s">
        <v>1065</v>
      </c>
      <c r="X4309" t="s">
        <v>1120</v>
      </c>
      <c r="Y4309" t="s">
        <v>1670</v>
      </c>
      <c r="Z4309" t="s">
        <v>1909</v>
      </c>
      <c r="AA4309">
        <v>109758</v>
      </c>
      <c r="AB4309" s="198">
        <v>37073</v>
      </c>
      <c r="AC4309" s="198">
        <v>37103</v>
      </c>
    </row>
    <row r="4310" spans="1:29" x14ac:dyDescent="0.25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20</v>
      </c>
      <c r="G4310" s="202">
        <v>1312741</v>
      </c>
      <c r="H4310" s="198">
        <v>37041.487268518518</v>
      </c>
      <c r="I4310" t="s">
        <v>3278</v>
      </c>
      <c r="M4310" t="s">
        <v>2952</v>
      </c>
      <c r="N4310" t="s">
        <v>3252</v>
      </c>
      <c r="O4310" t="s">
        <v>3253</v>
      </c>
      <c r="P4310" s="199">
        <v>20</v>
      </c>
      <c r="S4310" t="s">
        <v>3254</v>
      </c>
      <c r="T4310" t="s">
        <v>3255</v>
      </c>
      <c r="U4310" s="201">
        <v>1695</v>
      </c>
      <c r="V4310" t="s">
        <v>199</v>
      </c>
      <c r="W4310" t="s">
        <v>3261</v>
      </c>
      <c r="X4310" t="s">
        <v>3257</v>
      </c>
      <c r="Y4310" t="s">
        <v>3258</v>
      </c>
      <c r="Z4310" t="s">
        <v>3259</v>
      </c>
      <c r="AA4310">
        <v>2159192</v>
      </c>
    </row>
    <row r="4311" spans="1:29" x14ac:dyDescent="0.25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10</v>
      </c>
      <c r="G4311" s="202">
        <v>1312742</v>
      </c>
      <c r="H4311" s="198">
        <v>37041.487303240741</v>
      </c>
      <c r="I4311" t="s">
        <v>3286</v>
      </c>
      <c r="M4311" t="s">
        <v>2952</v>
      </c>
      <c r="N4311" t="s">
        <v>3252</v>
      </c>
      <c r="O4311" t="s">
        <v>3253</v>
      </c>
      <c r="Q4311" s="199">
        <v>10</v>
      </c>
      <c r="S4311" t="s">
        <v>3254</v>
      </c>
      <c r="T4311" t="s">
        <v>3255</v>
      </c>
      <c r="U4311" s="201">
        <v>1696</v>
      </c>
      <c r="V4311" t="s">
        <v>3546</v>
      </c>
      <c r="W4311" t="s">
        <v>3261</v>
      </c>
      <c r="X4311" t="s">
        <v>3257</v>
      </c>
      <c r="Y4311" t="s">
        <v>3258</v>
      </c>
      <c r="Z4311" t="s">
        <v>3259</v>
      </c>
      <c r="AA4311">
        <v>2159190</v>
      </c>
    </row>
    <row r="4312" spans="1:29" x14ac:dyDescent="0.25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1500</v>
      </c>
      <c r="G4312" s="202">
        <v>1312743</v>
      </c>
      <c r="H4312" s="198">
        <v>37041.487349537034</v>
      </c>
      <c r="I4312" t="s">
        <v>1276</v>
      </c>
      <c r="M4312" t="s">
        <v>1657</v>
      </c>
      <c r="N4312" t="s">
        <v>2977</v>
      </c>
      <c r="O4312" t="s">
        <v>1684</v>
      </c>
      <c r="P4312" s="199">
        <v>50</v>
      </c>
      <c r="S4312" t="s">
        <v>2945</v>
      </c>
      <c r="T4312" t="s">
        <v>3255</v>
      </c>
      <c r="U4312" s="201">
        <v>49.5</v>
      </c>
      <c r="V4312" t="s">
        <v>1683</v>
      </c>
      <c r="W4312" t="s">
        <v>2997</v>
      </c>
      <c r="X4312" t="s">
        <v>2998</v>
      </c>
      <c r="Y4312" t="s">
        <v>1072</v>
      </c>
      <c r="Z4312" t="s">
        <v>1904</v>
      </c>
      <c r="AA4312">
        <v>626396.1</v>
      </c>
      <c r="AB4312" s="198">
        <v>37408.71597222222</v>
      </c>
      <c r="AC4312" s="198">
        <v>37437.71597222222</v>
      </c>
    </row>
    <row r="4313" spans="1:29" x14ac:dyDescent="0.25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1312744</v>
      </c>
      <c r="H4313" s="198">
        <v>37041.487372685187</v>
      </c>
      <c r="I4313" t="s">
        <v>1395</v>
      </c>
      <c r="M4313" t="s">
        <v>3086</v>
      </c>
      <c r="N4313" t="s">
        <v>1063</v>
      </c>
      <c r="O4313" t="s">
        <v>1344</v>
      </c>
      <c r="P4313" s="199">
        <v>50000</v>
      </c>
      <c r="S4313" t="s">
        <v>2953</v>
      </c>
      <c r="T4313" t="s">
        <v>3255</v>
      </c>
      <c r="U4313" s="201">
        <v>28.61</v>
      </c>
      <c r="V4313" t="s">
        <v>3344</v>
      </c>
      <c r="W4313" t="s">
        <v>1065</v>
      </c>
      <c r="X4313" t="s">
        <v>1120</v>
      </c>
      <c r="Y4313" t="s">
        <v>1670</v>
      </c>
      <c r="Z4313" t="s">
        <v>1909</v>
      </c>
      <c r="AA4313">
        <v>109759</v>
      </c>
      <c r="AB4313" s="198">
        <v>37073</v>
      </c>
      <c r="AC4313" s="198">
        <v>37103</v>
      </c>
    </row>
    <row r="4314" spans="1:29" x14ac:dyDescent="0.25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10</v>
      </c>
      <c r="G4314" s="202">
        <v>1312745</v>
      </c>
      <c r="H4314" s="198">
        <v>37041.487488425926</v>
      </c>
      <c r="I4314" t="s">
        <v>3286</v>
      </c>
      <c r="M4314" t="s">
        <v>2952</v>
      </c>
      <c r="N4314" t="s">
        <v>3265</v>
      </c>
      <c r="O4314" t="s">
        <v>3266</v>
      </c>
      <c r="Q4314" s="199">
        <v>10</v>
      </c>
      <c r="S4314" t="s">
        <v>3254</v>
      </c>
      <c r="T4314" t="s">
        <v>3255</v>
      </c>
      <c r="U4314" s="201">
        <v>1525</v>
      </c>
      <c r="V4314" t="s">
        <v>3546</v>
      </c>
      <c r="W4314" t="s">
        <v>3261</v>
      </c>
      <c r="X4314" t="s">
        <v>3257</v>
      </c>
      <c r="Y4314" t="s">
        <v>3258</v>
      </c>
      <c r="Z4314" t="s">
        <v>3259</v>
      </c>
      <c r="AA4314">
        <v>2159188</v>
      </c>
    </row>
    <row r="4315" spans="1:29" x14ac:dyDescent="0.25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20</v>
      </c>
      <c r="G4315" s="202">
        <v>1312747</v>
      </c>
      <c r="H4315" s="198">
        <v>37041.487627314818</v>
      </c>
      <c r="I4315" t="s">
        <v>3278</v>
      </c>
      <c r="M4315" t="s">
        <v>2952</v>
      </c>
      <c r="N4315" t="s">
        <v>3252</v>
      </c>
      <c r="O4315" t="s">
        <v>3253</v>
      </c>
      <c r="P4315" s="199">
        <v>20</v>
      </c>
      <c r="S4315" t="s">
        <v>3254</v>
      </c>
      <c r="T4315" t="s">
        <v>3255</v>
      </c>
      <c r="U4315" s="201">
        <v>1695</v>
      </c>
      <c r="V4315" t="s">
        <v>199</v>
      </c>
      <c r="W4315" t="s">
        <v>3261</v>
      </c>
      <c r="X4315" t="s">
        <v>3257</v>
      </c>
      <c r="Y4315" t="s">
        <v>3258</v>
      </c>
      <c r="Z4315" t="s">
        <v>3259</v>
      </c>
      <c r="AA4315">
        <v>2159184</v>
      </c>
    </row>
    <row r="4316" spans="1:29" x14ac:dyDescent="0.25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1312748</v>
      </c>
      <c r="H4316" s="198">
        <v>37041.487650462965</v>
      </c>
      <c r="I4316" t="s">
        <v>1241</v>
      </c>
      <c r="M4316" t="s">
        <v>2946</v>
      </c>
      <c r="N4316" t="s">
        <v>1268</v>
      </c>
      <c r="O4316" t="s">
        <v>111</v>
      </c>
      <c r="Q4316" s="199">
        <v>5000</v>
      </c>
      <c r="S4316" t="s">
        <v>2947</v>
      </c>
      <c r="T4316" t="s">
        <v>3255</v>
      </c>
      <c r="U4316" s="201">
        <v>3.8450000000000002</v>
      </c>
      <c r="V4316" t="s">
        <v>1169</v>
      </c>
      <c r="W4316" t="s">
        <v>1767</v>
      </c>
      <c r="X4316" t="s">
        <v>1269</v>
      </c>
      <c r="Y4316" t="s">
        <v>3275</v>
      </c>
      <c r="Z4316" t="s">
        <v>1909</v>
      </c>
      <c r="AA4316" t="s">
        <v>3561</v>
      </c>
      <c r="AB4316" s="198">
        <v>37135.875</v>
      </c>
      <c r="AC4316" s="198">
        <v>37164.875</v>
      </c>
    </row>
    <row r="4317" spans="1:29" x14ac:dyDescent="0.25">
      <c r="A4317" s="44" t="str">
        <f t="shared" si="336"/>
        <v xml:space="preserve"> Metals Financial</v>
      </c>
      <c r="B4317" s="44" t="str">
        <f t="shared" si="337"/>
        <v/>
      </c>
      <c r="C4317" s="44" t="str">
        <f t="shared" si="338"/>
        <v>Metals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20</v>
      </c>
      <c r="G4317" s="202">
        <v>1312751</v>
      </c>
      <c r="H4317" s="198">
        <v>37041.487708333334</v>
      </c>
      <c r="I4317" t="s">
        <v>3278</v>
      </c>
      <c r="M4317" t="s">
        <v>2952</v>
      </c>
      <c r="N4317" t="s">
        <v>3252</v>
      </c>
      <c r="O4317" t="s">
        <v>3253</v>
      </c>
      <c r="P4317" s="199">
        <v>20</v>
      </c>
      <c r="S4317" t="s">
        <v>3254</v>
      </c>
      <c r="T4317" t="s">
        <v>3255</v>
      </c>
      <c r="U4317" s="201">
        <v>1694</v>
      </c>
      <c r="V4317" t="s">
        <v>199</v>
      </c>
      <c r="W4317" t="s">
        <v>3261</v>
      </c>
      <c r="X4317" t="s">
        <v>3257</v>
      </c>
      <c r="Y4317" t="s">
        <v>3258</v>
      </c>
      <c r="Z4317" t="s">
        <v>3259</v>
      </c>
      <c r="AA4317">
        <v>2159182</v>
      </c>
    </row>
    <row r="4318" spans="1:29" x14ac:dyDescent="0.25">
      <c r="A4318" s="44" t="str">
        <f t="shared" si="336"/>
        <v>US Weather Financial</v>
      </c>
      <c r="B4318" s="44" t="str">
        <f t="shared" si="337"/>
        <v>US</v>
      </c>
      <c r="C4318" s="44" t="str">
        <f t="shared" si="338"/>
        <v>Weather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5</v>
      </c>
      <c r="F4318" s="213">
        <f t="shared" si="340"/>
        <v>15</v>
      </c>
      <c r="G4318" s="202">
        <v>1312752</v>
      </c>
      <c r="H4318" s="198">
        <v>37041.487708333334</v>
      </c>
      <c r="I4318" t="s">
        <v>2992</v>
      </c>
      <c r="M4318" t="s">
        <v>1596</v>
      </c>
      <c r="N4318" t="s">
        <v>3219</v>
      </c>
      <c r="O4318" t="s">
        <v>3562</v>
      </c>
      <c r="P4318" s="199">
        <v>3</v>
      </c>
      <c r="S4318" t="s">
        <v>1597</v>
      </c>
      <c r="T4318" t="s">
        <v>3255</v>
      </c>
      <c r="U4318" s="201">
        <v>13</v>
      </c>
      <c r="V4318" t="s">
        <v>3563</v>
      </c>
      <c r="W4318" t="s">
        <v>896</v>
      </c>
      <c r="X4318" t="s">
        <v>3220</v>
      </c>
      <c r="Y4318" t="s">
        <v>1596</v>
      </c>
      <c r="Z4318" t="s">
        <v>1909</v>
      </c>
      <c r="AA4318">
        <v>1312752</v>
      </c>
      <c r="AB4318" s="198">
        <v>37046.874305555553</v>
      </c>
      <c r="AC4318" s="198">
        <v>37050.874305555553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45000</v>
      </c>
      <c r="G4319" s="202">
        <v>1312753</v>
      </c>
      <c r="H4319" s="198">
        <v>37041.487824074073</v>
      </c>
      <c r="I4319" t="s">
        <v>2992</v>
      </c>
      <c r="M4319" t="s">
        <v>2946</v>
      </c>
      <c r="N4319" t="s">
        <v>1538</v>
      </c>
      <c r="O4319" t="s">
        <v>1414</v>
      </c>
      <c r="Q4319" s="199">
        <v>1500</v>
      </c>
      <c r="S4319" t="s">
        <v>2947</v>
      </c>
      <c r="T4319" t="s">
        <v>3255</v>
      </c>
      <c r="U4319" s="201">
        <v>5.47</v>
      </c>
      <c r="V4319" t="s">
        <v>533</v>
      </c>
      <c r="W4319" t="s">
        <v>1410</v>
      </c>
      <c r="X4319" t="s">
        <v>1411</v>
      </c>
      <c r="Y4319" t="s">
        <v>3275</v>
      </c>
      <c r="Z4319" t="s">
        <v>1909</v>
      </c>
      <c r="AA4319" t="s">
        <v>3564</v>
      </c>
      <c r="AB4319" s="198">
        <v>37135.875</v>
      </c>
      <c r="AC4319" s="198">
        <v>37164.875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1312755</v>
      </c>
      <c r="H4320" s="198">
        <v>37041.488067129627</v>
      </c>
      <c r="I4320" t="s">
        <v>2976</v>
      </c>
      <c r="M4320" t="s">
        <v>2946</v>
      </c>
      <c r="N4320" t="s">
        <v>1268</v>
      </c>
      <c r="O4320" t="s">
        <v>74</v>
      </c>
      <c r="Q4320" s="199">
        <v>5000</v>
      </c>
      <c r="S4320" t="s">
        <v>2947</v>
      </c>
      <c r="T4320" t="s">
        <v>3255</v>
      </c>
      <c r="U4320" s="201">
        <v>3.6549999999999998</v>
      </c>
      <c r="V4320" t="s">
        <v>3214</v>
      </c>
      <c r="W4320" t="s">
        <v>1580</v>
      </c>
      <c r="X4320" t="s">
        <v>1093</v>
      </c>
      <c r="Y4320" t="s">
        <v>3275</v>
      </c>
      <c r="Z4320" t="s">
        <v>1909</v>
      </c>
      <c r="AA4320" t="s">
        <v>3565</v>
      </c>
      <c r="AB4320" s="198">
        <v>37043.875</v>
      </c>
      <c r="AC4320" s="198">
        <v>37072.875</v>
      </c>
    </row>
    <row r="4321" spans="1:31" x14ac:dyDescent="0.25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61</v>
      </c>
      <c r="F4321" s="213">
        <f t="shared" si="340"/>
        <v>3050</v>
      </c>
      <c r="G4321" s="202">
        <v>1312757</v>
      </c>
      <c r="H4321" s="198">
        <v>37041.488159722219</v>
      </c>
      <c r="I4321" t="s">
        <v>1238</v>
      </c>
      <c r="M4321" t="s">
        <v>1657</v>
      </c>
      <c r="N4321" t="s">
        <v>2977</v>
      </c>
      <c r="O4321" t="s">
        <v>285</v>
      </c>
      <c r="P4321" s="199">
        <v>50</v>
      </c>
      <c r="S4321" t="s">
        <v>2945</v>
      </c>
      <c r="T4321" t="s">
        <v>3255</v>
      </c>
      <c r="U4321" s="201">
        <v>46.25</v>
      </c>
      <c r="V4321" t="s">
        <v>1215</v>
      </c>
      <c r="W4321" t="s">
        <v>1253</v>
      </c>
      <c r="X4321" t="s">
        <v>3001</v>
      </c>
      <c r="Y4321" t="s">
        <v>1072</v>
      </c>
      <c r="Z4321" t="s">
        <v>1904</v>
      </c>
      <c r="AA4321">
        <v>626398.1</v>
      </c>
      <c r="AB4321" s="198">
        <v>37316.71597222222</v>
      </c>
      <c r="AC4321" s="198">
        <v>37376.71597222222</v>
      </c>
      <c r="AE4321" s="116">
        <f>IF(S4321="Gallon",F4321/42,F4321)</f>
        <v>3050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91</v>
      </c>
      <c r="F4322" s="213">
        <f t="shared" si="340"/>
        <v>2275</v>
      </c>
      <c r="G4322" s="202">
        <v>1312759</v>
      </c>
      <c r="H4322" s="198">
        <v>37041.488611111112</v>
      </c>
      <c r="I4322" t="s">
        <v>2992</v>
      </c>
      <c r="M4322" t="s">
        <v>1657</v>
      </c>
      <c r="N4322" t="s">
        <v>2904</v>
      </c>
      <c r="O4322" t="s">
        <v>3566</v>
      </c>
      <c r="P4322" s="199">
        <v>25</v>
      </c>
      <c r="S4322" t="s">
        <v>2945</v>
      </c>
      <c r="T4322" t="s">
        <v>3255</v>
      </c>
      <c r="U4322" s="201">
        <v>61</v>
      </c>
      <c r="V4322" t="s">
        <v>432</v>
      </c>
      <c r="W4322" t="s">
        <v>293</v>
      </c>
      <c r="X4322" t="s">
        <v>295</v>
      </c>
      <c r="Y4322" t="s">
        <v>1072</v>
      </c>
      <c r="Z4322" t="s">
        <v>1904</v>
      </c>
      <c r="AA4322">
        <v>626401.1</v>
      </c>
      <c r="AB4322" s="198">
        <v>37347</v>
      </c>
      <c r="AC4322" s="198">
        <v>37437</v>
      </c>
    </row>
    <row r="4323" spans="1:31" x14ac:dyDescent="0.25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</v>
      </c>
      <c r="G4323" s="202">
        <v>1312760</v>
      </c>
      <c r="H4323" s="198">
        <v>37041.488865740743</v>
      </c>
      <c r="I4323" t="s">
        <v>1385</v>
      </c>
      <c r="M4323" t="s">
        <v>1657</v>
      </c>
      <c r="N4323" t="s">
        <v>2977</v>
      </c>
      <c r="O4323" t="s">
        <v>246</v>
      </c>
      <c r="Q4323" s="199">
        <v>50</v>
      </c>
      <c r="S4323" t="s">
        <v>2945</v>
      </c>
      <c r="T4323" t="s">
        <v>3255</v>
      </c>
      <c r="U4323" s="201">
        <v>24.95</v>
      </c>
      <c r="V4323" t="s">
        <v>3559</v>
      </c>
      <c r="W4323" t="s">
        <v>2993</v>
      </c>
      <c r="X4323" t="s">
        <v>2994</v>
      </c>
      <c r="Y4323" t="s">
        <v>1072</v>
      </c>
      <c r="Z4323" t="s">
        <v>1904</v>
      </c>
      <c r="AA4323">
        <v>626402.1</v>
      </c>
      <c r="AB4323" s="198">
        <v>37043.875</v>
      </c>
      <c r="AC4323" s="198">
        <v>37043.875</v>
      </c>
    </row>
    <row r="4324" spans="1:31" x14ac:dyDescent="0.25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1312761</v>
      </c>
      <c r="H4324" s="198">
        <v>37041.488935185182</v>
      </c>
      <c r="I4324" t="s">
        <v>1600</v>
      </c>
      <c r="M4324" t="s">
        <v>1657</v>
      </c>
      <c r="N4324" t="s">
        <v>2977</v>
      </c>
      <c r="O4324" t="s">
        <v>2846</v>
      </c>
      <c r="Q4324" s="199">
        <v>50</v>
      </c>
      <c r="S4324" t="s">
        <v>2945</v>
      </c>
      <c r="T4324" t="s">
        <v>3255</v>
      </c>
      <c r="U4324" s="201">
        <v>41.75</v>
      </c>
      <c r="V4324" t="s">
        <v>1236</v>
      </c>
      <c r="W4324" t="s">
        <v>2993</v>
      </c>
      <c r="X4324" t="s">
        <v>2994</v>
      </c>
      <c r="Y4324" t="s">
        <v>1072</v>
      </c>
      <c r="Z4324" t="s">
        <v>1904</v>
      </c>
      <c r="AA4324">
        <v>626403.1</v>
      </c>
      <c r="AB4324" s="198">
        <v>37053.875</v>
      </c>
      <c r="AC4324" s="198">
        <v>37057.875</v>
      </c>
    </row>
    <row r="4325" spans="1:31" x14ac:dyDescent="0.25">
      <c r="A4325" s="44" t="str">
        <f t="shared" si="336"/>
        <v xml:space="preserve"> Natural Gas Financial</v>
      </c>
      <c r="B4325" s="44" t="str">
        <f t="shared" si="337"/>
        <v/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214</v>
      </c>
      <c r="F4325" s="213">
        <f t="shared" si="340"/>
        <v>1070000</v>
      </c>
      <c r="G4325" s="202">
        <v>1312762</v>
      </c>
      <c r="H4325" s="198">
        <v>37041.489155092589</v>
      </c>
      <c r="I4325" t="s">
        <v>1094</v>
      </c>
      <c r="M4325" t="s">
        <v>2946</v>
      </c>
      <c r="N4325" t="s">
        <v>3215</v>
      </c>
      <c r="O4325" t="s">
        <v>364</v>
      </c>
      <c r="P4325" s="199">
        <v>5000</v>
      </c>
      <c r="S4325" t="s">
        <v>2947</v>
      </c>
      <c r="T4325" t="s">
        <v>3255</v>
      </c>
      <c r="U4325" s="201">
        <v>-0.38500000000000001</v>
      </c>
      <c r="V4325" t="s">
        <v>1337</v>
      </c>
      <c r="W4325" t="s">
        <v>3217</v>
      </c>
      <c r="X4325" t="s">
        <v>3218</v>
      </c>
      <c r="Y4325" t="s">
        <v>3275</v>
      </c>
      <c r="Z4325" t="s">
        <v>1910</v>
      </c>
      <c r="AA4325" t="s">
        <v>3567</v>
      </c>
      <c r="AB4325" s="198">
        <v>37347</v>
      </c>
      <c r="AC4325" s="198">
        <v>37560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1312763</v>
      </c>
      <c r="H4326" s="198">
        <v>37041.489189814813</v>
      </c>
      <c r="I4326" t="s">
        <v>1062</v>
      </c>
      <c r="M4326" t="s">
        <v>2946</v>
      </c>
      <c r="N4326" t="s">
        <v>1268</v>
      </c>
      <c r="O4326" t="s">
        <v>1578</v>
      </c>
      <c r="P4326" s="199">
        <v>5000</v>
      </c>
      <c r="S4326" t="s">
        <v>2947</v>
      </c>
      <c r="T4326" t="s">
        <v>3255</v>
      </c>
      <c r="U4326" s="201">
        <v>3.89</v>
      </c>
      <c r="V4326" t="s">
        <v>1342</v>
      </c>
      <c r="W4326" t="s">
        <v>1767</v>
      </c>
      <c r="X4326" t="s">
        <v>1269</v>
      </c>
      <c r="Y4326" t="s">
        <v>3275</v>
      </c>
      <c r="Z4326" t="s">
        <v>1909</v>
      </c>
      <c r="AA4326" t="s">
        <v>3568</v>
      </c>
      <c r="AB4326" s="198">
        <v>37257.875</v>
      </c>
      <c r="AC4326" s="198">
        <v>37621.875</v>
      </c>
    </row>
    <row r="4327" spans="1:31" x14ac:dyDescent="0.25">
      <c r="A4327" s="44" t="str">
        <f t="shared" si="336"/>
        <v>US Power Physical</v>
      </c>
      <c r="B4327" s="44" t="str">
        <f t="shared" si="337"/>
        <v>US</v>
      </c>
      <c r="C4327" s="44" t="str">
        <f t="shared" si="338"/>
        <v>Power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5</v>
      </c>
      <c r="F4327" s="213">
        <f t="shared" si="340"/>
        <v>250</v>
      </c>
      <c r="G4327" s="202">
        <v>1312764</v>
      </c>
      <c r="H4327" s="198">
        <v>37041.489421296297</v>
      </c>
      <c r="I4327" t="s">
        <v>1249</v>
      </c>
      <c r="M4327" t="s">
        <v>1657</v>
      </c>
      <c r="N4327" t="s">
        <v>2977</v>
      </c>
      <c r="O4327" t="s">
        <v>1158</v>
      </c>
      <c r="Q4327" s="199">
        <v>50</v>
      </c>
      <c r="S4327" t="s">
        <v>2945</v>
      </c>
      <c r="T4327" t="s">
        <v>3255</v>
      </c>
      <c r="U4327" s="201">
        <v>39</v>
      </c>
      <c r="V4327" t="s">
        <v>1250</v>
      </c>
      <c r="W4327" t="s">
        <v>2993</v>
      </c>
      <c r="X4327" t="s">
        <v>2994</v>
      </c>
      <c r="Y4327" t="s">
        <v>1072</v>
      </c>
      <c r="Z4327" t="s">
        <v>1904</v>
      </c>
      <c r="AA4327">
        <v>626404.1</v>
      </c>
      <c r="AB4327" s="198">
        <v>37046.875</v>
      </c>
      <c r="AC4327" s="198">
        <v>37050.875</v>
      </c>
    </row>
    <row r="4328" spans="1:31" x14ac:dyDescent="0.25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10000</v>
      </c>
      <c r="G4328" s="202">
        <v>1312766</v>
      </c>
      <c r="H4328" s="198">
        <v>37041.48951388889</v>
      </c>
      <c r="I4328" t="s">
        <v>3341</v>
      </c>
      <c r="M4328" t="s">
        <v>2946</v>
      </c>
      <c r="N4328" t="s">
        <v>96</v>
      </c>
      <c r="O4328" t="s">
        <v>1016</v>
      </c>
      <c r="Q4328" s="199">
        <v>10000</v>
      </c>
      <c r="S4328" t="s">
        <v>3329</v>
      </c>
      <c r="T4328" t="s">
        <v>97</v>
      </c>
      <c r="U4328" s="201">
        <v>4.7649999999999997</v>
      </c>
      <c r="V4328" t="s">
        <v>3342</v>
      </c>
      <c r="W4328" t="s">
        <v>98</v>
      </c>
      <c r="X4328" t="s">
        <v>99</v>
      </c>
      <c r="Y4328" t="s">
        <v>1528</v>
      </c>
      <c r="Z4328" t="s">
        <v>1910</v>
      </c>
      <c r="AA4328">
        <v>818959</v>
      </c>
      <c r="AB4328" s="198">
        <v>37041.875</v>
      </c>
      <c r="AC4328" s="198">
        <v>37041.875</v>
      </c>
    </row>
    <row r="4329" spans="1:31" x14ac:dyDescent="0.25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1312767</v>
      </c>
      <c r="H4329" s="198">
        <v>37041.489745370367</v>
      </c>
      <c r="I4329" t="s">
        <v>1062</v>
      </c>
      <c r="M4329" t="s">
        <v>3086</v>
      </c>
      <c r="N4329" t="s">
        <v>1063</v>
      </c>
      <c r="O4329" t="s">
        <v>2972</v>
      </c>
      <c r="P4329" s="199">
        <v>50000</v>
      </c>
      <c r="S4329" t="s">
        <v>2953</v>
      </c>
      <c r="T4329" t="s">
        <v>3255</v>
      </c>
      <c r="U4329" s="201">
        <v>28.59</v>
      </c>
      <c r="V4329" t="s">
        <v>80</v>
      </c>
      <c r="W4329" t="s">
        <v>1065</v>
      </c>
      <c r="X4329" t="s">
        <v>1066</v>
      </c>
      <c r="Y4329" t="s">
        <v>1670</v>
      </c>
      <c r="Z4329" t="s">
        <v>1909</v>
      </c>
      <c r="AA4329">
        <v>109760</v>
      </c>
      <c r="AB4329" s="198">
        <v>37073</v>
      </c>
      <c r="AC4329" s="198">
        <v>37103</v>
      </c>
    </row>
    <row r="4330" spans="1:31" x14ac:dyDescent="0.25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3">
        <f t="shared" si="340"/>
        <v>6900</v>
      </c>
      <c r="G4330" s="202">
        <v>1312768</v>
      </c>
      <c r="H4330" s="198">
        <v>37041.489884259259</v>
      </c>
      <c r="I4330" t="s">
        <v>2976</v>
      </c>
      <c r="M4330" t="s">
        <v>1657</v>
      </c>
      <c r="N4330" t="s">
        <v>2977</v>
      </c>
      <c r="O4330" t="s">
        <v>535</v>
      </c>
      <c r="P4330" s="199">
        <v>75</v>
      </c>
      <c r="S4330" t="s">
        <v>2945</v>
      </c>
      <c r="T4330" t="s">
        <v>3255</v>
      </c>
      <c r="U4330" s="201">
        <v>44.25</v>
      </c>
      <c r="V4330" t="s">
        <v>888</v>
      </c>
      <c r="W4330" t="s">
        <v>1253</v>
      </c>
      <c r="X4330" t="s">
        <v>3001</v>
      </c>
      <c r="Y4330" t="s">
        <v>1072</v>
      </c>
      <c r="Z4330" t="s">
        <v>1904</v>
      </c>
      <c r="AA4330">
        <v>626405.1</v>
      </c>
      <c r="AB4330" s="198">
        <v>37530.71597222222</v>
      </c>
      <c r="AC4330" s="198">
        <v>37621.71597222222</v>
      </c>
    </row>
    <row r="4331" spans="1:31" x14ac:dyDescent="0.25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3">
        <f t="shared" si="340"/>
        <v>20</v>
      </c>
      <c r="G4331" s="202">
        <v>1312769</v>
      </c>
      <c r="H4331" s="198">
        <v>37041.489976851852</v>
      </c>
      <c r="I4331" t="s">
        <v>3313</v>
      </c>
      <c r="M4331" t="s">
        <v>2952</v>
      </c>
      <c r="N4331" t="s">
        <v>3265</v>
      </c>
      <c r="O4331" t="s">
        <v>3266</v>
      </c>
      <c r="P4331" s="199">
        <v>20</v>
      </c>
      <c r="S4331" t="s">
        <v>3254</v>
      </c>
      <c r="T4331" t="s">
        <v>3255</v>
      </c>
      <c r="U4331" s="201">
        <v>1523</v>
      </c>
      <c r="V4331" t="s">
        <v>3149</v>
      </c>
      <c r="W4331" t="s">
        <v>3261</v>
      </c>
      <c r="X4331" t="s">
        <v>3257</v>
      </c>
      <c r="Y4331" t="s">
        <v>3258</v>
      </c>
      <c r="Z4331" t="s">
        <v>3259</v>
      </c>
      <c r="AA4331">
        <v>2159178</v>
      </c>
    </row>
    <row r="4332" spans="1:31" x14ac:dyDescent="0.25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300000</v>
      </c>
      <c r="G4332" s="202">
        <v>1312770</v>
      </c>
      <c r="H4332" s="198">
        <v>37041.489976851852</v>
      </c>
      <c r="I4332" t="s">
        <v>1484</v>
      </c>
      <c r="M4332" t="s">
        <v>2946</v>
      </c>
      <c r="N4332" t="s">
        <v>1268</v>
      </c>
      <c r="O4332" t="s">
        <v>74</v>
      </c>
      <c r="Q4332" s="199">
        <v>10000</v>
      </c>
      <c r="S4332" t="s">
        <v>2947</v>
      </c>
      <c r="T4332" t="s">
        <v>3255</v>
      </c>
      <c r="U4332" s="201">
        <v>3.66</v>
      </c>
      <c r="V4332" t="s">
        <v>1498</v>
      </c>
      <c r="W4332" t="s">
        <v>1580</v>
      </c>
      <c r="X4332" t="s">
        <v>1093</v>
      </c>
      <c r="Y4332" t="s">
        <v>3275</v>
      </c>
      <c r="Z4332" t="s">
        <v>1909</v>
      </c>
      <c r="AA4332" t="s">
        <v>3569</v>
      </c>
      <c r="AB4332" s="198">
        <v>37043.875</v>
      </c>
      <c r="AC4332" s="198">
        <v>37072.875</v>
      </c>
    </row>
    <row r="4333" spans="1:31" x14ac:dyDescent="0.25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50000</v>
      </c>
      <c r="G4333" s="202">
        <v>1312771</v>
      </c>
      <c r="H4333" s="198">
        <v>37041.490034722221</v>
      </c>
      <c r="I4333" t="s">
        <v>1395</v>
      </c>
      <c r="M4333" t="s">
        <v>3086</v>
      </c>
      <c r="N4333" t="s">
        <v>1063</v>
      </c>
      <c r="O4333" t="s">
        <v>1344</v>
      </c>
      <c r="P4333" s="199">
        <v>50000</v>
      </c>
      <c r="S4333" t="s">
        <v>2953</v>
      </c>
      <c r="T4333" t="s">
        <v>3255</v>
      </c>
      <c r="U4333" s="201">
        <v>28.57</v>
      </c>
      <c r="V4333" t="s">
        <v>3344</v>
      </c>
      <c r="W4333" t="s">
        <v>1065</v>
      </c>
      <c r="X4333" t="s">
        <v>1120</v>
      </c>
      <c r="Y4333" t="s">
        <v>1670</v>
      </c>
      <c r="Z4333" t="s">
        <v>1909</v>
      </c>
      <c r="AA4333">
        <v>109761</v>
      </c>
      <c r="AB4333" s="198">
        <v>37073</v>
      </c>
      <c r="AC4333" s="198">
        <v>37103</v>
      </c>
    </row>
    <row r="4334" spans="1:31" x14ac:dyDescent="0.25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50000</v>
      </c>
      <c r="G4334" s="202">
        <v>1312772</v>
      </c>
      <c r="H4334" s="198">
        <v>37041.490127314813</v>
      </c>
      <c r="I4334" t="s">
        <v>1062</v>
      </c>
      <c r="M4334" t="s">
        <v>3086</v>
      </c>
      <c r="N4334" t="s">
        <v>1063</v>
      </c>
      <c r="O4334" t="s">
        <v>2972</v>
      </c>
      <c r="Q4334" s="199">
        <v>50000</v>
      </c>
      <c r="S4334" t="s">
        <v>2953</v>
      </c>
      <c r="T4334" t="s">
        <v>3255</v>
      </c>
      <c r="U4334" s="201">
        <v>28.59</v>
      </c>
      <c r="V4334" t="s">
        <v>80</v>
      </c>
      <c r="W4334" t="s">
        <v>1065</v>
      </c>
      <c r="X4334" t="s">
        <v>1066</v>
      </c>
      <c r="Y4334" t="s">
        <v>1670</v>
      </c>
      <c r="Z4334" t="s">
        <v>1909</v>
      </c>
      <c r="AA4334">
        <v>109762</v>
      </c>
      <c r="AB4334" s="198">
        <v>37073</v>
      </c>
      <c r="AC4334" s="198">
        <v>37103</v>
      </c>
    </row>
    <row r="4335" spans="1:31" x14ac:dyDescent="0.25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10</v>
      </c>
      <c r="G4335" s="202">
        <v>1312773</v>
      </c>
      <c r="H4335" s="198">
        <v>37041.490381944444</v>
      </c>
      <c r="I4335" t="s">
        <v>3225</v>
      </c>
      <c r="M4335" t="s">
        <v>2952</v>
      </c>
      <c r="N4335" t="s">
        <v>3280</v>
      </c>
      <c r="O4335" t="s">
        <v>3281</v>
      </c>
      <c r="P4335" s="199">
        <v>10</v>
      </c>
      <c r="S4335" t="s">
        <v>3282</v>
      </c>
      <c r="T4335" t="s">
        <v>3255</v>
      </c>
      <c r="U4335" s="201">
        <v>7040</v>
      </c>
      <c r="V4335" t="s">
        <v>3269</v>
      </c>
      <c r="W4335" t="s">
        <v>3283</v>
      </c>
      <c r="X4335" t="s">
        <v>3257</v>
      </c>
      <c r="Y4335" t="s">
        <v>3258</v>
      </c>
      <c r="Z4335" t="s">
        <v>3259</v>
      </c>
      <c r="AA4335">
        <v>2159176</v>
      </c>
    </row>
    <row r="4336" spans="1:31" x14ac:dyDescent="0.25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</v>
      </c>
      <c r="G4336" s="202">
        <v>1312774</v>
      </c>
      <c r="H4336" s="198">
        <v>37041.490474537037</v>
      </c>
      <c r="I4336" t="s">
        <v>258</v>
      </c>
      <c r="M4336" t="s">
        <v>2952</v>
      </c>
      <c r="N4336" t="s">
        <v>3252</v>
      </c>
      <c r="O4336" t="s">
        <v>3253</v>
      </c>
      <c r="P4336" s="199">
        <v>10</v>
      </c>
      <c r="S4336" t="s">
        <v>3254</v>
      </c>
      <c r="T4336" t="s">
        <v>3255</v>
      </c>
      <c r="U4336" s="201">
        <v>1691</v>
      </c>
      <c r="V4336" t="s">
        <v>259</v>
      </c>
      <c r="W4336" t="s">
        <v>3261</v>
      </c>
      <c r="X4336" t="s">
        <v>3257</v>
      </c>
      <c r="Y4336" t="s">
        <v>3258</v>
      </c>
      <c r="Z4336" t="s">
        <v>3259</v>
      </c>
      <c r="AA4336">
        <v>2159174</v>
      </c>
    </row>
    <row r="4337" spans="1:29" x14ac:dyDescent="0.25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10</v>
      </c>
      <c r="G4337" s="202">
        <v>1312775</v>
      </c>
      <c r="H4337" s="198">
        <v>37041.490578703706</v>
      </c>
      <c r="I4337" t="s">
        <v>3212</v>
      </c>
      <c r="M4337" t="s">
        <v>2952</v>
      </c>
      <c r="N4337" t="s">
        <v>3252</v>
      </c>
      <c r="O4337" t="s">
        <v>3253</v>
      </c>
      <c r="P4337" s="199">
        <v>10</v>
      </c>
      <c r="S4337" t="s">
        <v>3254</v>
      </c>
      <c r="T4337" t="s">
        <v>3255</v>
      </c>
      <c r="U4337" s="201">
        <v>1691</v>
      </c>
      <c r="V4337" t="s">
        <v>3213</v>
      </c>
      <c r="W4337" t="s">
        <v>3261</v>
      </c>
      <c r="X4337" t="s">
        <v>3257</v>
      </c>
      <c r="Y4337" t="s">
        <v>3258</v>
      </c>
      <c r="Z4337" t="s">
        <v>3259</v>
      </c>
      <c r="AA4337">
        <v>2159172</v>
      </c>
    </row>
    <row r="4338" spans="1:29" x14ac:dyDescent="0.25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</v>
      </c>
      <c r="G4338" s="202">
        <v>1312776</v>
      </c>
      <c r="H4338" s="198">
        <v>37041.490833333337</v>
      </c>
      <c r="I4338" t="s">
        <v>1067</v>
      </c>
      <c r="M4338" t="s">
        <v>2952</v>
      </c>
      <c r="N4338" t="s">
        <v>3252</v>
      </c>
      <c r="O4338" t="s">
        <v>3253</v>
      </c>
      <c r="Q4338" s="199">
        <v>10</v>
      </c>
      <c r="S4338" t="s">
        <v>3254</v>
      </c>
      <c r="T4338" t="s">
        <v>3255</v>
      </c>
      <c r="U4338" s="201">
        <v>1691.5</v>
      </c>
      <c r="V4338" t="s">
        <v>1048</v>
      </c>
      <c r="W4338" t="s">
        <v>3261</v>
      </c>
      <c r="X4338" t="s">
        <v>3257</v>
      </c>
      <c r="Y4338" t="s">
        <v>3258</v>
      </c>
      <c r="Z4338" t="s">
        <v>3259</v>
      </c>
      <c r="AA4338">
        <v>2159170</v>
      </c>
    </row>
    <row r="4339" spans="1:29" x14ac:dyDescent="0.25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</v>
      </c>
      <c r="G4339" s="202">
        <v>1312777</v>
      </c>
      <c r="H4339" s="198">
        <v>37041.490868055553</v>
      </c>
      <c r="I4339" t="s">
        <v>3264</v>
      </c>
      <c r="M4339" t="s">
        <v>2952</v>
      </c>
      <c r="N4339" t="s">
        <v>3252</v>
      </c>
      <c r="O4339" t="s">
        <v>3253</v>
      </c>
      <c r="Q4339" s="199">
        <v>10</v>
      </c>
      <c r="S4339" t="s">
        <v>3254</v>
      </c>
      <c r="T4339" t="s">
        <v>3255</v>
      </c>
      <c r="U4339" s="201">
        <v>1691.5</v>
      </c>
      <c r="V4339" t="s">
        <v>3267</v>
      </c>
      <c r="W4339" t="s">
        <v>3261</v>
      </c>
      <c r="X4339" t="s">
        <v>3257</v>
      </c>
      <c r="Y4339" t="s">
        <v>3258</v>
      </c>
      <c r="Z4339" t="s">
        <v>3259</v>
      </c>
      <c r="AA4339">
        <v>2159168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</v>
      </c>
      <c r="G4340" s="202">
        <v>1312778</v>
      </c>
      <c r="H4340" s="198">
        <v>37041.490891203706</v>
      </c>
      <c r="I4340" t="s">
        <v>3286</v>
      </c>
      <c r="M4340" t="s">
        <v>2952</v>
      </c>
      <c r="N4340" t="s">
        <v>3252</v>
      </c>
      <c r="O4340" t="s">
        <v>3253</v>
      </c>
      <c r="P4340" s="199">
        <v>1</v>
      </c>
      <c r="S4340" t="s">
        <v>3254</v>
      </c>
      <c r="T4340" t="s">
        <v>3255</v>
      </c>
      <c r="U4340" s="201">
        <v>1690.5</v>
      </c>
      <c r="V4340" t="s">
        <v>37</v>
      </c>
      <c r="W4340" t="s">
        <v>3261</v>
      </c>
      <c r="X4340" t="s">
        <v>3257</v>
      </c>
      <c r="Y4340" t="s">
        <v>3258</v>
      </c>
      <c r="Z4340" t="s">
        <v>3259</v>
      </c>
      <c r="AA4340">
        <v>2159166</v>
      </c>
    </row>
    <row r="4341" spans="1:29" x14ac:dyDescent="0.25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19</v>
      </c>
      <c r="G4341" s="202">
        <v>1312779</v>
      </c>
      <c r="H4341" s="198">
        <v>37041.490925925929</v>
      </c>
      <c r="I4341" t="s">
        <v>3270</v>
      </c>
      <c r="M4341" t="s">
        <v>2952</v>
      </c>
      <c r="N4341" t="s">
        <v>3252</v>
      </c>
      <c r="O4341" t="s">
        <v>3253</v>
      </c>
      <c r="P4341" s="199">
        <v>19</v>
      </c>
      <c r="S4341" t="s">
        <v>3254</v>
      </c>
      <c r="T4341" t="s">
        <v>3255</v>
      </c>
      <c r="U4341" s="201">
        <v>1690.5</v>
      </c>
      <c r="V4341" t="s">
        <v>2514</v>
      </c>
      <c r="W4341" t="s">
        <v>3261</v>
      </c>
      <c r="X4341" t="s">
        <v>3257</v>
      </c>
      <c r="Y4341" t="s">
        <v>3258</v>
      </c>
      <c r="Z4341" t="s">
        <v>3259</v>
      </c>
      <c r="AA4341">
        <v>2159164</v>
      </c>
    </row>
    <row r="4342" spans="1:29" x14ac:dyDescent="0.25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10000</v>
      </c>
      <c r="G4342" s="202">
        <v>1312780</v>
      </c>
      <c r="H4342" s="198">
        <v>37041.491041666668</v>
      </c>
      <c r="I4342" t="s">
        <v>3341</v>
      </c>
      <c r="M4342" t="s">
        <v>2946</v>
      </c>
      <c r="N4342" t="s">
        <v>96</v>
      </c>
      <c r="O4342" t="s">
        <v>1016</v>
      </c>
      <c r="Q4342" s="199">
        <v>10000</v>
      </c>
      <c r="S4342" t="s">
        <v>3329</v>
      </c>
      <c r="T4342" t="s">
        <v>97</v>
      </c>
      <c r="U4342" s="201">
        <v>4.7699999999999996</v>
      </c>
      <c r="V4342" t="s">
        <v>3342</v>
      </c>
      <c r="W4342" t="s">
        <v>98</v>
      </c>
      <c r="X4342" t="s">
        <v>99</v>
      </c>
      <c r="Y4342" t="s">
        <v>1528</v>
      </c>
      <c r="Z4342" t="s">
        <v>1910</v>
      </c>
      <c r="AA4342">
        <v>818963</v>
      </c>
      <c r="AB4342" s="198">
        <v>37041.875</v>
      </c>
      <c r="AC4342" s="198">
        <v>37041.875</v>
      </c>
    </row>
    <row r="4343" spans="1:29" x14ac:dyDescent="0.25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151</v>
      </c>
      <c r="F4343" s="213">
        <f t="shared" si="340"/>
        <v>755000</v>
      </c>
      <c r="G4343" s="202">
        <v>1312783</v>
      </c>
      <c r="H4343" s="198">
        <v>37041.491331018522</v>
      </c>
      <c r="I4343" t="s">
        <v>1523</v>
      </c>
      <c r="M4343" t="s">
        <v>2946</v>
      </c>
      <c r="N4343" t="s">
        <v>1538</v>
      </c>
      <c r="O4343" t="s">
        <v>356</v>
      </c>
      <c r="P4343" s="199">
        <v>5000</v>
      </c>
      <c r="S4343" t="s">
        <v>2947</v>
      </c>
      <c r="T4343" t="s">
        <v>3255</v>
      </c>
      <c r="U4343" s="201">
        <v>2.2000000000000002</v>
      </c>
      <c r="V4343" t="s">
        <v>3006</v>
      </c>
      <c r="W4343" t="s">
        <v>106</v>
      </c>
      <c r="X4343" t="s">
        <v>107</v>
      </c>
      <c r="Y4343" t="s">
        <v>3275</v>
      </c>
      <c r="Z4343" t="s">
        <v>1909</v>
      </c>
      <c r="AA4343" t="s">
        <v>3570</v>
      </c>
      <c r="AB4343" s="198">
        <v>37196</v>
      </c>
      <c r="AC4343" s="198">
        <v>37346</v>
      </c>
    </row>
    <row r="4344" spans="1:29" x14ac:dyDescent="0.25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365</v>
      </c>
      <c r="F4344" s="213">
        <f t="shared" si="340"/>
        <v>1825000</v>
      </c>
      <c r="G4344" s="202">
        <v>1312784</v>
      </c>
      <c r="H4344" s="198">
        <v>37041.491435185184</v>
      </c>
      <c r="I4344" t="s">
        <v>1062</v>
      </c>
      <c r="M4344" t="s">
        <v>2946</v>
      </c>
      <c r="N4344" t="s">
        <v>1268</v>
      </c>
      <c r="O4344" t="s">
        <v>1578</v>
      </c>
      <c r="P4344" s="199">
        <v>5000</v>
      </c>
      <c r="S4344" t="s">
        <v>2947</v>
      </c>
      <c r="T4344" t="s">
        <v>3255</v>
      </c>
      <c r="U4344" s="201">
        <v>3.8849999999999998</v>
      </c>
      <c r="V4344" t="s">
        <v>1342</v>
      </c>
      <c r="W4344" t="s">
        <v>1767</v>
      </c>
      <c r="X4344" t="s">
        <v>1269</v>
      </c>
      <c r="Y4344" t="s">
        <v>3275</v>
      </c>
      <c r="Z4344" t="s">
        <v>1909</v>
      </c>
      <c r="AA4344" t="s">
        <v>3571</v>
      </c>
      <c r="AB4344" s="198">
        <v>37257.875</v>
      </c>
      <c r="AC4344" s="198">
        <v>37621.875</v>
      </c>
    </row>
    <row r="4345" spans="1:29" x14ac:dyDescent="0.25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155000</v>
      </c>
      <c r="G4345" s="202">
        <v>1312785</v>
      </c>
      <c r="H4345" s="198">
        <v>37041.491435185184</v>
      </c>
      <c r="I4345" t="s">
        <v>1546</v>
      </c>
      <c r="M4345" t="s">
        <v>2946</v>
      </c>
      <c r="N4345" t="s">
        <v>1538</v>
      </c>
      <c r="O4345" t="s">
        <v>1420</v>
      </c>
      <c r="Q4345" s="199">
        <v>5000</v>
      </c>
      <c r="S4345" t="s">
        <v>2947</v>
      </c>
      <c r="T4345" t="s">
        <v>3255</v>
      </c>
      <c r="U4345" s="201">
        <v>3.97</v>
      </c>
      <c r="V4345" t="s">
        <v>2211</v>
      </c>
      <c r="W4345" t="s">
        <v>1410</v>
      </c>
      <c r="X4345" t="s">
        <v>1411</v>
      </c>
      <c r="Y4345" t="s">
        <v>3275</v>
      </c>
      <c r="Z4345" t="s">
        <v>1909</v>
      </c>
      <c r="AA4345" t="s">
        <v>3572</v>
      </c>
      <c r="AB4345" s="198">
        <v>37165</v>
      </c>
      <c r="AC4345" s="198">
        <v>37195</v>
      </c>
    </row>
    <row r="4346" spans="1:29" x14ac:dyDescent="0.25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</v>
      </c>
      <c r="G4346" s="202">
        <v>1312786</v>
      </c>
      <c r="H4346" s="198">
        <v>37041.49145833333</v>
      </c>
      <c r="I4346" t="s">
        <v>3270</v>
      </c>
      <c r="M4346" t="s">
        <v>2952</v>
      </c>
      <c r="N4346" t="s">
        <v>3252</v>
      </c>
      <c r="O4346" t="s">
        <v>3253</v>
      </c>
      <c r="P4346" s="199">
        <v>1</v>
      </c>
      <c r="S4346" t="s">
        <v>3254</v>
      </c>
      <c r="T4346" t="s">
        <v>3255</v>
      </c>
      <c r="U4346" s="201">
        <v>1689</v>
      </c>
      <c r="V4346" t="s">
        <v>2514</v>
      </c>
      <c r="W4346" t="s">
        <v>3261</v>
      </c>
      <c r="X4346" t="s">
        <v>3257</v>
      </c>
      <c r="Y4346" t="s">
        <v>3258</v>
      </c>
      <c r="Z4346" t="s">
        <v>3259</v>
      </c>
      <c r="AA4346">
        <v>2159162</v>
      </c>
    </row>
    <row r="4347" spans="1:29" x14ac:dyDescent="0.25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1312788</v>
      </c>
      <c r="H4347" s="198">
        <v>37041.491643518515</v>
      </c>
      <c r="I4347" t="s">
        <v>1049</v>
      </c>
      <c r="M4347" t="s">
        <v>2952</v>
      </c>
      <c r="N4347" t="s">
        <v>3252</v>
      </c>
      <c r="O4347" t="s">
        <v>3253</v>
      </c>
      <c r="Q4347" s="199">
        <v>20</v>
      </c>
      <c r="S4347" t="s">
        <v>3254</v>
      </c>
      <c r="T4347" t="s">
        <v>3255</v>
      </c>
      <c r="U4347" s="201">
        <v>1691</v>
      </c>
      <c r="V4347" t="s">
        <v>2777</v>
      </c>
      <c r="W4347" t="s">
        <v>3261</v>
      </c>
      <c r="X4347" t="s">
        <v>3257</v>
      </c>
      <c r="Y4347" t="s">
        <v>3258</v>
      </c>
      <c r="Z4347" t="s">
        <v>3259</v>
      </c>
      <c r="AA4347">
        <v>2159160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300000</v>
      </c>
      <c r="G4348" s="202">
        <v>1312789</v>
      </c>
      <c r="H4348" s="198">
        <v>37041.491643518515</v>
      </c>
      <c r="I4348" t="s">
        <v>2991</v>
      </c>
      <c r="M4348" t="s">
        <v>2946</v>
      </c>
      <c r="N4348" t="s">
        <v>1268</v>
      </c>
      <c r="O4348" t="s">
        <v>372</v>
      </c>
      <c r="P4348" s="199">
        <v>10000</v>
      </c>
      <c r="S4348" t="s">
        <v>2947</v>
      </c>
      <c r="T4348" t="s">
        <v>3255</v>
      </c>
      <c r="U4348" s="201">
        <v>3.585</v>
      </c>
      <c r="V4348" t="s">
        <v>892</v>
      </c>
      <c r="W4348" t="s">
        <v>2914</v>
      </c>
      <c r="X4348" t="s">
        <v>2915</v>
      </c>
      <c r="Y4348" t="s">
        <v>3275</v>
      </c>
      <c r="Z4348" t="s">
        <v>1909</v>
      </c>
      <c r="AA4348" t="s">
        <v>3573</v>
      </c>
      <c r="AB4348" s="198">
        <v>37043.875</v>
      </c>
      <c r="AC4348" s="198">
        <v>37072.875</v>
      </c>
    </row>
    <row r="4349" spans="1:29" x14ac:dyDescent="0.25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150000</v>
      </c>
      <c r="G4349" s="202">
        <v>1312790</v>
      </c>
      <c r="H4349" s="198">
        <v>37041.491678240738</v>
      </c>
      <c r="I4349" t="s">
        <v>2991</v>
      </c>
      <c r="M4349" t="s">
        <v>2946</v>
      </c>
      <c r="N4349" t="s">
        <v>1268</v>
      </c>
      <c r="O4349" t="s">
        <v>2320</v>
      </c>
      <c r="P4349" s="199">
        <v>5000</v>
      </c>
      <c r="S4349" t="s">
        <v>2947</v>
      </c>
      <c r="T4349" t="s">
        <v>3255</v>
      </c>
      <c r="U4349" s="201">
        <v>3.72</v>
      </c>
      <c r="V4349" t="s">
        <v>4857</v>
      </c>
      <c r="W4349" t="s">
        <v>89</v>
      </c>
      <c r="X4349" t="s">
        <v>90</v>
      </c>
      <c r="Y4349" t="s">
        <v>3275</v>
      </c>
      <c r="Z4349" t="s">
        <v>1909</v>
      </c>
      <c r="AA4349" t="s">
        <v>3574</v>
      </c>
      <c r="AB4349" s="198">
        <v>37043.875</v>
      </c>
      <c r="AC4349" s="198">
        <v>37072.875</v>
      </c>
    </row>
    <row r="4350" spans="1:29" x14ac:dyDescent="0.25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19</v>
      </c>
      <c r="G4350" s="202">
        <v>1312792</v>
      </c>
      <c r="H4350" s="198">
        <v>37041.491724537038</v>
      </c>
      <c r="I4350" t="s">
        <v>3278</v>
      </c>
      <c r="M4350" t="s">
        <v>2952</v>
      </c>
      <c r="N4350" t="s">
        <v>3252</v>
      </c>
      <c r="O4350" t="s">
        <v>3253</v>
      </c>
      <c r="P4350" s="199">
        <v>19</v>
      </c>
      <c r="S4350" t="s">
        <v>3254</v>
      </c>
      <c r="T4350" t="s">
        <v>3255</v>
      </c>
      <c r="U4350" s="201">
        <v>1690</v>
      </c>
      <c r="V4350" t="s">
        <v>199</v>
      </c>
      <c r="W4350" t="s">
        <v>3261</v>
      </c>
      <c r="X4350" t="s">
        <v>3257</v>
      </c>
      <c r="Y4350" t="s">
        <v>3258</v>
      </c>
      <c r="Z4350" t="s">
        <v>3259</v>
      </c>
      <c r="AA4350">
        <v>2159158</v>
      </c>
    </row>
    <row r="4351" spans="1:29" x14ac:dyDescent="0.25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59</v>
      </c>
      <c r="F4351" s="213">
        <f t="shared" si="340"/>
        <v>2950</v>
      </c>
      <c r="G4351" s="202">
        <v>1312793</v>
      </c>
      <c r="H4351" s="198">
        <v>37041.491759259261</v>
      </c>
      <c r="I4351" t="s">
        <v>1676</v>
      </c>
      <c r="M4351" t="s">
        <v>1657</v>
      </c>
      <c r="N4351" t="s">
        <v>2977</v>
      </c>
      <c r="O4351" t="s">
        <v>5</v>
      </c>
      <c r="P4351" s="199">
        <v>50</v>
      </c>
      <c r="S4351" t="s">
        <v>2945</v>
      </c>
      <c r="T4351" t="s">
        <v>3255</v>
      </c>
      <c r="U4351" s="201">
        <v>59.25</v>
      </c>
      <c r="V4351" t="s">
        <v>8</v>
      </c>
      <c r="W4351" t="s">
        <v>1253</v>
      </c>
      <c r="X4351" t="s">
        <v>3001</v>
      </c>
      <c r="Y4351" t="s">
        <v>1072</v>
      </c>
      <c r="Z4351" t="s">
        <v>1904</v>
      </c>
      <c r="AA4351">
        <v>626407.1</v>
      </c>
      <c r="AB4351" s="198">
        <v>37257.71597222222</v>
      </c>
      <c r="AC4351" s="198">
        <v>37315.71597222222</v>
      </c>
    </row>
    <row r="4352" spans="1:29" x14ac:dyDescent="0.25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75000</v>
      </c>
      <c r="G4352" s="202">
        <v>1312794</v>
      </c>
      <c r="H4352" s="198">
        <v>37041.491782407407</v>
      </c>
      <c r="I4352" t="s">
        <v>3151</v>
      </c>
      <c r="M4352" t="s">
        <v>2946</v>
      </c>
      <c r="N4352" t="s">
        <v>1268</v>
      </c>
      <c r="O4352" t="s">
        <v>884</v>
      </c>
      <c r="P4352" s="199">
        <v>2500</v>
      </c>
      <c r="S4352" t="s">
        <v>2947</v>
      </c>
      <c r="T4352" t="s">
        <v>3255</v>
      </c>
      <c r="U4352" s="201">
        <v>3.54</v>
      </c>
      <c r="V4352" t="s">
        <v>3191</v>
      </c>
      <c r="W4352" t="s">
        <v>2937</v>
      </c>
      <c r="X4352" t="s">
        <v>2938</v>
      </c>
      <c r="Y4352" t="s">
        <v>3275</v>
      </c>
      <c r="Z4352" t="s">
        <v>1909</v>
      </c>
      <c r="AA4352" t="s">
        <v>3575</v>
      </c>
      <c r="AB4352" s="198">
        <v>37043.875</v>
      </c>
      <c r="AC4352" s="198">
        <v>37072.875</v>
      </c>
    </row>
    <row r="4353" spans="1:29" x14ac:dyDescent="0.25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31</v>
      </c>
      <c r="F4353" s="213">
        <f t="shared" si="340"/>
        <v>620000</v>
      </c>
      <c r="G4353" s="202">
        <v>1312797</v>
      </c>
      <c r="H4353" s="198">
        <v>37041.491990740738</v>
      </c>
      <c r="I4353" t="s">
        <v>67</v>
      </c>
      <c r="M4353" t="s">
        <v>2946</v>
      </c>
      <c r="N4353" t="s">
        <v>1268</v>
      </c>
      <c r="O4353" t="s">
        <v>1537</v>
      </c>
      <c r="P4353" s="199">
        <v>20000</v>
      </c>
      <c r="S4353" t="s">
        <v>2947</v>
      </c>
      <c r="T4353" t="s">
        <v>3255</v>
      </c>
      <c r="U4353" s="201">
        <v>3.7250000000000001</v>
      </c>
      <c r="V4353" t="s">
        <v>442</v>
      </c>
      <c r="W4353" t="s">
        <v>1767</v>
      </c>
      <c r="X4353" t="s">
        <v>1269</v>
      </c>
      <c r="Y4353" t="s">
        <v>3275</v>
      </c>
      <c r="Z4353" t="s">
        <v>1909</v>
      </c>
      <c r="AA4353" t="s">
        <v>3576</v>
      </c>
      <c r="AB4353" s="198">
        <v>37073.875</v>
      </c>
      <c r="AC4353" s="198">
        <v>37103.875</v>
      </c>
    </row>
    <row r="4354" spans="1:29" x14ac:dyDescent="0.25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20</v>
      </c>
      <c r="G4354" s="202">
        <v>1312798</v>
      </c>
      <c r="H4354" s="198">
        <v>37041.492025462961</v>
      </c>
      <c r="I4354" t="s">
        <v>49</v>
      </c>
      <c r="M4354" t="s">
        <v>2952</v>
      </c>
      <c r="N4354" t="s">
        <v>3252</v>
      </c>
      <c r="O4354" t="s">
        <v>3253</v>
      </c>
      <c r="P4354" s="199">
        <v>20</v>
      </c>
      <c r="S4354" t="s">
        <v>3254</v>
      </c>
      <c r="T4354" t="s">
        <v>3255</v>
      </c>
      <c r="U4354" s="201">
        <v>1690</v>
      </c>
      <c r="V4354" t="s">
        <v>50</v>
      </c>
      <c r="W4354" t="s">
        <v>3261</v>
      </c>
      <c r="X4354" t="s">
        <v>3257</v>
      </c>
      <c r="Y4354" t="s">
        <v>3258</v>
      </c>
      <c r="Z4354" t="s">
        <v>3259</v>
      </c>
      <c r="AA4354">
        <v>2159154</v>
      </c>
    </row>
    <row r="4355" spans="1:29" x14ac:dyDescent="0.25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10000</v>
      </c>
      <c r="G4355" s="202">
        <v>1312799</v>
      </c>
      <c r="H4355" s="198">
        <v>37041.492025462961</v>
      </c>
      <c r="I4355" t="s">
        <v>3341</v>
      </c>
      <c r="M4355" t="s">
        <v>2946</v>
      </c>
      <c r="N4355" t="s">
        <v>96</v>
      </c>
      <c r="O4355" t="s">
        <v>1016</v>
      </c>
      <c r="Q4355" s="199">
        <v>10000</v>
      </c>
      <c r="S4355" t="s">
        <v>3329</v>
      </c>
      <c r="T4355" t="s">
        <v>97</v>
      </c>
      <c r="U4355" s="201">
        <v>4.7725</v>
      </c>
      <c r="V4355" t="s">
        <v>3342</v>
      </c>
      <c r="W4355" t="s">
        <v>98</v>
      </c>
      <c r="X4355" t="s">
        <v>99</v>
      </c>
      <c r="Y4355" t="s">
        <v>1528</v>
      </c>
      <c r="Z4355" t="s">
        <v>1910</v>
      </c>
      <c r="AA4355">
        <v>818965</v>
      </c>
      <c r="AB4355" s="198">
        <v>37041.875</v>
      </c>
      <c r="AC4355" s="198">
        <v>37041.875</v>
      </c>
    </row>
    <row r="4356" spans="1:29" x14ac:dyDescent="0.25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123</v>
      </c>
      <c r="F4356" s="213">
        <f t="shared" si="340"/>
        <v>615000</v>
      </c>
      <c r="G4356" s="202">
        <v>1312800</v>
      </c>
      <c r="H4356" s="198">
        <v>37041.492060185185</v>
      </c>
      <c r="I4356" t="s">
        <v>1451</v>
      </c>
      <c r="M4356" t="s">
        <v>2946</v>
      </c>
      <c r="N4356" t="s">
        <v>1268</v>
      </c>
      <c r="O4356" t="s">
        <v>251</v>
      </c>
      <c r="Q4356" s="199">
        <v>5000</v>
      </c>
      <c r="S4356" t="s">
        <v>2947</v>
      </c>
      <c r="T4356" t="s">
        <v>3255</v>
      </c>
      <c r="U4356" s="201">
        <v>3.82</v>
      </c>
      <c r="V4356" t="s">
        <v>3126</v>
      </c>
      <c r="W4356" t="s">
        <v>1767</v>
      </c>
      <c r="X4356" t="s">
        <v>1269</v>
      </c>
      <c r="Y4356" t="s">
        <v>3275</v>
      </c>
      <c r="Z4356" t="s">
        <v>1909</v>
      </c>
      <c r="AA4356" t="s">
        <v>3577</v>
      </c>
      <c r="AB4356" s="198">
        <v>37073</v>
      </c>
      <c r="AC4356" s="198">
        <v>37195</v>
      </c>
    </row>
    <row r="4357" spans="1:29" x14ac:dyDescent="0.25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55890</v>
      </c>
      <c r="G4357" s="202">
        <v>1312801</v>
      </c>
      <c r="H4357" s="198">
        <v>37041.4921412037</v>
      </c>
      <c r="I4357" t="s">
        <v>1262</v>
      </c>
      <c r="M4357" t="s">
        <v>2946</v>
      </c>
      <c r="N4357" t="s">
        <v>1268</v>
      </c>
      <c r="O4357" t="s">
        <v>74</v>
      </c>
      <c r="P4357" s="199">
        <v>1863</v>
      </c>
      <c r="S4357" t="s">
        <v>2947</v>
      </c>
      <c r="T4357" t="s">
        <v>3255</v>
      </c>
      <c r="U4357" s="201">
        <v>3.66</v>
      </c>
      <c r="V4357" t="s">
        <v>79</v>
      </c>
      <c r="W4357" t="s">
        <v>1580</v>
      </c>
      <c r="X4357" t="s">
        <v>1093</v>
      </c>
      <c r="Y4357" t="s">
        <v>3275</v>
      </c>
      <c r="Z4357" t="s">
        <v>1909</v>
      </c>
      <c r="AA4357" t="s">
        <v>3578</v>
      </c>
      <c r="AB4357" s="198">
        <v>37043.875</v>
      </c>
      <c r="AC4357" s="198">
        <v>37072.875</v>
      </c>
    </row>
    <row r="4358" spans="1:29" x14ac:dyDescent="0.25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151</v>
      </c>
      <c r="F4358" s="213">
        <f t="shared" si="340"/>
        <v>453000</v>
      </c>
      <c r="G4358" s="202">
        <v>1312802</v>
      </c>
      <c r="H4358" s="198">
        <v>37041.492268518516</v>
      </c>
      <c r="I4358" t="s">
        <v>1427</v>
      </c>
      <c r="M4358" t="s">
        <v>2946</v>
      </c>
      <c r="N4358" t="s">
        <v>3384</v>
      </c>
      <c r="O4358" t="s">
        <v>1156</v>
      </c>
      <c r="Q4358" s="199">
        <v>3000</v>
      </c>
      <c r="S4358" t="s">
        <v>2947</v>
      </c>
      <c r="T4358" t="s">
        <v>3255</v>
      </c>
      <c r="U4358" s="201">
        <v>0.25</v>
      </c>
      <c r="V4358" t="s">
        <v>2170</v>
      </c>
      <c r="W4358" t="s">
        <v>89</v>
      </c>
      <c r="X4358" t="s">
        <v>1558</v>
      </c>
      <c r="Y4358" t="s">
        <v>1528</v>
      </c>
      <c r="Z4358" t="s">
        <v>1909</v>
      </c>
      <c r="AA4358" t="s">
        <v>3579</v>
      </c>
      <c r="AB4358" s="198">
        <v>37196</v>
      </c>
      <c r="AC4358" s="198">
        <v>37346</v>
      </c>
    </row>
    <row r="4359" spans="1:29" x14ac:dyDescent="0.25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1312803</v>
      </c>
      <c r="H4359" s="198">
        <v>37041.492395833331</v>
      </c>
      <c r="I4359" t="s">
        <v>1451</v>
      </c>
      <c r="M4359" t="s">
        <v>2946</v>
      </c>
      <c r="N4359" t="s">
        <v>96</v>
      </c>
      <c r="O4359" t="s">
        <v>1016</v>
      </c>
      <c r="P4359" s="199">
        <v>10000</v>
      </c>
      <c r="S4359" t="s">
        <v>3329</v>
      </c>
      <c r="T4359" t="s">
        <v>97</v>
      </c>
      <c r="U4359" s="201">
        <v>4.7725</v>
      </c>
      <c r="V4359" t="s">
        <v>3373</v>
      </c>
      <c r="W4359" t="s">
        <v>98</v>
      </c>
      <c r="X4359" t="s">
        <v>99</v>
      </c>
      <c r="Y4359" t="s">
        <v>1528</v>
      </c>
      <c r="Z4359" t="s">
        <v>1910</v>
      </c>
      <c r="AA4359">
        <v>818968</v>
      </c>
      <c r="AB4359" s="198">
        <v>37041.875</v>
      </c>
      <c r="AC4359" s="198">
        <v>37041.875</v>
      </c>
    </row>
    <row r="4360" spans="1:29" x14ac:dyDescent="0.25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20</v>
      </c>
      <c r="G4360" s="202">
        <v>1312805</v>
      </c>
      <c r="H4360" s="198">
        <v>37041.492418981485</v>
      </c>
      <c r="I4360" t="s">
        <v>3428</v>
      </c>
      <c r="M4360" t="s">
        <v>2952</v>
      </c>
      <c r="N4360" t="s">
        <v>3252</v>
      </c>
      <c r="O4360" t="s">
        <v>3253</v>
      </c>
      <c r="Q4360" s="199">
        <v>20</v>
      </c>
      <c r="S4360" t="s">
        <v>3254</v>
      </c>
      <c r="T4360" t="s">
        <v>3255</v>
      </c>
      <c r="U4360" s="201">
        <v>1691</v>
      </c>
      <c r="V4360" t="s">
        <v>3429</v>
      </c>
      <c r="W4360" t="s">
        <v>3261</v>
      </c>
      <c r="X4360" t="s">
        <v>3257</v>
      </c>
      <c r="Y4360" t="s">
        <v>3258</v>
      </c>
      <c r="Z4360" t="s">
        <v>3259</v>
      </c>
      <c r="AA4360">
        <v>2159152</v>
      </c>
    </row>
    <row r="4361" spans="1:29" x14ac:dyDescent="0.25">
      <c r="A4361" s="44" t="str">
        <f t="shared" si="336"/>
        <v xml:space="preserve"> Natural Gas Physical</v>
      </c>
      <c r="B4361" s="44" t="str">
        <f t="shared" si="337"/>
        <v/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10000</v>
      </c>
      <c r="G4361" s="202">
        <v>1312806</v>
      </c>
      <c r="H4361" s="198">
        <v>37041.492476851854</v>
      </c>
      <c r="I4361" t="s">
        <v>1451</v>
      </c>
      <c r="M4361" t="s">
        <v>2946</v>
      </c>
      <c r="N4361" t="s">
        <v>96</v>
      </c>
      <c r="O4361" t="s">
        <v>1016</v>
      </c>
      <c r="P4361" s="199">
        <v>10000</v>
      </c>
      <c r="S4361" t="s">
        <v>3329</v>
      </c>
      <c r="T4361" t="s">
        <v>97</v>
      </c>
      <c r="U4361" s="201">
        <v>4.7699999999999996</v>
      </c>
      <c r="V4361" t="s">
        <v>3373</v>
      </c>
      <c r="W4361" t="s">
        <v>98</v>
      </c>
      <c r="X4361" t="s">
        <v>99</v>
      </c>
      <c r="Y4361" t="s">
        <v>1528</v>
      </c>
      <c r="Z4361" t="s">
        <v>1910</v>
      </c>
      <c r="AA4361">
        <v>818969</v>
      </c>
      <c r="AB4361" s="198">
        <v>37041.875</v>
      </c>
      <c r="AC4361" s="198">
        <v>37041.875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1312807</v>
      </c>
      <c r="H4362" s="198">
        <v>37041.492569444446</v>
      </c>
      <c r="I4362" t="s">
        <v>1272</v>
      </c>
      <c r="M4362" t="s">
        <v>2946</v>
      </c>
      <c r="N4362" t="s">
        <v>1268</v>
      </c>
      <c r="O4362" t="s">
        <v>1537</v>
      </c>
      <c r="P4362" s="199">
        <v>10000</v>
      </c>
      <c r="S4362" t="s">
        <v>2947</v>
      </c>
      <c r="T4362" t="s">
        <v>3255</v>
      </c>
      <c r="U4362" s="201">
        <v>3.72</v>
      </c>
      <c r="V4362" t="s">
        <v>1703</v>
      </c>
      <c r="W4362" t="s">
        <v>1767</v>
      </c>
      <c r="X4362" t="s">
        <v>1269</v>
      </c>
      <c r="Y4362" t="s">
        <v>3275</v>
      </c>
      <c r="Z4362" t="s">
        <v>1909</v>
      </c>
      <c r="AA4362" t="s">
        <v>3580</v>
      </c>
      <c r="AB4362" s="198">
        <v>37073.875</v>
      </c>
      <c r="AC4362" s="198">
        <v>37103.875</v>
      </c>
    </row>
    <row r="4363" spans="1:29" x14ac:dyDescent="0.25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1312808</v>
      </c>
      <c r="H4363" s="198">
        <v>37041.492615740739</v>
      </c>
      <c r="I4363" t="s">
        <v>1395</v>
      </c>
      <c r="M4363" t="s">
        <v>3086</v>
      </c>
      <c r="N4363" t="s">
        <v>1063</v>
      </c>
      <c r="O4363" t="s">
        <v>1344</v>
      </c>
      <c r="P4363" s="199">
        <v>50000</v>
      </c>
      <c r="S4363" t="s">
        <v>2953</v>
      </c>
      <c r="T4363" t="s">
        <v>3255</v>
      </c>
      <c r="U4363" s="201">
        <v>28.57</v>
      </c>
      <c r="V4363" t="s">
        <v>3344</v>
      </c>
      <c r="W4363" t="s">
        <v>1065</v>
      </c>
      <c r="X4363" t="s">
        <v>1120</v>
      </c>
      <c r="Y4363" t="s">
        <v>1670</v>
      </c>
      <c r="Z4363" t="s">
        <v>1909</v>
      </c>
      <c r="AA4363">
        <v>109764</v>
      </c>
      <c r="AB4363" s="198">
        <v>37073</v>
      </c>
      <c r="AC4363" s="198">
        <v>37103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155000</v>
      </c>
      <c r="G4364" s="202">
        <v>1312811</v>
      </c>
      <c r="H4364" s="198">
        <v>37041.493032407408</v>
      </c>
      <c r="I4364" t="s">
        <v>1569</v>
      </c>
      <c r="M4364" t="s">
        <v>2946</v>
      </c>
      <c r="N4364" t="s">
        <v>1538</v>
      </c>
      <c r="O4364" t="s">
        <v>2596</v>
      </c>
      <c r="P4364" s="199">
        <v>5000</v>
      </c>
      <c r="S4364" t="s">
        <v>2947</v>
      </c>
      <c r="T4364" t="s">
        <v>3255</v>
      </c>
      <c r="U4364" s="201">
        <v>-1.2849999999999999</v>
      </c>
      <c r="V4364" t="s">
        <v>1322</v>
      </c>
      <c r="W4364" t="s">
        <v>106</v>
      </c>
      <c r="X4364" t="s">
        <v>107</v>
      </c>
      <c r="Y4364" t="s">
        <v>3275</v>
      </c>
      <c r="Z4364" t="s">
        <v>1909</v>
      </c>
      <c r="AA4364" t="s">
        <v>3581</v>
      </c>
      <c r="AB4364" s="198">
        <v>37073.875</v>
      </c>
      <c r="AC4364" s="198">
        <v>37103.875</v>
      </c>
    </row>
    <row r="4365" spans="1:29" x14ac:dyDescent="0.25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151</v>
      </c>
      <c r="F4365" s="213">
        <f t="shared" si="345"/>
        <v>755000</v>
      </c>
      <c r="G4365" s="202">
        <v>1312812</v>
      </c>
      <c r="H4365" s="198">
        <v>37041.493067129632</v>
      </c>
      <c r="I4365" t="s">
        <v>1062</v>
      </c>
      <c r="M4365" t="s">
        <v>2946</v>
      </c>
      <c r="N4365" t="s">
        <v>1268</v>
      </c>
      <c r="O4365" t="s">
        <v>1555</v>
      </c>
      <c r="P4365" s="199">
        <v>5000</v>
      </c>
      <c r="S4365" t="s">
        <v>2947</v>
      </c>
      <c r="T4365" t="s">
        <v>3255</v>
      </c>
      <c r="U4365" s="201">
        <v>4.1550000000000002</v>
      </c>
      <c r="V4365" t="s">
        <v>1342</v>
      </c>
      <c r="W4365" t="s">
        <v>1767</v>
      </c>
      <c r="X4365" t="s">
        <v>1269</v>
      </c>
      <c r="Y4365" t="s">
        <v>3275</v>
      </c>
      <c r="Z4365" t="s">
        <v>1909</v>
      </c>
      <c r="AA4365" t="s">
        <v>3582</v>
      </c>
      <c r="AB4365" s="198">
        <v>37196</v>
      </c>
      <c r="AC4365" s="198">
        <v>37346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1312816</v>
      </c>
      <c r="H4366" s="198">
        <v>37041.493298611109</v>
      </c>
      <c r="I4366" t="s">
        <v>75</v>
      </c>
      <c r="M4366" t="s">
        <v>2946</v>
      </c>
      <c r="N4366" t="s">
        <v>1538</v>
      </c>
      <c r="O4366" t="s">
        <v>917</v>
      </c>
      <c r="P4366" s="199">
        <v>5000</v>
      </c>
      <c r="S4366" t="s">
        <v>2947</v>
      </c>
      <c r="T4366" t="s">
        <v>3255</v>
      </c>
      <c r="U4366" s="201">
        <v>-0.89500000000000002</v>
      </c>
      <c r="V4366" t="s">
        <v>1383</v>
      </c>
      <c r="W4366" t="s">
        <v>106</v>
      </c>
      <c r="X4366" t="s">
        <v>107</v>
      </c>
      <c r="Y4366" t="s">
        <v>3275</v>
      </c>
      <c r="Z4366" t="s">
        <v>1909</v>
      </c>
      <c r="AA4366" t="s">
        <v>3583</v>
      </c>
      <c r="AB4366" s="198">
        <v>37165.915972222225</v>
      </c>
      <c r="AC4366" s="198">
        <v>37195.915972222225</v>
      </c>
    </row>
    <row r="4367" spans="1:29" x14ac:dyDescent="0.25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</v>
      </c>
      <c r="G4367" s="202">
        <v>1312818</v>
      </c>
      <c r="H4367" s="198">
        <v>37041.493437500001</v>
      </c>
      <c r="I4367" t="s">
        <v>1274</v>
      </c>
      <c r="M4367" t="s">
        <v>1657</v>
      </c>
      <c r="N4367" t="s">
        <v>2977</v>
      </c>
      <c r="O4367" t="s">
        <v>40</v>
      </c>
      <c r="Q4367" s="199">
        <v>50</v>
      </c>
      <c r="S4367" t="s">
        <v>2945</v>
      </c>
      <c r="T4367" t="s">
        <v>3255</v>
      </c>
      <c r="U4367" s="201">
        <v>38</v>
      </c>
      <c r="V4367" t="s">
        <v>1674</v>
      </c>
      <c r="W4367" t="s">
        <v>1242</v>
      </c>
      <c r="X4367" t="s">
        <v>2984</v>
      </c>
      <c r="Y4367" t="s">
        <v>1072</v>
      </c>
      <c r="Z4367" t="s">
        <v>1904</v>
      </c>
      <c r="AA4367">
        <v>626410.1</v>
      </c>
      <c r="AB4367" s="198">
        <v>37043.875</v>
      </c>
      <c r="AC4367" s="198">
        <v>37043.875</v>
      </c>
    </row>
    <row r="4368" spans="1:29" x14ac:dyDescent="0.25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50000</v>
      </c>
      <c r="G4368" s="202">
        <v>1312819</v>
      </c>
      <c r="H4368" s="198">
        <v>37041.49359953704</v>
      </c>
      <c r="I4368" t="s">
        <v>1267</v>
      </c>
      <c r="M4368" t="s">
        <v>3086</v>
      </c>
      <c r="N4368" t="s">
        <v>1063</v>
      </c>
      <c r="O4368" t="s">
        <v>2972</v>
      </c>
      <c r="Q4368" s="199">
        <v>50000</v>
      </c>
      <c r="S4368" t="s">
        <v>2953</v>
      </c>
      <c r="T4368" t="s">
        <v>3255</v>
      </c>
      <c r="U4368" s="201">
        <v>28.61</v>
      </c>
      <c r="V4368" t="s">
        <v>1511</v>
      </c>
      <c r="W4368" t="s">
        <v>1065</v>
      </c>
      <c r="X4368" t="s">
        <v>1066</v>
      </c>
      <c r="Y4368" t="s">
        <v>1670</v>
      </c>
      <c r="Z4368" t="s">
        <v>1909</v>
      </c>
      <c r="AA4368">
        <v>109766</v>
      </c>
      <c r="AB4368" s="198">
        <v>37073</v>
      </c>
      <c r="AC4368" s="198">
        <v>37103</v>
      </c>
    </row>
    <row r="4369" spans="1:29" x14ac:dyDescent="0.25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20</v>
      </c>
      <c r="G4369" s="202">
        <v>1312821</v>
      </c>
      <c r="H4369" s="198">
        <v>37041.493900462963</v>
      </c>
      <c r="I4369" t="s">
        <v>3278</v>
      </c>
      <c r="M4369" t="s">
        <v>2952</v>
      </c>
      <c r="N4369" t="s">
        <v>3252</v>
      </c>
      <c r="O4369" t="s">
        <v>3253</v>
      </c>
      <c r="P4369" s="199">
        <v>20</v>
      </c>
      <c r="S4369" t="s">
        <v>3254</v>
      </c>
      <c r="T4369" t="s">
        <v>3255</v>
      </c>
      <c r="U4369" s="201">
        <v>1690</v>
      </c>
      <c r="V4369" t="s">
        <v>199</v>
      </c>
      <c r="W4369" t="s">
        <v>3261</v>
      </c>
      <c r="X4369" t="s">
        <v>3257</v>
      </c>
      <c r="Y4369" t="s">
        <v>3258</v>
      </c>
      <c r="Z4369" t="s">
        <v>3259</v>
      </c>
      <c r="AA4369">
        <v>2159150</v>
      </c>
    </row>
    <row r="4370" spans="1:29" x14ac:dyDescent="0.25">
      <c r="A4370" s="44" t="str">
        <f t="shared" si="341"/>
        <v>US Crude Financial</v>
      </c>
      <c r="B4370" s="44" t="str">
        <f t="shared" si="342"/>
        <v>US</v>
      </c>
      <c r="C4370" s="44" t="str">
        <f t="shared" si="343"/>
        <v>Crude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50000</v>
      </c>
      <c r="G4370" s="202">
        <v>1312820</v>
      </c>
      <c r="H4370" s="198">
        <v>37041.493900462963</v>
      </c>
      <c r="I4370" t="s">
        <v>1062</v>
      </c>
      <c r="M4370" t="s">
        <v>3086</v>
      </c>
      <c r="N4370" t="s">
        <v>1063</v>
      </c>
      <c r="O4370" t="s">
        <v>2972</v>
      </c>
      <c r="P4370" s="199">
        <v>50000</v>
      </c>
      <c r="S4370" t="s">
        <v>2953</v>
      </c>
      <c r="T4370" t="s">
        <v>3255</v>
      </c>
      <c r="U4370" s="201">
        <v>28.59</v>
      </c>
      <c r="V4370" t="s">
        <v>1513</v>
      </c>
      <c r="W4370" t="s">
        <v>1065</v>
      </c>
      <c r="X4370" t="s">
        <v>1066</v>
      </c>
      <c r="Y4370" t="s">
        <v>1670</v>
      </c>
      <c r="Z4370" t="s">
        <v>1909</v>
      </c>
      <c r="AA4370">
        <v>109767</v>
      </c>
      <c r="AB4370" s="198">
        <v>37073</v>
      </c>
      <c r="AC4370" s="198">
        <v>37103</v>
      </c>
    </row>
    <row r="4371" spans="1:29" x14ac:dyDescent="0.25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214</v>
      </c>
      <c r="F4371" s="213">
        <f t="shared" si="345"/>
        <v>1070000</v>
      </c>
      <c r="G4371" s="202">
        <v>1312825</v>
      </c>
      <c r="H4371" s="198">
        <v>37041.49422453704</v>
      </c>
      <c r="I4371" t="s">
        <v>1427</v>
      </c>
      <c r="M4371" t="s">
        <v>2946</v>
      </c>
      <c r="N4371" t="s">
        <v>3384</v>
      </c>
      <c r="O4371" t="s">
        <v>3584</v>
      </c>
      <c r="Q4371" s="199">
        <v>5000</v>
      </c>
      <c r="S4371" t="s">
        <v>2947</v>
      </c>
      <c r="T4371" t="s">
        <v>3255</v>
      </c>
      <c r="U4371" s="201">
        <v>0.14499999999999999</v>
      </c>
      <c r="V4371" t="s">
        <v>2170</v>
      </c>
      <c r="W4371" t="s">
        <v>89</v>
      </c>
      <c r="X4371" t="s">
        <v>1558</v>
      </c>
      <c r="Y4371" t="s">
        <v>1528</v>
      </c>
      <c r="Z4371" t="s">
        <v>1909</v>
      </c>
      <c r="AA4371" t="s">
        <v>3585</v>
      </c>
      <c r="AB4371" s="198">
        <v>37347</v>
      </c>
      <c r="AC4371" s="198">
        <v>37560</v>
      </c>
    </row>
    <row r="4372" spans="1:29" x14ac:dyDescent="0.25">
      <c r="A4372" s="44" t="str">
        <f t="shared" si="341"/>
        <v>US Power Financial</v>
      </c>
      <c r="B4372" s="44" t="str">
        <f t="shared" si="342"/>
        <v>US</v>
      </c>
      <c r="C4372" s="44" t="str">
        <f t="shared" si="343"/>
        <v>Power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</v>
      </c>
      <c r="G4372" s="202">
        <v>1312826</v>
      </c>
      <c r="H4372" s="198">
        <v>37041.494988425926</v>
      </c>
      <c r="I4372" t="s">
        <v>1246</v>
      </c>
      <c r="M4372" t="s">
        <v>1657</v>
      </c>
      <c r="N4372" t="s">
        <v>1069</v>
      </c>
      <c r="O4372" t="s">
        <v>47</v>
      </c>
      <c r="Q4372" s="199">
        <v>50</v>
      </c>
      <c r="S4372" t="s">
        <v>2945</v>
      </c>
      <c r="T4372" t="s">
        <v>3255</v>
      </c>
      <c r="U4372" s="201">
        <v>33</v>
      </c>
      <c r="V4372" t="s">
        <v>10</v>
      </c>
      <c r="W4372" t="s">
        <v>1242</v>
      </c>
      <c r="X4372" t="s">
        <v>2984</v>
      </c>
      <c r="Y4372" t="s">
        <v>1072</v>
      </c>
      <c r="Z4372" t="s">
        <v>1909</v>
      </c>
      <c r="AA4372">
        <v>626415.1</v>
      </c>
      <c r="AB4372" s="198">
        <v>37043.875</v>
      </c>
      <c r="AC4372" s="198">
        <v>37043.875</v>
      </c>
    </row>
    <row r="4373" spans="1:29" x14ac:dyDescent="0.25">
      <c r="A4373" s="44" t="str">
        <f t="shared" si="341"/>
        <v xml:space="preserve"> Natural Gas Physical</v>
      </c>
      <c r="B4373" s="44" t="str">
        <f t="shared" si="342"/>
        <v/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10000</v>
      </c>
      <c r="G4373" s="202">
        <v>1312827</v>
      </c>
      <c r="H4373" s="198">
        <v>37041.495034722226</v>
      </c>
      <c r="I4373" t="s">
        <v>3341</v>
      </c>
      <c r="M4373" t="s">
        <v>2946</v>
      </c>
      <c r="N4373" t="s">
        <v>96</v>
      </c>
      <c r="O4373" t="s">
        <v>1016</v>
      </c>
      <c r="P4373" s="199">
        <v>10000</v>
      </c>
      <c r="S4373" t="s">
        <v>3329</v>
      </c>
      <c r="T4373" t="s">
        <v>97</v>
      </c>
      <c r="U4373" s="201">
        <v>4.7675000000000001</v>
      </c>
      <c r="V4373" t="s">
        <v>3342</v>
      </c>
      <c r="W4373" t="s">
        <v>98</v>
      </c>
      <c r="X4373" t="s">
        <v>99</v>
      </c>
      <c r="Y4373" t="s">
        <v>1528</v>
      </c>
      <c r="Z4373" t="s">
        <v>1910</v>
      </c>
      <c r="AA4373">
        <v>818972</v>
      </c>
      <c r="AB4373" s="198">
        <v>37041.875</v>
      </c>
      <c r="AC4373" s="198">
        <v>37041.875</v>
      </c>
    </row>
    <row r="4374" spans="1:29" x14ac:dyDescent="0.25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50000</v>
      </c>
      <c r="G4374" s="202">
        <v>1312828</v>
      </c>
      <c r="H4374" s="198">
        <v>37041.495046296295</v>
      </c>
      <c r="I4374" t="s">
        <v>1267</v>
      </c>
      <c r="M4374" t="s">
        <v>3086</v>
      </c>
      <c r="N4374" t="s">
        <v>1063</v>
      </c>
      <c r="O4374" t="s">
        <v>2972</v>
      </c>
      <c r="Q4374" s="199">
        <v>50000</v>
      </c>
      <c r="S4374" t="s">
        <v>2953</v>
      </c>
      <c r="T4374" t="s">
        <v>3255</v>
      </c>
      <c r="U4374" s="201">
        <v>28.61</v>
      </c>
      <c r="V4374" t="s">
        <v>1511</v>
      </c>
      <c r="W4374" t="s">
        <v>1065</v>
      </c>
      <c r="X4374" t="s">
        <v>1066</v>
      </c>
      <c r="Y4374" t="s">
        <v>1670</v>
      </c>
      <c r="Z4374" t="s">
        <v>1909</v>
      </c>
      <c r="AA4374">
        <v>109768</v>
      </c>
      <c r="AB4374" s="198">
        <v>37073</v>
      </c>
      <c r="AC4374" s="198">
        <v>37103</v>
      </c>
    </row>
    <row r="4375" spans="1:29" x14ac:dyDescent="0.25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1312831</v>
      </c>
      <c r="H4375" s="198">
        <v>37041.49596064815</v>
      </c>
      <c r="I4375" t="s">
        <v>3380</v>
      </c>
      <c r="M4375" t="s">
        <v>2946</v>
      </c>
      <c r="N4375" t="s">
        <v>96</v>
      </c>
      <c r="O4375" t="s">
        <v>1016</v>
      </c>
      <c r="P4375" s="199">
        <v>10000</v>
      </c>
      <c r="S4375" t="s">
        <v>3329</v>
      </c>
      <c r="T4375" t="s">
        <v>97</v>
      </c>
      <c r="U4375" s="201">
        <v>4.7649999999999997</v>
      </c>
      <c r="V4375" t="s">
        <v>3586</v>
      </c>
      <c r="W4375" t="s">
        <v>98</v>
      </c>
      <c r="X4375" t="s">
        <v>99</v>
      </c>
      <c r="Y4375" t="s">
        <v>1528</v>
      </c>
      <c r="Z4375" t="s">
        <v>1910</v>
      </c>
      <c r="AA4375">
        <v>818973</v>
      </c>
      <c r="AB4375" s="198">
        <v>37041.875</v>
      </c>
      <c r="AC4375" s="198">
        <v>37041.875</v>
      </c>
    </row>
    <row r="4376" spans="1:29" x14ac:dyDescent="0.25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</v>
      </c>
      <c r="G4376" s="202">
        <v>1312834</v>
      </c>
      <c r="H4376" s="198">
        <v>37041.496053240742</v>
      </c>
      <c r="I4376" t="s">
        <v>3251</v>
      </c>
      <c r="M4376" t="s">
        <v>2952</v>
      </c>
      <c r="N4376" t="s">
        <v>3265</v>
      </c>
      <c r="O4376" t="s">
        <v>3266</v>
      </c>
      <c r="P4376" s="199">
        <v>10</v>
      </c>
      <c r="S4376" t="s">
        <v>3254</v>
      </c>
      <c r="T4376" t="s">
        <v>3255</v>
      </c>
      <c r="U4376" s="201">
        <v>1522</v>
      </c>
      <c r="V4376" t="s">
        <v>2331</v>
      </c>
      <c r="W4376" t="s">
        <v>3261</v>
      </c>
      <c r="X4376" t="s">
        <v>3257</v>
      </c>
      <c r="Y4376" t="s">
        <v>3258</v>
      </c>
      <c r="Z4376" t="s">
        <v>3259</v>
      </c>
      <c r="AA4376">
        <v>2159146</v>
      </c>
    </row>
    <row r="4377" spans="1:29" x14ac:dyDescent="0.25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1312835</v>
      </c>
      <c r="H4377" s="198">
        <v>37041.496296296296</v>
      </c>
      <c r="I4377" t="s">
        <v>1532</v>
      </c>
      <c r="M4377" t="s">
        <v>2946</v>
      </c>
      <c r="N4377" t="s">
        <v>1538</v>
      </c>
      <c r="O4377" t="s">
        <v>1420</v>
      </c>
      <c r="P4377" s="199">
        <v>5000</v>
      </c>
      <c r="S4377" t="s">
        <v>2947</v>
      </c>
      <c r="T4377" t="s">
        <v>3255</v>
      </c>
      <c r="U4377" s="201">
        <v>3.55</v>
      </c>
      <c r="V4377" t="s">
        <v>1424</v>
      </c>
      <c r="W4377" t="s">
        <v>1410</v>
      </c>
      <c r="X4377" t="s">
        <v>1411</v>
      </c>
      <c r="Y4377" t="s">
        <v>3275</v>
      </c>
      <c r="Z4377" t="s">
        <v>1909</v>
      </c>
      <c r="AA4377" t="s">
        <v>3587</v>
      </c>
      <c r="AB4377" s="198">
        <v>37165</v>
      </c>
      <c r="AC4377" s="198">
        <v>37195</v>
      </c>
    </row>
    <row r="4378" spans="1:29" x14ac:dyDescent="0.25">
      <c r="A4378" s="44" t="str">
        <f t="shared" si="341"/>
        <v>US Copper Physical</v>
      </c>
      <c r="B4378" s="44" t="str">
        <f t="shared" si="342"/>
        <v>US</v>
      </c>
      <c r="C4378" s="44" t="str">
        <f t="shared" si="343"/>
        <v>Copper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1240</v>
      </c>
      <c r="G4378" s="202">
        <v>1312836</v>
      </c>
      <c r="H4378" s="198">
        <v>37041.496319444443</v>
      </c>
      <c r="I4378" t="s">
        <v>49</v>
      </c>
      <c r="M4378" t="s">
        <v>3588</v>
      </c>
      <c r="N4378" t="s">
        <v>3589</v>
      </c>
      <c r="O4378" t="s">
        <v>3590</v>
      </c>
      <c r="P4378" s="199">
        <v>40</v>
      </c>
      <c r="S4378" t="s">
        <v>3591</v>
      </c>
      <c r="T4378" t="s">
        <v>3592</v>
      </c>
      <c r="U4378" s="201">
        <v>76.523399999999995</v>
      </c>
      <c r="V4378" t="s">
        <v>50</v>
      </c>
      <c r="W4378" t="s">
        <v>3593</v>
      </c>
      <c r="X4378" t="s">
        <v>3257</v>
      </c>
      <c r="Y4378" t="s">
        <v>3258</v>
      </c>
      <c r="Z4378" t="s">
        <v>3456</v>
      </c>
      <c r="AA4378" t="s">
        <v>3457</v>
      </c>
      <c r="AB4378" s="198">
        <v>37073</v>
      </c>
      <c r="AC4378" s="198">
        <v>37103</v>
      </c>
    </row>
    <row r="4379" spans="1:29" x14ac:dyDescent="0.25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180000</v>
      </c>
      <c r="G4379" s="202">
        <v>1312837</v>
      </c>
      <c r="H4379" s="198">
        <v>37041.496354166666</v>
      </c>
      <c r="I4379" t="s">
        <v>1262</v>
      </c>
      <c r="M4379" t="s">
        <v>2946</v>
      </c>
      <c r="N4379" t="s">
        <v>1524</v>
      </c>
      <c r="O4379" t="s">
        <v>401</v>
      </c>
      <c r="Q4379" s="199">
        <v>6000</v>
      </c>
      <c r="S4379" t="s">
        <v>2947</v>
      </c>
      <c r="T4379" t="s">
        <v>3255</v>
      </c>
      <c r="U4379" s="201">
        <v>3.6549999999999998</v>
      </c>
      <c r="V4379" t="s">
        <v>1333</v>
      </c>
      <c r="W4379" t="s">
        <v>1101</v>
      </c>
      <c r="X4379" t="s">
        <v>1102</v>
      </c>
      <c r="Y4379" t="s">
        <v>1528</v>
      </c>
      <c r="Z4379" t="s">
        <v>1909</v>
      </c>
      <c r="AA4379">
        <v>818974</v>
      </c>
      <c r="AB4379" s="198">
        <v>37043.875</v>
      </c>
      <c r="AC4379" s="198">
        <v>37072.875</v>
      </c>
    </row>
    <row r="4380" spans="1:29" x14ac:dyDescent="0.25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1312840</v>
      </c>
      <c r="H4380" s="198">
        <v>37041.496377314812</v>
      </c>
      <c r="I4380" t="s">
        <v>1062</v>
      </c>
      <c r="M4380" t="s">
        <v>3086</v>
      </c>
      <c r="N4380" t="s">
        <v>1063</v>
      </c>
      <c r="O4380" t="s">
        <v>2972</v>
      </c>
      <c r="Q4380" s="199">
        <v>50000</v>
      </c>
      <c r="S4380" t="s">
        <v>2953</v>
      </c>
      <c r="T4380" t="s">
        <v>3255</v>
      </c>
      <c r="U4380" s="201">
        <v>28.63</v>
      </c>
      <c r="V4380" t="s">
        <v>1513</v>
      </c>
      <c r="W4380" t="s">
        <v>1065</v>
      </c>
      <c r="X4380" t="s">
        <v>1066</v>
      </c>
      <c r="Y4380" t="s">
        <v>1670</v>
      </c>
      <c r="Z4380" t="s">
        <v>1909</v>
      </c>
      <c r="AA4380">
        <v>109770</v>
      </c>
      <c r="AB4380" s="198">
        <v>37073</v>
      </c>
      <c r="AC4380" s="198">
        <v>37103</v>
      </c>
    </row>
    <row r="4381" spans="1:29" x14ac:dyDescent="0.25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1312841</v>
      </c>
      <c r="H4381" s="198">
        <v>37041.496469907404</v>
      </c>
      <c r="I4381" t="s">
        <v>1262</v>
      </c>
      <c r="M4381" t="s">
        <v>1657</v>
      </c>
      <c r="N4381" t="s">
        <v>2977</v>
      </c>
      <c r="O4381" t="s">
        <v>59</v>
      </c>
      <c r="Q4381" s="199">
        <v>50</v>
      </c>
      <c r="S4381" t="s">
        <v>2945</v>
      </c>
      <c r="T4381" t="s">
        <v>3255</v>
      </c>
      <c r="U4381" s="201">
        <v>54.75</v>
      </c>
      <c r="V4381" t="s">
        <v>3152</v>
      </c>
      <c r="W4381" t="s">
        <v>2985</v>
      </c>
      <c r="X4381" t="s">
        <v>1266</v>
      </c>
      <c r="Y4381" t="s">
        <v>1072</v>
      </c>
      <c r="Z4381" t="s">
        <v>1904</v>
      </c>
      <c r="AA4381">
        <v>626417.1</v>
      </c>
      <c r="AB4381" s="198">
        <v>37043.594444444447</v>
      </c>
      <c r="AC4381" s="198">
        <v>37072.594444444447</v>
      </c>
    </row>
    <row r="4382" spans="1:29" x14ac:dyDescent="0.25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</v>
      </c>
      <c r="G4382" s="202">
        <v>1312842</v>
      </c>
      <c r="H4382" s="198">
        <v>37041.496504629627</v>
      </c>
      <c r="I4382" t="s">
        <v>1274</v>
      </c>
      <c r="M4382" t="s">
        <v>1657</v>
      </c>
      <c r="N4382" t="s">
        <v>2977</v>
      </c>
      <c r="O4382" t="s">
        <v>40</v>
      </c>
      <c r="P4382" s="199">
        <v>50</v>
      </c>
      <c r="S4382" t="s">
        <v>2945</v>
      </c>
      <c r="T4382" t="s">
        <v>3255</v>
      </c>
      <c r="U4382" s="201">
        <v>37.75</v>
      </c>
      <c r="V4382" t="s">
        <v>1674</v>
      </c>
      <c r="W4382" t="s">
        <v>1242</v>
      </c>
      <c r="X4382" t="s">
        <v>2984</v>
      </c>
      <c r="Y4382" t="s">
        <v>1072</v>
      </c>
      <c r="Z4382" t="s">
        <v>1904</v>
      </c>
      <c r="AA4382">
        <v>626418.1</v>
      </c>
      <c r="AB4382" s="198">
        <v>37043.875</v>
      </c>
      <c r="AC4382" s="198">
        <v>37043.875</v>
      </c>
    </row>
    <row r="4383" spans="1:29" x14ac:dyDescent="0.25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10</v>
      </c>
      <c r="G4383" s="202">
        <v>1312843</v>
      </c>
      <c r="H4383" s="198">
        <v>37041.49659722222</v>
      </c>
      <c r="I4383" t="s">
        <v>3270</v>
      </c>
      <c r="M4383" t="s">
        <v>2952</v>
      </c>
      <c r="N4383" t="s">
        <v>3252</v>
      </c>
      <c r="O4383" t="s">
        <v>3253</v>
      </c>
      <c r="P4383" s="199">
        <v>10</v>
      </c>
      <c r="S4383" t="s">
        <v>3254</v>
      </c>
      <c r="T4383" t="s">
        <v>3255</v>
      </c>
      <c r="U4383" s="201">
        <v>1690</v>
      </c>
      <c r="V4383" t="s">
        <v>4815</v>
      </c>
      <c r="W4383" t="s">
        <v>3261</v>
      </c>
      <c r="X4383" t="s">
        <v>3257</v>
      </c>
      <c r="Y4383" t="s">
        <v>3258</v>
      </c>
      <c r="Z4383" t="s">
        <v>3259</v>
      </c>
      <c r="AA4383">
        <v>2159144</v>
      </c>
    </row>
    <row r="4384" spans="1:29" x14ac:dyDescent="0.25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1312845</v>
      </c>
      <c r="H4384" s="198">
        <v>37041.496736111112</v>
      </c>
      <c r="I4384" t="s">
        <v>3212</v>
      </c>
      <c r="M4384" t="s">
        <v>2952</v>
      </c>
      <c r="N4384" t="s">
        <v>3252</v>
      </c>
      <c r="O4384" t="s">
        <v>3253</v>
      </c>
      <c r="P4384" s="199">
        <v>10</v>
      </c>
      <c r="S4384" t="s">
        <v>3254</v>
      </c>
      <c r="T4384" t="s">
        <v>3255</v>
      </c>
      <c r="U4384" s="201">
        <v>1690</v>
      </c>
      <c r="V4384" t="s">
        <v>3213</v>
      </c>
      <c r="W4384" t="s">
        <v>3261</v>
      </c>
      <c r="X4384" t="s">
        <v>3257</v>
      </c>
      <c r="Y4384" t="s">
        <v>3258</v>
      </c>
      <c r="Z4384" t="s">
        <v>3259</v>
      </c>
      <c r="AA4384">
        <v>2159140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150000</v>
      </c>
      <c r="G4385" s="202">
        <v>1312846</v>
      </c>
      <c r="H4385" s="198">
        <v>37041.496817129628</v>
      </c>
      <c r="I4385" t="s">
        <v>1111</v>
      </c>
      <c r="M4385" t="s">
        <v>2946</v>
      </c>
      <c r="N4385" t="s">
        <v>1268</v>
      </c>
      <c r="O4385" t="s">
        <v>2060</v>
      </c>
      <c r="P4385" s="199">
        <v>5000</v>
      </c>
      <c r="S4385" t="s">
        <v>2947</v>
      </c>
      <c r="T4385" t="s">
        <v>3255</v>
      </c>
      <c r="U4385" s="201">
        <v>3.4950000000000001</v>
      </c>
      <c r="V4385" t="s">
        <v>1112</v>
      </c>
      <c r="W4385" t="s">
        <v>2937</v>
      </c>
      <c r="X4385" t="s">
        <v>2938</v>
      </c>
      <c r="Y4385" t="s">
        <v>3275</v>
      </c>
      <c r="Z4385" t="s">
        <v>1909</v>
      </c>
      <c r="AA4385" t="s">
        <v>3594</v>
      </c>
      <c r="AB4385" s="198">
        <v>37043.875</v>
      </c>
      <c r="AC4385" s="198">
        <v>37072.875</v>
      </c>
    </row>
    <row r="4386" spans="1:29" x14ac:dyDescent="0.25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310000</v>
      </c>
      <c r="G4386" s="202">
        <v>1312848</v>
      </c>
      <c r="H4386" s="198">
        <v>37041.496874999997</v>
      </c>
      <c r="I4386" t="s">
        <v>3169</v>
      </c>
      <c r="M4386" t="s">
        <v>2946</v>
      </c>
      <c r="N4386" t="s">
        <v>1268</v>
      </c>
      <c r="O4386" t="s">
        <v>1537</v>
      </c>
      <c r="Q4386" s="199">
        <v>10000</v>
      </c>
      <c r="S4386" t="s">
        <v>2947</v>
      </c>
      <c r="T4386" t="s">
        <v>3255</v>
      </c>
      <c r="U4386" s="201">
        <v>3.73</v>
      </c>
      <c r="V4386" t="s">
        <v>3404</v>
      </c>
      <c r="W4386" t="s">
        <v>1767</v>
      </c>
      <c r="X4386" t="s">
        <v>1269</v>
      </c>
      <c r="Y4386" t="s">
        <v>3275</v>
      </c>
      <c r="Z4386" t="s">
        <v>1909</v>
      </c>
      <c r="AA4386" t="s">
        <v>3595</v>
      </c>
      <c r="AB4386" s="198">
        <v>37073.875</v>
      </c>
      <c r="AC4386" s="198">
        <v>37103.875</v>
      </c>
    </row>
    <row r="4387" spans="1:29" x14ac:dyDescent="0.25">
      <c r="A4387" s="44" t="str">
        <f t="shared" si="341"/>
        <v xml:space="preserve"> Metals Financial</v>
      </c>
      <c r="B4387" s="44" t="str">
        <f t="shared" si="342"/>
        <v/>
      </c>
      <c r="C4387" s="44" t="str">
        <f t="shared" si="343"/>
        <v>Metals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9</v>
      </c>
      <c r="G4387" s="202">
        <v>1312850</v>
      </c>
      <c r="H4387" s="198">
        <v>37041.496921296297</v>
      </c>
      <c r="I4387" t="s">
        <v>3430</v>
      </c>
      <c r="M4387" t="s">
        <v>2952</v>
      </c>
      <c r="N4387" t="s">
        <v>3252</v>
      </c>
      <c r="O4387" t="s">
        <v>3253</v>
      </c>
      <c r="Q4387" s="199">
        <v>9</v>
      </c>
      <c r="S4387" t="s">
        <v>3254</v>
      </c>
      <c r="T4387" t="s">
        <v>3255</v>
      </c>
      <c r="U4387" s="201">
        <v>1691</v>
      </c>
      <c r="V4387" t="s">
        <v>3431</v>
      </c>
      <c r="W4387" t="s">
        <v>3261</v>
      </c>
      <c r="X4387" t="s">
        <v>3257</v>
      </c>
      <c r="Y4387" t="s">
        <v>3258</v>
      </c>
      <c r="Z4387" t="s">
        <v>3259</v>
      </c>
      <c r="AA4387">
        <v>2159138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1312852</v>
      </c>
      <c r="H4388" s="198">
        <v>37041.497199074074</v>
      </c>
      <c r="I4388" t="s">
        <v>1532</v>
      </c>
      <c r="M4388" t="s">
        <v>2946</v>
      </c>
      <c r="N4388" t="s">
        <v>1268</v>
      </c>
      <c r="O4388" t="s">
        <v>3596</v>
      </c>
      <c r="P4388" s="199">
        <v>10000</v>
      </c>
      <c r="S4388" t="s">
        <v>2947</v>
      </c>
      <c r="T4388" t="s">
        <v>3255</v>
      </c>
      <c r="U4388" s="201">
        <v>3.645</v>
      </c>
      <c r="V4388" t="s">
        <v>3208</v>
      </c>
      <c r="W4388" t="s">
        <v>1327</v>
      </c>
      <c r="X4388" t="s">
        <v>3597</v>
      </c>
      <c r="Y4388" t="s">
        <v>3275</v>
      </c>
      <c r="Z4388" t="s">
        <v>1909</v>
      </c>
      <c r="AA4388" t="s">
        <v>3598</v>
      </c>
      <c r="AB4388" s="198">
        <v>37043.875</v>
      </c>
      <c r="AC4388" s="198">
        <v>37072.875</v>
      </c>
    </row>
    <row r="4389" spans="1:29" x14ac:dyDescent="0.25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11</v>
      </c>
      <c r="G4389" s="202">
        <v>1312853</v>
      </c>
      <c r="H4389" s="198">
        <v>37041.497303240743</v>
      </c>
      <c r="I4389" t="s">
        <v>3322</v>
      </c>
      <c r="M4389" t="s">
        <v>2952</v>
      </c>
      <c r="N4389" t="s">
        <v>3252</v>
      </c>
      <c r="O4389" t="s">
        <v>3253</v>
      </c>
      <c r="Q4389" s="199">
        <v>11</v>
      </c>
      <c r="S4389" t="s">
        <v>3254</v>
      </c>
      <c r="T4389" t="s">
        <v>3255</v>
      </c>
      <c r="U4389" s="201">
        <v>1690</v>
      </c>
      <c r="V4389" t="s">
        <v>4743</v>
      </c>
      <c r="W4389" t="s">
        <v>3261</v>
      </c>
      <c r="X4389" t="s">
        <v>3257</v>
      </c>
      <c r="Y4389" t="s">
        <v>3258</v>
      </c>
      <c r="Z4389" t="s">
        <v>3259</v>
      </c>
      <c r="AA4389">
        <v>2159136</v>
      </c>
    </row>
    <row r="4390" spans="1:29" x14ac:dyDescent="0.25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</v>
      </c>
      <c r="G4390" s="202">
        <v>1312854</v>
      </c>
      <c r="H4390" s="198">
        <v>37041.497511574074</v>
      </c>
      <c r="I4390" t="s">
        <v>3308</v>
      </c>
      <c r="M4390" t="s">
        <v>2952</v>
      </c>
      <c r="N4390" t="s">
        <v>3252</v>
      </c>
      <c r="O4390" t="s">
        <v>3253</v>
      </c>
      <c r="Q4390" s="199">
        <v>10</v>
      </c>
      <c r="S4390" t="s">
        <v>3254</v>
      </c>
      <c r="T4390" t="s">
        <v>3255</v>
      </c>
      <c r="U4390" s="201">
        <v>1691</v>
      </c>
      <c r="V4390" t="s">
        <v>964</v>
      </c>
      <c r="W4390" t="s">
        <v>3261</v>
      </c>
      <c r="X4390" t="s">
        <v>3257</v>
      </c>
      <c r="Y4390" t="s">
        <v>3258</v>
      </c>
      <c r="Z4390" t="s">
        <v>3259</v>
      </c>
      <c r="AA4390">
        <v>2159134</v>
      </c>
    </row>
    <row r="4391" spans="1:29" x14ac:dyDescent="0.25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1312855</v>
      </c>
      <c r="H4391" s="198">
        <v>37041.497881944444</v>
      </c>
      <c r="I4391" t="s">
        <v>1331</v>
      </c>
      <c r="M4391" t="s">
        <v>2946</v>
      </c>
      <c r="N4391" t="s">
        <v>96</v>
      </c>
      <c r="O4391" t="s">
        <v>3128</v>
      </c>
      <c r="Q4391" s="199">
        <v>5000</v>
      </c>
      <c r="S4391" t="s">
        <v>3329</v>
      </c>
      <c r="T4391" t="s">
        <v>97</v>
      </c>
      <c r="U4391" s="201">
        <v>4.8499999999999996</v>
      </c>
      <c r="V4391" t="s">
        <v>1332</v>
      </c>
      <c r="W4391" t="s">
        <v>1502</v>
      </c>
      <c r="X4391" t="s">
        <v>99</v>
      </c>
      <c r="Y4391" t="s">
        <v>1528</v>
      </c>
      <c r="Z4391" t="s">
        <v>1910</v>
      </c>
      <c r="AA4391">
        <v>818976</v>
      </c>
      <c r="AB4391" s="198">
        <v>37043.875</v>
      </c>
      <c r="AC4391" s="198">
        <v>37072.875</v>
      </c>
    </row>
    <row r="4392" spans="1:29" x14ac:dyDescent="0.25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5</v>
      </c>
      <c r="F4392" s="213">
        <f t="shared" si="345"/>
        <v>250</v>
      </c>
      <c r="G4392" s="202">
        <v>1312856</v>
      </c>
      <c r="H4392" s="198">
        <v>37041.497881944444</v>
      </c>
      <c r="I4392" t="s">
        <v>1276</v>
      </c>
      <c r="M4392" t="s">
        <v>1657</v>
      </c>
      <c r="N4392" t="s">
        <v>2977</v>
      </c>
      <c r="O4392" t="s">
        <v>1158</v>
      </c>
      <c r="Q4392" s="199">
        <v>50</v>
      </c>
      <c r="S4392" t="s">
        <v>2945</v>
      </c>
      <c r="T4392" t="s">
        <v>3255</v>
      </c>
      <c r="U4392" s="201">
        <v>39</v>
      </c>
      <c r="V4392" t="s">
        <v>4791</v>
      </c>
      <c r="W4392" t="s">
        <v>2993</v>
      </c>
      <c r="X4392" t="s">
        <v>2994</v>
      </c>
      <c r="Y4392" t="s">
        <v>1072</v>
      </c>
      <c r="Z4392" t="s">
        <v>1904</v>
      </c>
      <c r="AA4392">
        <v>626419.1</v>
      </c>
      <c r="AB4392" s="198">
        <v>37046.875</v>
      </c>
      <c r="AC4392" s="198">
        <v>37050.875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123</v>
      </c>
      <c r="F4393" s="213">
        <f t="shared" si="345"/>
        <v>615000</v>
      </c>
      <c r="G4393" s="202">
        <v>1312857</v>
      </c>
      <c r="H4393" s="198">
        <v>37041.497893518521</v>
      </c>
      <c r="I4393" t="s">
        <v>3095</v>
      </c>
      <c r="M4393" t="s">
        <v>2946</v>
      </c>
      <c r="N4393" t="s">
        <v>1268</v>
      </c>
      <c r="O4393" t="s">
        <v>251</v>
      </c>
      <c r="Q4393" s="199">
        <v>5000</v>
      </c>
      <c r="S4393" t="s">
        <v>2947</v>
      </c>
      <c r="T4393" t="s">
        <v>3255</v>
      </c>
      <c r="U4393" s="201">
        <v>3.82</v>
      </c>
      <c r="V4393" t="s">
        <v>71</v>
      </c>
      <c r="W4393" t="s">
        <v>1767</v>
      </c>
      <c r="X4393" t="s">
        <v>1269</v>
      </c>
      <c r="Y4393" t="s">
        <v>3275</v>
      </c>
      <c r="Z4393" t="s">
        <v>1909</v>
      </c>
      <c r="AA4393" t="s">
        <v>3599</v>
      </c>
      <c r="AB4393" s="198">
        <v>37073</v>
      </c>
      <c r="AC4393" s="198">
        <v>37195</v>
      </c>
    </row>
    <row r="4394" spans="1:29" x14ac:dyDescent="0.25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1312858</v>
      </c>
      <c r="H4394" s="198">
        <v>37041.497916666667</v>
      </c>
      <c r="I4394" t="s">
        <v>1546</v>
      </c>
      <c r="M4394" t="s">
        <v>2946</v>
      </c>
      <c r="N4394" t="s">
        <v>1268</v>
      </c>
      <c r="O4394" t="s">
        <v>1537</v>
      </c>
      <c r="Q4394" s="199">
        <v>5000</v>
      </c>
      <c r="S4394" t="s">
        <v>2947</v>
      </c>
      <c r="T4394" t="s">
        <v>3255</v>
      </c>
      <c r="U4394" s="201">
        <v>3.73</v>
      </c>
      <c r="V4394" t="s">
        <v>3121</v>
      </c>
      <c r="W4394" t="s">
        <v>1767</v>
      </c>
      <c r="X4394" t="s">
        <v>1269</v>
      </c>
      <c r="Y4394" t="s">
        <v>3275</v>
      </c>
      <c r="Z4394" t="s">
        <v>1909</v>
      </c>
      <c r="AA4394" t="s">
        <v>3600</v>
      </c>
      <c r="AB4394" s="198">
        <v>37073.875</v>
      </c>
      <c r="AC4394" s="198">
        <v>37103.875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52920</v>
      </c>
      <c r="G4395" s="202">
        <v>1312859</v>
      </c>
      <c r="H4395" s="198">
        <v>37041.497986111113</v>
      </c>
      <c r="I4395" t="s">
        <v>1425</v>
      </c>
      <c r="M4395" t="s">
        <v>2946</v>
      </c>
      <c r="N4395" t="s">
        <v>1268</v>
      </c>
      <c r="O4395" t="s">
        <v>2320</v>
      </c>
      <c r="Q4395" s="199">
        <v>1764</v>
      </c>
      <c r="S4395" t="s">
        <v>2947</v>
      </c>
      <c r="T4395" t="s">
        <v>3255</v>
      </c>
      <c r="U4395" s="201">
        <v>3.7250000000000001</v>
      </c>
      <c r="V4395" t="s">
        <v>1452</v>
      </c>
      <c r="W4395" t="s">
        <v>89</v>
      </c>
      <c r="X4395" t="s">
        <v>90</v>
      </c>
      <c r="Y4395" t="s">
        <v>3275</v>
      </c>
      <c r="Z4395" t="s">
        <v>1909</v>
      </c>
      <c r="AA4395" t="s">
        <v>3601</v>
      </c>
      <c r="AB4395" s="198">
        <v>37043.875</v>
      </c>
      <c r="AC4395" s="198">
        <v>37072.875</v>
      </c>
    </row>
    <row r="4396" spans="1:29" x14ac:dyDescent="0.25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31</v>
      </c>
      <c r="F4396" s="213">
        <f t="shared" si="345"/>
        <v>155000</v>
      </c>
      <c r="G4396" s="202">
        <v>1312861</v>
      </c>
      <c r="H4396" s="198">
        <v>37041.498287037037</v>
      </c>
      <c r="I4396" t="s">
        <v>1573</v>
      </c>
      <c r="M4396" t="s">
        <v>2946</v>
      </c>
      <c r="N4396" t="s">
        <v>1538</v>
      </c>
      <c r="O4396" t="s">
        <v>2084</v>
      </c>
      <c r="P4396" s="199">
        <v>5000</v>
      </c>
      <c r="S4396" t="s">
        <v>2947</v>
      </c>
      <c r="T4396" t="s">
        <v>3255</v>
      </c>
      <c r="U4396" s="201">
        <v>0.45500000000000002</v>
      </c>
      <c r="V4396" t="s">
        <v>1386</v>
      </c>
      <c r="W4396" t="s">
        <v>1539</v>
      </c>
      <c r="X4396" t="s">
        <v>1540</v>
      </c>
      <c r="Y4396" t="s">
        <v>3275</v>
      </c>
      <c r="Z4396" t="s">
        <v>1909</v>
      </c>
      <c r="AA4396" t="s">
        <v>3602</v>
      </c>
      <c r="AB4396" s="198">
        <v>37165</v>
      </c>
      <c r="AC4396" s="198">
        <v>37195</v>
      </c>
    </row>
    <row r="4397" spans="1:29" x14ac:dyDescent="0.25">
      <c r="A4397" s="44" t="str">
        <f t="shared" si="341"/>
        <v xml:space="preserve"> Metals Financial</v>
      </c>
      <c r="B4397" s="44" t="str">
        <f t="shared" si="342"/>
        <v/>
      </c>
      <c r="C4397" s="44" t="str">
        <f t="shared" si="343"/>
        <v>Metals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10</v>
      </c>
      <c r="G4397" s="202">
        <v>1312864</v>
      </c>
      <c r="H4397" s="198">
        <v>37041.498356481483</v>
      </c>
      <c r="I4397" t="s">
        <v>3278</v>
      </c>
      <c r="M4397" t="s">
        <v>2952</v>
      </c>
      <c r="N4397" t="s">
        <v>3265</v>
      </c>
      <c r="O4397" t="s">
        <v>3266</v>
      </c>
      <c r="Q4397" s="199">
        <v>10</v>
      </c>
      <c r="S4397" t="s">
        <v>3254</v>
      </c>
      <c r="T4397" t="s">
        <v>3255</v>
      </c>
      <c r="U4397" s="201">
        <v>1523</v>
      </c>
      <c r="V4397" t="s">
        <v>3287</v>
      </c>
      <c r="W4397" t="s">
        <v>3261</v>
      </c>
      <c r="X4397" t="s">
        <v>3257</v>
      </c>
      <c r="Y4397" t="s">
        <v>3258</v>
      </c>
      <c r="Z4397" t="s">
        <v>3259</v>
      </c>
      <c r="AA4397">
        <v>2159132</v>
      </c>
    </row>
    <row r="4398" spans="1:29" x14ac:dyDescent="0.25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10</v>
      </c>
      <c r="G4398" s="202">
        <v>1312866</v>
      </c>
      <c r="H4398" s="198">
        <v>37041.498425925929</v>
      </c>
      <c r="I4398" t="s">
        <v>3313</v>
      </c>
      <c r="M4398" t="s">
        <v>2952</v>
      </c>
      <c r="N4398" t="s">
        <v>3252</v>
      </c>
      <c r="O4398" t="s">
        <v>3253</v>
      </c>
      <c r="Q4398" s="199">
        <v>10</v>
      </c>
      <c r="S4398" t="s">
        <v>3254</v>
      </c>
      <c r="T4398" t="s">
        <v>3255</v>
      </c>
      <c r="U4398" s="201">
        <v>1691</v>
      </c>
      <c r="V4398" t="s">
        <v>3315</v>
      </c>
      <c r="W4398" t="s">
        <v>3261</v>
      </c>
      <c r="X4398" t="s">
        <v>3257</v>
      </c>
      <c r="Y4398" t="s">
        <v>3258</v>
      </c>
      <c r="Z4398" t="s">
        <v>3259</v>
      </c>
      <c r="AA4398">
        <v>2159128</v>
      </c>
    </row>
    <row r="4399" spans="1:29" x14ac:dyDescent="0.25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30</v>
      </c>
      <c r="F4399" s="213">
        <f t="shared" si="345"/>
        <v>150000</v>
      </c>
      <c r="G4399" s="202">
        <v>1312869</v>
      </c>
      <c r="H4399" s="198">
        <v>37041.498773148145</v>
      </c>
      <c r="I4399" t="s">
        <v>3095</v>
      </c>
      <c r="M4399" t="s">
        <v>2946</v>
      </c>
      <c r="N4399" t="s">
        <v>1458</v>
      </c>
      <c r="O4399" t="s">
        <v>3603</v>
      </c>
      <c r="P4399" s="199">
        <v>5000</v>
      </c>
      <c r="S4399" t="s">
        <v>2947</v>
      </c>
      <c r="T4399" t="s">
        <v>3255</v>
      </c>
      <c r="U4399" s="201">
        <v>5.0000000000000001E-3</v>
      </c>
      <c r="V4399" t="s">
        <v>69</v>
      </c>
      <c r="W4399" t="s">
        <v>250</v>
      </c>
      <c r="X4399" t="s">
        <v>70</v>
      </c>
      <c r="Y4399" t="s">
        <v>1528</v>
      </c>
      <c r="Z4399" t="s">
        <v>1909</v>
      </c>
      <c r="AA4399">
        <v>818977</v>
      </c>
      <c r="AB4399" s="198">
        <v>37043.875</v>
      </c>
      <c r="AC4399" s="198">
        <v>37072.875</v>
      </c>
    </row>
    <row r="4400" spans="1:29" x14ac:dyDescent="0.25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1312871</v>
      </c>
      <c r="H4400" s="198">
        <v>37041.498854166668</v>
      </c>
      <c r="I4400" t="s">
        <v>3316</v>
      </c>
      <c r="M4400" t="s">
        <v>2952</v>
      </c>
      <c r="N4400" t="s">
        <v>3252</v>
      </c>
      <c r="O4400" t="s">
        <v>3253</v>
      </c>
      <c r="P4400" s="199">
        <v>20</v>
      </c>
      <c r="S4400" t="s">
        <v>3254</v>
      </c>
      <c r="T4400" t="s">
        <v>3255</v>
      </c>
      <c r="U4400" s="201">
        <v>1690</v>
      </c>
      <c r="V4400" t="s">
        <v>36</v>
      </c>
      <c r="W4400" t="s">
        <v>3261</v>
      </c>
      <c r="X4400" t="s">
        <v>3257</v>
      </c>
      <c r="Y4400" t="s">
        <v>3258</v>
      </c>
      <c r="Z4400" t="s">
        <v>3259</v>
      </c>
      <c r="AA4400">
        <v>2159124</v>
      </c>
    </row>
    <row r="4401" spans="1:29" x14ac:dyDescent="0.25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50</v>
      </c>
      <c r="G4401" s="202">
        <v>1312872</v>
      </c>
      <c r="H4401" s="198">
        <v>37041.498912037037</v>
      </c>
      <c r="I4401" t="s">
        <v>2999</v>
      </c>
      <c r="M4401" t="s">
        <v>1657</v>
      </c>
      <c r="N4401" t="s">
        <v>2977</v>
      </c>
      <c r="O4401" t="s">
        <v>40</v>
      </c>
      <c r="P4401" s="199">
        <v>50</v>
      </c>
      <c r="S4401" t="s">
        <v>2945</v>
      </c>
      <c r="T4401" t="s">
        <v>3255</v>
      </c>
      <c r="U4401" s="201">
        <v>37</v>
      </c>
      <c r="V4401" t="s">
        <v>13</v>
      </c>
      <c r="W4401" t="s">
        <v>1242</v>
      </c>
      <c r="X4401" t="s">
        <v>2984</v>
      </c>
      <c r="Y4401" t="s">
        <v>1072</v>
      </c>
      <c r="Z4401" t="s">
        <v>1904</v>
      </c>
      <c r="AA4401">
        <v>626421.1</v>
      </c>
      <c r="AB4401" s="198">
        <v>37043.875</v>
      </c>
      <c r="AC4401" s="198">
        <v>37043.875</v>
      </c>
    </row>
    <row r="4402" spans="1:29" x14ac:dyDescent="0.25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</v>
      </c>
      <c r="G4402" s="202">
        <v>1312873</v>
      </c>
      <c r="H4402" s="198">
        <v>37041.498923611114</v>
      </c>
      <c r="I4402" t="s">
        <v>3228</v>
      </c>
      <c r="J4402" t="s">
        <v>1209</v>
      </c>
      <c r="K4402" t="s">
        <v>1257</v>
      </c>
      <c r="M4402" t="s">
        <v>1657</v>
      </c>
      <c r="N4402" t="s">
        <v>2977</v>
      </c>
      <c r="O4402" t="s">
        <v>1590</v>
      </c>
      <c r="Q4402" s="199">
        <v>50</v>
      </c>
      <c r="S4402" t="s">
        <v>2945</v>
      </c>
      <c r="T4402" t="s">
        <v>3255</v>
      </c>
      <c r="U4402" s="201">
        <v>46.75</v>
      </c>
      <c r="V4402" t="s">
        <v>9</v>
      </c>
      <c r="W4402" t="s">
        <v>1678</v>
      </c>
      <c r="X4402" t="s">
        <v>3202</v>
      </c>
      <c r="Y4402" t="s">
        <v>1072</v>
      </c>
      <c r="Z4402" t="s">
        <v>1904</v>
      </c>
      <c r="AA4402">
        <v>626422.1</v>
      </c>
      <c r="AB4402" s="198">
        <v>37043.600694444445</v>
      </c>
      <c r="AC4402" s="198">
        <v>37072.600694444445</v>
      </c>
    </row>
    <row r="4403" spans="1:29" x14ac:dyDescent="0.25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20</v>
      </c>
      <c r="G4403" s="202">
        <v>1312874</v>
      </c>
      <c r="H4403" s="198">
        <v>37041.49894675926</v>
      </c>
      <c r="I4403" t="s">
        <v>3306</v>
      </c>
      <c r="M4403" t="s">
        <v>2952</v>
      </c>
      <c r="N4403" t="s">
        <v>3252</v>
      </c>
      <c r="O4403" t="s">
        <v>3253</v>
      </c>
      <c r="Q4403" s="199">
        <v>20</v>
      </c>
      <c r="S4403" t="s">
        <v>3254</v>
      </c>
      <c r="T4403" t="s">
        <v>3255</v>
      </c>
      <c r="U4403" s="201">
        <v>1691</v>
      </c>
      <c r="V4403" t="s">
        <v>3604</v>
      </c>
      <c r="W4403" t="s">
        <v>3261</v>
      </c>
      <c r="X4403" t="s">
        <v>3257</v>
      </c>
      <c r="Y4403" t="s">
        <v>3258</v>
      </c>
      <c r="Z4403" t="s">
        <v>3259</v>
      </c>
      <c r="AA4403">
        <v>2159122</v>
      </c>
    </row>
    <row r="4404" spans="1:29" x14ac:dyDescent="0.25">
      <c r="A4404" s="44" t="str">
        <f t="shared" si="341"/>
        <v>US Crude Financial</v>
      </c>
      <c r="B4404" s="44" t="str">
        <f t="shared" si="342"/>
        <v>US</v>
      </c>
      <c r="C4404" s="44" t="str">
        <f t="shared" si="343"/>
        <v>Crude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50000</v>
      </c>
      <c r="G4404" s="202">
        <v>1312876</v>
      </c>
      <c r="H4404" s="198">
        <v>37041.499085648145</v>
      </c>
      <c r="I4404" t="s">
        <v>3148</v>
      </c>
      <c r="M4404" t="s">
        <v>3086</v>
      </c>
      <c r="N4404" t="s">
        <v>1063</v>
      </c>
      <c r="O4404" t="s">
        <v>2972</v>
      </c>
      <c r="Q4404" s="199">
        <v>50000</v>
      </c>
      <c r="S4404" t="s">
        <v>2953</v>
      </c>
      <c r="T4404" t="s">
        <v>3255</v>
      </c>
      <c r="U4404" s="201">
        <v>28.65</v>
      </c>
      <c r="V4404" t="s">
        <v>1047</v>
      </c>
      <c r="W4404" t="s">
        <v>1065</v>
      </c>
      <c r="X4404" t="s">
        <v>1066</v>
      </c>
      <c r="Y4404" t="s">
        <v>1670</v>
      </c>
      <c r="Z4404" t="s">
        <v>1909</v>
      </c>
      <c r="AA4404">
        <v>109771</v>
      </c>
      <c r="AB4404" s="198">
        <v>37073</v>
      </c>
      <c r="AC4404" s="198">
        <v>37103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155000</v>
      </c>
      <c r="G4405" s="202">
        <v>1312877</v>
      </c>
      <c r="H4405" s="198">
        <v>37041.499398148146</v>
      </c>
      <c r="I4405" t="s">
        <v>1600</v>
      </c>
      <c r="M4405" t="s">
        <v>2946</v>
      </c>
      <c r="N4405" t="s">
        <v>1268</v>
      </c>
      <c r="O4405" t="s">
        <v>1278</v>
      </c>
      <c r="P4405" s="199">
        <v>5000</v>
      </c>
      <c r="S4405" t="s">
        <v>2947</v>
      </c>
      <c r="T4405" t="s">
        <v>3255</v>
      </c>
      <c r="U4405" s="201">
        <v>3.81</v>
      </c>
      <c r="V4405" t="s">
        <v>2974</v>
      </c>
      <c r="W4405" t="s">
        <v>1767</v>
      </c>
      <c r="X4405" t="s">
        <v>1269</v>
      </c>
      <c r="Y4405" t="s">
        <v>3275</v>
      </c>
      <c r="Z4405" t="s">
        <v>1909</v>
      </c>
      <c r="AA4405" t="s">
        <v>3605</v>
      </c>
      <c r="AB4405" s="198">
        <v>37104.875</v>
      </c>
      <c r="AC4405" s="198">
        <v>37134.875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3">
        <f t="shared" si="345"/>
        <v>155000</v>
      </c>
      <c r="G4406" s="202">
        <v>1312879</v>
      </c>
      <c r="H4406" s="198">
        <v>37041.499513888892</v>
      </c>
      <c r="I4406" t="s">
        <v>1267</v>
      </c>
      <c r="M4406" t="s">
        <v>2946</v>
      </c>
      <c r="N4406" t="s">
        <v>1268</v>
      </c>
      <c r="O4406" t="s">
        <v>1537</v>
      </c>
      <c r="P4406" s="199">
        <v>5000</v>
      </c>
      <c r="S4406" t="s">
        <v>2947</v>
      </c>
      <c r="T4406" t="s">
        <v>3255</v>
      </c>
      <c r="U4406" s="201">
        <v>3.73</v>
      </c>
      <c r="V4406" t="s">
        <v>1485</v>
      </c>
      <c r="W4406" t="s">
        <v>1767</v>
      </c>
      <c r="X4406" t="s">
        <v>1269</v>
      </c>
      <c r="Y4406" t="s">
        <v>3275</v>
      </c>
      <c r="Z4406" t="s">
        <v>1909</v>
      </c>
      <c r="AA4406" t="s">
        <v>3606</v>
      </c>
      <c r="AB4406" s="198">
        <v>37073.875</v>
      </c>
      <c r="AC4406" s="198">
        <v>37103.875</v>
      </c>
    </row>
    <row r="4407" spans="1:29" x14ac:dyDescent="0.25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300000</v>
      </c>
      <c r="G4407" s="202">
        <v>1312880</v>
      </c>
      <c r="H4407" s="198">
        <v>37041.499525462961</v>
      </c>
      <c r="I4407" t="s">
        <v>1541</v>
      </c>
      <c r="M4407" t="s">
        <v>2946</v>
      </c>
      <c r="N4407" t="s">
        <v>1556</v>
      </c>
      <c r="O4407" t="s">
        <v>422</v>
      </c>
      <c r="P4407" s="199">
        <v>10000</v>
      </c>
      <c r="S4407" t="s">
        <v>2947</v>
      </c>
      <c r="T4407" t="s">
        <v>3255</v>
      </c>
      <c r="U4407" s="201">
        <v>3.84</v>
      </c>
      <c r="V4407" t="s">
        <v>2238</v>
      </c>
      <c r="W4407" t="s">
        <v>1557</v>
      </c>
      <c r="X4407" t="s">
        <v>1558</v>
      </c>
      <c r="Y4407" t="s">
        <v>1528</v>
      </c>
      <c r="Z4407" t="s">
        <v>1909</v>
      </c>
      <c r="AA4407">
        <v>818978</v>
      </c>
      <c r="AB4407" s="198">
        <v>37043.875</v>
      </c>
      <c r="AC4407" s="198">
        <v>37072.875</v>
      </c>
    </row>
    <row r="4408" spans="1:29" x14ac:dyDescent="0.25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5</v>
      </c>
      <c r="F4408" s="213">
        <f t="shared" si="345"/>
        <v>250</v>
      </c>
      <c r="G4408" s="202">
        <v>1312881</v>
      </c>
      <c r="H4408" s="198">
        <v>37041.499583333331</v>
      </c>
      <c r="I4408" t="s">
        <v>3228</v>
      </c>
      <c r="M4408" t="s">
        <v>1657</v>
      </c>
      <c r="N4408" t="s">
        <v>1259</v>
      </c>
      <c r="O4408" t="s">
        <v>355</v>
      </c>
      <c r="Q4408" s="199">
        <v>50</v>
      </c>
      <c r="S4408" t="s">
        <v>2945</v>
      </c>
      <c r="T4408" t="s">
        <v>3255</v>
      </c>
      <c r="U4408" s="201">
        <v>41.25</v>
      </c>
      <c r="V4408" t="s">
        <v>1078</v>
      </c>
      <c r="W4408" t="s">
        <v>1260</v>
      </c>
      <c r="X4408" t="s">
        <v>1565</v>
      </c>
      <c r="Y4408" t="s">
        <v>1072</v>
      </c>
      <c r="Z4408" t="s">
        <v>1904</v>
      </c>
      <c r="AA4408">
        <v>626423.1</v>
      </c>
      <c r="AB4408" s="198">
        <v>37046</v>
      </c>
      <c r="AC4408" s="198">
        <v>37050</v>
      </c>
    </row>
    <row r="4409" spans="1:29" x14ac:dyDescent="0.25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1312882</v>
      </c>
      <c r="H4409" s="198">
        <v>37041.499618055554</v>
      </c>
      <c r="I4409" t="s">
        <v>67</v>
      </c>
      <c r="M4409" t="s">
        <v>2946</v>
      </c>
      <c r="N4409" t="s">
        <v>1268</v>
      </c>
      <c r="O4409" t="s">
        <v>1537</v>
      </c>
      <c r="P4409" s="199">
        <v>5000</v>
      </c>
      <c r="S4409" t="s">
        <v>2947</v>
      </c>
      <c r="T4409" t="s">
        <v>3255</v>
      </c>
      <c r="U4409" s="201">
        <v>3.73</v>
      </c>
      <c r="V4409" t="s">
        <v>442</v>
      </c>
      <c r="W4409" t="s">
        <v>1767</v>
      </c>
      <c r="X4409" t="s">
        <v>1269</v>
      </c>
      <c r="Y4409" t="s">
        <v>3275</v>
      </c>
      <c r="Z4409" t="s">
        <v>1909</v>
      </c>
      <c r="AA4409" t="s">
        <v>3607</v>
      </c>
      <c r="AB4409" s="198">
        <v>37073.875</v>
      </c>
      <c r="AC4409" s="198">
        <v>37103.875</v>
      </c>
    </row>
    <row r="4410" spans="1:29" x14ac:dyDescent="0.25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31</v>
      </c>
      <c r="F4410" s="213">
        <f t="shared" si="345"/>
        <v>620000</v>
      </c>
      <c r="G4410" s="202">
        <v>1312883</v>
      </c>
      <c r="H4410" s="198">
        <v>37041.499837962961</v>
      </c>
      <c r="I4410" t="s">
        <v>3151</v>
      </c>
      <c r="M4410" t="s">
        <v>2946</v>
      </c>
      <c r="N4410" t="s">
        <v>1268</v>
      </c>
      <c r="O4410" t="s">
        <v>1537</v>
      </c>
      <c r="Q4410" s="199">
        <v>20000</v>
      </c>
      <c r="S4410" t="s">
        <v>2947</v>
      </c>
      <c r="T4410" t="s">
        <v>3255</v>
      </c>
      <c r="U4410" s="201">
        <v>3.7349999999999999</v>
      </c>
      <c r="V4410" t="s">
        <v>1544</v>
      </c>
      <c r="W4410" t="s">
        <v>1767</v>
      </c>
      <c r="X4410" t="s">
        <v>1269</v>
      </c>
      <c r="Y4410" t="s">
        <v>3275</v>
      </c>
      <c r="Z4410" t="s">
        <v>1909</v>
      </c>
      <c r="AA4410" t="s">
        <v>3608</v>
      </c>
      <c r="AB4410" s="198">
        <v>37073.875</v>
      </c>
      <c r="AC4410" s="198">
        <v>37103.875</v>
      </c>
    </row>
    <row r="4411" spans="1:29" x14ac:dyDescent="0.25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13</v>
      </c>
      <c r="G4411" s="202">
        <v>1312885</v>
      </c>
      <c r="H4411" s="198">
        <v>37041.500451388885</v>
      </c>
      <c r="I4411" t="s">
        <v>3308</v>
      </c>
      <c r="M4411" t="s">
        <v>2952</v>
      </c>
      <c r="N4411" t="s">
        <v>3319</v>
      </c>
      <c r="O4411" t="s">
        <v>3320</v>
      </c>
      <c r="Q4411" s="199">
        <v>13</v>
      </c>
      <c r="S4411" t="s">
        <v>3254</v>
      </c>
      <c r="T4411" t="s">
        <v>3255</v>
      </c>
      <c r="U4411" s="201">
        <v>941</v>
      </c>
      <c r="V4411" t="s">
        <v>1348</v>
      </c>
      <c r="W4411" t="s">
        <v>3283</v>
      </c>
      <c r="X4411" t="s">
        <v>3257</v>
      </c>
      <c r="Y4411" t="s">
        <v>3258</v>
      </c>
      <c r="Z4411" t="s">
        <v>3259</v>
      </c>
      <c r="AA4411">
        <v>2159120</v>
      </c>
    </row>
    <row r="4412" spans="1:29" x14ac:dyDescent="0.25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1312886</v>
      </c>
      <c r="H4412" s="198">
        <v>37041.500555555554</v>
      </c>
      <c r="I4412" t="s">
        <v>3225</v>
      </c>
      <c r="M4412" t="s">
        <v>2952</v>
      </c>
      <c r="N4412" t="s">
        <v>3265</v>
      </c>
      <c r="O4412" t="s">
        <v>3266</v>
      </c>
      <c r="Q4412" s="199">
        <v>20</v>
      </c>
      <c r="S4412" t="s">
        <v>3254</v>
      </c>
      <c r="T4412" t="s">
        <v>3255</v>
      </c>
      <c r="U4412" s="201">
        <v>1524</v>
      </c>
      <c r="V4412" t="s">
        <v>3269</v>
      </c>
      <c r="W4412" t="s">
        <v>3261</v>
      </c>
      <c r="X4412" t="s">
        <v>3257</v>
      </c>
      <c r="Y4412" t="s">
        <v>3258</v>
      </c>
      <c r="Z4412" t="s">
        <v>3259</v>
      </c>
      <c r="AA4412">
        <v>2159118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1312887</v>
      </c>
      <c r="H4413" s="198">
        <v>37041.500567129631</v>
      </c>
      <c r="I4413" t="s">
        <v>1241</v>
      </c>
      <c r="M4413" t="s">
        <v>2946</v>
      </c>
      <c r="N4413" t="s">
        <v>1268</v>
      </c>
      <c r="O4413" t="s">
        <v>1537</v>
      </c>
      <c r="P4413" s="199">
        <v>10000</v>
      </c>
      <c r="S4413" t="s">
        <v>2947</v>
      </c>
      <c r="T4413" t="s">
        <v>3255</v>
      </c>
      <c r="U4413" s="201">
        <v>3.7250000000000001</v>
      </c>
      <c r="V4413" t="s">
        <v>3385</v>
      </c>
      <c r="W4413" t="s">
        <v>1767</v>
      </c>
      <c r="X4413" t="s">
        <v>1269</v>
      </c>
      <c r="Y4413" t="s">
        <v>3275</v>
      </c>
      <c r="Z4413" t="s">
        <v>1909</v>
      </c>
      <c r="AA4413" t="s">
        <v>3609</v>
      </c>
      <c r="AB4413" s="198">
        <v>37073.875</v>
      </c>
      <c r="AC4413" s="198">
        <v>37103.875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123</v>
      </c>
      <c r="F4414" s="213">
        <f t="shared" si="345"/>
        <v>615000</v>
      </c>
      <c r="G4414" s="202">
        <v>1312888</v>
      </c>
      <c r="H4414" s="198">
        <v>37041.500694444447</v>
      </c>
      <c r="I4414" t="s">
        <v>3427</v>
      </c>
      <c r="M4414" t="s">
        <v>2946</v>
      </c>
      <c r="N4414" t="s">
        <v>1268</v>
      </c>
      <c r="O4414" t="s">
        <v>251</v>
      </c>
      <c r="P4414" s="199">
        <v>5000</v>
      </c>
      <c r="S4414" t="s">
        <v>2947</v>
      </c>
      <c r="T4414" t="s">
        <v>3255</v>
      </c>
      <c r="U4414" s="201">
        <v>3.8149999999999999</v>
      </c>
      <c r="V4414" t="s">
        <v>2749</v>
      </c>
      <c r="W4414" t="s">
        <v>1767</v>
      </c>
      <c r="X4414" t="s">
        <v>1269</v>
      </c>
      <c r="Y4414" t="s">
        <v>3275</v>
      </c>
      <c r="Z4414" t="s">
        <v>1909</v>
      </c>
      <c r="AA4414" t="s">
        <v>3610</v>
      </c>
      <c r="AB4414" s="198">
        <v>37073</v>
      </c>
      <c r="AC4414" s="198">
        <v>37195</v>
      </c>
    </row>
    <row r="4415" spans="1:29" x14ac:dyDescent="0.25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1312889</v>
      </c>
      <c r="H4415" s="198">
        <v>37041.500844907408</v>
      </c>
      <c r="I4415" t="s">
        <v>3251</v>
      </c>
      <c r="M4415" t="s">
        <v>2952</v>
      </c>
      <c r="N4415" t="s">
        <v>3252</v>
      </c>
      <c r="O4415" t="s">
        <v>3253</v>
      </c>
      <c r="Q4415" s="199">
        <v>20</v>
      </c>
      <c r="S4415" t="s">
        <v>3254</v>
      </c>
      <c r="T4415" t="s">
        <v>3255</v>
      </c>
      <c r="U4415" s="201">
        <v>1692</v>
      </c>
      <c r="V4415" t="s">
        <v>2331</v>
      </c>
      <c r="W4415" t="s">
        <v>3261</v>
      </c>
      <c r="X4415" t="s">
        <v>3257</v>
      </c>
      <c r="Y4415" t="s">
        <v>3258</v>
      </c>
      <c r="Z4415" t="s">
        <v>3259</v>
      </c>
      <c r="AA4415">
        <v>2159116</v>
      </c>
    </row>
    <row r="4416" spans="1:29" x14ac:dyDescent="0.25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1312890</v>
      </c>
      <c r="H4416" s="198">
        <v>37041.500983796293</v>
      </c>
      <c r="I4416" t="s">
        <v>3251</v>
      </c>
      <c r="M4416" t="s">
        <v>2952</v>
      </c>
      <c r="N4416" t="s">
        <v>3265</v>
      </c>
      <c r="O4416" t="s">
        <v>3266</v>
      </c>
      <c r="P4416" s="199">
        <v>20</v>
      </c>
      <c r="S4416" t="s">
        <v>3254</v>
      </c>
      <c r="T4416" t="s">
        <v>3255</v>
      </c>
      <c r="U4416" s="201">
        <v>1523</v>
      </c>
      <c r="V4416" t="s">
        <v>2331</v>
      </c>
      <c r="W4416" t="s">
        <v>3261</v>
      </c>
      <c r="X4416" t="s">
        <v>3257</v>
      </c>
      <c r="Y4416" t="s">
        <v>3258</v>
      </c>
      <c r="Z4416" t="s">
        <v>3259</v>
      </c>
      <c r="AA4416">
        <v>2159114</v>
      </c>
    </row>
    <row r="4417" spans="1:29" x14ac:dyDescent="0.25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20</v>
      </c>
      <c r="G4417" s="202">
        <v>1312891</v>
      </c>
      <c r="H4417" s="198">
        <v>37041.501064814816</v>
      </c>
      <c r="I4417" t="s">
        <v>3225</v>
      </c>
      <c r="M4417" t="s">
        <v>2952</v>
      </c>
      <c r="N4417" t="s">
        <v>3265</v>
      </c>
      <c r="O4417" t="s">
        <v>3266</v>
      </c>
      <c r="Q4417" s="199">
        <v>20</v>
      </c>
      <c r="S4417" t="s">
        <v>3254</v>
      </c>
      <c r="T4417" t="s">
        <v>3255</v>
      </c>
      <c r="U4417" s="201">
        <v>1524</v>
      </c>
      <c r="V4417" t="s">
        <v>3269</v>
      </c>
      <c r="W4417" t="s">
        <v>3261</v>
      </c>
      <c r="X4417" t="s">
        <v>3257</v>
      </c>
      <c r="Y4417" t="s">
        <v>3258</v>
      </c>
      <c r="Z4417" t="s">
        <v>3259</v>
      </c>
      <c r="AA4417">
        <v>2159112</v>
      </c>
    </row>
    <row r="4418" spans="1:29" x14ac:dyDescent="0.25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10000</v>
      </c>
      <c r="G4418" s="202">
        <v>1312893</v>
      </c>
      <c r="H4418" s="198">
        <v>37041.501134259262</v>
      </c>
      <c r="I4418" t="s">
        <v>3380</v>
      </c>
      <c r="M4418" t="s">
        <v>2946</v>
      </c>
      <c r="N4418" t="s">
        <v>96</v>
      </c>
      <c r="O4418" t="s">
        <v>1016</v>
      </c>
      <c r="P4418" s="199">
        <v>10000</v>
      </c>
      <c r="S4418" t="s">
        <v>3329</v>
      </c>
      <c r="T4418" t="s">
        <v>97</v>
      </c>
      <c r="U4418" s="201">
        <v>4.7625000000000002</v>
      </c>
      <c r="V4418" t="s">
        <v>3586</v>
      </c>
      <c r="W4418" t="s">
        <v>98</v>
      </c>
      <c r="X4418" t="s">
        <v>99</v>
      </c>
      <c r="Y4418" t="s">
        <v>1528</v>
      </c>
      <c r="Z4418" t="s">
        <v>1910</v>
      </c>
      <c r="AA4418">
        <v>818980</v>
      </c>
      <c r="AB4418" s="198">
        <v>37041.875</v>
      </c>
      <c r="AC4418" s="198">
        <v>37041.875</v>
      </c>
    </row>
    <row r="4419" spans="1:29" x14ac:dyDescent="0.25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150000</v>
      </c>
      <c r="G4419" s="202">
        <v>1312895</v>
      </c>
      <c r="H4419" s="198">
        <v>37041.501400462963</v>
      </c>
      <c r="I4419" t="s">
        <v>1463</v>
      </c>
      <c r="M4419" t="s">
        <v>2946</v>
      </c>
      <c r="N4419" t="s">
        <v>96</v>
      </c>
      <c r="O4419" t="s">
        <v>3128</v>
      </c>
      <c r="P4419" s="199">
        <v>5000</v>
      </c>
      <c r="S4419" t="s">
        <v>3329</v>
      </c>
      <c r="T4419" t="s">
        <v>97</v>
      </c>
      <c r="U4419" s="201">
        <v>4.8449999999999998</v>
      </c>
      <c r="V4419" t="s">
        <v>3611</v>
      </c>
      <c r="W4419" t="s">
        <v>1502</v>
      </c>
      <c r="X4419" t="s">
        <v>99</v>
      </c>
      <c r="Y4419" t="s">
        <v>1528</v>
      </c>
      <c r="Z4419" t="s">
        <v>1910</v>
      </c>
      <c r="AA4419">
        <v>818981</v>
      </c>
      <c r="AB4419" s="198">
        <v>37043.875</v>
      </c>
      <c r="AC4419" s="198">
        <v>37072.875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300000</v>
      </c>
      <c r="G4420" s="202">
        <v>1312898</v>
      </c>
      <c r="H4420" s="198">
        <v>37041.501574074071</v>
      </c>
      <c r="I4420" t="s">
        <v>1546</v>
      </c>
      <c r="M4420" t="s">
        <v>2946</v>
      </c>
      <c r="N4420" t="s">
        <v>1268</v>
      </c>
      <c r="O4420" t="s">
        <v>74</v>
      </c>
      <c r="P4420" s="199">
        <v>10000</v>
      </c>
      <c r="S4420" t="s">
        <v>2947</v>
      </c>
      <c r="T4420" t="s">
        <v>3255</v>
      </c>
      <c r="U4420" s="201">
        <v>3.6549999999999998</v>
      </c>
      <c r="V4420" t="s">
        <v>73</v>
      </c>
      <c r="W4420" t="s">
        <v>1580</v>
      </c>
      <c r="X4420" t="s">
        <v>1093</v>
      </c>
      <c r="Y4420" t="s">
        <v>3275</v>
      </c>
      <c r="Z4420" t="s">
        <v>1909</v>
      </c>
      <c r="AA4420" t="s">
        <v>3612</v>
      </c>
      <c r="AB4420" s="198">
        <v>37043.875</v>
      </c>
      <c r="AC4420" s="198">
        <v>37072.875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1312900</v>
      </c>
      <c r="H4421" s="198">
        <v>37041.501840277779</v>
      </c>
      <c r="I4421" t="s">
        <v>2992</v>
      </c>
      <c r="M4421" t="s">
        <v>2946</v>
      </c>
      <c r="N4421" t="s">
        <v>1538</v>
      </c>
      <c r="O4421" t="s">
        <v>1409</v>
      </c>
      <c r="Q4421" s="199">
        <v>5000</v>
      </c>
      <c r="S4421" t="s">
        <v>2947</v>
      </c>
      <c r="T4421" t="s">
        <v>3255</v>
      </c>
      <c r="U4421" s="201">
        <v>6.2</v>
      </c>
      <c r="V4421" t="s">
        <v>533</v>
      </c>
      <c r="W4421" t="s">
        <v>1410</v>
      </c>
      <c r="X4421" t="s">
        <v>1411</v>
      </c>
      <c r="Y4421" t="s">
        <v>3275</v>
      </c>
      <c r="Z4421" t="s">
        <v>1909</v>
      </c>
      <c r="AA4421" t="s">
        <v>3613</v>
      </c>
      <c r="AB4421" s="198">
        <v>37073.875</v>
      </c>
      <c r="AC4421" s="198">
        <v>37103.875</v>
      </c>
    </row>
    <row r="4422" spans="1:29" x14ac:dyDescent="0.25">
      <c r="A4422" s="44" t="str">
        <f t="shared" si="341"/>
        <v>US Crude Financial</v>
      </c>
      <c r="B4422" s="44" t="str">
        <f t="shared" si="342"/>
        <v>US</v>
      </c>
      <c r="C4422" s="44" t="str">
        <f t="shared" si="343"/>
        <v>Crude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50000</v>
      </c>
      <c r="G4422" s="202">
        <v>1312903</v>
      </c>
      <c r="H4422" s="198">
        <v>37041.502210648148</v>
      </c>
      <c r="I4422" t="s">
        <v>1267</v>
      </c>
      <c r="M4422" t="s">
        <v>3086</v>
      </c>
      <c r="N4422" t="s">
        <v>1063</v>
      </c>
      <c r="O4422" t="s">
        <v>2972</v>
      </c>
      <c r="P4422" s="199">
        <v>50000</v>
      </c>
      <c r="S4422" t="s">
        <v>2953</v>
      </c>
      <c r="T4422" t="s">
        <v>3255</v>
      </c>
      <c r="U4422" s="201">
        <v>28.69</v>
      </c>
      <c r="V4422" t="s">
        <v>3332</v>
      </c>
      <c r="W4422" t="s">
        <v>1065</v>
      </c>
      <c r="X4422" t="s">
        <v>1066</v>
      </c>
      <c r="Y4422" t="s">
        <v>1670</v>
      </c>
      <c r="Z4422" t="s">
        <v>1909</v>
      </c>
      <c r="AA4422">
        <v>109775</v>
      </c>
      <c r="AB4422" s="198">
        <v>37073</v>
      </c>
      <c r="AC4422" s="198">
        <v>37103</v>
      </c>
    </row>
    <row r="4423" spans="1:29" x14ac:dyDescent="0.25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365</v>
      </c>
      <c r="F4423" s="213">
        <f t="shared" si="345"/>
        <v>1825000</v>
      </c>
      <c r="G4423" s="202">
        <v>1312904</v>
      </c>
      <c r="H4423" s="198">
        <v>37041.502280092594</v>
      </c>
      <c r="I4423" t="s">
        <v>1062</v>
      </c>
      <c r="M4423" t="s">
        <v>2946</v>
      </c>
      <c r="N4423" t="s">
        <v>1268</v>
      </c>
      <c r="O4423" t="s">
        <v>1578</v>
      </c>
      <c r="P4423" s="199">
        <v>5000</v>
      </c>
      <c r="S4423" t="s">
        <v>2947</v>
      </c>
      <c r="T4423" t="s">
        <v>3255</v>
      </c>
      <c r="U4423" s="201">
        <v>3.88</v>
      </c>
      <c r="V4423" t="s">
        <v>1342</v>
      </c>
      <c r="W4423" t="s">
        <v>1767</v>
      </c>
      <c r="X4423" t="s">
        <v>1269</v>
      </c>
      <c r="Y4423" t="s">
        <v>3275</v>
      </c>
      <c r="Z4423" t="s">
        <v>1909</v>
      </c>
      <c r="AA4423" t="s">
        <v>3614</v>
      </c>
      <c r="AB4423" s="198">
        <v>37257.875</v>
      </c>
      <c r="AC4423" s="198">
        <v>37621.875</v>
      </c>
    </row>
    <row r="4424" spans="1:29" x14ac:dyDescent="0.25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20</v>
      </c>
      <c r="G4424" s="202">
        <v>1312905</v>
      </c>
      <c r="H4424" s="198">
        <v>37041.502488425926</v>
      </c>
      <c r="I4424" t="s">
        <v>3313</v>
      </c>
      <c r="M4424" t="s">
        <v>2952</v>
      </c>
      <c r="N4424" t="s">
        <v>3252</v>
      </c>
      <c r="O4424" t="s">
        <v>3253</v>
      </c>
      <c r="P4424" s="199">
        <v>20</v>
      </c>
      <c r="S4424" t="s">
        <v>3254</v>
      </c>
      <c r="T4424" t="s">
        <v>3255</v>
      </c>
      <c r="U4424" s="201">
        <v>1691</v>
      </c>
      <c r="V4424" t="s">
        <v>3315</v>
      </c>
      <c r="W4424" t="s">
        <v>3261</v>
      </c>
      <c r="X4424" t="s">
        <v>3257</v>
      </c>
      <c r="Y4424" t="s">
        <v>3258</v>
      </c>
      <c r="Z4424" t="s">
        <v>3259</v>
      </c>
      <c r="AA4424">
        <v>2159110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123</v>
      </c>
      <c r="F4425" s="213">
        <f t="shared" si="345"/>
        <v>615000</v>
      </c>
      <c r="G4425" s="202">
        <v>1312906</v>
      </c>
      <c r="H4425" s="198">
        <v>37041.502835648149</v>
      </c>
      <c r="I4425" t="s">
        <v>1274</v>
      </c>
      <c r="M4425" t="s">
        <v>2946</v>
      </c>
      <c r="N4425" t="s">
        <v>1268</v>
      </c>
      <c r="O4425" t="s">
        <v>251</v>
      </c>
      <c r="Q4425" s="199">
        <v>5000</v>
      </c>
      <c r="S4425" t="s">
        <v>2947</v>
      </c>
      <c r="T4425" t="s">
        <v>3255</v>
      </c>
      <c r="U4425" s="201">
        <v>3.82</v>
      </c>
      <c r="V4425" t="s">
        <v>1275</v>
      </c>
      <c r="W4425" t="s">
        <v>1767</v>
      </c>
      <c r="X4425" t="s">
        <v>1269</v>
      </c>
      <c r="Y4425" t="s">
        <v>3275</v>
      </c>
      <c r="Z4425" t="s">
        <v>1909</v>
      </c>
      <c r="AA4425" t="s">
        <v>3615</v>
      </c>
      <c r="AB4425" s="198">
        <v>37073</v>
      </c>
      <c r="AC4425" s="198">
        <v>37195</v>
      </c>
    </row>
    <row r="4426" spans="1:29" x14ac:dyDescent="0.25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90</v>
      </c>
      <c r="F4426" s="213">
        <f t="shared" si="345"/>
        <v>450000</v>
      </c>
      <c r="G4426" s="202">
        <v>1312911</v>
      </c>
      <c r="H4426" s="198">
        <v>37041.503321759257</v>
      </c>
      <c r="I4426" t="s">
        <v>60</v>
      </c>
      <c r="M4426" t="s">
        <v>2946</v>
      </c>
      <c r="N4426" t="s">
        <v>1538</v>
      </c>
      <c r="O4426" t="s">
        <v>1456</v>
      </c>
      <c r="Q4426" s="199">
        <v>5000</v>
      </c>
      <c r="S4426" t="s">
        <v>2947</v>
      </c>
      <c r="T4426" t="s">
        <v>3255</v>
      </c>
      <c r="U4426" s="201">
        <v>2.5499999999999998</v>
      </c>
      <c r="V4426" t="s">
        <v>473</v>
      </c>
      <c r="W4426" t="s">
        <v>1410</v>
      </c>
      <c r="X4426" t="s">
        <v>1411</v>
      </c>
      <c r="Y4426" t="s">
        <v>3275</v>
      </c>
      <c r="Z4426" t="s">
        <v>1909</v>
      </c>
      <c r="AA4426" t="s">
        <v>3616</v>
      </c>
      <c r="AB4426" s="198">
        <v>37257</v>
      </c>
      <c r="AC4426" s="198">
        <v>37346</v>
      </c>
    </row>
    <row r="4427" spans="1:29" x14ac:dyDescent="0.25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20</v>
      </c>
      <c r="G4427" s="202">
        <v>1312912</v>
      </c>
      <c r="H4427" s="198">
        <v>37041.50341435185</v>
      </c>
      <c r="I4427" t="s">
        <v>3306</v>
      </c>
      <c r="M4427" t="s">
        <v>2952</v>
      </c>
      <c r="N4427" t="s">
        <v>3252</v>
      </c>
      <c r="O4427" t="s">
        <v>3253</v>
      </c>
      <c r="Q4427" s="199">
        <v>20</v>
      </c>
      <c r="S4427" t="s">
        <v>3254</v>
      </c>
      <c r="T4427" t="s">
        <v>3255</v>
      </c>
      <c r="U4427" s="201">
        <v>1692</v>
      </c>
      <c r="V4427" t="s">
        <v>3604</v>
      </c>
      <c r="W4427" t="s">
        <v>3261</v>
      </c>
      <c r="X4427" t="s">
        <v>3257</v>
      </c>
      <c r="Y4427" t="s">
        <v>3258</v>
      </c>
      <c r="Z4427" t="s">
        <v>3259</v>
      </c>
      <c r="AA4427">
        <v>2159108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155000</v>
      </c>
      <c r="G4428" s="202">
        <v>1312913</v>
      </c>
      <c r="H4428" s="198">
        <v>37041.503483796296</v>
      </c>
      <c r="I4428" t="s">
        <v>3151</v>
      </c>
      <c r="M4428" t="s">
        <v>2946</v>
      </c>
      <c r="N4428" t="s">
        <v>1538</v>
      </c>
      <c r="O4428" t="s">
        <v>1420</v>
      </c>
      <c r="Q4428" s="199">
        <v>5000</v>
      </c>
      <c r="S4428" t="s">
        <v>2947</v>
      </c>
      <c r="T4428" t="s">
        <v>3255</v>
      </c>
      <c r="U4428" s="201">
        <v>3.45</v>
      </c>
      <c r="V4428" t="s">
        <v>1003</v>
      </c>
      <c r="W4428" t="s">
        <v>1410</v>
      </c>
      <c r="X4428" t="s">
        <v>1411</v>
      </c>
      <c r="Y4428" t="s">
        <v>3275</v>
      </c>
      <c r="Z4428" t="s">
        <v>1909</v>
      </c>
      <c r="AA4428" t="s">
        <v>3617</v>
      </c>
      <c r="AB4428" s="198">
        <v>37165</v>
      </c>
      <c r="AC4428" s="198">
        <v>37195</v>
      </c>
    </row>
    <row r="4429" spans="1:29" x14ac:dyDescent="0.25">
      <c r="A4429" s="44" t="str">
        <f t="shared" si="346"/>
        <v>US Power Physical</v>
      </c>
      <c r="B4429" s="44" t="str">
        <f t="shared" si="347"/>
        <v>US</v>
      </c>
      <c r="C4429" s="44" t="str">
        <f t="shared" si="348"/>
        <v>Power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5</v>
      </c>
      <c r="F4429" s="213">
        <f t="shared" si="350"/>
        <v>250</v>
      </c>
      <c r="G4429" s="202">
        <v>1312914</v>
      </c>
      <c r="H4429" s="198">
        <v>37041.503587962965</v>
      </c>
      <c r="I4429" t="s">
        <v>3227</v>
      </c>
      <c r="M4429" t="s">
        <v>1657</v>
      </c>
      <c r="N4429" t="s">
        <v>2977</v>
      </c>
      <c r="O4429" t="s">
        <v>879</v>
      </c>
      <c r="P4429" s="199">
        <v>50</v>
      </c>
      <c r="S4429" t="s">
        <v>2945</v>
      </c>
      <c r="T4429" t="s">
        <v>3255</v>
      </c>
      <c r="U4429" s="201">
        <v>39.5</v>
      </c>
      <c r="V4429" t="s">
        <v>7</v>
      </c>
      <c r="W4429" t="s">
        <v>1678</v>
      </c>
      <c r="X4429" t="s">
        <v>2986</v>
      </c>
      <c r="Y4429" t="s">
        <v>1072</v>
      </c>
      <c r="Z4429" t="s">
        <v>1904</v>
      </c>
      <c r="AA4429">
        <v>626433.1</v>
      </c>
      <c r="AB4429" s="198">
        <v>37046.875</v>
      </c>
      <c r="AC4429" s="198">
        <v>37050.875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1312916</v>
      </c>
      <c r="H4430" s="198">
        <v>37041.503657407404</v>
      </c>
      <c r="I4430" t="s">
        <v>3095</v>
      </c>
      <c r="M4430" t="s">
        <v>2946</v>
      </c>
      <c r="N4430" t="s">
        <v>1538</v>
      </c>
      <c r="O4430" t="s">
        <v>1420</v>
      </c>
      <c r="Q4430" s="199">
        <v>5000</v>
      </c>
      <c r="S4430" t="s">
        <v>2947</v>
      </c>
      <c r="T4430" t="s">
        <v>3255</v>
      </c>
      <c r="U4430" s="201">
        <v>3.65</v>
      </c>
      <c r="V4430" t="s">
        <v>1690</v>
      </c>
      <c r="W4430" t="s">
        <v>1410</v>
      </c>
      <c r="X4430" t="s">
        <v>1411</v>
      </c>
      <c r="Y4430" t="s">
        <v>3275</v>
      </c>
      <c r="Z4430" t="s">
        <v>1909</v>
      </c>
      <c r="AA4430" t="s">
        <v>3618</v>
      </c>
      <c r="AB4430" s="198">
        <v>37165</v>
      </c>
      <c r="AC4430" s="198">
        <v>37195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61</v>
      </c>
      <c r="F4431" s="213">
        <f t="shared" si="350"/>
        <v>305000</v>
      </c>
      <c r="G4431" s="202">
        <v>1312917</v>
      </c>
      <c r="H4431" s="198">
        <v>37041.503657407404</v>
      </c>
      <c r="I4431" t="s">
        <v>60</v>
      </c>
      <c r="M4431" t="s">
        <v>2946</v>
      </c>
      <c r="N4431" t="s">
        <v>1538</v>
      </c>
      <c r="O4431" t="s">
        <v>1453</v>
      </c>
      <c r="Q4431" s="199">
        <v>5000</v>
      </c>
      <c r="S4431" t="s">
        <v>2947</v>
      </c>
      <c r="T4431" t="s">
        <v>3255</v>
      </c>
      <c r="U4431" s="201">
        <v>3.4</v>
      </c>
      <c r="V4431" t="s">
        <v>473</v>
      </c>
      <c r="W4431" t="s">
        <v>1410</v>
      </c>
      <c r="X4431" t="s">
        <v>1411</v>
      </c>
      <c r="Y4431" t="s">
        <v>3275</v>
      </c>
      <c r="Z4431" t="s">
        <v>1909</v>
      </c>
      <c r="AA4431" t="s">
        <v>3619</v>
      </c>
      <c r="AB4431" s="198">
        <v>37196</v>
      </c>
      <c r="AC4431" s="198">
        <v>37256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151</v>
      </c>
      <c r="F4432" s="213">
        <f t="shared" si="350"/>
        <v>755000</v>
      </c>
      <c r="G4432" s="202">
        <v>1312918</v>
      </c>
      <c r="H4432" s="198">
        <v>37041.503703703704</v>
      </c>
      <c r="I4432" t="s">
        <v>1523</v>
      </c>
      <c r="M4432" t="s">
        <v>2946</v>
      </c>
      <c r="N4432" t="s">
        <v>1538</v>
      </c>
      <c r="O4432" t="s">
        <v>356</v>
      </c>
      <c r="Q4432" s="199">
        <v>5000</v>
      </c>
      <c r="S4432" t="s">
        <v>2947</v>
      </c>
      <c r="T4432" t="s">
        <v>3255</v>
      </c>
      <c r="U4432" s="201">
        <v>2.1</v>
      </c>
      <c r="V4432" t="s">
        <v>3006</v>
      </c>
      <c r="W4432" t="s">
        <v>106</v>
      </c>
      <c r="X4432" t="s">
        <v>107</v>
      </c>
      <c r="Y4432" t="s">
        <v>3275</v>
      </c>
      <c r="Z4432" t="s">
        <v>1909</v>
      </c>
      <c r="AA4432" t="s">
        <v>3620</v>
      </c>
      <c r="AB4432" s="198">
        <v>37196</v>
      </c>
      <c r="AC4432" s="198">
        <v>37346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151</v>
      </c>
      <c r="F4433" s="213">
        <f t="shared" si="350"/>
        <v>755000</v>
      </c>
      <c r="G4433" s="202">
        <v>1312920</v>
      </c>
      <c r="H4433" s="198">
        <v>37041.503784722219</v>
      </c>
      <c r="I4433" t="s">
        <v>1267</v>
      </c>
      <c r="M4433" t="s">
        <v>2946</v>
      </c>
      <c r="N4433" t="s">
        <v>1538</v>
      </c>
      <c r="O4433" t="s">
        <v>1380</v>
      </c>
      <c r="Q4433" s="199">
        <v>5000</v>
      </c>
      <c r="S4433" t="s">
        <v>2947</v>
      </c>
      <c r="T4433" t="s">
        <v>3255</v>
      </c>
      <c r="U4433" s="201">
        <v>1.3825000000000001</v>
      </c>
      <c r="V4433" t="s">
        <v>1202</v>
      </c>
      <c r="W4433" t="s">
        <v>1539</v>
      </c>
      <c r="X4433" t="s">
        <v>1540</v>
      </c>
      <c r="Y4433" t="s">
        <v>3275</v>
      </c>
      <c r="Z4433" t="s">
        <v>1909</v>
      </c>
      <c r="AA4433" t="s">
        <v>3621</v>
      </c>
      <c r="AB4433" s="198">
        <v>37196</v>
      </c>
      <c r="AC4433" s="198">
        <v>37346</v>
      </c>
    </row>
    <row r="4434" spans="1:29" x14ac:dyDescent="0.25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50000</v>
      </c>
      <c r="G4434" s="202">
        <v>1312923</v>
      </c>
      <c r="H4434" s="198">
        <v>37041.504131944443</v>
      </c>
      <c r="I4434" t="s">
        <v>1395</v>
      </c>
      <c r="M4434" t="s">
        <v>3086</v>
      </c>
      <c r="N4434" t="s">
        <v>1063</v>
      </c>
      <c r="O4434" t="s">
        <v>1344</v>
      </c>
      <c r="P4434" s="199">
        <v>50000</v>
      </c>
      <c r="S4434" t="s">
        <v>2953</v>
      </c>
      <c r="T4434" t="s">
        <v>3255</v>
      </c>
      <c r="U4434" s="201">
        <v>28.67</v>
      </c>
      <c r="V4434" t="s">
        <v>3344</v>
      </c>
      <c r="W4434" t="s">
        <v>1065</v>
      </c>
      <c r="X4434" t="s">
        <v>1120</v>
      </c>
      <c r="Y4434" t="s">
        <v>1670</v>
      </c>
      <c r="Z4434" t="s">
        <v>1909</v>
      </c>
      <c r="AA4434">
        <v>109776</v>
      </c>
      <c r="AB4434" s="198">
        <v>37073</v>
      </c>
      <c r="AC4434" s="198">
        <v>37103</v>
      </c>
    </row>
    <row r="4435" spans="1:29" x14ac:dyDescent="0.25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1312925</v>
      </c>
      <c r="H4435" s="198">
        <v>37041.504224537035</v>
      </c>
      <c r="I4435" t="s">
        <v>1395</v>
      </c>
      <c r="M4435" t="s">
        <v>3086</v>
      </c>
      <c r="N4435" t="s">
        <v>1063</v>
      </c>
      <c r="O4435" t="s">
        <v>1344</v>
      </c>
      <c r="P4435" s="199">
        <v>50000</v>
      </c>
      <c r="S4435" t="s">
        <v>2953</v>
      </c>
      <c r="T4435" t="s">
        <v>3255</v>
      </c>
      <c r="U4435" s="201">
        <v>28.65</v>
      </c>
      <c r="V4435" t="s">
        <v>3344</v>
      </c>
      <c r="W4435" t="s">
        <v>1065</v>
      </c>
      <c r="X4435" t="s">
        <v>1120</v>
      </c>
      <c r="Y4435" t="s">
        <v>1670</v>
      </c>
      <c r="Z4435" t="s">
        <v>1909</v>
      </c>
      <c r="AA4435">
        <v>109777</v>
      </c>
      <c r="AB4435" s="198">
        <v>37073</v>
      </c>
      <c r="AC4435" s="198">
        <v>37103</v>
      </c>
    </row>
    <row r="4436" spans="1:29" x14ac:dyDescent="0.25">
      <c r="A4436" s="44" t="str">
        <f t="shared" si="346"/>
        <v>US Power Physical</v>
      </c>
      <c r="B4436" s="44" t="str">
        <f t="shared" si="347"/>
        <v>US</v>
      </c>
      <c r="C4436" s="44" t="str">
        <f t="shared" si="348"/>
        <v>Power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5</v>
      </c>
      <c r="F4436" s="213">
        <f t="shared" si="350"/>
        <v>250</v>
      </c>
      <c r="G4436" s="202">
        <v>1312926</v>
      </c>
      <c r="H4436" s="198">
        <v>37041.504374999997</v>
      </c>
      <c r="I4436" t="s">
        <v>1052</v>
      </c>
      <c r="M4436" t="s">
        <v>1657</v>
      </c>
      <c r="N4436" t="s">
        <v>2977</v>
      </c>
      <c r="O4436" t="s">
        <v>248</v>
      </c>
      <c r="P4436" s="199">
        <v>50</v>
      </c>
      <c r="S4436" t="s">
        <v>2945</v>
      </c>
      <c r="T4436" t="s">
        <v>3255</v>
      </c>
      <c r="U4436" s="201">
        <v>36.25</v>
      </c>
      <c r="V4436" t="s">
        <v>231</v>
      </c>
      <c r="W4436" t="s">
        <v>2988</v>
      </c>
      <c r="X4436" t="s">
        <v>2978</v>
      </c>
      <c r="Y4436" t="s">
        <v>1072</v>
      </c>
      <c r="Z4436" t="s">
        <v>1904</v>
      </c>
      <c r="AA4436">
        <v>626434.1</v>
      </c>
      <c r="AB4436" s="198">
        <v>37046.875</v>
      </c>
      <c r="AC4436" s="198">
        <v>37050.875</v>
      </c>
    </row>
    <row r="4437" spans="1:29" x14ac:dyDescent="0.25">
      <c r="A4437" s="44" t="str">
        <f t="shared" si="346"/>
        <v xml:space="preserve"> Natural Gas Financial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214</v>
      </c>
      <c r="F4437" s="213">
        <f t="shared" si="350"/>
        <v>749000</v>
      </c>
      <c r="G4437" s="202">
        <v>1312927</v>
      </c>
      <c r="H4437" s="198">
        <v>37041.504687499997</v>
      </c>
      <c r="I4437" t="s">
        <v>1171</v>
      </c>
      <c r="M4437" t="s">
        <v>2946</v>
      </c>
      <c r="N4437" t="s">
        <v>3215</v>
      </c>
      <c r="O4437" t="s">
        <v>364</v>
      </c>
      <c r="Q4437" s="199">
        <v>3500</v>
      </c>
      <c r="S4437" t="s">
        <v>2947</v>
      </c>
      <c r="T4437" t="s">
        <v>3255</v>
      </c>
      <c r="U4437" s="201">
        <v>-0.38</v>
      </c>
      <c r="V4437" t="s">
        <v>1172</v>
      </c>
      <c r="W4437" t="s">
        <v>3217</v>
      </c>
      <c r="X4437" t="s">
        <v>3218</v>
      </c>
      <c r="Y4437" t="s">
        <v>3275</v>
      </c>
      <c r="Z4437" t="s">
        <v>1910</v>
      </c>
      <c r="AA4437" t="s">
        <v>3622</v>
      </c>
      <c r="AB4437" s="198">
        <v>37347</v>
      </c>
      <c r="AC4437" s="198">
        <v>37560</v>
      </c>
    </row>
    <row r="4438" spans="1:29" x14ac:dyDescent="0.25">
      <c r="A4438" s="44" t="str">
        <f t="shared" si="346"/>
        <v>US Power Financial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50</v>
      </c>
      <c r="G4438" s="202">
        <v>1312928</v>
      </c>
      <c r="H4438" s="198">
        <v>37041.504895833335</v>
      </c>
      <c r="I4438" t="s">
        <v>1249</v>
      </c>
      <c r="M4438" t="s">
        <v>1657</v>
      </c>
      <c r="N4438" t="s">
        <v>1069</v>
      </c>
      <c r="O4438" t="s">
        <v>3623</v>
      </c>
      <c r="Q4438" s="199">
        <v>50</v>
      </c>
      <c r="S4438" t="s">
        <v>2945</v>
      </c>
      <c r="T4438" t="s">
        <v>3255</v>
      </c>
      <c r="U4438" s="201">
        <v>21.5</v>
      </c>
      <c r="V4438" t="s">
        <v>1250</v>
      </c>
      <c r="W4438" t="s">
        <v>1070</v>
      </c>
      <c r="X4438" t="s">
        <v>1071</v>
      </c>
      <c r="Y4438" t="s">
        <v>1072</v>
      </c>
      <c r="Z4438" t="s">
        <v>1909</v>
      </c>
      <c r="AA4438">
        <v>626435.1</v>
      </c>
      <c r="AB4438" s="198">
        <v>37041.875</v>
      </c>
      <c r="AC4438" s="198">
        <v>37041.875</v>
      </c>
    </row>
    <row r="4439" spans="1:29" x14ac:dyDescent="0.25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6</v>
      </c>
      <c r="G4439" s="202">
        <v>1312930</v>
      </c>
      <c r="H4439" s="198">
        <v>37041.505057870374</v>
      </c>
      <c r="I4439" t="s">
        <v>3306</v>
      </c>
      <c r="M4439" t="s">
        <v>2952</v>
      </c>
      <c r="N4439" t="s">
        <v>3252</v>
      </c>
      <c r="O4439" t="s">
        <v>3253</v>
      </c>
      <c r="Q4439" s="199">
        <v>6</v>
      </c>
      <c r="S4439" t="s">
        <v>3254</v>
      </c>
      <c r="T4439" t="s">
        <v>3255</v>
      </c>
      <c r="U4439" s="201">
        <v>1693</v>
      </c>
      <c r="V4439" t="s">
        <v>3604</v>
      </c>
      <c r="W4439" t="s">
        <v>3261</v>
      </c>
      <c r="X4439" t="s">
        <v>3257</v>
      </c>
      <c r="Y4439" t="s">
        <v>3258</v>
      </c>
      <c r="Z4439" t="s">
        <v>3259</v>
      </c>
      <c r="AA4439">
        <v>2159106</v>
      </c>
    </row>
    <row r="4440" spans="1:29" x14ac:dyDescent="0.25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20</v>
      </c>
      <c r="G4440" s="202">
        <v>1312932</v>
      </c>
      <c r="H4440" s="198">
        <v>37041.505300925928</v>
      </c>
      <c r="I4440" t="s">
        <v>3225</v>
      </c>
      <c r="M4440" t="s">
        <v>2952</v>
      </c>
      <c r="N4440" t="s">
        <v>3265</v>
      </c>
      <c r="O4440" t="s">
        <v>3266</v>
      </c>
      <c r="Q4440" s="199">
        <v>20</v>
      </c>
      <c r="S4440" t="s">
        <v>3254</v>
      </c>
      <c r="T4440" t="s">
        <v>3255</v>
      </c>
      <c r="U4440" s="201">
        <v>1525</v>
      </c>
      <c r="V4440" t="s">
        <v>3269</v>
      </c>
      <c r="W4440" t="s">
        <v>3261</v>
      </c>
      <c r="X4440" t="s">
        <v>3257</v>
      </c>
      <c r="Y4440" t="s">
        <v>3258</v>
      </c>
      <c r="Z4440" t="s">
        <v>3259</v>
      </c>
      <c r="AA4440">
        <v>2159102</v>
      </c>
    </row>
    <row r="4441" spans="1:29" x14ac:dyDescent="0.25">
      <c r="A4441" s="44" t="str">
        <f t="shared" si="346"/>
        <v>US Power Physical</v>
      </c>
      <c r="B4441" s="44" t="str">
        <f t="shared" si="347"/>
        <v>US</v>
      </c>
      <c r="C4441" s="44" t="str">
        <f t="shared" si="348"/>
        <v>Power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5</v>
      </c>
      <c r="F4441" s="213">
        <f t="shared" si="350"/>
        <v>250</v>
      </c>
      <c r="G4441" s="202">
        <v>1312934</v>
      </c>
      <c r="H4441" s="198">
        <v>37041.505324074074</v>
      </c>
      <c r="I4441" t="s">
        <v>1254</v>
      </c>
      <c r="M4441" t="s">
        <v>1657</v>
      </c>
      <c r="N4441" t="s">
        <v>2977</v>
      </c>
      <c r="O4441" t="s">
        <v>1158</v>
      </c>
      <c r="P4441" s="199">
        <v>50</v>
      </c>
      <c r="S4441" t="s">
        <v>2945</v>
      </c>
      <c r="T4441" t="s">
        <v>3255</v>
      </c>
      <c r="U4441" s="201">
        <v>38.75</v>
      </c>
      <c r="V4441" t="s">
        <v>256</v>
      </c>
      <c r="W4441" t="s">
        <v>2993</v>
      </c>
      <c r="X4441" t="s">
        <v>2994</v>
      </c>
      <c r="Y4441" t="s">
        <v>1072</v>
      </c>
      <c r="Z4441" t="s">
        <v>1904</v>
      </c>
      <c r="AA4441">
        <v>626437.1</v>
      </c>
      <c r="AB4441" s="198">
        <v>37046.875</v>
      </c>
      <c r="AC4441" s="198">
        <v>37050.875</v>
      </c>
    </row>
    <row r="4442" spans="1:29" x14ac:dyDescent="0.25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310000</v>
      </c>
      <c r="G4442" s="202">
        <v>1312933</v>
      </c>
      <c r="H4442" s="198">
        <v>37041.505324074074</v>
      </c>
      <c r="I4442" t="s">
        <v>1541</v>
      </c>
      <c r="M4442" t="s">
        <v>2946</v>
      </c>
      <c r="N4442" t="s">
        <v>864</v>
      </c>
      <c r="O4442" t="s">
        <v>2237</v>
      </c>
      <c r="Q4442" s="199">
        <v>10000</v>
      </c>
      <c r="S4442" t="s">
        <v>2947</v>
      </c>
      <c r="T4442" t="s">
        <v>3255</v>
      </c>
      <c r="U4442" s="201">
        <v>0.15</v>
      </c>
      <c r="V4442" t="s">
        <v>2238</v>
      </c>
      <c r="W4442" t="s">
        <v>89</v>
      </c>
      <c r="X4442" t="s">
        <v>1558</v>
      </c>
      <c r="Y4442" t="s">
        <v>1528</v>
      </c>
      <c r="Z4442" t="s">
        <v>1909</v>
      </c>
      <c r="AA4442" t="s">
        <v>3624</v>
      </c>
      <c r="AB4442" s="198">
        <v>37073.875</v>
      </c>
      <c r="AC4442" s="198">
        <v>37103.875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3">
        <f t="shared" si="350"/>
        <v>755000</v>
      </c>
      <c r="G4443" s="202">
        <v>1312935</v>
      </c>
      <c r="H4443" s="198">
        <v>37041.50540509259</v>
      </c>
      <c r="I4443" t="s">
        <v>1062</v>
      </c>
      <c r="M4443" t="s">
        <v>2946</v>
      </c>
      <c r="N4443" t="s">
        <v>1268</v>
      </c>
      <c r="O4443" t="s">
        <v>1555</v>
      </c>
      <c r="P4443" s="199">
        <v>5000</v>
      </c>
      <c r="S4443" t="s">
        <v>2947</v>
      </c>
      <c r="T4443" t="s">
        <v>3255</v>
      </c>
      <c r="U4443" s="201">
        <v>4.1550000000000002</v>
      </c>
      <c r="V4443" t="s">
        <v>1342</v>
      </c>
      <c r="W4443" t="s">
        <v>1767</v>
      </c>
      <c r="X4443" t="s">
        <v>1269</v>
      </c>
      <c r="Y4443" t="s">
        <v>3275</v>
      </c>
      <c r="Z4443" t="s">
        <v>1909</v>
      </c>
      <c r="AA4443" t="s">
        <v>3625</v>
      </c>
      <c r="AB4443" s="198">
        <v>37196</v>
      </c>
      <c r="AC4443" s="198">
        <v>37346</v>
      </c>
    </row>
    <row r="4444" spans="1:29" x14ac:dyDescent="0.25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</v>
      </c>
      <c r="G4444" s="202">
        <v>1312936</v>
      </c>
      <c r="H4444" s="198">
        <v>37041.505624999998</v>
      </c>
      <c r="I4444" t="s">
        <v>1600</v>
      </c>
      <c r="M4444" t="s">
        <v>1657</v>
      </c>
      <c r="N4444" t="s">
        <v>2977</v>
      </c>
      <c r="O4444" t="s">
        <v>1263</v>
      </c>
      <c r="P4444" s="199">
        <v>50</v>
      </c>
      <c r="S4444" t="s">
        <v>2945</v>
      </c>
      <c r="T4444" t="s">
        <v>3255</v>
      </c>
      <c r="U4444" s="201">
        <v>44.75</v>
      </c>
      <c r="V4444" t="s">
        <v>0</v>
      </c>
      <c r="W4444" t="s">
        <v>2981</v>
      </c>
      <c r="X4444" t="s">
        <v>2982</v>
      </c>
      <c r="Y4444" t="s">
        <v>1072</v>
      </c>
      <c r="Z4444" t="s">
        <v>1904</v>
      </c>
      <c r="AA4444">
        <v>626438.1</v>
      </c>
      <c r="AB4444" s="198">
        <v>37043.71597222222</v>
      </c>
      <c r="AC4444" s="198">
        <v>37072.71597222222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1312938</v>
      </c>
      <c r="H4445" s="198">
        <v>37041.505856481483</v>
      </c>
      <c r="I4445" t="s">
        <v>1435</v>
      </c>
      <c r="M4445" t="s">
        <v>2946</v>
      </c>
      <c r="N4445" t="s">
        <v>1268</v>
      </c>
      <c r="O4445" t="s">
        <v>74</v>
      </c>
      <c r="P4445" s="199">
        <v>10000</v>
      </c>
      <c r="S4445" t="s">
        <v>2947</v>
      </c>
      <c r="T4445" t="s">
        <v>3255</v>
      </c>
      <c r="U4445" s="201">
        <v>3.65</v>
      </c>
      <c r="V4445" t="s">
        <v>1341</v>
      </c>
      <c r="W4445" t="s">
        <v>1580</v>
      </c>
      <c r="X4445" t="s">
        <v>1093</v>
      </c>
      <c r="Y4445" t="s">
        <v>3275</v>
      </c>
      <c r="Z4445" t="s">
        <v>1909</v>
      </c>
      <c r="AA4445" t="s">
        <v>3626</v>
      </c>
      <c r="AB4445" s="198">
        <v>37043.875</v>
      </c>
      <c r="AC4445" s="198">
        <v>37072.875</v>
      </c>
    </row>
    <row r="4446" spans="1:29" x14ac:dyDescent="0.25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1312939</v>
      </c>
      <c r="H4446" s="198">
        <v>37041.505960648145</v>
      </c>
      <c r="I4446" t="s">
        <v>3380</v>
      </c>
      <c r="M4446" t="s">
        <v>2946</v>
      </c>
      <c r="N4446" t="s">
        <v>96</v>
      </c>
      <c r="O4446" t="s">
        <v>1016</v>
      </c>
      <c r="P4446" s="199">
        <v>10000</v>
      </c>
      <c r="S4446" t="s">
        <v>3329</v>
      </c>
      <c r="T4446" t="s">
        <v>97</v>
      </c>
      <c r="U4446" s="201">
        <v>4.76</v>
      </c>
      <c r="V4446" t="s">
        <v>3586</v>
      </c>
      <c r="W4446" t="s">
        <v>98</v>
      </c>
      <c r="X4446" t="s">
        <v>99</v>
      </c>
      <c r="Y4446" t="s">
        <v>1528</v>
      </c>
      <c r="Z4446" t="s">
        <v>1910</v>
      </c>
      <c r="AA4446">
        <v>818989</v>
      </c>
      <c r="AB4446" s="198">
        <v>37041.875</v>
      </c>
      <c r="AC4446" s="198">
        <v>37041.875</v>
      </c>
    </row>
    <row r="4447" spans="1:29" x14ac:dyDescent="0.25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1312940</v>
      </c>
      <c r="H4447" s="198">
        <v>37041.506192129629</v>
      </c>
      <c r="I4447" t="s">
        <v>1531</v>
      </c>
      <c r="M4447" t="s">
        <v>2946</v>
      </c>
      <c r="N4447" t="s">
        <v>1268</v>
      </c>
      <c r="O4447" t="s">
        <v>74</v>
      </c>
      <c r="P4447" s="199">
        <v>10000</v>
      </c>
      <c r="S4447" t="s">
        <v>2947</v>
      </c>
      <c r="T4447" t="s">
        <v>3255</v>
      </c>
      <c r="U4447" s="201">
        <v>3.645</v>
      </c>
      <c r="V4447" t="s">
        <v>262</v>
      </c>
      <c r="W4447" t="s">
        <v>1580</v>
      </c>
      <c r="X4447" t="s">
        <v>1093</v>
      </c>
      <c r="Y4447" t="s">
        <v>3275</v>
      </c>
      <c r="Z4447" t="s">
        <v>1909</v>
      </c>
      <c r="AA4447" t="s">
        <v>3627</v>
      </c>
      <c r="AB4447" s="198">
        <v>37043.875</v>
      </c>
      <c r="AC4447" s="198">
        <v>37072.875</v>
      </c>
    </row>
    <row r="4448" spans="1:29" x14ac:dyDescent="0.25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</v>
      </c>
      <c r="G4448" s="202">
        <v>1312941</v>
      </c>
      <c r="H4448" s="198">
        <v>37041.506377314814</v>
      </c>
      <c r="I4448" t="s">
        <v>2976</v>
      </c>
      <c r="J4448" t="s">
        <v>1448</v>
      </c>
      <c r="K4448" t="s">
        <v>1257</v>
      </c>
      <c r="M4448" t="s">
        <v>1657</v>
      </c>
      <c r="N4448" t="s">
        <v>2977</v>
      </c>
      <c r="O4448" t="s">
        <v>1536</v>
      </c>
      <c r="P4448" s="199">
        <v>50</v>
      </c>
      <c r="S4448" t="s">
        <v>2945</v>
      </c>
      <c r="T4448" t="s">
        <v>3255</v>
      </c>
      <c r="U4448" s="201">
        <v>45.25</v>
      </c>
      <c r="V4448" t="s">
        <v>238</v>
      </c>
      <c r="W4448" t="s">
        <v>2993</v>
      </c>
      <c r="X4448" t="s">
        <v>1248</v>
      </c>
      <c r="Y4448" t="s">
        <v>1072</v>
      </c>
      <c r="Z4448" t="s">
        <v>1904</v>
      </c>
      <c r="AA4448">
        <v>626440.1</v>
      </c>
      <c r="AB4448" s="198">
        <v>37043.591666666667</v>
      </c>
      <c r="AC4448" s="198">
        <v>37072.591666666667</v>
      </c>
    </row>
    <row r="4449" spans="1:31" x14ac:dyDescent="0.25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1312942</v>
      </c>
      <c r="H4449" s="198">
        <v>37041.50644675926</v>
      </c>
      <c r="I4449" t="s">
        <v>2999</v>
      </c>
      <c r="M4449" t="s">
        <v>1657</v>
      </c>
      <c r="N4449" t="s">
        <v>2977</v>
      </c>
      <c r="O4449" t="s">
        <v>42</v>
      </c>
      <c r="P4449" s="199">
        <v>50</v>
      </c>
      <c r="S4449" t="s">
        <v>2945</v>
      </c>
      <c r="T4449" t="s">
        <v>3255</v>
      </c>
      <c r="U4449" s="201">
        <v>40.5</v>
      </c>
      <c r="V4449" t="s">
        <v>46</v>
      </c>
      <c r="W4449" t="s">
        <v>1247</v>
      </c>
      <c r="X4449" t="s">
        <v>1248</v>
      </c>
      <c r="Y4449" t="s">
        <v>1072</v>
      </c>
      <c r="Z4449" t="s">
        <v>1904</v>
      </c>
      <c r="AA4449">
        <v>626441.1</v>
      </c>
      <c r="AB4449" s="198">
        <v>37377.591666666667</v>
      </c>
      <c r="AC4449" s="198">
        <v>37407.591666666667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1312944</v>
      </c>
      <c r="H4450" s="198">
        <v>37041.506550925929</v>
      </c>
      <c r="I4450" t="s">
        <v>1097</v>
      </c>
      <c r="M4450" t="s">
        <v>2946</v>
      </c>
      <c r="N4450" t="s">
        <v>1268</v>
      </c>
      <c r="O4450" t="s">
        <v>436</v>
      </c>
      <c r="Q4450" s="199">
        <v>5000</v>
      </c>
      <c r="S4450" t="s">
        <v>2947</v>
      </c>
      <c r="T4450" t="s">
        <v>3255</v>
      </c>
      <c r="U4450" s="201">
        <v>3.5724999999999998</v>
      </c>
      <c r="V4450" t="s">
        <v>3163</v>
      </c>
      <c r="W4450" t="s">
        <v>2914</v>
      </c>
      <c r="X4450" t="s">
        <v>2915</v>
      </c>
      <c r="Y4450" t="s">
        <v>3275</v>
      </c>
      <c r="Z4450" t="s">
        <v>1909</v>
      </c>
      <c r="AA4450" t="s">
        <v>3628</v>
      </c>
      <c r="AB4450" s="198">
        <v>37043.875</v>
      </c>
      <c r="AC4450" s="198">
        <v>37072.875</v>
      </c>
    </row>
    <row r="4451" spans="1:31" x14ac:dyDescent="0.25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1312945</v>
      </c>
      <c r="H4451" s="198">
        <v>37041.506585648145</v>
      </c>
      <c r="I4451" t="s">
        <v>4693</v>
      </c>
      <c r="M4451" t="s">
        <v>2952</v>
      </c>
      <c r="N4451" t="s">
        <v>3252</v>
      </c>
      <c r="O4451" t="s">
        <v>3253</v>
      </c>
      <c r="P4451" s="199">
        <v>20</v>
      </c>
      <c r="S4451" t="s">
        <v>3254</v>
      </c>
      <c r="T4451" t="s">
        <v>3255</v>
      </c>
      <c r="U4451" s="201">
        <v>1692</v>
      </c>
      <c r="V4451" t="s">
        <v>4694</v>
      </c>
      <c r="W4451" t="s">
        <v>3261</v>
      </c>
      <c r="X4451" t="s">
        <v>3257</v>
      </c>
      <c r="Y4451" t="s">
        <v>3258</v>
      </c>
      <c r="Z4451" t="s">
        <v>3259</v>
      </c>
      <c r="AA4451">
        <v>2159100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465000</v>
      </c>
      <c r="G4452" s="202">
        <v>1312947</v>
      </c>
      <c r="H4452" s="198">
        <v>37041.506666666668</v>
      </c>
      <c r="I4452" t="s">
        <v>2976</v>
      </c>
      <c r="M4452" t="s">
        <v>2946</v>
      </c>
      <c r="N4452" t="s">
        <v>1268</v>
      </c>
      <c r="O4452" t="s">
        <v>1537</v>
      </c>
      <c r="P4452" s="199">
        <v>15000</v>
      </c>
      <c r="S4452" t="s">
        <v>2947</v>
      </c>
      <c r="T4452" t="s">
        <v>3255</v>
      </c>
      <c r="U4452" s="201">
        <v>3.7250000000000001</v>
      </c>
      <c r="V4452" t="s">
        <v>3223</v>
      </c>
      <c r="W4452" t="s">
        <v>1767</v>
      </c>
      <c r="X4452" t="s">
        <v>1269</v>
      </c>
      <c r="Y4452" t="s">
        <v>3275</v>
      </c>
      <c r="Z4452" t="s">
        <v>1909</v>
      </c>
      <c r="AA4452" t="s">
        <v>3629</v>
      </c>
      <c r="AB4452" s="198">
        <v>37073.875</v>
      </c>
      <c r="AC4452" s="198">
        <v>37103.875</v>
      </c>
    </row>
    <row r="4453" spans="1:31" x14ac:dyDescent="0.25">
      <c r="A4453" s="44" t="str">
        <f t="shared" si="346"/>
        <v>US Power Physical</v>
      </c>
      <c r="B4453" s="44" t="str">
        <f t="shared" si="347"/>
        <v>US</v>
      </c>
      <c r="C4453" s="44" t="str">
        <f t="shared" si="348"/>
        <v>Power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</v>
      </c>
      <c r="G4453" s="202">
        <v>1312949</v>
      </c>
      <c r="H4453" s="198">
        <v>37041.506736111114</v>
      </c>
      <c r="I4453" t="s">
        <v>1258</v>
      </c>
      <c r="J4453" t="s">
        <v>1256</v>
      </c>
      <c r="K4453" t="s">
        <v>1257</v>
      </c>
      <c r="M4453" t="s">
        <v>1657</v>
      </c>
      <c r="N4453" t="s">
        <v>2977</v>
      </c>
      <c r="O4453" t="s">
        <v>1536</v>
      </c>
      <c r="Q4453" s="199">
        <v>50</v>
      </c>
      <c r="S4453" t="s">
        <v>2945</v>
      </c>
      <c r="T4453" t="s">
        <v>3255</v>
      </c>
      <c r="U4453" s="201">
        <v>45.5</v>
      </c>
      <c r="V4453" t="s">
        <v>3156</v>
      </c>
      <c r="W4453" t="s">
        <v>2993</v>
      </c>
      <c r="X4453" t="s">
        <v>1248</v>
      </c>
      <c r="Y4453" t="s">
        <v>1072</v>
      </c>
      <c r="Z4453" t="s">
        <v>1904</v>
      </c>
      <c r="AA4453">
        <v>626442.1</v>
      </c>
      <c r="AB4453" s="198">
        <v>37043.591666666667</v>
      </c>
      <c r="AC4453" s="198">
        <v>37072.591666666667</v>
      </c>
    </row>
    <row r="4454" spans="1:31" x14ac:dyDescent="0.25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1312950</v>
      </c>
      <c r="H4454" s="198">
        <v>37041.506979166668</v>
      </c>
      <c r="I4454" t="s">
        <v>1094</v>
      </c>
      <c r="M4454" t="s">
        <v>2946</v>
      </c>
      <c r="N4454" t="s">
        <v>1268</v>
      </c>
      <c r="O4454" t="s">
        <v>1537</v>
      </c>
      <c r="P4454" s="199">
        <v>10000</v>
      </c>
      <c r="S4454" t="s">
        <v>2947</v>
      </c>
      <c r="T4454" t="s">
        <v>3255</v>
      </c>
      <c r="U4454" s="201">
        <v>3.7250000000000001</v>
      </c>
      <c r="V4454" t="s">
        <v>1686</v>
      </c>
      <c r="W4454" t="s">
        <v>1767</v>
      </c>
      <c r="X4454" t="s">
        <v>1269</v>
      </c>
      <c r="Y4454" t="s">
        <v>3275</v>
      </c>
      <c r="Z4454" t="s">
        <v>1909</v>
      </c>
      <c r="AA4454" t="s">
        <v>3630</v>
      </c>
      <c r="AB4454" s="198">
        <v>37073.875</v>
      </c>
      <c r="AC4454" s="198">
        <v>37103.875</v>
      </c>
    </row>
    <row r="4455" spans="1:31" x14ac:dyDescent="0.25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5</v>
      </c>
      <c r="F4455" s="213">
        <f t="shared" si="350"/>
        <v>250</v>
      </c>
      <c r="G4455" s="202">
        <v>1312951</v>
      </c>
      <c r="H4455" s="198">
        <v>37041.50708333333</v>
      </c>
      <c r="I4455" t="s">
        <v>1274</v>
      </c>
      <c r="M4455" t="s">
        <v>1657</v>
      </c>
      <c r="N4455" t="s">
        <v>2977</v>
      </c>
      <c r="O4455" t="s">
        <v>41</v>
      </c>
      <c r="Q4455" s="199">
        <v>50</v>
      </c>
      <c r="S4455" t="s">
        <v>2945</v>
      </c>
      <c r="T4455" t="s">
        <v>3255</v>
      </c>
      <c r="U4455" s="201">
        <v>43.25</v>
      </c>
      <c r="V4455" t="s">
        <v>1674</v>
      </c>
      <c r="W4455" t="s">
        <v>1242</v>
      </c>
      <c r="X4455" t="s">
        <v>2984</v>
      </c>
      <c r="Y4455" t="s">
        <v>1072</v>
      </c>
      <c r="Z4455" t="s">
        <v>1904</v>
      </c>
      <c r="AA4455">
        <v>626443.1</v>
      </c>
      <c r="AB4455" s="198">
        <v>37046.875</v>
      </c>
      <c r="AC4455" s="198">
        <v>37050.875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1312952</v>
      </c>
      <c r="H4456" s="198">
        <v>37041.507511574076</v>
      </c>
      <c r="I4456" t="s">
        <v>3178</v>
      </c>
      <c r="M4456" t="s">
        <v>2946</v>
      </c>
      <c r="N4456" t="s">
        <v>1268</v>
      </c>
      <c r="O4456" t="s">
        <v>74</v>
      </c>
      <c r="P4456" s="199">
        <v>5000</v>
      </c>
      <c r="S4456" t="s">
        <v>2947</v>
      </c>
      <c r="T4456" t="s">
        <v>3255</v>
      </c>
      <c r="U4456" s="201">
        <v>3.64</v>
      </c>
      <c r="V4456" t="s">
        <v>2600</v>
      </c>
      <c r="W4456" t="s">
        <v>1580</v>
      </c>
      <c r="X4456" t="s">
        <v>1093</v>
      </c>
      <c r="Y4456" t="s">
        <v>3275</v>
      </c>
      <c r="Z4456" t="s">
        <v>1909</v>
      </c>
      <c r="AA4456" t="s">
        <v>3631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5">
      <c r="A4457" s="44" t="str">
        <f t="shared" si="346"/>
        <v>US Power Financial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</v>
      </c>
      <c r="G4457" s="202">
        <v>1312954</v>
      </c>
      <c r="H4457" s="198">
        <v>37041.507731481484</v>
      </c>
      <c r="I4457" t="s">
        <v>1249</v>
      </c>
      <c r="M4457" t="s">
        <v>1657</v>
      </c>
      <c r="N4457" t="s">
        <v>1069</v>
      </c>
      <c r="O4457" t="s">
        <v>3623</v>
      </c>
      <c r="Q4457" s="199">
        <v>50</v>
      </c>
      <c r="S4457" t="s">
        <v>2945</v>
      </c>
      <c r="T4457" t="s">
        <v>3255</v>
      </c>
      <c r="U4457" s="201">
        <v>21.5</v>
      </c>
      <c r="V4457" t="s">
        <v>1250</v>
      </c>
      <c r="W4457" t="s">
        <v>1070</v>
      </c>
      <c r="X4457" t="s">
        <v>1071</v>
      </c>
      <c r="Y4457" t="s">
        <v>1072</v>
      </c>
      <c r="Z4457" t="s">
        <v>1909</v>
      </c>
      <c r="AA4457">
        <v>626445.1</v>
      </c>
      <c r="AB4457" s="198">
        <v>37041.875</v>
      </c>
      <c r="AC4457" s="198">
        <v>37041.875</v>
      </c>
    </row>
    <row r="4458" spans="1:31" x14ac:dyDescent="0.25">
      <c r="A4458" s="44" t="str">
        <f t="shared" si="346"/>
        <v>US Power Financial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5</v>
      </c>
      <c r="F4458" s="213">
        <f t="shared" si="350"/>
        <v>250</v>
      </c>
      <c r="G4458" s="202">
        <v>1312955</v>
      </c>
      <c r="H4458" s="198">
        <v>37041.508055555554</v>
      </c>
      <c r="I4458" t="s">
        <v>1267</v>
      </c>
      <c r="M4458" t="s">
        <v>1657</v>
      </c>
      <c r="N4458" t="s">
        <v>1069</v>
      </c>
      <c r="O4458" t="s">
        <v>3632</v>
      </c>
      <c r="P4458" s="199">
        <v>50</v>
      </c>
      <c r="S4458" t="s">
        <v>2945</v>
      </c>
      <c r="T4458" t="s">
        <v>3255</v>
      </c>
      <c r="U4458" s="201">
        <v>40.5</v>
      </c>
      <c r="V4458" t="s">
        <v>508</v>
      </c>
      <c r="W4458" t="s">
        <v>2993</v>
      </c>
      <c r="X4458" t="s">
        <v>2994</v>
      </c>
      <c r="Y4458" t="s">
        <v>1072</v>
      </c>
      <c r="Z4458" t="s">
        <v>1909</v>
      </c>
      <c r="AA4458">
        <v>626446.1</v>
      </c>
      <c r="AB4458" s="198">
        <v>37053.875</v>
      </c>
      <c r="AC4458" s="198">
        <v>37057.875</v>
      </c>
    </row>
    <row r="4459" spans="1:31" x14ac:dyDescent="0.25">
      <c r="A4459" s="44" t="str">
        <f t="shared" si="346"/>
        <v>US Power Financial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</v>
      </c>
      <c r="G4459" s="202">
        <v>1312956</v>
      </c>
      <c r="H4459" s="198">
        <v>37041.508148148147</v>
      </c>
      <c r="I4459" t="s">
        <v>43</v>
      </c>
      <c r="M4459" t="s">
        <v>1657</v>
      </c>
      <c r="N4459" t="s">
        <v>1069</v>
      </c>
      <c r="O4459" t="s">
        <v>3623</v>
      </c>
      <c r="P4459" s="199">
        <v>50</v>
      </c>
      <c r="S4459" t="s">
        <v>2945</v>
      </c>
      <c r="T4459" t="s">
        <v>3255</v>
      </c>
      <c r="U4459" s="201">
        <v>20</v>
      </c>
      <c r="V4459" t="s">
        <v>48</v>
      </c>
      <c r="W4459" t="s">
        <v>1070</v>
      </c>
      <c r="X4459" t="s">
        <v>1071</v>
      </c>
      <c r="Y4459" t="s">
        <v>1072</v>
      </c>
      <c r="Z4459" t="s">
        <v>1909</v>
      </c>
      <c r="AA4459">
        <v>626447.1</v>
      </c>
      <c r="AB4459" s="198">
        <v>37041.875</v>
      </c>
      <c r="AC4459" s="198">
        <v>37041.875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310000</v>
      </c>
      <c r="G4460" s="202">
        <v>1312957</v>
      </c>
      <c r="H4460" s="198">
        <v>37041.508194444446</v>
      </c>
      <c r="I4460" t="s">
        <v>1267</v>
      </c>
      <c r="M4460" t="s">
        <v>2946</v>
      </c>
      <c r="N4460" t="s">
        <v>1268</v>
      </c>
      <c r="O4460" t="s">
        <v>1537</v>
      </c>
      <c r="P4460" s="199">
        <v>10000</v>
      </c>
      <c r="S4460" t="s">
        <v>2947</v>
      </c>
      <c r="T4460" t="s">
        <v>3255</v>
      </c>
      <c r="U4460" s="201">
        <v>3.72</v>
      </c>
      <c r="V4460" t="s">
        <v>1359</v>
      </c>
      <c r="W4460" t="s">
        <v>1767</v>
      </c>
      <c r="X4460" t="s">
        <v>1269</v>
      </c>
      <c r="Y4460" t="s">
        <v>3275</v>
      </c>
      <c r="Z4460" t="s">
        <v>1909</v>
      </c>
      <c r="AA4460" t="s">
        <v>3633</v>
      </c>
      <c r="AB4460" s="198">
        <v>37073.875</v>
      </c>
      <c r="AC4460" s="198">
        <v>37103.875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151</v>
      </c>
      <c r="F4461" s="213">
        <f t="shared" si="350"/>
        <v>755000</v>
      </c>
      <c r="G4461" s="202">
        <v>1312958</v>
      </c>
      <c r="H4461" s="198">
        <v>37041.508287037039</v>
      </c>
      <c r="I4461" t="s">
        <v>1062</v>
      </c>
      <c r="M4461" t="s">
        <v>2946</v>
      </c>
      <c r="N4461" t="s">
        <v>1268</v>
      </c>
      <c r="O4461" t="s">
        <v>1555</v>
      </c>
      <c r="P4461" s="199">
        <v>5000</v>
      </c>
      <c r="S4461" t="s">
        <v>2947</v>
      </c>
      <c r="T4461" t="s">
        <v>3255</v>
      </c>
      <c r="U4461" s="201">
        <v>4.1500000000000004</v>
      </c>
      <c r="V4461" t="s">
        <v>1342</v>
      </c>
      <c r="W4461" t="s">
        <v>1767</v>
      </c>
      <c r="X4461" t="s">
        <v>1269</v>
      </c>
      <c r="Y4461" t="s">
        <v>3275</v>
      </c>
      <c r="Z4461" t="s">
        <v>1909</v>
      </c>
      <c r="AA4461" t="s">
        <v>3634</v>
      </c>
      <c r="AB4461" s="198">
        <v>37196</v>
      </c>
      <c r="AC4461" s="198">
        <v>37346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123</v>
      </c>
      <c r="F4462" s="213">
        <f t="shared" si="350"/>
        <v>615000</v>
      </c>
      <c r="G4462" s="202">
        <v>1312959</v>
      </c>
      <c r="H4462" s="198">
        <v>37041.508414351854</v>
      </c>
      <c r="I4462" t="s">
        <v>3227</v>
      </c>
      <c r="M4462" t="s">
        <v>2946</v>
      </c>
      <c r="N4462" t="s">
        <v>1268</v>
      </c>
      <c r="O4462" t="s">
        <v>251</v>
      </c>
      <c r="P4462" s="199">
        <v>5000</v>
      </c>
      <c r="S4462" t="s">
        <v>2947</v>
      </c>
      <c r="T4462" t="s">
        <v>3255</v>
      </c>
      <c r="U4462" s="201">
        <v>3.8050000000000002</v>
      </c>
      <c r="V4462" t="s">
        <v>1271</v>
      </c>
      <c r="W4462" t="s">
        <v>1767</v>
      </c>
      <c r="X4462" t="s">
        <v>1269</v>
      </c>
      <c r="Y4462" t="s">
        <v>3275</v>
      </c>
      <c r="Z4462" t="s">
        <v>1909</v>
      </c>
      <c r="AA4462" t="s">
        <v>3635</v>
      </c>
      <c r="AB4462" s="198">
        <v>37073</v>
      </c>
      <c r="AC4462" s="198">
        <v>37195</v>
      </c>
    </row>
    <row r="4463" spans="1:31" x14ac:dyDescent="0.25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365</v>
      </c>
      <c r="F4463" s="213">
        <f t="shared" si="350"/>
        <v>1825000</v>
      </c>
      <c r="G4463" s="202">
        <v>1312960</v>
      </c>
      <c r="H4463" s="198">
        <v>37041.508530092593</v>
      </c>
      <c r="I4463" t="s">
        <v>3151</v>
      </c>
      <c r="M4463" t="s">
        <v>2946</v>
      </c>
      <c r="N4463" t="s">
        <v>1268</v>
      </c>
      <c r="O4463" t="s">
        <v>1578</v>
      </c>
      <c r="P4463" s="199">
        <v>5000</v>
      </c>
      <c r="S4463" t="s">
        <v>2947</v>
      </c>
      <c r="T4463" t="s">
        <v>3255</v>
      </c>
      <c r="U4463" s="201">
        <v>3.875</v>
      </c>
      <c r="V4463" t="s">
        <v>2260</v>
      </c>
      <c r="W4463" t="s">
        <v>1767</v>
      </c>
      <c r="X4463" t="s">
        <v>1269</v>
      </c>
      <c r="Y4463" t="s">
        <v>3275</v>
      </c>
      <c r="Z4463" t="s">
        <v>1909</v>
      </c>
      <c r="AA4463" t="s">
        <v>3636</v>
      </c>
      <c r="AB4463" s="198">
        <v>37257.875</v>
      </c>
      <c r="AC4463" s="198">
        <v>37621.875</v>
      </c>
    </row>
    <row r="4464" spans="1:31" x14ac:dyDescent="0.25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5000</v>
      </c>
      <c r="G4464" s="202">
        <v>1312961</v>
      </c>
      <c r="H4464" s="198">
        <v>37041.508761574078</v>
      </c>
      <c r="I4464" t="s">
        <v>1451</v>
      </c>
      <c r="M4464" t="s">
        <v>2946</v>
      </c>
      <c r="N4464" t="s">
        <v>96</v>
      </c>
      <c r="O4464" t="s">
        <v>2345</v>
      </c>
      <c r="P4464" s="199">
        <v>5000</v>
      </c>
      <c r="S4464" t="s">
        <v>3329</v>
      </c>
      <c r="T4464" t="s">
        <v>97</v>
      </c>
      <c r="U4464" s="201">
        <v>4.79</v>
      </c>
      <c r="V4464" t="s">
        <v>3373</v>
      </c>
      <c r="W4464" t="s">
        <v>98</v>
      </c>
      <c r="X4464" t="s">
        <v>99</v>
      </c>
      <c r="Y4464" t="s">
        <v>1528</v>
      </c>
      <c r="Z4464" t="s">
        <v>1910</v>
      </c>
      <c r="AA4464">
        <v>818996</v>
      </c>
      <c r="AB4464" s="198">
        <v>37042.875</v>
      </c>
      <c r="AC4464" s="198">
        <v>37042.875</v>
      </c>
    </row>
    <row r="4465" spans="1:29" x14ac:dyDescent="0.25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1312964</v>
      </c>
      <c r="H4465" s="198">
        <v>37041.508831018517</v>
      </c>
      <c r="I4465" t="s">
        <v>1451</v>
      </c>
      <c r="M4465" t="s">
        <v>2946</v>
      </c>
      <c r="N4465" t="s">
        <v>96</v>
      </c>
      <c r="O4465" t="s">
        <v>1016</v>
      </c>
      <c r="P4465" s="199">
        <v>10000</v>
      </c>
      <c r="S4465" t="s">
        <v>3329</v>
      </c>
      <c r="T4465" t="s">
        <v>97</v>
      </c>
      <c r="U4465" s="201">
        <v>4.7549999999999999</v>
      </c>
      <c r="V4465" t="s">
        <v>3373</v>
      </c>
      <c r="W4465" t="s">
        <v>98</v>
      </c>
      <c r="X4465" t="s">
        <v>99</v>
      </c>
      <c r="Y4465" t="s">
        <v>1528</v>
      </c>
      <c r="Z4465" t="s">
        <v>1910</v>
      </c>
      <c r="AA4465">
        <v>818997</v>
      </c>
      <c r="AB4465" s="198">
        <v>37041.875</v>
      </c>
      <c r="AC4465" s="198">
        <v>37041.875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155000</v>
      </c>
      <c r="G4466" s="202">
        <v>1312965</v>
      </c>
      <c r="H4466" s="198">
        <v>37041.508831018517</v>
      </c>
      <c r="I4466" t="s">
        <v>3151</v>
      </c>
      <c r="M4466" t="s">
        <v>2946</v>
      </c>
      <c r="N4466" t="s">
        <v>1538</v>
      </c>
      <c r="O4466" t="s">
        <v>1420</v>
      </c>
      <c r="P4466" s="199">
        <v>5000</v>
      </c>
      <c r="S4466" t="s">
        <v>2947</v>
      </c>
      <c r="T4466" t="s">
        <v>3255</v>
      </c>
      <c r="U4466" s="201">
        <v>3.65</v>
      </c>
      <c r="V4466" t="s">
        <v>1003</v>
      </c>
      <c r="W4466" t="s">
        <v>1410</v>
      </c>
      <c r="X4466" t="s">
        <v>1411</v>
      </c>
      <c r="Y4466" t="s">
        <v>3275</v>
      </c>
      <c r="Z4466" t="s">
        <v>1909</v>
      </c>
      <c r="AA4466" t="s">
        <v>3637</v>
      </c>
      <c r="AB4466" s="198">
        <v>37165</v>
      </c>
      <c r="AC4466" s="198">
        <v>37195</v>
      </c>
    </row>
    <row r="4467" spans="1:29" x14ac:dyDescent="0.25">
      <c r="A4467" s="44" t="str">
        <f t="shared" si="346"/>
        <v xml:space="preserve"> Natural Gas Physical</v>
      </c>
      <c r="B4467" s="44" t="str">
        <f t="shared" si="347"/>
        <v/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10000</v>
      </c>
      <c r="G4467" s="202">
        <v>1312966</v>
      </c>
      <c r="H4467" s="198">
        <v>37041.508888888886</v>
      </c>
      <c r="I4467" t="s">
        <v>1451</v>
      </c>
      <c r="M4467" t="s">
        <v>2946</v>
      </c>
      <c r="N4467" t="s">
        <v>96</v>
      </c>
      <c r="O4467" t="s">
        <v>1016</v>
      </c>
      <c r="P4467" s="199">
        <v>10000</v>
      </c>
      <c r="S4467" t="s">
        <v>3329</v>
      </c>
      <c r="T4467" t="s">
        <v>97</v>
      </c>
      <c r="U4467" s="201">
        <v>4.7525000000000004</v>
      </c>
      <c r="V4467" t="s">
        <v>3373</v>
      </c>
      <c r="W4467" t="s">
        <v>98</v>
      </c>
      <c r="X4467" t="s">
        <v>99</v>
      </c>
      <c r="Y4467" t="s">
        <v>1528</v>
      </c>
      <c r="Z4467" t="s">
        <v>1910</v>
      </c>
      <c r="AA4467">
        <v>818998</v>
      </c>
      <c r="AB4467" s="198">
        <v>37041.875</v>
      </c>
      <c r="AC4467" s="198">
        <v>37041.875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1312967</v>
      </c>
      <c r="H4468" s="198">
        <v>37041.508912037039</v>
      </c>
      <c r="I4468" t="s">
        <v>1262</v>
      </c>
      <c r="M4468" t="s">
        <v>2946</v>
      </c>
      <c r="N4468" t="s">
        <v>1268</v>
      </c>
      <c r="O4468" t="s">
        <v>2320</v>
      </c>
      <c r="P4468" s="199">
        <v>5000</v>
      </c>
      <c r="S4468" t="s">
        <v>2947</v>
      </c>
      <c r="T4468" t="s">
        <v>3255</v>
      </c>
      <c r="U4468" s="201">
        <v>3.7</v>
      </c>
      <c r="V4468" t="s">
        <v>322</v>
      </c>
      <c r="W4468" t="s">
        <v>89</v>
      </c>
      <c r="X4468" t="s">
        <v>90</v>
      </c>
      <c r="Y4468" t="s">
        <v>3275</v>
      </c>
      <c r="Z4468" t="s">
        <v>1909</v>
      </c>
      <c r="AA4468" t="s">
        <v>3638</v>
      </c>
      <c r="AB4468" s="198">
        <v>37043.875</v>
      </c>
      <c r="AC4468" s="198">
        <v>37072.875</v>
      </c>
    </row>
    <row r="4469" spans="1:29" x14ac:dyDescent="0.25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151</v>
      </c>
      <c r="F4469" s="213">
        <f t="shared" si="350"/>
        <v>377500</v>
      </c>
      <c r="G4469" s="202">
        <v>1312970</v>
      </c>
      <c r="H4469" s="198">
        <v>37041.509305555555</v>
      </c>
      <c r="I4469" t="s">
        <v>3151</v>
      </c>
      <c r="M4469" t="s">
        <v>2946</v>
      </c>
      <c r="N4469" t="s">
        <v>1268</v>
      </c>
      <c r="O4469" t="s">
        <v>1555</v>
      </c>
      <c r="Q4469" s="199">
        <v>2500</v>
      </c>
      <c r="S4469" t="s">
        <v>2947</v>
      </c>
      <c r="T4469" t="s">
        <v>3255</v>
      </c>
      <c r="U4469" s="201">
        <v>4.1500000000000004</v>
      </c>
      <c r="V4469" t="s">
        <v>2260</v>
      </c>
      <c r="W4469" t="s">
        <v>1767</v>
      </c>
      <c r="X4469" t="s">
        <v>1269</v>
      </c>
      <c r="Y4469" t="s">
        <v>3275</v>
      </c>
      <c r="Z4469" t="s">
        <v>1909</v>
      </c>
      <c r="AA4469" t="s">
        <v>3639</v>
      </c>
      <c r="AB4469" s="198">
        <v>37196</v>
      </c>
      <c r="AC4469" s="198">
        <v>37346</v>
      </c>
    </row>
    <row r="4470" spans="1:29" x14ac:dyDescent="0.25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2</v>
      </c>
      <c r="F4470" s="213">
        <f t="shared" si="350"/>
        <v>50</v>
      </c>
      <c r="G4470" s="202">
        <v>1312972</v>
      </c>
      <c r="H4470" s="198">
        <v>37041.509409722225</v>
      </c>
      <c r="I4470" t="s">
        <v>3227</v>
      </c>
      <c r="M4470" t="s">
        <v>1657</v>
      </c>
      <c r="N4470" t="s">
        <v>2902</v>
      </c>
      <c r="O4470" t="s">
        <v>3640</v>
      </c>
      <c r="P4470" s="199">
        <v>25</v>
      </c>
      <c r="S4470" t="s">
        <v>2945</v>
      </c>
      <c r="T4470" t="s">
        <v>3255</v>
      </c>
      <c r="U4470" s="201">
        <v>175</v>
      </c>
      <c r="V4470" t="s">
        <v>3641</v>
      </c>
      <c r="W4470" t="s">
        <v>1591</v>
      </c>
      <c r="X4470" t="s">
        <v>2903</v>
      </c>
      <c r="Y4470" t="s">
        <v>1072</v>
      </c>
      <c r="Z4470" t="s">
        <v>1904</v>
      </c>
      <c r="AA4470">
        <v>626450.1</v>
      </c>
      <c r="AB4470" s="198">
        <v>37043.875</v>
      </c>
      <c r="AC4470" s="198">
        <v>37044.875</v>
      </c>
    </row>
    <row r="4471" spans="1:29" x14ac:dyDescent="0.25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92</v>
      </c>
      <c r="F4471" s="213">
        <f t="shared" si="350"/>
        <v>2300</v>
      </c>
      <c r="G4471" s="202">
        <v>1312973</v>
      </c>
      <c r="H4471" s="198">
        <v>37041.509560185186</v>
      </c>
      <c r="I4471" t="s">
        <v>1276</v>
      </c>
      <c r="M4471" t="s">
        <v>1657</v>
      </c>
      <c r="N4471" t="s">
        <v>2902</v>
      </c>
      <c r="O4471" t="s">
        <v>347</v>
      </c>
      <c r="P4471" s="199">
        <v>25</v>
      </c>
      <c r="S4471" t="s">
        <v>2945</v>
      </c>
      <c r="T4471" t="s">
        <v>3255</v>
      </c>
      <c r="U4471" s="201">
        <v>111</v>
      </c>
      <c r="V4471" t="s">
        <v>304</v>
      </c>
      <c r="W4471" t="s">
        <v>1436</v>
      </c>
      <c r="X4471" t="s">
        <v>2903</v>
      </c>
      <c r="Y4471" t="s">
        <v>1072</v>
      </c>
      <c r="Z4471" t="s">
        <v>1904</v>
      </c>
      <c r="AA4471">
        <v>626451.1</v>
      </c>
      <c r="AB4471" s="198">
        <v>37165.564583333333</v>
      </c>
      <c r="AC4471" s="198">
        <v>37256.564583333333</v>
      </c>
    </row>
    <row r="4472" spans="1:29" x14ac:dyDescent="0.25">
      <c r="A4472" s="44" t="str">
        <f t="shared" si="346"/>
        <v>US Power Physical</v>
      </c>
      <c r="B4472" s="44" t="str">
        <f t="shared" si="347"/>
        <v>US</v>
      </c>
      <c r="C4472" s="44" t="str">
        <f t="shared" si="348"/>
        <v>Power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</v>
      </c>
      <c r="G4472" s="202">
        <v>1312975</v>
      </c>
      <c r="H4472" s="198">
        <v>37041.509571759256</v>
      </c>
      <c r="I4472" t="s">
        <v>1276</v>
      </c>
      <c r="M4472" t="s">
        <v>1657</v>
      </c>
      <c r="N4472" t="s">
        <v>2977</v>
      </c>
      <c r="O4472" t="s">
        <v>1684</v>
      </c>
      <c r="P4472" s="199">
        <v>50</v>
      </c>
      <c r="S4472" t="s">
        <v>2945</v>
      </c>
      <c r="T4472" t="s">
        <v>3255</v>
      </c>
      <c r="U4472" s="201">
        <v>49.25</v>
      </c>
      <c r="V4472" t="s">
        <v>1683</v>
      </c>
      <c r="W4472" t="s">
        <v>2997</v>
      </c>
      <c r="X4472" t="s">
        <v>2998</v>
      </c>
      <c r="Y4472" t="s">
        <v>1072</v>
      </c>
      <c r="Z4472" t="s">
        <v>1904</v>
      </c>
      <c r="AA4472">
        <v>626453.1</v>
      </c>
      <c r="AB4472" s="198">
        <v>37408.71597222222</v>
      </c>
      <c r="AC4472" s="198">
        <v>37437.71597222222</v>
      </c>
    </row>
    <row r="4473" spans="1:29" x14ac:dyDescent="0.25">
      <c r="A4473" s="44" t="str">
        <f t="shared" si="346"/>
        <v xml:space="preserve"> Metals Financial</v>
      </c>
      <c r="B4473" s="44" t="str">
        <f t="shared" si="347"/>
        <v/>
      </c>
      <c r="C4473" s="44" t="str">
        <f t="shared" si="348"/>
        <v>Metals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20</v>
      </c>
      <c r="G4473" s="202">
        <v>1312976</v>
      </c>
      <c r="H4473" s="198">
        <v>37041.509953703702</v>
      </c>
      <c r="I4473" t="s">
        <v>49</v>
      </c>
      <c r="M4473" t="s">
        <v>2952</v>
      </c>
      <c r="N4473" t="s">
        <v>3252</v>
      </c>
      <c r="O4473" t="s">
        <v>3253</v>
      </c>
      <c r="P4473" s="199">
        <v>20</v>
      </c>
      <c r="S4473" t="s">
        <v>3254</v>
      </c>
      <c r="T4473" t="s">
        <v>3255</v>
      </c>
      <c r="U4473" s="201">
        <v>1691</v>
      </c>
      <c r="V4473" t="s">
        <v>50</v>
      </c>
      <c r="W4473" t="s">
        <v>3261</v>
      </c>
      <c r="X4473" t="s">
        <v>3257</v>
      </c>
      <c r="Y4473" t="s">
        <v>3258</v>
      </c>
      <c r="Z4473" t="s">
        <v>3259</v>
      </c>
      <c r="AA4473">
        <v>2159098</v>
      </c>
    </row>
    <row r="4474" spans="1:29" x14ac:dyDescent="0.25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5</v>
      </c>
      <c r="F4474" s="213">
        <f t="shared" si="350"/>
        <v>250</v>
      </c>
      <c r="G4474" s="202">
        <v>1312978</v>
      </c>
      <c r="H4474" s="198">
        <v>37041.510601851849</v>
      </c>
      <c r="I4474" t="s">
        <v>3228</v>
      </c>
      <c r="M4474" t="s">
        <v>1657</v>
      </c>
      <c r="N4474" t="s">
        <v>2977</v>
      </c>
      <c r="O4474" t="s">
        <v>248</v>
      </c>
      <c r="P4474" s="199">
        <v>50</v>
      </c>
      <c r="S4474" t="s">
        <v>2945</v>
      </c>
      <c r="T4474" t="s">
        <v>3255</v>
      </c>
      <c r="U4474" s="201">
        <v>35.25</v>
      </c>
      <c r="V4474" t="s">
        <v>904</v>
      </c>
      <c r="W4474" t="s">
        <v>2988</v>
      </c>
      <c r="X4474" t="s">
        <v>2978</v>
      </c>
      <c r="Y4474" t="s">
        <v>1072</v>
      </c>
      <c r="Z4474" t="s">
        <v>1904</v>
      </c>
      <c r="AA4474">
        <v>626455.1</v>
      </c>
      <c r="AB4474" s="198">
        <v>37046.875</v>
      </c>
      <c r="AC4474" s="198">
        <v>37050.875</v>
      </c>
    </row>
    <row r="4475" spans="1:29" x14ac:dyDescent="0.25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1312981</v>
      </c>
      <c r="H4475" s="198">
        <v>37041.511203703703</v>
      </c>
      <c r="I4475" t="s">
        <v>1569</v>
      </c>
      <c r="M4475" t="s">
        <v>2946</v>
      </c>
      <c r="N4475" t="s">
        <v>1538</v>
      </c>
      <c r="O4475" t="s">
        <v>1420</v>
      </c>
      <c r="Q4475" s="199">
        <v>5000</v>
      </c>
      <c r="S4475" t="s">
        <v>2947</v>
      </c>
      <c r="T4475" t="s">
        <v>3255</v>
      </c>
      <c r="U4475" s="201">
        <v>3.5</v>
      </c>
      <c r="V4475" t="s">
        <v>1415</v>
      </c>
      <c r="W4475" t="s">
        <v>1410</v>
      </c>
      <c r="X4475" t="s">
        <v>1411</v>
      </c>
      <c r="Y4475" t="s">
        <v>3275</v>
      </c>
      <c r="Z4475" t="s">
        <v>1909</v>
      </c>
      <c r="AA4475" t="s">
        <v>3642</v>
      </c>
      <c r="AB4475" s="198">
        <v>37165</v>
      </c>
      <c r="AC4475" s="198">
        <v>37195</v>
      </c>
    </row>
    <row r="4476" spans="1:29" x14ac:dyDescent="0.25">
      <c r="A4476" s="44" t="str">
        <f t="shared" si="346"/>
        <v xml:space="preserve"> Natural Gas Physical</v>
      </c>
      <c r="B4476" s="44" t="str">
        <f t="shared" si="347"/>
        <v/>
      </c>
      <c r="C4476" s="44" t="str">
        <f t="shared" si="348"/>
        <v>Natural Gas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7000</v>
      </c>
      <c r="G4476" s="202">
        <v>1312982</v>
      </c>
      <c r="H4476" s="198">
        <v>37041.51121527778</v>
      </c>
      <c r="I4476" t="s">
        <v>1451</v>
      </c>
      <c r="M4476" t="s">
        <v>2946</v>
      </c>
      <c r="N4476" t="s">
        <v>96</v>
      </c>
      <c r="O4476" t="s">
        <v>1016</v>
      </c>
      <c r="P4476" s="199">
        <v>7000</v>
      </c>
      <c r="S4476" t="s">
        <v>3329</v>
      </c>
      <c r="T4476" t="s">
        <v>97</v>
      </c>
      <c r="U4476" s="201">
        <v>4.75</v>
      </c>
      <c r="V4476" t="s">
        <v>3373</v>
      </c>
      <c r="W4476" t="s">
        <v>98</v>
      </c>
      <c r="X4476" t="s">
        <v>99</v>
      </c>
      <c r="Y4476" t="s">
        <v>1528</v>
      </c>
      <c r="Z4476" t="s">
        <v>1910</v>
      </c>
      <c r="AA4476">
        <v>819002</v>
      </c>
      <c r="AB4476" s="198">
        <v>37041.875</v>
      </c>
      <c r="AC4476" s="198">
        <v>37041.875</v>
      </c>
    </row>
    <row r="4477" spans="1:29" x14ac:dyDescent="0.25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</v>
      </c>
      <c r="G4477" s="202">
        <v>1312983</v>
      </c>
      <c r="H4477" s="198">
        <v>37041.511273148149</v>
      </c>
      <c r="I4477" t="s">
        <v>1451</v>
      </c>
      <c r="M4477" t="s">
        <v>2946</v>
      </c>
      <c r="N4477" t="s">
        <v>96</v>
      </c>
      <c r="O4477" t="s">
        <v>2345</v>
      </c>
      <c r="P4477" s="199">
        <v>5000</v>
      </c>
      <c r="S4477" t="s">
        <v>3329</v>
      </c>
      <c r="T4477" t="s">
        <v>97</v>
      </c>
      <c r="U4477" s="201">
        <v>4.7699999999999996</v>
      </c>
      <c r="V4477" t="s">
        <v>3373</v>
      </c>
      <c r="W4477" t="s">
        <v>98</v>
      </c>
      <c r="X4477" t="s">
        <v>99</v>
      </c>
      <c r="Y4477" t="s">
        <v>1528</v>
      </c>
      <c r="Z4477" t="s">
        <v>1910</v>
      </c>
      <c r="AA4477">
        <v>819003</v>
      </c>
      <c r="AB4477" s="198">
        <v>37042.875</v>
      </c>
      <c r="AC4477" s="198">
        <v>37042.875</v>
      </c>
    </row>
    <row r="4478" spans="1:29" x14ac:dyDescent="0.25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</v>
      </c>
      <c r="G4478" s="202">
        <v>1312985</v>
      </c>
      <c r="H4478" s="198">
        <v>37041.511307870373</v>
      </c>
      <c r="I4478" t="s">
        <v>1451</v>
      </c>
      <c r="M4478" t="s">
        <v>2946</v>
      </c>
      <c r="N4478" t="s">
        <v>96</v>
      </c>
      <c r="O4478" t="s">
        <v>2345</v>
      </c>
      <c r="P4478" s="199">
        <v>5000</v>
      </c>
      <c r="S4478" t="s">
        <v>3329</v>
      </c>
      <c r="T4478" t="s">
        <v>97</v>
      </c>
      <c r="U4478" s="201">
        <v>4.76</v>
      </c>
      <c r="V4478" t="s">
        <v>3373</v>
      </c>
      <c r="W4478" t="s">
        <v>98</v>
      </c>
      <c r="X4478" t="s">
        <v>99</v>
      </c>
      <c r="Y4478" t="s">
        <v>1528</v>
      </c>
      <c r="Z4478" t="s">
        <v>1910</v>
      </c>
      <c r="AA4478">
        <v>819004</v>
      </c>
      <c r="AB4478" s="198">
        <v>37042.875</v>
      </c>
      <c r="AC4478" s="198">
        <v>37042.875</v>
      </c>
    </row>
    <row r="4479" spans="1:29" x14ac:dyDescent="0.25">
      <c r="A4479" s="44" t="str">
        <f t="shared" si="346"/>
        <v>US Power Physical</v>
      </c>
      <c r="B4479" s="44" t="str">
        <f t="shared" si="347"/>
        <v>US</v>
      </c>
      <c r="C4479" s="44" t="str">
        <f t="shared" si="348"/>
        <v>Power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365</v>
      </c>
      <c r="F4479" s="213">
        <f t="shared" si="350"/>
        <v>9125</v>
      </c>
      <c r="G4479" s="202">
        <v>1312987</v>
      </c>
      <c r="H4479" s="198">
        <v>37041.511481481481</v>
      </c>
      <c r="I4479" t="s">
        <v>2992</v>
      </c>
      <c r="M4479" t="s">
        <v>1657</v>
      </c>
      <c r="N4479" t="s">
        <v>2904</v>
      </c>
      <c r="O4479" t="s">
        <v>3643</v>
      </c>
      <c r="P4479" s="199">
        <v>25</v>
      </c>
      <c r="S4479" t="s">
        <v>2945</v>
      </c>
      <c r="T4479" t="s">
        <v>3255</v>
      </c>
      <c r="U4479" s="201">
        <v>46.5</v>
      </c>
      <c r="V4479" t="s">
        <v>432</v>
      </c>
      <c r="W4479" t="s">
        <v>1481</v>
      </c>
      <c r="X4479" t="s">
        <v>295</v>
      </c>
      <c r="Y4479" t="s">
        <v>1072</v>
      </c>
      <c r="Z4479" t="s">
        <v>1904</v>
      </c>
      <c r="AA4479">
        <v>626496.1</v>
      </c>
      <c r="AB4479" s="198">
        <v>37622</v>
      </c>
      <c r="AC4479" s="198">
        <v>37986</v>
      </c>
    </row>
    <row r="4480" spans="1:29" x14ac:dyDescent="0.25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</v>
      </c>
      <c r="G4480" s="202">
        <v>1312988</v>
      </c>
      <c r="H4480" s="198">
        <v>37041.511597222219</v>
      </c>
      <c r="I4480" t="s">
        <v>4693</v>
      </c>
      <c r="M4480" t="s">
        <v>2952</v>
      </c>
      <c r="N4480" t="s">
        <v>3265</v>
      </c>
      <c r="O4480" t="s">
        <v>3266</v>
      </c>
      <c r="P4480" s="199">
        <v>5</v>
      </c>
      <c r="S4480" t="s">
        <v>3254</v>
      </c>
      <c r="T4480" t="s">
        <v>3255</v>
      </c>
      <c r="U4480" s="201">
        <v>1524</v>
      </c>
      <c r="V4480" t="s">
        <v>3644</v>
      </c>
      <c r="W4480" t="s">
        <v>3261</v>
      </c>
      <c r="X4480" t="s">
        <v>3257</v>
      </c>
      <c r="Y4480" t="s">
        <v>3258</v>
      </c>
      <c r="Z4480" t="s">
        <v>3259</v>
      </c>
      <c r="AA4480">
        <v>2159096</v>
      </c>
    </row>
    <row r="4481" spans="1:29" x14ac:dyDescent="0.25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1312989</v>
      </c>
      <c r="H4481" s="198">
        <v>37041.511712962965</v>
      </c>
      <c r="I4481" t="s">
        <v>1238</v>
      </c>
      <c r="M4481" t="s">
        <v>1657</v>
      </c>
      <c r="N4481" t="s">
        <v>2977</v>
      </c>
      <c r="O4481" t="s">
        <v>32</v>
      </c>
      <c r="P4481" s="199">
        <v>50</v>
      </c>
      <c r="S4481" t="s">
        <v>2945</v>
      </c>
      <c r="T4481" t="s">
        <v>3255</v>
      </c>
      <c r="U4481" s="201">
        <v>48</v>
      </c>
      <c r="V4481" t="s">
        <v>1076</v>
      </c>
      <c r="W4481" t="s">
        <v>2985</v>
      </c>
      <c r="X4481" t="s">
        <v>1252</v>
      </c>
      <c r="Y4481" t="s">
        <v>1072</v>
      </c>
      <c r="Z4481" t="s">
        <v>1904</v>
      </c>
      <c r="AA4481">
        <v>626458.1</v>
      </c>
      <c r="AB4481" s="198">
        <v>37046.875</v>
      </c>
      <c r="AC4481" s="198">
        <v>37050.875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1312990</v>
      </c>
      <c r="H4482" s="198">
        <v>37041.511793981481</v>
      </c>
      <c r="I4482" t="s">
        <v>1277</v>
      </c>
      <c r="M4482" t="s">
        <v>2946</v>
      </c>
      <c r="N4482" t="s">
        <v>1268</v>
      </c>
      <c r="O4482" t="s">
        <v>74</v>
      </c>
      <c r="P4482" s="199">
        <v>10000</v>
      </c>
      <c r="S4482" t="s">
        <v>2947</v>
      </c>
      <c r="T4482" t="s">
        <v>3255</v>
      </c>
      <c r="U4482" s="201">
        <v>3.6349999999999998</v>
      </c>
      <c r="V4482" t="s">
        <v>2936</v>
      </c>
      <c r="W4482" t="s">
        <v>1580</v>
      </c>
      <c r="X4482" t="s">
        <v>1093</v>
      </c>
      <c r="Y4482" t="s">
        <v>3275</v>
      </c>
      <c r="Z4482" t="s">
        <v>1909</v>
      </c>
      <c r="AA4482" t="s">
        <v>3645</v>
      </c>
      <c r="AB4482" s="198">
        <v>37043.875</v>
      </c>
      <c r="AC4482" s="198">
        <v>37072.875</v>
      </c>
    </row>
    <row r="4483" spans="1:29" x14ac:dyDescent="0.25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155000</v>
      </c>
      <c r="G4483" s="202">
        <v>1312991</v>
      </c>
      <c r="H4483" s="198">
        <v>37041.511828703704</v>
      </c>
      <c r="I4483" t="s">
        <v>3169</v>
      </c>
      <c r="M4483" t="s">
        <v>2946</v>
      </c>
      <c r="N4483" t="s">
        <v>1268</v>
      </c>
      <c r="O4483" t="s">
        <v>1537</v>
      </c>
      <c r="P4483" s="199">
        <v>5000</v>
      </c>
      <c r="S4483" t="s">
        <v>2947</v>
      </c>
      <c r="T4483" t="s">
        <v>3255</v>
      </c>
      <c r="U4483" s="201">
        <v>3.7149999999999999</v>
      </c>
      <c r="V4483" t="s">
        <v>2165</v>
      </c>
      <c r="W4483" t="s">
        <v>1767</v>
      </c>
      <c r="X4483" t="s">
        <v>1269</v>
      </c>
      <c r="Y4483" t="s">
        <v>3275</v>
      </c>
      <c r="Z4483" t="s">
        <v>1909</v>
      </c>
      <c r="AA4483" t="s">
        <v>3646</v>
      </c>
      <c r="AB4483" s="198">
        <v>37073.875</v>
      </c>
      <c r="AC4483" s="198">
        <v>37103.875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1312992</v>
      </c>
      <c r="H4484" s="198">
        <v>37041.511990740742</v>
      </c>
      <c r="I4484" t="s">
        <v>1277</v>
      </c>
      <c r="M4484" t="s">
        <v>2946</v>
      </c>
      <c r="N4484" t="s">
        <v>1268</v>
      </c>
      <c r="O4484" t="s">
        <v>3647</v>
      </c>
      <c r="Q4484" s="199">
        <v>10000</v>
      </c>
      <c r="S4484" t="s">
        <v>2947</v>
      </c>
      <c r="T4484" t="s">
        <v>3255</v>
      </c>
      <c r="U4484" s="201">
        <v>3.52</v>
      </c>
      <c r="V4484" t="s">
        <v>2936</v>
      </c>
      <c r="W4484" t="s">
        <v>2937</v>
      </c>
      <c r="X4484" t="s">
        <v>2938</v>
      </c>
      <c r="Y4484" t="s">
        <v>3275</v>
      </c>
      <c r="Z4484" t="s">
        <v>1909</v>
      </c>
      <c r="AA4484" t="s">
        <v>3648</v>
      </c>
      <c r="AB4484" s="198">
        <v>37043.875</v>
      </c>
      <c r="AC4484" s="198">
        <v>37072.875</v>
      </c>
    </row>
    <row r="4485" spans="1:29" x14ac:dyDescent="0.25">
      <c r="A4485" s="44" t="str">
        <f t="shared" si="346"/>
        <v>US Natural Gas Physical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150000</v>
      </c>
      <c r="G4485" s="202">
        <v>1312996</v>
      </c>
      <c r="H4485" s="198">
        <v>37041.512083333335</v>
      </c>
      <c r="I4485" t="s">
        <v>1098</v>
      </c>
      <c r="M4485" t="s">
        <v>2946</v>
      </c>
      <c r="N4485" t="s">
        <v>1524</v>
      </c>
      <c r="O4485" t="s">
        <v>361</v>
      </c>
      <c r="Q4485" s="199">
        <v>5000</v>
      </c>
      <c r="S4485" t="s">
        <v>2947</v>
      </c>
      <c r="T4485" t="s">
        <v>3255</v>
      </c>
      <c r="U4485" s="201">
        <v>3.53</v>
      </c>
      <c r="V4485" t="s">
        <v>1009</v>
      </c>
      <c r="W4485" t="s">
        <v>1107</v>
      </c>
      <c r="X4485" t="s">
        <v>85</v>
      </c>
      <c r="Y4485" t="s">
        <v>1528</v>
      </c>
      <c r="Z4485" t="s">
        <v>1909</v>
      </c>
      <c r="AA4485">
        <v>819008</v>
      </c>
      <c r="AB4485" s="198">
        <v>37043.875</v>
      </c>
      <c r="AC4485" s="198">
        <v>37072.875</v>
      </c>
    </row>
    <row r="4486" spans="1:29" x14ac:dyDescent="0.25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</v>
      </c>
      <c r="G4486" s="202">
        <v>1312999</v>
      </c>
      <c r="H4486" s="198">
        <v>37041.512164351851</v>
      </c>
      <c r="I4486" t="s">
        <v>1496</v>
      </c>
      <c r="M4486" t="s">
        <v>2946</v>
      </c>
      <c r="N4486" t="s">
        <v>96</v>
      </c>
      <c r="O4486" t="s">
        <v>2345</v>
      </c>
      <c r="Q4486" s="199">
        <v>5000</v>
      </c>
      <c r="S4486" t="s">
        <v>3329</v>
      </c>
      <c r="T4486" t="s">
        <v>97</v>
      </c>
      <c r="U4486" s="201">
        <v>4.7649999999999997</v>
      </c>
      <c r="V4486" t="s">
        <v>3193</v>
      </c>
      <c r="W4486" t="s">
        <v>98</v>
      </c>
      <c r="X4486" t="s">
        <v>99</v>
      </c>
      <c r="Y4486" t="s">
        <v>1528</v>
      </c>
      <c r="Z4486" t="s">
        <v>1910</v>
      </c>
      <c r="AA4486">
        <v>819009</v>
      </c>
      <c r="AB4486" s="198">
        <v>37042.875</v>
      </c>
      <c r="AC4486" s="198">
        <v>37042.875</v>
      </c>
    </row>
    <row r="4487" spans="1:29" x14ac:dyDescent="0.25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2</v>
      </c>
      <c r="F4487" s="213">
        <f t="shared" si="350"/>
        <v>50</v>
      </c>
      <c r="G4487" s="202">
        <v>1313000</v>
      </c>
      <c r="H4487" s="198">
        <v>37041.512326388889</v>
      </c>
      <c r="I4487" t="s">
        <v>2999</v>
      </c>
      <c r="M4487" t="s">
        <v>1657</v>
      </c>
      <c r="N4487" t="s">
        <v>2902</v>
      </c>
      <c r="O4487" t="s">
        <v>3640</v>
      </c>
      <c r="P4487" s="199">
        <v>25</v>
      </c>
      <c r="S4487" t="s">
        <v>2945</v>
      </c>
      <c r="T4487" t="s">
        <v>3255</v>
      </c>
      <c r="U4487" s="201">
        <v>165</v>
      </c>
      <c r="V4487" t="s">
        <v>4981</v>
      </c>
      <c r="W4487" t="s">
        <v>1591</v>
      </c>
      <c r="X4487" t="s">
        <v>2903</v>
      </c>
      <c r="Y4487" t="s">
        <v>1072</v>
      </c>
      <c r="Z4487" t="s">
        <v>1904</v>
      </c>
      <c r="AA4487">
        <v>626461.1</v>
      </c>
      <c r="AB4487" s="198">
        <v>37043.875</v>
      </c>
      <c r="AC4487" s="198">
        <v>37044.875</v>
      </c>
    </row>
    <row r="4488" spans="1:29" x14ac:dyDescent="0.25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92</v>
      </c>
      <c r="F4488" s="213">
        <f t="shared" si="350"/>
        <v>2300</v>
      </c>
      <c r="G4488" s="202">
        <v>1313001</v>
      </c>
      <c r="H4488" s="198">
        <v>37041.512349537035</v>
      </c>
      <c r="I4488" t="s">
        <v>1243</v>
      </c>
      <c r="M4488" t="s">
        <v>1657</v>
      </c>
      <c r="N4488" t="s">
        <v>2902</v>
      </c>
      <c r="O4488" t="s">
        <v>347</v>
      </c>
      <c r="Q4488" s="199">
        <v>25</v>
      </c>
      <c r="S4488" t="s">
        <v>2945</v>
      </c>
      <c r="T4488" t="s">
        <v>3255</v>
      </c>
      <c r="U4488" s="201">
        <v>113</v>
      </c>
      <c r="V4488" t="s">
        <v>3557</v>
      </c>
      <c r="W4488" t="s">
        <v>1436</v>
      </c>
      <c r="X4488" t="s">
        <v>2903</v>
      </c>
      <c r="Y4488" t="s">
        <v>1072</v>
      </c>
      <c r="Z4488" t="s">
        <v>1904</v>
      </c>
      <c r="AA4488">
        <v>626462.1</v>
      </c>
      <c r="AB4488" s="198">
        <v>37165.564583333333</v>
      </c>
      <c r="AC4488" s="198">
        <v>37256.564583333333</v>
      </c>
    </row>
    <row r="4489" spans="1:29" x14ac:dyDescent="0.25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1500</v>
      </c>
      <c r="G4489" s="202">
        <v>1313003</v>
      </c>
      <c r="H4489" s="198">
        <v>37041.51290509259</v>
      </c>
      <c r="I4489" t="s">
        <v>1238</v>
      </c>
      <c r="M4489" t="s">
        <v>1657</v>
      </c>
      <c r="N4489" t="s">
        <v>2977</v>
      </c>
      <c r="O4489" t="s">
        <v>1355</v>
      </c>
      <c r="Q4489" s="199">
        <v>50</v>
      </c>
      <c r="S4489" t="s">
        <v>2945</v>
      </c>
      <c r="T4489" t="s">
        <v>3255</v>
      </c>
      <c r="U4489" s="201">
        <v>39.25</v>
      </c>
      <c r="V4489" t="s">
        <v>1294</v>
      </c>
      <c r="W4489" t="s">
        <v>1247</v>
      </c>
      <c r="X4489" t="s">
        <v>1248</v>
      </c>
      <c r="Y4489" t="s">
        <v>1072</v>
      </c>
      <c r="Z4489" t="s">
        <v>1904</v>
      </c>
      <c r="AA4489">
        <v>626464.1</v>
      </c>
      <c r="AB4489" s="198">
        <v>37135.591666666667</v>
      </c>
      <c r="AC4489" s="198">
        <v>37164.591666666667</v>
      </c>
    </row>
    <row r="4490" spans="1:29" x14ac:dyDescent="0.25">
      <c r="A4490" s="44" t="str">
        <f t="shared" si="346"/>
        <v>US Power Physical</v>
      </c>
      <c r="B4490" s="44" t="str">
        <f t="shared" si="347"/>
        <v>US</v>
      </c>
      <c r="C4490" s="44" t="str">
        <f t="shared" si="348"/>
        <v>Power</v>
      </c>
      <c r="D4490" s="44" t="str">
        <f t="shared" si="349"/>
        <v>Physical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1500</v>
      </c>
      <c r="G4490" s="202">
        <v>1313004</v>
      </c>
      <c r="H4490" s="198">
        <v>37041.51326388889</v>
      </c>
      <c r="I4490" t="s">
        <v>1276</v>
      </c>
      <c r="M4490" t="s">
        <v>1657</v>
      </c>
      <c r="N4490" t="s">
        <v>2977</v>
      </c>
      <c r="O4490" t="s">
        <v>1263</v>
      </c>
      <c r="Q4490" s="199">
        <v>50</v>
      </c>
      <c r="S4490" t="s">
        <v>2945</v>
      </c>
      <c r="T4490" t="s">
        <v>3255</v>
      </c>
      <c r="U4490" s="201">
        <v>44.75</v>
      </c>
      <c r="V4490" t="s">
        <v>4791</v>
      </c>
      <c r="W4490" t="s">
        <v>2981</v>
      </c>
      <c r="X4490" t="s">
        <v>2982</v>
      </c>
      <c r="Y4490" t="s">
        <v>1072</v>
      </c>
      <c r="Z4490" t="s">
        <v>1904</v>
      </c>
      <c r="AA4490">
        <v>626466.1</v>
      </c>
      <c r="AB4490" s="198">
        <v>37043.71597222222</v>
      </c>
      <c r="AC4490" s="198">
        <v>37072.71597222222</v>
      </c>
    </row>
    <row r="4491" spans="1:29" x14ac:dyDescent="0.25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465000</v>
      </c>
      <c r="G4491" s="202">
        <v>1313005</v>
      </c>
      <c r="H4491" s="198">
        <v>37041.513784722221</v>
      </c>
      <c r="I4491" t="s">
        <v>1464</v>
      </c>
      <c r="M4491" t="s">
        <v>2946</v>
      </c>
      <c r="N4491" t="s">
        <v>1268</v>
      </c>
      <c r="O4491" t="s">
        <v>1537</v>
      </c>
      <c r="P4491" s="199">
        <v>15000</v>
      </c>
      <c r="S4491" t="s">
        <v>2947</v>
      </c>
      <c r="T4491" t="s">
        <v>3255</v>
      </c>
      <c r="U4491" s="201">
        <v>3.7149999999999999</v>
      </c>
      <c r="V4491" t="s">
        <v>1165</v>
      </c>
      <c r="W4491" t="s">
        <v>1767</v>
      </c>
      <c r="X4491" t="s">
        <v>1269</v>
      </c>
      <c r="Y4491" t="s">
        <v>3275</v>
      </c>
      <c r="Z4491" t="s">
        <v>1909</v>
      </c>
      <c r="AA4491" t="s">
        <v>3649</v>
      </c>
      <c r="AB4491" s="198">
        <v>37073.875</v>
      </c>
      <c r="AC4491" s="198">
        <v>37103.875</v>
      </c>
    </row>
    <row r="4492" spans="1:29" x14ac:dyDescent="0.25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61</v>
      </c>
      <c r="F4492" s="213">
        <f t="shared" si="355"/>
        <v>3050</v>
      </c>
      <c r="G4492" s="202">
        <v>1313006</v>
      </c>
      <c r="H4492" s="198">
        <v>37041.513912037037</v>
      </c>
      <c r="I4492" t="s">
        <v>1600</v>
      </c>
      <c r="M4492" t="s">
        <v>1657</v>
      </c>
      <c r="N4492" t="s">
        <v>2977</v>
      </c>
      <c r="O4492" t="s">
        <v>514</v>
      </c>
      <c r="Q4492" s="199">
        <v>50</v>
      </c>
      <c r="S4492" t="s">
        <v>2945</v>
      </c>
      <c r="T4492" t="s">
        <v>3255</v>
      </c>
      <c r="U4492" s="201">
        <v>36.75</v>
      </c>
      <c r="V4492" t="s">
        <v>260</v>
      </c>
      <c r="W4492" t="s">
        <v>1247</v>
      </c>
      <c r="X4492" t="s">
        <v>1248</v>
      </c>
      <c r="Y4492" t="s">
        <v>1072</v>
      </c>
      <c r="Z4492" t="s">
        <v>1904</v>
      </c>
      <c r="AA4492">
        <v>626467.1</v>
      </c>
      <c r="AB4492" s="198">
        <v>37316.591666666667</v>
      </c>
      <c r="AC4492" s="198">
        <v>37376.591666666667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123</v>
      </c>
      <c r="F4493" s="213">
        <f t="shared" si="355"/>
        <v>307500</v>
      </c>
      <c r="G4493" s="202">
        <v>1313008</v>
      </c>
      <c r="H4493" s="198">
        <v>37041.514120370368</v>
      </c>
      <c r="I4493" t="s">
        <v>1532</v>
      </c>
      <c r="M4493" t="s">
        <v>2946</v>
      </c>
      <c r="N4493" t="s">
        <v>1268</v>
      </c>
      <c r="O4493" t="s">
        <v>251</v>
      </c>
      <c r="Q4493" s="199">
        <v>2500</v>
      </c>
      <c r="S4493" t="s">
        <v>2947</v>
      </c>
      <c r="T4493" t="s">
        <v>3255</v>
      </c>
      <c r="U4493" s="201">
        <v>3.8</v>
      </c>
      <c r="V4493" t="s">
        <v>968</v>
      </c>
      <c r="W4493" t="s">
        <v>1767</v>
      </c>
      <c r="X4493" t="s">
        <v>1269</v>
      </c>
      <c r="Y4493" t="s">
        <v>3275</v>
      </c>
      <c r="Z4493" t="s">
        <v>1909</v>
      </c>
      <c r="AA4493" t="s">
        <v>3650</v>
      </c>
      <c r="AB4493" s="198">
        <v>37073</v>
      </c>
      <c r="AC4493" s="198">
        <v>37195</v>
      </c>
    </row>
    <row r="4494" spans="1:29" x14ac:dyDescent="0.25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1313009</v>
      </c>
      <c r="H4494" s="198">
        <v>37041.514247685183</v>
      </c>
      <c r="I4494" t="s">
        <v>1267</v>
      </c>
      <c r="M4494" t="s">
        <v>2946</v>
      </c>
      <c r="N4494" t="s">
        <v>1268</v>
      </c>
      <c r="O4494" t="s">
        <v>1555</v>
      </c>
      <c r="Q4494" s="199">
        <v>2500</v>
      </c>
      <c r="S4494" t="s">
        <v>2947</v>
      </c>
      <c r="T4494" t="s">
        <v>3255</v>
      </c>
      <c r="U4494" s="201">
        <v>4.1399999999999997</v>
      </c>
      <c r="V4494" t="s">
        <v>1303</v>
      </c>
      <c r="W4494" t="s">
        <v>1767</v>
      </c>
      <c r="X4494" t="s">
        <v>1269</v>
      </c>
      <c r="Y4494" t="s">
        <v>3275</v>
      </c>
      <c r="Z4494" t="s">
        <v>1909</v>
      </c>
      <c r="AA4494" t="s">
        <v>3651</v>
      </c>
      <c r="AB4494" s="198">
        <v>37196</v>
      </c>
      <c r="AC4494" s="198">
        <v>37346</v>
      </c>
    </row>
    <row r="4495" spans="1:29" x14ac:dyDescent="0.25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20</v>
      </c>
      <c r="G4495" s="202">
        <v>1313010</v>
      </c>
      <c r="H4495" s="198">
        <v>37041.514652777776</v>
      </c>
      <c r="I4495" t="s">
        <v>3212</v>
      </c>
      <c r="M4495" t="s">
        <v>2952</v>
      </c>
      <c r="N4495" t="s">
        <v>3252</v>
      </c>
      <c r="O4495" t="s">
        <v>3253</v>
      </c>
      <c r="P4495" s="199">
        <v>20</v>
      </c>
      <c r="S4495" t="s">
        <v>3254</v>
      </c>
      <c r="T4495" t="s">
        <v>3255</v>
      </c>
      <c r="U4495" s="201">
        <v>1690</v>
      </c>
      <c r="V4495" t="s">
        <v>3213</v>
      </c>
      <c r="W4495" t="s">
        <v>3261</v>
      </c>
      <c r="X4495" t="s">
        <v>3257</v>
      </c>
      <c r="Y4495" t="s">
        <v>3258</v>
      </c>
      <c r="Z4495" t="s">
        <v>3259</v>
      </c>
      <c r="AA4495">
        <v>2159094</v>
      </c>
    </row>
    <row r="4496" spans="1:29" x14ac:dyDescent="0.25">
      <c r="A4496" s="44" t="str">
        <f t="shared" si="351"/>
        <v xml:space="preserve"> Natural Gas Physical</v>
      </c>
      <c r="B4496" s="44" t="str">
        <f t="shared" si="352"/>
        <v/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10000</v>
      </c>
      <c r="G4496" s="202">
        <v>1313011</v>
      </c>
      <c r="H4496" s="198">
        <v>37041.514675925922</v>
      </c>
      <c r="I4496" t="s">
        <v>1541</v>
      </c>
      <c r="M4496" t="s">
        <v>2946</v>
      </c>
      <c r="N4496" t="s">
        <v>96</v>
      </c>
      <c r="O4496" t="s">
        <v>1016</v>
      </c>
      <c r="Q4496" s="199">
        <v>10000</v>
      </c>
      <c r="S4496" t="s">
        <v>3329</v>
      </c>
      <c r="T4496" t="s">
        <v>97</v>
      </c>
      <c r="U4496" s="201">
        <v>4.7549999999999999</v>
      </c>
      <c r="V4496" t="s">
        <v>2728</v>
      </c>
      <c r="W4496" t="s">
        <v>98</v>
      </c>
      <c r="X4496" t="s">
        <v>99</v>
      </c>
      <c r="Y4496" t="s">
        <v>1528</v>
      </c>
      <c r="Z4496" t="s">
        <v>1910</v>
      </c>
      <c r="AA4496">
        <v>819015</v>
      </c>
      <c r="AB4496" s="198">
        <v>37041.875</v>
      </c>
      <c r="AC4496" s="198">
        <v>37041.875</v>
      </c>
    </row>
    <row r="4497" spans="1:29" x14ac:dyDescent="0.25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</v>
      </c>
      <c r="G4497" s="202">
        <v>1313017</v>
      </c>
      <c r="H4497" s="198">
        <v>37041.515636574077</v>
      </c>
      <c r="I4497" t="s">
        <v>43</v>
      </c>
      <c r="M4497" t="s">
        <v>1657</v>
      </c>
      <c r="N4497" t="s">
        <v>1069</v>
      </c>
      <c r="O4497" t="s">
        <v>507</v>
      </c>
      <c r="P4497" s="199">
        <v>50</v>
      </c>
      <c r="S4497" t="s">
        <v>2945</v>
      </c>
      <c r="T4497" t="s">
        <v>3255</v>
      </c>
      <c r="U4497" s="201">
        <v>24.7</v>
      </c>
      <c r="V4497" t="s">
        <v>48</v>
      </c>
      <c r="W4497" t="s">
        <v>2993</v>
      </c>
      <c r="X4497" t="s">
        <v>2994</v>
      </c>
      <c r="Y4497" t="s">
        <v>1072</v>
      </c>
      <c r="Z4497" t="s">
        <v>1909</v>
      </c>
      <c r="AA4497">
        <v>626469.1</v>
      </c>
      <c r="AB4497" s="198">
        <v>37043.875</v>
      </c>
      <c r="AC4497" s="198">
        <v>37043.875</v>
      </c>
    </row>
    <row r="4498" spans="1:29" x14ac:dyDescent="0.25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92</v>
      </c>
      <c r="F4498" s="213">
        <f t="shared" si="355"/>
        <v>4600</v>
      </c>
      <c r="G4498" s="202">
        <v>1313018</v>
      </c>
      <c r="H4498" s="198">
        <v>37041.515648148146</v>
      </c>
      <c r="I4498" t="s">
        <v>1238</v>
      </c>
      <c r="M4498" t="s">
        <v>1657</v>
      </c>
      <c r="N4498" t="s">
        <v>2977</v>
      </c>
      <c r="O4498" t="s">
        <v>2995</v>
      </c>
      <c r="P4498" s="199">
        <v>50</v>
      </c>
      <c r="S4498" t="s">
        <v>2945</v>
      </c>
      <c r="T4498" t="s">
        <v>3255</v>
      </c>
      <c r="U4498" s="201">
        <v>34</v>
      </c>
      <c r="V4498" t="s">
        <v>1076</v>
      </c>
      <c r="W4498" t="s">
        <v>2997</v>
      </c>
      <c r="X4498" t="s">
        <v>2998</v>
      </c>
      <c r="Y4498" t="s">
        <v>1072</v>
      </c>
      <c r="Z4498" t="s">
        <v>1904</v>
      </c>
      <c r="AA4498">
        <v>626470.1</v>
      </c>
      <c r="AB4498" s="198">
        <v>37165.71597222222</v>
      </c>
      <c r="AC4498" s="198">
        <v>37256.71597222222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1313019</v>
      </c>
      <c r="H4499" s="198">
        <v>37041.515659722223</v>
      </c>
      <c r="I4499" t="s">
        <v>1262</v>
      </c>
      <c r="M4499" t="s">
        <v>2946</v>
      </c>
      <c r="N4499" t="s">
        <v>1268</v>
      </c>
      <c r="O4499" t="s">
        <v>434</v>
      </c>
      <c r="P4499" s="199">
        <v>10000</v>
      </c>
      <c r="S4499" t="s">
        <v>2947</v>
      </c>
      <c r="T4499" t="s">
        <v>3255</v>
      </c>
      <c r="U4499" s="201">
        <v>3.51</v>
      </c>
      <c r="V4499" t="s">
        <v>481</v>
      </c>
      <c r="W4499" t="s">
        <v>2937</v>
      </c>
      <c r="X4499" t="s">
        <v>2938</v>
      </c>
      <c r="Y4499" t="s">
        <v>3275</v>
      </c>
      <c r="Z4499" t="s">
        <v>1909</v>
      </c>
      <c r="AA4499" t="s">
        <v>3652</v>
      </c>
      <c r="AB4499" s="198">
        <v>37043.875</v>
      </c>
      <c r="AC4499" s="198">
        <v>37072.875</v>
      </c>
    </row>
    <row r="4500" spans="1:29" x14ac:dyDescent="0.25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31</v>
      </c>
      <c r="F4500" s="213">
        <f t="shared" si="355"/>
        <v>232500</v>
      </c>
      <c r="G4500" s="202">
        <v>1313021</v>
      </c>
      <c r="H4500" s="198">
        <v>37041.516006944446</v>
      </c>
      <c r="I4500" t="s">
        <v>520</v>
      </c>
      <c r="M4500" t="s">
        <v>2946</v>
      </c>
      <c r="N4500" t="s">
        <v>1268</v>
      </c>
      <c r="O4500" t="s">
        <v>1537</v>
      </c>
      <c r="P4500" s="199">
        <v>7500</v>
      </c>
      <c r="S4500" t="s">
        <v>2947</v>
      </c>
      <c r="T4500" t="s">
        <v>3255</v>
      </c>
      <c r="U4500" s="201">
        <v>3.71</v>
      </c>
      <c r="V4500" t="s">
        <v>521</v>
      </c>
      <c r="W4500" t="s">
        <v>1767</v>
      </c>
      <c r="X4500" t="s">
        <v>1269</v>
      </c>
      <c r="Y4500" t="s">
        <v>3275</v>
      </c>
      <c r="Z4500" t="s">
        <v>1909</v>
      </c>
      <c r="AA4500" t="s">
        <v>3653</v>
      </c>
      <c r="AB4500" s="198">
        <v>37073.875</v>
      </c>
      <c r="AC4500" s="198">
        <v>37103.875</v>
      </c>
    </row>
    <row r="4501" spans="1:29" x14ac:dyDescent="0.25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59</v>
      </c>
      <c r="F4501" s="213">
        <f t="shared" si="355"/>
        <v>2950</v>
      </c>
      <c r="G4501" s="202">
        <v>1313024</v>
      </c>
      <c r="H4501" s="198">
        <v>37041.516504629632</v>
      </c>
      <c r="I4501" t="s">
        <v>2999</v>
      </c>
      <c r="M4501" t="s">
        <v>1657</v>
      </c>
      <c r="N4501" t="s">
        <v>2977</v>
      </c>
      <c r="O4501" t="s">
        <v>505</v>
      </c>
      <c r="P4501" s="199">
        <v>50</v>
      </c>
      <c r="S4501" t="s">
        <v>2945</v>
      </c>
      <c r="T4501" t="s">
        <v>3255</v>
      </c>
      <c r="U4501" s="201">
        <v>41.6</v>
      </c>
      <c r="V4501" t="s">
        <v>46</v>
      </c>
      <c r="W4501" t="s">
        <v>1247</v>
      </c>
      <c r="X4501" t="s">
        <v>1248</v>
      </c>
      <c r="Y4501" t="s">
        <v>1072</v>
      </c>
      <c r="Z4501" t="s">
        <v>1904</v>
      </c>
      <c r="AA4501">
        <v>626471.1</v>
      </c>
      <c r="AB4501" s="198">
        <v>37257.591666666667</v>
      </c>
      <c r="AC4501" s="198">
        <v>37315.591666666667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310000</v>
      </c>
      <c r="G4502" s="202">
        <v>1313025</v>
      </c>
      <c r="H4502" s="198">
        <v>37041.516527777778</v>
      </c>
      <c r="I4502" t="s">
        <v>1272</v>
      </c>
      <c r="M4502" t="s">
        <v>2946</v>
      </c>
      <c r="N4502" t="s">
        <v>1268</v>
      </c>
      <c r="O4502" t="s">
        <v>1537</v>
      </c>
      <c r="P4502" s="199">
        <v>10000</v>
      </c>
      <c r="S4502" t="s">
        <v>2947</v>
      </c>
      <c r="T4502" t="s">
        <v>3255</v>
      </c>
      <c r="U4502" s="201">
        <v>3.71</v>
      </c>
      <c r="V4502" t="s">
        <v>1703</v>
      </c>
      <c r="W4502" t="s">
        <v>1767</v>
      </c>
      <c r="X4502" t="s">
        <v>1269</v>
      </c>
      <c r="Y4502" t="s">
        <v>3275</v>
      </c>
      <c r="Z4502" t="s">
        <v>1909</v>
      </c>
      <c r="AA4502" t="s">
        <v>3654</v>
      </c>
      <c r="AB4502" s="198">
        <v>37073.875</v>
      </c>
      <c r="AC4502" s="198">
        <v>37103.875</v>
      </c>
    </row>
    <row r="4503" spans="1:29" x14ac:dyDescent="0.25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150000</v>
      </c>
      <c r="G4503" s="202">
        <v>1313026</v>
      </c>
      <c r="H4503" s="198">
        <v>37041.516585648147</v>
      </c>
      <c r="I4503" t="s">
        <v>2992</v>
      </c>
      <c r="M4503" t="s">
        <v>2946</v>
      </c>
      <c r="N4503" t="s">
        <v>1538</v>
      </c>
      <c r="O4503" t="s">
        <v>1414</v>
      </c>
      <c r="Q4503" s="199">
        <v>5000</v>
      </c>
      <c r="S4503" t="s">
        <v>2947</v>
      </c>
      <c r="T4503" t="s">
        <v>3255</v>
      </c>
      <c r="U4503" s="201">
        <v>5.32</v>
      </c>
      <c r="V4503" t="s">
        <v>533</v>
      </c>
      <c r="W4503" t="s">
        <v>1410</v>
      </c>
      <c r="X4503" t="s">
        <v>1411</v>
      </c>
      <c r="Y4503" t="s">
        <v>3275</v>
      </c>
      <c r="Z4503" t="s">
        <v>1909</v>
      </c>
      <c r="AA4503" t="s">
        <v>3655</v>
      </c>
      <c r="AB4503" s="198">
        <v>37135.875</v>
      </c>
      <c r="AC4503" s="198">
        <v>37164.875</v>
      </c>
    </row>
    <row r="4504" spans="1:29" x14ac:dyDescent="0.25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1313027</v>
      </c>
      <c r="H4504" s="198">
        <v>37041.516655092593</v>
      </c>
      <c r="I4504" t="s">
        <v>1395</v>
      </c>
      <c r="M4504" t="s">
        <v>3086</v>
      </c>
      <c r="N4504" t="s">
        <v>1063</v>
      </c>
      <c r="O4504" t="s">
        <v>1344</v>
      </c>
      <c r="Q4504" s="199">
        <v>50000</v>
      </c>
      <c r="S4504" t="s">
        <v>2953</v>
      </c>
      <c r="T4504" t="s">
        <v>3255</v>
      </c>
      <c r="U4504" s="201">
        <v>28.69</v>
      </c>
      <c r="V4504" t="s">
        <v>3344</v>
      </c>
      <c r="W4504" t="s">
        <v>1065</v>
      </c>
      <c r="X4504" t="s">
        <v>1120</v>
      </c>
      <c r="Y4504" t="s">
        <v>1670</v>
      </c>
      <c r="Z4504" t="s">
        <v>1909</v>
      </c>
      <c r="AA4504">
        <v>109801</v>
      </c>
      <c r="AB4504" s="198">
        <v>37073</v>
      </c>
      <c r="AC4504" s="198">
        <v>37103</v>
      </c>
    </row>
    <row r="4505" spans="1:29" x14ac:dyDescent="0.25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365</v>
      </c>
      <c r="F4505" s="213">
        <f t="shared" si="355"/>
        <v>18250</v>
      </c>
      <c r="G4505" s="202">
        <v>1313028</v>
      </c>
      <c r="H4505" s="198">
        <v>37041.516712962963</v>
      </c>
      <c r="I4505" t="s">
        <v>2987</v>
      </c>
      <c r="M4505" t="s">
        <v>1657</v>
      </c>
      <c r="N4505" t="s">
        <v>2977</v>
      </c>
      <c r="O4505" t="s">
        <v>3656</v>
      </c>
      <c r="P4505" s="199">
        <v>50</v>
      </c>
      <c r="S4505" t="s">
        <v>2945</v>
      </c>
      <c r="T4505" t="s">
        <v>3255</v>
      </c>
      <c r="U4505" s="201">
        <v>36.4</v>
      </c>
      <c r="V4505" t="s">
        <v>400</v>
      </c>
      <c r="W4505" t="s">
        <v>1253</v>
      </c>
      <c r="X4505" t="s">
        <v>3001</v>
      </c>
      <c r="Y4505" t="s">
        <v>1072</v>
      </c>
      <c r="Z4505" t="s">
        <v>1904</v>
      </c>
      <c r="AA4505">
        <v>626472.1</v>
      </c>
      <c r="AB4505" s="198">
        <v>37257.71597222222</v>
      </c>
      <c r="AC4505" s="198">
        <v>37621.71597222222</v>
      </c>
    </row>
    <row r="4506" spans="1:29" x14ac:dyDescent="0.25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5000</v>
      </c>
      <c r="G4506" s="202">
        <v>1313029</v>
      </c>
      <c r="H4506" s="198">
        <v>37041.516956018517</v>
      </c>
      <c r="I4506" t="s">
        <v>1451</v>
      </c>
      <c r="M4506" t="s">
        <v>2946</v>
      </c>
      <c r="N4506" t="s">
        <v>96</v>
      </c>
      <c r="O4506" t="s">
        <v>2345</v>
      </c>
      <c r="P4506" s="199">
        <v>5000</v>
      </c>
      <c r="S4506" t="s">
        <v>3329</v>
      </c>
      <c r="T4506" t="s">
        <v>97</v>
      </c>
      <c r="U4506" s="201">
        <v>4.76</v>
      </c>
      <c r="V4506" t="s">
        <v>3373</v>
      </c>
      <c r="W4506" t="s">
        <v>98</v>
      </c>
      <c r="X4506" t="s">
        <v>99</v>
      </c>
      <c r="Y4506" t="s">
        <v>1528</v>
      </c>
      <c r="Z4506" t="s">
        <v>1910</v>
      </c>
      <c r="AA4506">
        <v>819019</v>
      </c>
      <c r="AB4506" s="198">
        <v>37042.875</v>
      </c>
      <c r="AC4506" s="198">
        <v>37042.875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1313030</v>
      </c>
      <c r="H4507" s="198">
        <v>37041.517025462963</v>
      </c>
      <c r="I4507" t="s">
        <v>3169</v>
      </c>
      <c r="M4507" t="s">
        <v>2946</v>
      </c>
      <c r="N4507" t="s">
        <v>1268</v>
      </c>
      <c r="O4507" t="s">
        <v>111</v>
      </c>
      <c r="P4507" s="199">
        <v>10000</v>
      </c>
      <c r="S4507" t="s">
        <v>2947</v>
      </c>
      <c r="T4507" t="s">
        <v>3255</v>
      </c>
      <c r="U4507" s="201">
        <v>3.8250000000000002</v>
      </c>
      <c r="V4507" t="s">
        <v>2165</v>
      </c>
      <c r="W4507" t="s">
        <v>1767</v>
      </c>
      <c r="X4507" t="s">
        <v>1269</v>
      </c>
      <c r="Y4507" t="s">
        <v>3275</v>
      </c>
      <c r="Z4507" t="s">
        <v>1909</v>
      </c>
      <c r="AA4507" t="s">
        <v>3657</v>
      </c>
      <c r="AB4507" s="198">
        <v>37135.875</v>
      </c>
      <c r="AC4507" s="198">
        <v>37164.875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1313033</v>
      </c>
      <c r="H4508" s="198">
        <v>37041.517164351855</v>
      </c>
      <c r="I4508" t="s">
        <v>1546</v>
      </c>
      <c r="M4508" t="s">
        <v>2946</v>
      </c>
      <c r="N4508" t="s">
        <v>1268</v>
      </c>
      <c r="O4508" t="s">
        <v>1537</v>
      </c>
      <c r="P4508" s="199">
        <v>10000</v>
      </c>
      <c r="S4508" t="s">
        <v>2947</v>
      </c>
      <c r="T4508" t="s">
        <v>3255</v>
      </c>
      <c r="U4508" s="201">
        <v>3.7050000000000001</v>
      </c>
      <c r="V4508" t="s">
        <v>1549</v>
      </c>
      <c r="W4508" t="s">
        <v>1767</v>
      </c>
      <c r="X4508" t="s">
        <v>1269</v>
      </c>
      <c r="Y4508" t="s">
        <v>3275</v>
      </c>
      <c r="Z4508" t="s">
        <v>1909</v>
      </c>
      <c r="AA4508" t="s">
        <v>3658</v>
      </c>
      <c r="AB4508" s="198">
        <v>37073.875</v>
      </c>
      <c r="AC4508" s="198">
        <v>37103.875</v>
      </c>
    </row>
    <row r="4509" spans="1:29" x14ac:dyDescent="0.25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1313034</v>
      </c>
      <c r="H4509" s="198">
        <v>37041.517187500001</v>
      </c>
      <c r="I4509" t="s">
        <v>1395</v>
      </c>
      <c r="M4509" t="s">
        <v>3086</v>
      </c>
      <c r="N4509" t="s">
        <v>1063</v>
      </c>
      <c r="O4509" t="s">
        <v>1344</v>
      </c>
      <c r="Q4509" s="199">
        <v>50000</v>
      </c>
      <c r="S4509" t="s">
        <v>2953</v>
      </c>
      <c r="T4509" t="s">
        <v>3255</v>
      </c>
      <c r="U4509" s="201">
        <v>28.71</v>
      </c>
      <c r="V4509" t="s">
        <v>3344</v>
      </c>
      <c r="W4509" t="s">
        <v>1065</v>
      </c>
      <c r="X4509" t="s">
        <v>1120</v>
      </c>
      <c r="Y4509" t="s">
        <v>1670</v>
      </c>
      <c r="Z4509" t="s">
        <v>1909</v>
      </c>
      <c r="AA4509">
        <v>109802</v>
      </c>
      <c r="AB4509" s="198">
        <v>37073</v>
      </c>
      <c r="AC4509" s="198">
        <v>37103</v>
      </c>
    </row>
    <row r="4510" spans="1:29" x14ac:dyDescent="0.25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1500</v>
      </c>
      <c r="G4510" s="202">
        <v>1313035</v>
      </c>
      <c r="H4510" s="198">
        <v>37041.517291666663</v>
      </c>
      <c r="I4510" t="s">
        <v>1238</v>
      </c>
      <c r="M4510" t="s">
        <v>1657</v>
      </c>
      <c r="N4510" t="s">
        <v>1259</v>
      </c>
      <c r="O4510" t="s">
        <v>486</v>
      </c>
      <c r="P4510" s="199">
        <v>50</v>
      </c>
      <c r="S4510" t="s">
        <v>2945</v>
      </c>
      <c r="T4510" t="s">
        <v>3255</v>
      </c>
      <c r="U4510" s="201">
        <v>36</v>
      </c>
      <c r="V4510" t="s">
        <v>1215</v>
      </c>
      <c r="W4510" t="s">
        <v>1564</v>
      </c>
      <c r="X4510" t="s">
        <v>1565</v>
      </c>
      <c r="Y4510" t="s">
        <v>1072</v>
      </c>
      <c r="Z4510" t="s">
        <v>1904</v>
      </c>
      <c r="AA4510">
        <v>626476.1</v>
      </c>
      <c r="AB4510" s="198">
        <v>37500</v>
      </c>
      <c r="AC4510" s="198">
        <v>37529</v>
      </c>
    </row>
    <row r="4511" spans="1:29" x14ac:dyDescent="0.25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1500</v>
      </c>
      <c r="G4511" s="202">
        <v>1313036</v>
      </c>
      <c r="H4511" s="198">
        <v>37041.51730324074</v>
      </c>
      <c r="I4511" t="s">
        <v>2987</v>
      </c>
      <c r="M4511" t="s">
        <v>1657</v>
      </c>
      <c r="N4511" t="s">
        <v>2977</v>
      </c>
      <c r="O4511" t="s">
        <v>1536</v>
      </c>
      <c r="P4511" s="199">
        <v>50</v>
      </c>
      <c r="S4511" t="s">
        <v>2945</v>
      </c>
      <c r="T4511" t="s">
        <v>3255</v>
      </c>
      <c r="U4511" s="201">
        <v>45.25</v>
      </c>
      <c r="V4511" t="s">
        <v>515</v>
      </c>
      <c r="W4511" t="s">
        <v>2993</v>
      </c>
      <c r="X4511" t="s">
        <v>1248</v>
      </c>
      <c r="Y4511" t="s">
        <v>1072</v>
      </c>
      <c r="Z4511" t="s">
        <v>1904</v>
      </c>
      <c r="AA4511">
        <v>626477.1</v>
      </c>
      <c r="AB4511" s="198">
        <v>37043.591666666667</v>
      </c>
      <c r="AC4511" s="198">
        <v>37072.591666666667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3">
        <f t="shared" si="355"/>
        <v>267390</v>
      </c>
      <c r="G4512" s="202">
        <v>1313037</v>
      </c>
      <c r="H4512" s="198">
        <v>37041.517314814817</v>
      </c>
      <c r="I4512" t="s">
        <v>1531</v>
      </c>
      <c r="M4512" t="s">
        <v>2946</v>
      </c>
      <c r="N4512" t="s">
        <v>1268</v>
      </c>
      <c r="O4512" t="s">
        <v>74</v>
      </c>
      <c r="P4512" s="199">
        <v>8913</v>
      </c>
      <c r="S4512" t="s">
        <v>2947</v>
      </c>
      <c r="T4512" t="s">
        <v>3255</v>
      </c>
      <c r="U4512" s="201">
        <v>3.63</v>
      </c>
      <c r="V4512" t="s">
        <v>262</v>
      </c>
      <c r="W4512" t="s">
        <v>1580</v>
      </c>
      <c r="X4512" t="s">
        <v>1093</v>
      </c>
      <c r="Y4512" t="s">
        <v>3275</v>
      </c>
      <c r="Z4512" t="s">
        <v>1909</v>
      </c>
      <c r="AA4512" t="s">
        <v>3659</v>
      </c>
      <c r="AB4512" s="198">
        <v>37043.875</v>
      </c>
      <c r="AC4512" s="198">
        <v>37072.875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123</v>
      </c>
      <c r="F4513" s="213">
        <f t="shared" si="355"/>
        <v>615000</v>
      </c>
      <c r="G4513" s="202">
        <v>1313038</v>
      </c>
      <c r="H4513" s="198">
        <v>37041.517337962963</v>
      </c>
      <c r="I4513" t="s">
        <v>3427</v>
      </c>
      <c r="M4513" t="s">
        <v>2946</v>
      </c>
      <c r="N4513" t="s">
        <v>1268</v>
      </c>
      <c r="O4513" t="s">
        <v>251</v>
      </c>
      <c r="P4513" s="199">
        <v>5000</v>
      </c>
      <c r="S4513" t="s">
        <v>2947</v>
      </c>
      <c r="T4513" t="s">
        <v>3255</v>
      </c>
      <c r="U4513" s="201">
        <v>3.79</v>
      </c>
      <c r="V4513" t="s">
        <v>1148</v>
      </c>
      <c r="W4513" t="s">
        <v>1767</v>
      </c>
      <c r="X4513" t="s">
        <v>1269</v>
      </c>
      <c r="Y4513" t="s">
        <v>3275</v>
      </c>
      <c r="Z4513" t="s">
        <v>1909</v>
      </c>
      <c r="AA4513" t="s">
        <v>3660</v>
      </c>
      <c r="AB4513" s="198">
        <v>37073</v>
      </c>
      <c r="AC4513" s="198">
        <v>37195</v>
      </c>
    </row>
    <row r="4514" spans="1:29" x14ac:dyDescent="0.25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10000</v>
      </c>
      <c r="G4514" s="202">
        <v>1313040</v>
      </c>
      <c r="H4514" s="198">
        <v>37041.517523148148</v>
      </c>
      <c r="I4514" t="s">
        <v>1463</v>
      </c>
      <c r="M4514" t="s">
        <v>2946</v>
      </c>
      <c r="N4514" t="s">
        <v>96</v>
      </c>
      <c r="O4514" t="s">
        <v>1016</v>
      </c>
      <c r="P4514" s="199">
        <v>10000</v>
      </c>
      <c r="S4514" t="s">
        <v>3329</v>
      </c>
      <c r="T4514" t="s">
        <v>97</v>
      </c>
      <c r="U4514" s="201">
        <v>4.75</v>
      </c>
      <c r="V4514" t="s">
        <v>3338</v>
      </c>
      <c r="W4514" t="s">
        <v>98</v>
      </c>
      <c r="X4514" t="s">
        <v>99</v>
      </c>
      <c r="Y4514" t="s">
        <v>1528</v>
      </c>
      <c r="Z4514" t="s">
        <v>1910</v>
      </c>
      <c r="AA4514">
        <v>819021</v>
      </c>
      <c r="AB4514" s="198">
        <v>37041.875</v>
      </c>
      <c r="AC4514" s="198">
        <v>37041.875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155000</v>
      </c>
      <c r="G4515" s="202">
        <v>1313041</v>
      </c>
      <c r="H4515" s="198">
        <v>37041.517557870371</v>
      </c>
      <c r="I4515" t="s">
        <v>2992</v>
      </c>
      <c r="M4515" t="s">
        <v>2946</v>
      </c>
      <c r="N4515" t="s">
        <v>1538</v>
      </c>
      <c r="O4515" t="s">
        <v>1413</v>
      </c>
      <c r="Q4515" s="199">
        <v>5000</v>
      </c>
      <c r="S4515" t="s">
        <v>2947</v>
      </c>
      <c r="T4515" t="s">
        <v>3255</v>
      </c>
      <c r="U4515" s="201">
        <v>6.2</v>
      </c>
      <c r="V4515" t="s">
        <v>533</v>
      </c>
      <c r="W4515" t="s">
        <v>1410</v>
      </c>
      <c r="X4515" t="s">
        <v>1411</v>
      </c>
      <c r="Y4515" t="s">
        <v>3275</v>
      </c>
      <c r="Z4515" t="s">
        <v>1909</v>
      </c>
      <c r="AA4515" t="s">
        <v>3661</v>
      </c>
      <c r="AB4515" s="198">
        <v>37104.875</v>
      </c>
      <c r="AC4515" s="198">
        <v>37134.875</v>
      </c>
    </row>
    <row r="4516" spans="1:29" x14ac:dyDescent="0.25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1313042</v>
      </c>
      <c r="H4516" s="198">
        <v>37041.517604166664</v>
      </c>
      <c r="I4516" t="s">
        <v>1395</v>
      </c>
      <c r="M4516" t="s">
        <v>3086</v>
      </c>
      <c r="N4516" t="s">
        <v>1063</v>
      </c>
      <c r="O4516" t="s">
        <v>1344</v>
      </c>
      <c r="Q4516" s="199">
        <v>50000</v>
      </c>
      <c r="S4516" t="s">
        <v>2953</v>
      </c>
      <c r="T4516" t="s">
        <v>3255</v>
      </c>
      <c r="U4516" s="201">
        <v>28.73</v>
      </c>
      <c r="V4516" t="s">
        <v>3344</v>
      </c>
      <c r="W4516" t="s">
        <v>1065</v>
      </c>
      <c r="X4516" t="s">
        <v>1120</v>
      </c>
      <c r="Y4516" t="s">
        <v>1670</v>
      </c>
      <c r="Z4516" t="s">
        <v>1909</v>
      </c>
      <c r="AA4516">
        <v>109803</v>
      </c>
      <c r="AB4516" s="198">
        <v>37073</v>
      </c>
      <c r="AC4516" s="198">
        <v>37103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165000</v>
      </c>
      <c r="G4517" s="202">
        <v>1313043</v>
      </c>
      <c r="H4517" s="198">
        <v>37041.517650462964</v>
      </c>
      <c r="I4517" t="s">
        <v>1226</v>
      </c>
      <c r="M4517" t="s">
        <v>2946</v>
      </c>
      <c r="N4517" t="s">
        <v>1268</v>
      </c>
      <c r="O4517" t="s">
        <v>74</v>
      </c>
      <c r="Q4517" s="199">
        <v>5500</v>
      </c>
      <c r="S4517" t="s">
        <v>2947</v>
      </c>
      <c r="T4517" t="s">
        <v>3255</v>
      </c>
      <c r="U4517" s="201">
        <v>3.63</v>
      </c>
      <c r="V4517" t="s">
        <v>1486</v>
      </c>
      <c r="W4517" t="s">
        <v>1580</v>
      </c>
      <c r="X4517" t="s">
        <v>1093</v>
      </c>
      <c r="Y4517" t="s">
        <v>3275</v>
      </c>
      <c r="Z4517" t="s">
        <v>1909</v>
      </c>
      <c r="AA4517" t="s">
        <v>3662</v>
      </c>
      <c r="AB4517" s="198">
        <v>37043.875</v>
      </c>
      <c r="AC4517" s="198">
        <v>37072.875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620000</v>
      </c>
      <c r="G4518" s="202">
        <v>1313045</v>
      </c>
      <c r="H4518" s="198">
        <v>37041.51803240741</v>
      </c>
      <c r="I4518" t="s">
        <v>1546</v>
      </c>
      <c r="M4518" t="s">
        <v>2946</v>
      </c>
      <c r="N4518" t="s">
        <v>1268</v>
      </c>
      <c r="O4518" t="s">
        <v>1537</v>
      </c>
      <c r="P4518" s="199">
        <v>20000</v>
      </c>
      <c r="S4518" t="s">
        <v>2947</v>
      </c>
      <c r="T4518" t="s">
        <v>3255</v>
      </c>
      <c r="U4518" s="201">
        <v>3.7</v>
      </c>
      <c r="V4518" t="s">
        <v>1549</v>
      </c>
      <c r="W4518" t="s">
        <v>1767</v>
      </c>
      <c r="X4518" t="s">
        <v>1269</v>
      </c>
      <c r="Y4518" t="s">
        <v>3275</v>
      </c>
      <c r="Z4518" t="s">
        <v>1909</v>
      </c>
      <c r="AA4518" t="s">
        <v>3663</v>
      </c>
      <c r="AB4518" s="198">
        <v>37073.875</v>
      </c>
      <c r="AC4518" s="198">
        <v>37103.875</v>
      </c>
    </row>
    <row r="4519" spans="1:29" x14ac:dyDescent="0.25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3">
        <f t="shared" si="355"/>
        <v>755000</v>
      </c>
      <c r="G4519" s="202">
        <v>1313047</v>
      </c>
      <c r="H4519" s="198">
        <v>37041.518067129633</v>
      </c>
      <c r="I4519" t="s">
        <v>1600</v>
      </c>
      <c r="M4519" t="s">
        <v>2946</v>
      </c>
      <c r="N4519" t="s">
        <v>1268</v>
      </c>
      <c r="O4519" t="s">
        <v>1555</v>
      </c>
      <c r="P4519" s="199">
        <v>5000</v>
      </c>
      <c r="S4519" t="s">
        <v>2947</v>
      </c>
      <c r="T4519" t="s">
        <v>3255</v>
      </c>
      <c r="U4519" s="201">
        <v>4.125</v>
      </c>
      <c r="V4519" t="s">
        <v>11</v>
      </c>
      <c r="W4519" t="s">
        <v>1767</v>
      </c>
      <c r="X4519" t="s">
        <v>1269</v>
      </c>
      <c r="Y4519" t="s">
        <v>3275</v>
      </c>
      <c r="Z4519" t="s">
        <v>1909</v>
      </c>
      <c r="AA4519" t="s">
        <v>3664</v>
      </c>
      <c r="AB4519" s="198">
        <v>37196</v>
      </c>
      <c r="AC4519" s="198">
        <v>37346</v>
      </c>
    </row>
    <row r="4520" spans="1:29" x14ac:dyDescent="0.25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150000</v>
      </c>
      <c r="G4520" s="202">
        <v>1313046</v>
      </c>
      <c r="H4520" s="198">
        <v>37041.518067129633</v>
      </c>
      <c r="I4520" t="s">
        <v>75</v>
      </c>
      <c r="M4520" t="s">
        <v>2946</v>
      </c>
      <c r="N4520" t="s">
        <v>1268</v>
      </c>
      <c r="O4520" t="s">
        <v>74</v>
      </c>
      <c r="Q4520" s="199">
        <v>5000</v>
      </c>
      <c r="S4520" t="s">
        <v>2947</v>
      </c>
      <c r="T4520" t="s">
        <v>3255</v>
      </c>
      <c r="U4520" s="201">
        <v>3.63</v>
      </c>
      <c r="V4520" t="s">
        <v>1466</v>
      </c>
      <c r="W4520" t="s">
        <v>1580</v>
      </c>
      <c r="X4520" t="s">
        <v>1093</v>
      </c>
      <c r="Y4520" t="s">
        <v>3275</v>
      </c>
      <c r="Z4520" t="s">
        <v>1909</v>
      </c>
      <c r="AA4520" t="s">
        <v>3665</v>
      </c>
      <c r="AB4520" s="198">
        <v>37043.875</v>
      </c>
      <c r="AC4520" s="198">
        <v>37072.875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60000</v>
      </c>
      <c r="G4521" s="202">
        <v>1313048</v>
      </c>
      <c r="H4521" s="198">
        <v>37041.518229166664</v>
      </c>
      <c r="I4521" t="s">
        <v>1097</v>
      </c>
      <c r="M4521" t="s">
        <v>2946</v>
      </c>
      <c r="N4521" t="s">
        <v>1268</v>
      </c>
      <c r="O4521" t="s">
        <v>1168</v>
      </c>
      <c r="Q4521" s="199">
        <v>2000</v>
      </c>
      <c r="S4521" t="s">
        <v>2947</v>
      </c>
      <c r="T4521" t="s">
        <v>3255</v>
      </c>
      <c r="U4521" s="201">
        <v>3.665</v>
      </c>
      <c r="V4521" t="s">
        <v>3666</v>
      </c>
      <c r="W4521" t="s">
        <v>1402</v>
      </c>
      <c r="X4521" t="s">
        <v>1403</v>
      </c>
      <c r="Y4521" t="s">
        <v>3275</v>
      </c>
      <c r="Z4521" t="s">
        <v>1909</v>
      </c>
      <c r="AA4521" t="s">
        <v>3667</v>
      </c>
      <c r="AB4521" s="198">
        <v>37043.875</v>
      </c>
      <c r="AC4521" s="198">
        <v>37072.875</v>
      </c>
    </row>
    <row r="4522" spans="1:29" x14ac:dyDescent="0.25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300000</v>
      </c>
      <c r="G4522" s="202">
        <v>1313049</v>
      </c>
      <c r="H4522" s="198">
        <v>37041.518240740741</v>
      </c>
      <c r="I4522" t="s">
        <v>1531</v>
      </c>
      <c r="M4522" t="s">
        <v>2946</v>
      </c>
      <c r="N4522" t="s">
        <v>1268</v>
      </c>
      <c r="O4522" t="s">
        <v>74</v>
      </c>
      <c r="P4522" s="199">
        <v>10000</v>
      </c>
      <c r="S4522" t="s">
        <v>2947</v>
      </c>
      <c r="T4522" t="s">
        <v>3255</v>
      </c>
      <c r="U4522" s="201">
        <v>3.62</v>
      </c>
      <c r="V4522" t="s">
        <v>262</v>
      </c>
      <c r="W4522" t="s">
        <v>1580</v>
      </c>
      <c r="X4522" t="s">
        <v>1093</v>
      </c>
      <c r="Y4522" t="s">
        <v>3275</v>
      </c>
      <c r="Z4522" t="s">
        <v>1909</v>
      </c>
      <c r="AA4522" t="s">
        <v>3668</v>
      </c>
      <c r="AB4522" s="198">
        <v>37043.875</v>
      </c>
      <c r="AC4522" s="198">
        <v>37072.875</v>
      </c>
    </row>
    <row r="4523" spans="1:29" x14ac:dyDescent="0.25">
      <c r="A4523" s="44" t="str">
        <f t="shared" si="351"/>
        <v>US Natural Gas Physical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1313050</v>
      </c>
      <c r="H4523" s="198">
        <v>37041.51840277778</v>
      </c>
      <c r="I4523" t="s">
        <v>1238</v>
      </c>
      <c r="M4523" t="s">
        <v>2946</v>
      </c>
      <c r="N4523" t="s">
        <v>1524</v>
      </c>
      <c r="O4523" t="s">
        <v>1157</v>
      </c>
      <c r="Q4523" s="199">
        <v>5000</v>
      </c>
      <c r="S4523" t="s">
        <v>2947</v>
      </c>
      <c r="T4523" t="s">
        <v>3255</v>
      </c>
      <c r="U4523" s="201">
        <v>3.64</v>
      </c>
      <c r="V4523" t="s">
        <v>2967</v>
      </c>
      <c r="W4523" t="s">
        <v>1327</v>
      </c>
      <c r="X4523" t="s">
        <v>3386</v>
      </c>
      <c r="Y4523" t="s">
        <v>1528</v>
      </c>
      <c r="Z4523" t="s">
        <v>1909</v>
      </c>
      <c r="AA4523">
        <v>819025</v>
      </c>
      <c r="AB4523" s="198">
        <v>37043</v>
      </c>
      <c r="AC4523" s="198">
        <v>37072</v>
      </c>
    </row>
    <row r="4524" spans="1:29" x14ac:dyDescent="0.25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1313051</v>
      </c>
      <c r="H4524" s="198">
        <v>37041.518414351849</v>
      </c>
      <c r="I4524" t="s">
        <v>1226</v>
      </c>
      <c r="M4524" t="s">
        <v>2946</v>
      </c>
      <c r="N4524" t="s">
        <v>1268</v>
      </c>
      <c r="O4524" t="s">
        <v>74</v>
      </c>
      <c r="Q4524" s="199">
        <v>5000</v>
      </c>
      <c r="S4524" t="s">
        <v>2947</v>
      </c>
      <c r="T4524" t="s">
        <v>3255</v>
      </c>
      <c r="U4524" s="201">
        <v>3.625</v>
      </c>
      <c r="V4524" t="s">
        <v>1486</v>
      </c>
      <c r="W4524" t="s">
        <v>1580</v>
      </c>
      <c r="X4524" t="s">
        <v>1093</v>
      </c>
      <c r="Y4524" t="s">
        <v>3275</v>
      </c>
      <c r="Z4524" t="s">
        <v>1909</v>
      </c>
      <c r="AA4524" t="s">
        <v>3669</v>
      </c>
      <c r="AB4524" s="198">
        <v>37043.875</v>
      </c>
      <c r="AC4524" s="198">
        <v>37072.875</v>
      </c>
    </row>
    <row r="4525" spans="1:29" x14ac:dyDescent="0.25">
      <c r="A4525" s="44" t="str">
        <f t="shared" si="351"/>
        <v xml:space="preserve"> Natural Gas Physical</v>
      </c>
      <c r="B4525" s="44" t="str">
        <f t="shared" si="352"/>
        <v/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10000</v>
      </c>
      <c r="G4525" s="202">
        <v>1313052</v>
      </c>
      <c r="H4525" s="198">
        <v>37041.518530092595</v>
      </c>
      <c r="I4525" t="s">
        <v>862</v>
      </c>
      <c r="M4525" t="s">
        <v>2946</v>
      </c>
      <c r="N4525" t="s">
        <v>96</v>
      </c>
      <c r="O4525" t="s">
        <v>1016</v>
      </c>
      <c r="P4525" s="199">
        <v>10000</v>
      </c>
      <c r="S4525" t="s">
        <v>3329</v>
      </c>
      <c r="T4525" t="s">
        <v>97</v>
      </c>
      <c r="U4525" s="201">
        <v>4.7450000000000001</v>
      </c>
      <c r="V4525" t="s">
        <v>863</v>
      </c>
      <c r="W4525" t="s">
        <v>98</v>
      </c>
      <c r="X4525" t="s">
        <v>99</v>
      </c>
      <c r="Y4525" t="s">
        <v>1528</v>
      </c>
      <c r="Z4525" t="s">
        <v>1910</v>
      </c>
      <c r="AA4525">
        <v>819026</v>
      </c>
      <c r="AB4525" s="198">
        <v>37041.875</v>
      </c>
      <c r="AC4525" s="198">
        <v>37041.875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1313057</v>
      </c>
      <c r="H4526" s="198">
        <v>37041.518796296295</v>
      </c>
      <c r="I4526" t="s">
        <v>2987</v>
      </c>
      <c r="M4526" t="s">
        <v>2946</v>
      </c>
      <c r="N4526" t="s">
        <v>1268</v>
      </c>
      <c r="O4526" t="s">
        <v>3670</v>
      </c>
      <c r="Q4526" s="199">
        <v>10000</v>
      </c>
      <c r="S4526" t="s">
        <v>2947</v>
      </c>
      <c r="T4526" t="s">
        <v>3255</v>
      </c>
      <c r="U4526" s="201">
        <v>3.8374999999999999</v>
      </c>
      <c r="V4526" t="s">
        <v>1467</v>
      </c>
      <c r="W4526" t="s">
        <v>1117</v>
      </c>
      <c r="X4526" t="s">
        <v>3671</v>
      </c>
      <c r="Y4526" t="s">
        <v>3275</v>
      </c>
      <c r="Z4526" t="s">
        <v>1909</v>
      </c>
      <c r="AA4526" t="s">
        <v>3672</v>
      </c>
      <c r="AB4526" s="198">
        <v>37043.875</v>
      </c>
      <c r="AC4526" s="198">
        <v>37072.875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155000</v>
      </c>
      <c r="G4527" s="202">
        <v>1313060</v>
      </c>
      <c r="H4527" s="198">
        <v>37041.518900462965</v>
      </c>
      <c r="I4527" t="s">
        <v>3227</v>
      </c>
      <c r="M4527" t="s">
        <v>2946</v>
      </c>
      <c r="N4527" t="s">
        <v>1268</v>
      </c>
      <c r="O4527" t="s">
        <v>1537</v>
      </c>
      <c r="Q4527" s="199">
        <v>5000</v>
      </c>
      <c r="S4527" t="s">
        <v>2947</v>
      </c>
      <c r="T4527" t="s">
        <v>3255</v>
      </c>
      <c r="U4527" s="201">
        <v>3.7050000000000001</v>
      </c>
      <c r="V4527" t="s">
        <v>3198</v>
      </c>
      <c r="W4527" t="s">
        <v>1767</v>
      </c>
      <c r="X4527" t="s">
        <v>1269</v>
      </c>
      <c r="Y4527" t="s">
        <v>3275</v>
      </c>
      <c r="Z4527" t="s">
        <v>1909</v>
      </c>
      <c r="AA4527" t="s">
        <v>3673</v>
      </c>
      <c r="AB4527" s="198">
        <v>37073.875</v>
      </c>
      <c r="AC4527" s="198">
        <v>37103.875</v>
      </c>
    </row>
    <row r="4528" spans="1:29" x14ac:dyDescent="0.25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1313061</v>
      </c>
      <c r="H4528" s="198">
        <v>37041.518946759257</v>
      </c>
      <c r="I4528" t="s">
        <v>1395</v>
      </c>
      <c r="M4528" t="s">
        <v>3086</v>
      </c>
      <c r="N4528" t="s">
        <v>1063</v>
      </c>
      <c r="O4528" t="s">
        <v>1344</v>
      </c>
      <c r="Q4528" s="199">
        <v>50000</v>
      </c>
      <c r="S4528" t="s">
        <v>2953</v>
      </c>
      <c r="T4528" t="s">
        <v>3255</v>
      </c>
      <c r="U4528" s="201">
        <v>28.75</v>
      </c>
      <c r="V4528" t="s">
        <v>3344</v>
      </c>
      <c r="W4528" t="s">
        <v>1065</v>
      </c>
      <c r="X4528" t="s">
        <v>1120</v>
      </c>
      <c r="Y4528" t="s">
        <v>1670</v>
      </c>
      <c r="Z4528" t="s">
        <v>1909</v>
      </c>
      <c r="AA4528">
        <v>109805</v>
      </c>
      <c r="AB4528" s="198">
        <v>37073</v>
      </c>
      <c r="AC4528" s="198">
        <v>37103</v>
      </c>
    </row>
    <row r="4529" spans="1:31" x14ac:dyDescent="0.25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31</v>
      </c>
      <c r="F4529" s="213">
        <f t="shared" si="355"/>
        <v>465000</v>
      </c>
      <c r="G4529" s="202">
        <v>1313062</v>
      </c>
      <c r="H4529" s="198">
        <v>37041.51903935185</v>
      </c>
      <c r="I4529" t="s">
        <v>1267</v>
      </c>
      <c r="M4529" t="s">
        <v>2946</v>
      </c>
      <c r="N4529" t="s">
        <v>1268</v>
      </c>
      <c r="O4529" t="s">
        <v>1537</v>
      </c>
      <c r="Q4529" s="199">
        <v>15000</v>
      </c>
      <c r="S4529" t="s">
        <v>2947</v>
      </c>
      <c r="T4529" t="s">
        <v>3255</v>
      </c>
      <c r="U4529" s="201">
        <v>3.7050000000000001</v>
      </c>
      <c r="V4529" t="s">
        <v>1202</v>
      </c>
      <c r="W4529" t="s">
        <v>1767</v>
      </c>
      <c r="X4529" t="s">
        <v>1269</v>
      </c>
      <c r="Y4529" t="s">
        <v>3275</v>
      </c>
      <c r="Z4529" t="s">
        <v>1909</v>
      </c>
      <c r="AA4529" t="s">
        <v>3674</v>
      </c>
      <c r="AB4529" s="198">
        <v>37073.875</v>
      </c>
      <c r="AC4529" s="198">
        <v>37103.875</v>
      </c>
    </row>
    <row r="4530" spans="1:31" x14ac:dyDescent="0.25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50000</v>
      </c>
      <c r="G4530" s="202">
        <v>1313063</v>
      </c>
      <c r="H4530" s="198">
        <v>37041.519201388888</v>
      </c>
      <c r="I4530" t="s">
        <v>1267</v>
      </c>
      <c r="M4530" t="s">
        <v>3086</v>
      </c>
      <c r="N4530" t="s">
        <v>1063</v>
      </c>
      <c r="O4530" t="s">
        <v>2972</v>
      </c>
      <c r="P4530" s="199">
        <v>50000</v>
      </c>
      <c r="S4530" t="s">
        <v>2953</v>
      </c>
      <c r="T4530" t="s">
        <v>3255</v>
      </c>
      <c r="U4530" s="201">
        <v>28.73</v>
      </c>
      <c r="V4530" t="s">
        <v>3332</v>
      </c>
      <c r="W4530" t="s">
        <v>1065</v>
      </c>
      <c r="X4530" t="s">
        <v>1066</v>
      </c>
      <c r="Y4530" t="s">
        <v>1670</v>
      </c>
      <c r="Z4530" t="s">
        <v>1909</v>
      </c>
      <c r="AA4530">
        <v>109806</v>
      </c>
      <c r="AB4530" s="198">
        <v>37073</v>
      </c>
      <c r="AC4530" s="198">
        <v>37103</v>
      </c>
    </row>
    <row r="4531" spans="1:31" x14ac:dyDescent="0.25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300000</v>
      </c>
      <c r="G4531" s="202">
        <v>1313065</v>
      </c>
      <c r="H4531" s="198">
        <v>37041.519606481481</v>
      </c>
      <c r="I4531" t="s">
        <v>3095</v>
      </c>
      <c r="M4531" t="s">
        <v>2946</v>
      </c>
      <c r="N4531" t="s">
        <v>1524</v>
      </c>
      <c r="O4531" t="s">
        <v>1154</v>
      </c>
      <c r="Q4531" s="199">
        <v>10000</v>
      </c>
      <c r="S4531" t="s">
        <v>2947</v>
      </c>
      <c r="T4531" t="s">
        <v>3255</v>
      </c>
      <c r="U4531" s="201">
        <v>3.5649999999999999</v>
      </c>
      <c r="V4531" t="s">
        <v>3675</v>
      </c>
      <c r="W4531" t="s">
        <v>1402</v>
      </c>
      <c r="X4531" t="s">
        <v>1155</v>
      </c>
      <c r="Y4531" t="s">
        <v>1528</v>
      </c>
      <c r="Z4531" t="s">
        <v>1909</v>
      </c>
      <c r="AA4531">
        <v>819029</v>
      </c>
      <c r="AB4531" s="198">
        <v>37043.407638888886</v>
      </c>
      <c r="AC4531" s="198">
        <v>37072.407638888886</v>
      </c>
    </row>
    <row r="4532" spans="1:31" x14ac:dyDescent="0.25">
      <c r="A4532" s="44" t="str">
        <f t="shared" si="351"/>
        <v>US Natural Gas Physical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3">
        <f t="shared" si="355"/>
        <v>150000</v>
      </c>
      <c r="G4532" s="202">
        <v>1313066</v>
      </c>
      <c r="H4532" s="198">
        <v>37041.519699074073</v>
      </c>
      <c r="I4532" t="s">
        <v>1534</v>
      </c>
      <c r="M4532" t="s">
        <v>2946</v>
      </c>
      <c r="N4532" t="s">
        <v>1524</v>
      </c>
      <c r="O4532" t="s">
        <v>3383</v>
      </c>
      <c r="Q4532" s="199">
        <v>5000</v>
      </c>
      <c r="S4532" t="s">
        <v>2947</v>
      </c>
      <c r="T4532" t="s">
        <v>3255</v>
      </c>
      <c r="U4532" s="201">
        <v>3.835</v>
      </c>
      <c r="V4532" t="s">
        <v>403</v>
      </c>
      <c r="W4532" t="s">
        <v>1117</v>
      </c>
      <c r="X4532" t="s">
        <v>1118</v>
      </c>
      <c r="Y4532" t="s">
        <v>1528</v>
      </c>
      <c r="Z4532" t="s">
        <v>1909</v>
      </c>
      <c r="AA4532">
        <v>819031</v>
      </c>
      <c r="AB4532" s="198">
        <v>37043.875</v>
      </c>
      <c r="AC4532" s="198">
        <v>37072.875</v>
      </c>
    </row>
    <row r="4533" spans="1:31" x14ac:dyDescent="0.25">
      <c r="A4533" s="44" t="str">
        <f t="shared" si="351"/>
        <v>US Crude Financial</v>
      </c>
      <c r="B4533" s="44" t="str">
        <f t="shared" si="352"/>
        <v>US</v>
      </c>
      <c r="C4533" s="44" t="str">
        <f t="shared" si="353"/>
        <v>Crude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50000</v>
      </c>
      <c r="G4533" s="202">
        <v>1313068</v>
      </c>
      <c r="H4533" s="198">
        <v>37041.519768518519</v>
      </c>
      <c r="I4533" t="s">
        <v>1395</v>
      </c>
      <c r="M4533" t="s">
        <v>3086</v>
      </c>
      <c r="N4533" t="s">
        <v>1063</v>
      </c>
      <c r="O4533" t="s">
        <v>1344</v>
      </c>
      <c r="Q4533" s="199">
        <v>50000</v>
      </c>
      <c r="S4533" t="s">
        <v>2953</v>
      </c>
      <c r="T4533" t="s">
        <v>3255</v>
      </c>
      <c r="U4533" s="201">
        <v>28.75</v>
      </c>
      <c r="V4533" t="s">
        <v>3344</v>
      </c>
      <c r="W4533" t="s">
        <v>1065</v>
      </c>
      <c r="X4533" t="s">
        <v>1120</v>
      </c>
      <c r="Y4533" t="s">
        <v>1670</v>
      </c>
      <c r="Z4533" t="s">
        <v>1909</v>
      </c>
      <c r="AA4533">
        <v>109807</v>
      </c>
      <c r="AB4533" s="198">
        <v>37073</v>
      </c>
      <c r="AC4533" s="198">
        <v>37103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1313070</v>
      </c>
      <c r="H4534" s="198">
        <v>37041.519988425927</v>
      </c>
      <c r="I4534" t="s">
        <v>1464</v>
      </c>
      <c r="M4534" t="s">
        <v>2946</v>
      </c>
      <c r="N4534" t="s">
        <v>1268</v>
      </c>
      <c r="O4534" t="s">
        <v>1537</v>
      </c>
      <c r="Q4534" s="199">
        <v>5000</v>
      </c>
      <c r="S4534" t="s">
        <v>2947</v>
      </c>
      <c r="T4534" t="s">
        <v>3255</v>
      </c>
      <c r="U4534" s="201">
        <v>3.7050000000000001</v>
      </c>
      <c r="V4534" t="s">
        <v>1165</v>
      </c>
      <c r="W4534" t="s">
        <v>1767</v>
      </c>
      <c r="X4534" t="s">
        <v>1269</v>
      </c>
      <c r="Y4534" t="s">
        <v>3275</v>
      </c>
      <c r="Z4534" t="s">
        <v>1909</v>
      </c>
      <c r="AA4534" t="s">
        <v>3676</v>
      </c>
      <c r="AB4534" s="198">
        <v>37073.875</v>
      </c>
      <c r="AC4534" s="198">
        <v>37103.875</v>
      </c>
    </row>
    <row r="4535" spans="1:31" x14ac:dyDescent="0.25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365</v>
      </c>
      <c r="F4535" s="213">
        <f t="shared" si="355"/>
        <v>1825000</v>
      </c>
      <c r="G4535" s="202">
        <v>1313074</v>
      </c>
      <c r="H4535" s="198">
        <v>37041.520231481481</v>
      </c>
      <c r="I4535" t="s">
        <v>67</v>
      </c>
      <c r="M4535" t="s">
        <v>2946</v>
      </c>
      <c r="N4535" t="s">
        <v>1268</v>
      </c>
      <c r="O4535" t="s">
        <v>1578</v>
      </c>
      <c r="Q4535" s="199">
        <v>5000</v>
      </c>
      <c r="S4535" t="s">
        <v>2947</v>
      </c>
      <c r="T4535" t="s">
        <v>3255</v>
      </c>
      <c r="U4535" s="201">
        <v>3.8650000000000002</v>
      </c>
      <c r="V4535" t="s">
        <v>2912</v>
      </c>
      <c r="W4535" t="s">
        <v>1767</v>
      </c>
      <c r="X4535" t="s">
        <v>1269</v>
      </c>
      <c r="Y4535" t="s">
        <v>3275</v>
      </c>
      <c r="Z4535" t="s">
        <v>1909</v>
      </c>
      <c r="AA4535" t="s">
        <v>3677</v>
      </c>
      <c r="AB4535" s="198">
        <v>37257.875</v>
      </c>
      <c r="AC4535" s="198">
        <v>37621.875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151</v>
      </c>
      <c r="F4536" s="213">
        <f t="shared" si="355"/>
        <v>755000</v>
      </c>
      <c r="G4536" s="202">
        <v>1313075</v>
      </c>
      <c r="H4536" s="198">
        <v>37041.520254629628</v>
      </c>
      <c r="I4536" t="s">
        <v>1573</v>
      </c>
      <c r="M4536" t="s">
        <v>2946</v>
      </c>
      <c r="N4536" t="s">
        <v>1268</v>
      </c>
      <c r="O4536" t="s">
        <v>1555</v>
      </c>
      <c r="P4536" s="199">
        <v>5000</v>
      </c>
      <c r="S4536" t="s">
        <v>2947</v>
      </c>
      <c r="T4536" t="s">
        <v>3255</v>
      </c>
      <c r="U4536" s="201">
        <v>4.125</v>
      </c>
      <c r="V4536" t="s">
        <v>1574</v>
      </c>
      <c r="W4536" t="s">
        <v>1767</v>
      </c>
      <c r="X4536" t="s">
        <v>1269</v>
      </c>
      <c r="Y4536" t="s">
        <v>3275</v>
      </c>
      <c r="Z4536" t="s">
        <v>1909</v>
      </c>
      <c r="AA4536" t="s">
        <v>3678</v>
      </c>
      <c r="AB4536" s="198">
        <v>37196</v>
      </c>
      <c r="AC4536" s="198">
        <v>37346</v>
      </c>
    </row>
    <row r="4537" spans="1:31" x14ac:dyDescent="0.25">
      <c r="A4537" s="44" t="str">
        <f t="shared" si="351"/>
        <v xml:space="preserve"> Natural Gas Physical</v>
      </c>
      <c r="B4537" s="44" t="str">
        <f t="shared" si="352"/>
        <v/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214</v>
      </c>
      <c r="F4537" s="213">
        <f t="shared" si="355"/>
        <v>1070000</v>
      </c>
      <c r="G4537" s="202">
        <v>1313076</v>
      </c>
      <c r="H4537" s="198">
        <v>37041.520451388889</v>
      </c>
      <c r="I4537" t="s">
        <v>1094</v>
      </c>
      <c r="M4537" t="s">
        <v>2946</v>
      </c>
      <c r="N4537" t="s">
        <v>3384</v>
      </c>
      <c r="O4537" t="s">
        <v>3584</v>
      </c>
      <c r="Q4537" s="199">
        <v>5000</v>
      </c>
      <c r="S4537" t="s">
        <v>2947</v>
      </c>
      <c r="T4537" t="s">
        <v>3255</v>
      </c>
      <c r="U4537" s="201">
        <v>0.14499999999999999</v>
      </c>
      <c r="V4537" t="s">
        <v>136</v>
      </c>
      <c r="W4537" t="s">
        <v>89</v>
      </c>
      <c r="X4537" t="s">
        <v>1558</v>
      </c>
      <c r="Y4537" t="s">
        <v>1528</v>
      </c>
      <c r="Z4537" t="s">
        <v>1909</v>
      </c>
      <c r="AA4537" t="s">
        <v>3679</v>
      </c>
      <c r="AB4537" s="198">
        <v>37347</v>
      </c>
      <c r="AC4537" s="198">
        <v>37560</v>
      </c>
      <c r="AE4537" s="116">
        <f>IF(S4537="Gallon",F4537/42,F4537)</f>
        <v>1070000</v>
      </c>
    </row>
    <row r="4538" spans="1:31" x14ac:dyDescent="0.25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59</v>
      </c>
      <c r="F4538" s="213">
        <f t="shared" si="355"/>
        <v>2950</v>
      </c>
      <c r="G4538" s="202">
        <v>1313077</v>
      </c>
      <c r="H4538" s="198">
        <v>37041.520497685182</v>
      </c>
      <c r="I4538" t="s">
        <v>1238</v>
      </c>
      <c r="J4538" t="s">
        <v>1448</v>
      </c>
      <c r="K4538" t="s">
        <v>1257</v>
      </c>
      <c r="M4538" t="s">
        <v>1657</v>
      </c>
      <c r="N4538" t="s">
        <v>2977</v>
      </c>
      <c r="O4538" t="s">
        <v>1131</v>
      </c>
      <c r="P4538" s="199">
        <v>50</v>
      </c>
      <c r="S4538" t="s">
        <v>2945</v>
      </c>
      <c r="T4538" t="s">
        <v>3255</v>
      </c>
      <c r="U4538" s="201">
        <v>37.75</v>
      </c>
      <c r="V4538" t="s">
        <v>3680</v>
      </c>
      <c r="W4538" t="s">
        <v>2985</v>
      </c>
      <c r="X4538" t="s">
        <v>1252</v>
      </c>
      <c r="Y4538" t="s">
        <v>1072</v>
      </c>
      <c r="Z4538" t="s">
        <v>1904</v>
      </c>
      <c r="AA4538">
        <v>626479.1</v>
      </c>
      <c r="AB4538" s="198">
        <v>37257.594444444447</v>
      </c>
      <c r="AC4538" s="198">
        <v>37315.594444444447</v>
      </c>
    </row>
    <row r="4539" spans="1:31" x14ac:dyDescent="0.25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15</v>
      </c>
      <c r="G4539" s="202">
        <v>1313078</v>
      </c>
      <c r="H4539" s="198">
        <v>37041.520775462966</v>
      </c>
      <c r="I4539" t="s">
        <v>252</v>
      </c>
      <c r="M4539" t="s">
        <v>2952</v>
      </c>
      <c r="N4539" t="s">
        <v>3265</v>
      </c>
      <c r="O4539" t="s">
        <v>3266</v>
      </c>
      <c r="P4539" s="199">
        <v>15</v>
      </c>
      <c r="S4539" t="s">
        <v>3254</v>
      </c>
      <c r="T4539" t="s">
        <v>3255</v>
      </c>
      <c r="U4539" s="201">
        <v>1524</v>
      </c>
      <c r="V4539" t="s">
        <v>4684</v>
      </c>
      <c r="W4539" t="s">
        <v>3261</v>
      </c>
      <c r="X4539" t="s">
        <v>3257</v>
      </c>
      <c r="Y4539" t="s">
        <v>3258</v>
      </c>
      <c r="Z4539" t="s">
        <v>3259</v>
      </c>
      <c r="AA4539">
        <v>2159092</v>
      </c>
    </row>
    <row r="4540" spans="1:31" x14ac:dyDescent="0.25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3">
        <f t="shared" si="355"/>
        <v>310000</v>
      </c>
      <c r="G4540" s="202">
        <v>1313079</v>
      </c>
      <c r="H4540" s="198">
        <v>37041.521157407406</v>
      </c>
      <c r="I4540" t="s">
        <v>3227</v>
      </c>
      <c r="M4540" t="s">
        <v>2946</v>
      </c>
      <c r="N4540" t="s">
        <v>1268</v>
      </c>
      <c r="O4540" t="s">
        <v>1537</v>
      </c>
      <c r="Q4540" s="199">
        <v>10000</v>
      </c>
      <c r="S4540" t="s">
        <v>2947</v>
      </c>
      <c r="T4540" t="s">
        <v>3255</v>
      </c>
      <c r="U4540" s="201">
        <v>3.71</v>
      </c>
      <c r="V4540" t="s">
        <v>525</v>
      </c>
      <c r="W4540" t="s">
        <v>1767</v>
      </c>
      <c r="X4540" t="s">
        <v>1269</v>
      </c>
      <c r="Y4540" t="s">
        <v>3275</v>
      </c>
      <c r="Z4540" t="s">
        <v>1909</v>
      </c>
      <c r="AA4540" t="s">
        <v>3681</v>
      </c>
      <c r="AB4540" s="198">
        <v>37073.875</v>
      </c>
      <c r="AC4540" s="198">
        <v>37103.875</v>
      </c>
    </row>
    <row r="4541" spans="1:31" x14ac:dyDescent="0.25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1313081</v>
      </c>
      <c r="H4541" s="198">
        <v>37041.521423611113</v>
      </c>
      <c r="I4541" t="s">
        <v>1267</v>
      </c>
      <c r="M4541" t="s">
        <v>3086</v>
      </c>
      <c r="N4541" t="s">
        <v>1063</v>
      </c>
      <c r="O4541" t="s">
        <v>2972</v>
      </c>
      <c r="P4541" s="199">
        <v>50000</v>
      </c>
      <c r="S4541" t="s">
        <v>2953</v>
      </c>
      <c r="T4541" t="s">
        <v>3255</v>
      </c>
      <c r="U4541" s="201">
        <v>28.73</v>
      </c>
      <c r="V4541" t="s">
        <v>3332</v>
      </c>
      <c r="W4541" t="s">
        <v>1065</v>
      </c>
      <c r="X4541" t="s">
        <v>1066</v>
      </c>
      <c r="Y4541" t="s">
        <v>1670</v>
      </c>
      <c r="Z4541" t="s">
        <v>1909</v>
      </c>
      <c r="AA4541">
        <v>109808</v>
      </c>
      <c r="AB4541" s="198">
        <v>37073</v>
      </c>
      <c r="AC4541" s="198">
        <v>37103</v>
      </c>
    </row>
    <row r="4542" spans="1:31" x14ac:dyDescent="0.25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13">
        <f t="shared" si="355"/>
        <v>755000</v>
      </c>
      <c r="G4542" s="202">
        <v>1313082</v>
      </c>
      <c r="H4542" s="198">
        <v>37041.521504629629</v>
      </c>
      <c r="I4542" t="s">
        <v>1573</v>
      </c>
      <c r="M4542" t="s">
        <v>2946</v>
      </c>
      <c r="N4542" t="s">
        <v>1268</v>
      </c>
      <c r="O4542" t="s">
        <v>1555</v>
      </c>
      <c r="P4542" s="199">
        <v>5000</v>
      </c>
      <c r="S4542" t="s">
        <v>2947</v>
      </c>
      <c r="T4542" t="s">
        <v>3255</v>
      </c>
      <c r="U4542" s="201">
        <v>4.125</v>
      </c>
      <c r="V4542" t="s">
        <v>1574</v>
      </c>
      <c r="W4542" t="s">
        <v>1767</v>
      </c>
      <c r="X4542" t="s">
        <v>1269</v>
      </c>
      <c r="Y4542" t="s">
        <v>3275</v>
      </c>
      <c r="Z4542" t="s">
        <v>1909</v>
      </c>
      <c r="AA4542" t="s">
        <v>3682</v>
      </c>
      <c r="AB4542" s="198">
        <v>37196</v>
      </c>
      <c r="AC4542" s="198">
        <v>37346</v>
      </c>
    </row>
    <row r="4543" spans="1:31" x14ac:dyDescent="0.25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20</v>
      </c>
      <c r="G4543" s="202">
        <v>1313084</v>
      </c>
      <c r="H4543" s="198">
        <v>37041.521863425929</v>
      </c>
      <c r="I4543" t="s">
        <v>1049</v>
      </c>
      <c r="M4543" t="s">
        <v>2952</v>
      </c>
      <c r="N4543" t="s">
        <v>3252</v>
      </c>
      <c r="O4543" t="s">
        <v>3253</v>
      </c>
      <c r="P4543" s="199">
        <v>20</v>
      </c>
      <c r="S4543" t="s">
        <v>3254</v>
      </c>
      <c r="T4543" t="s">
        <v>3255</v>
      </c>
      <c r="U4543" s="201">
        <v>1688.5</v>
      </c>
      <c r="V4543" t="s">
        <v>342</v>
      </c>
      <c r="W4543" t="s">
        <v>3261</v>
      </c>
      <c r="X4543" t="s">
        <v>3257</v>
      </c>
      <c r="Y4543" t="s">
        <v>3258</v>
      </c>
      <c r="Z4543" t="s">
        <v>3259</v>
      </c>
      <c r="AA4543">
        <v>2159090</v>
      </c>
    </row>
    <row r="4544" spans="1:31" x14ac:dyDescent="0.25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</v>
      </c>
      <c r="G4544" s="202">
        <v>1313085</v>
      </c>
      <c r="H4544" s="198">
        <v>37041.522013888891</v>
      </c>
      <c r="I4544" t="s">
        <v>3430</v>
      </c>
      <c r="M4544" t="s">
        <v>2952</v>
      </c>
      <c r="N4544" t="s">
        <v>3252</v>
      </c>
      <c r="O4544" t="s">
        <v>3253</v>
      </c>
      <c r="Q4544" s="199">
        <v>1</v>
      </c>
      <c r="S4544" t="s">
        <v>3254</v>
      </c>
      <c r="T4544" t="s">
        <v>3255</v>
      </c>
      <c r="U4544" s="201">
        <v>1689.5</v>
      </c>
      <c r="V4544" t="s">
        <v>3431</v>
      </c>
      <c r="W4544" t="s">
        <v>3261</v>
      </c>
      <c r="X4544" t="s">
        <v>3257</v>
      </c>
      <c r="Y4544" t="s">
        <v>3258</v>
      </c>
      <c r="Z4544" t="s">
        <v>3259</v>
      </c>
      <c r="AA4544">
        <v>2159088</v>
      </c>
    </row>
    <row r="4545" spans="1:29" x14ac:dyDescent="0.25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50</v>
      </c>
      <c r="G4545" s="202">
        <v>1313087</v>
      </c>
      <c r="H4545" s="198">
        <v>37041.522094907406</v>
      </c>
      <c r="I4545" t="s">
        <v>1226</v>
      </c>
      <c r="M4545" t="s">
        <v>1657</v>
      </c>
      <c r="N4545" t="s">
        <v>2977</v>
      </c>
      <c r="O4545" t="s">
        <v>246</v>
      </c>
      <c r="Q4545" s="199">
        <v>50</v>
      </c>
      <c r="S4545" t="s">
        <v>2945</v>
      </c>
      <c r="T4545" t="s">
        <v>3255</v>
      </c>
      <c r="U4545" s="201">
        <v>24.95</v>
      </c>
      <c r="V4545" t="s">
        <v>12</v>
      </c>
      <c r="W4545" t="s">
        <v>2993</v>
      </c>
      <c r="X4545" t="s">
        <v>2994</v>
      </c>
      <c r="Y4545" t="s">
        <v>1072</v>
      </c>
      <c r="Z4545" t="s">
        <v>1904</v>
      </c>
      <c r="AA4545">
        <v>626482.1</v>
      </c>
      <c r="AB4545" s="198">
        <v>37043.875</v>
      </c>
      <c r="AC4545" s="198">
        <v>37043.875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150000</v>
      </c>
      <c r="G4546" s="202">
        <v>1313088</v>
      </c>
      <c r="H4546" s="198">
        <v>37041.522152777776</v>
      </c>
      <c r="I4546" t="s">
        <v>1262</v>
      </c>
      <c r="M4546" t="s">
        <v>2946</v>
      </c>
      <c r="N4546" t="s">
        <v>1268</v>
      </c>
      <c r="O4546" t="s">
        <v>434</v>
      </c>
      <c r="P4546" s="199">
        <v>5000</v>
      </c>
      <c r="S4546" t="s">
        <v>2947</v>
      </c>
      <c r="T4546" t="s">
        <v>3255</v>
      </c>
      <c r="U4546" s="201">
        <v>3.5</v>
      </c>
      <c r="V4546" t="s">
        <v>481</v>
      </c>
      <c r="W4546" t="s">
        <v>2937</v>
      </c>
      <c r="X4546" t="s">
        <v>2938</v>
      </c>
      <c r="Y4546" t="s">
        <v>3275</v>
      </c>
      <c r="Z4546" t="s">
        <v>1909</v>
      </c>
      <c r="AA4546" t="s">
        <v>3683</v>
      </c>
      <c r="AB4546" s="198">
        <v>37043.875</v>
      </c>
      <c r="AC4546" s="198">
        <v>37072.875</v>
      </c>
    </row>
    <row r="4547" spans="1:29" x14ac:dyDescent="0.25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270000</v>
      </c>
      <c r="G4547" s="202">
        <v>1313090</v>
      </c>
      <c r="H4547" s="198">
        <v>37041.522407407407</v>
      </c>
      <c r="I4547" t="s">
        <v>3151</v>
      </c>
      <c r="M4547" t="s">
        <v>2946</v>
      </c>
      <c r="N4547" t="s">
        <v>1268</v>
      </c>
      <c r="O4547" t="s">
        <v>74</v>
      </c>
      <c r="Q4547" s="199">
        <v>9000</v>
      </c>
      <c r="S4547" t="s">
        <v>2947</v>
      </c>
      <c r="T4547" t="s">
        <v>3255</v>
      </c>
      <c r="U4547" s="201">
        <v>3.6349999999999998</v>
      </c>
      <c r="V4547" t="s">
        <v>2101</v>
      </c>
      <c r="W4547" t="s">
        <v>1580</v>
      </c>
      <c r="X4547" t="s">
        <v>1093</v>
      </c>
      <c r="Y4547" t="s">
        <v>3275</v>
      </c>
      <c r="Z4547" t="s">
        <v>1909</v>
      </c>
      <c r="AA4547" t="s">
        <v>3684</v>
      </c>
      <c r="AB4547" s="198">
        <v>37043.875</v>
      </c>
      <c r="AC4547" s="198">
        <v>37072.875</v>
      </c>
    </row>
    <row r="4548" spans="1:29" x14ac:dyDescent="0.25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1313091</v>
      </c>
      <c r="H4548" s="198">
        <v>37041.522418981483</v>
      </c>
      <c r="I4548" t="s">
        <v>3313</v>
      </c>
      <c r="M4548" t="s">
        <v>2952</v>
      </c>
      <c r="N4548" t="s">
        <v>3252</v>
      </c>
      <c r="O4548" t="s">
        <v>3253</v>
      </c>
      <c r="P4548" s="199">
        <v>20</v>
      </c>
      <c r="S4548" t="s">
        <v>3254</v>
      </c>
      <c r="T4548" t="s">
        <v>3255</v>
      </c>
      <c r="U4548" s="201">
        <v>1687</v>
      </c>
      <c r="V4548" t="s">
        <v>3315</v>
      </c>
      <c r="W4548" t="s">
        <v>3261</v>
      </c>
      <c r="X4548" t="s">
        <v>3257</v>
      </c>
      <c r="Y4548" t="s">
        <v>3258</v>
      </c>
      <c r="Z4548" t="s">
        <v>3259</v>
      </c>
      <c r="AA4548">
        <v>2159086</v>
      </c>
    </row>
    <row r="4549" spans="1:29" x14ac:dyDescent="0.25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9</v>
      </c>
      <c r="G4549" s="202">
        <v>1313092</v>
      </c>
      <c r="H4549" s="198">
        <v>37041.522615740738</v>
      </c>
      <c r="I4549" t="s">
        <v>3279</v>
      </c>
      <c r="M4549" t="s">
        <v>2952</v>
      </c>
      <c r="N4549" t="s">
        <v>3252</v>
      </c>
      <c r="O4549" t="s">
        <v>3253</v>
      </c>
      <c r="Q4549" s="199">
        <v>9</v>
      </c>
      <c r="S4549" t="s">
        <v>3254</v>
      </c>
      <c r="T4549" t="s">
        <v>3255</v>
      </c>
      <c r="U4549" s="201">
        <v>1688</v>
      </c>
      <c r="V4549" t="s">
        <v>970</v>
      </c>
      <c r="W4549" t="s">
        <v>3261</v>
      </c>
      <c r="X4549" t="s">
        <v>3257</v>
      </c>
      <c r="Y4549" t="s">
        <v>3258</v>
      </c>
      <c r="Z4549" t="s">
        <v>3259</v>
      </c>
      <c r="AA4549">
        <v>2159084</v>
      </c>
    </row>
    <row r="4550" spans="1:29" x14ac:dyDescent="0.25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150000</v>
      </c>
      <c r="G4550" s="202">
        <v>1313093</v>
      </c>
      <c r="H4550" s="198">
        <v>37041.522673611114</v>
      </c>
      <c r="I4550" t="s">
        <v>1331</v>
      </c>
      <c r="M4550" t="s">
        <v>2946</v>
      </c>
      <c r="N4550" t="s">
        <v>96</v>
      </c>
      <c r="O4550" t="s">
        <v>3128</v>
      </c>
      <c r="Q4550" s="199">
        <v>5000</v>
      </c>
      <c r="S4550" t="s">
        <v>3329</v>
      </c>
      <c r="T4550" t="s">
        <v>97</v>
      </c>
      <c r="U4550" s="201">
        <v>4.8250000000000002</v>
      </c>
      <c r="V4550" t="s">
        <v>1332</v>
      </c>
      <c r="W4550" t="s">
        <v>1502</v>
      </c>
      <c r="X4550" t="s">
        <v>99</v>
      </c>
      <c r="Y4550" t="s">
        <v>1528</v>
      </c>
      <c r="Z4550" t="s">
        <v>1910</v>
      </c>
      <c r="AA4550">
        <v>819041</v>
      </c>
      <c r="AB4550" s="198">
        <v>37043.875</v>
      </c>
      <c r="AC4550" s="198">
        <v>37072.875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620000</v>
      </c>
      <c r="G4551" s="202">
        <v>1313094</v>
      </c>
      <c r="H4551" s="198">
        <v>37041.52306712963</v>
      </c>
      <c r="I4551" t="s">
        <v>1095</v>
      </c>
      <c r="M4551" t="s">
        <v>2946</v>
      </c>
      <c r="N4551" t="s">
        <v>1268</v>
      </c>
      <c r="O4551" t="s">
        <v>1537</v>
      </c>
      <c r="P4551" s="199">
        <v>20000</v>
      </c>
      <c r="S4551" t="s">
        <v>2947</v>
      </c>
      <c r="T4551" t="s">
        <v>3255</v>
      </c>
      <c r="U4551" s="201">
        <v>3.7</v>
      </c>
      <c r="V4551" t="s">
        <v>1096</v>
      </c>
      <c r="W4551" t="s">
        <v>1767</v>
      </c>
      <c r="X4551" t="s">
        <v>1269</v>
      </c>
      <c r="Y4551" t="s">
        <v>3275</v>
      </c>
      <c r="Z4551" t="s">
        <v>1909</v>
      </c>
      <c r="AA4551" t="s">
        <v>3685</v>
      </c>
      <c r="AB4551" s="198">
        <v>37073.875</v>
      </c>
      <c r="AC4551" s="198">
        <v>37103.875</v>
      </c>
    </row>
    <row r="4552" spans="1:29" x14ac:dyDescent="0.25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1313095</v>
      </c>
      <c r="H4552" s="198">
        <v>37041.523194444446</v>
      </c>
      <c r="I4552" t="s">
        <v>1267</v>
      </c>
      <c r="M4552" t="s">
        <v>3086</v>
      </c>
      <c r="N4552" t="s">
        <v>1063</v>
      </c>
      <c r="O4552" t="s">
        <v>2972</v>
      </c>
      <c r="P4552" s="199">
        <v>50000</v>
      </c>
      <c r="S4552" t="s">
        <v>2953</v>
      </c>
      <c r="T4552" t="s">
        <v>3255</v>
      </c>
      <c r="U4552" s="201">
        <v>28.71</v>
      </c>
      <c r="V4552" t="s">
        <v>1511</v>
      </c>
      <c r="W4552" t="s">
        <v>1065</v>
      </c>
      <c r="X4552" t="s">
        <v>1066</v>
      </c>
      <c r="Y4552" t="s">
        <v>1670</v>
      </c>
      <c r="Z4552" t="s">
        <v>1909</v>
      </c>
      <c r="AA4552">
        <v>109809</v>
      </c>
      <c r="AB4552" s="198">
        <v>37073</v>
      </c>
      <c r="AC4552" s="198">
        <v>37103</v>
      </c>
    </row>
    <row r="4553" spans="1:29" x14ac:dyDescent="0.25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1313098</v>
      </c>
      <c r="H4553" s="198">
        <v>37041.523865740739</v>
      </c>
      <c r="I4553" t="s">
        <v>1267</v>
      </c>
      <c r="M4553" t="s">
        <v>3086</v>
      </c>
      <c r="N4553" t="s">
        <v>1063</v>
      </c>
      <c r="O4553" t="s">
        <v>2972</v>
      </c>
      <c r="P4553" s="199">
        <v>50000</v>
      </c>
      <c r="S4553" t="s">
        <v>2953</v>
      </c>
      <c r="T4553" t="s">
        <v>3255</v>
      </c>
      <c r="U4553" s="201">
        <v>28.69</v>
      </c>
      <c r="V4553" t="s">
        <v>1511</v>
      </c>
      <c r="W4553" t="s">
        <v>1065</v>
      </c>
      <c r="X4553" t="s">
        <v>1066</v>
      </c>
      <c r="Y4553" t="s">
        <v>1670</v>
      </c>
      <c r="Z4553" t="s">
        <v>1909</v>
      </c>
      <c r="AA4553">
        <v>109810</v>
      </c>
      <c r="AB4553" s="198">
        <v>37073</v>
      </c>
      <c r="AC4553" s="198">
        <v>37103</v>
      </c>
    </row>
    <row r="4554" spans="1:29" x14ac:dyDescent="0.25">
      <c r="A4554" s="44" t="str">
        <f t="shared" si="351"/>
        <v>US Crude Financial</v>
      </c>
      <c r="B4554" s="44" t="str">
        <f t="shared" si="352"/>
        <v>US</v>
      </c>
      <c r="C4554" s="44" t="str">
        <f t="shared" si="353"/>
        <v>Crude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50000</v>
      </c>
      <c r="G4554" s="202">
        <v>1313099</v>
      </c>
      <c r="H4554" s="198">
        <v>37041.523912037039</v>
      </c>
      <c r="I4554" t="s">
        <v>1267</v>
      </c>
      <c r="M4554" t="s">
        <v>3086</v>
      </c>
      <c r="N4554" t="s">
        <v>1063</v>
      </c>
      <c r="O4554" t="s">
        <v>2972</v>
      </c>
      <c r="P4554" s="199">
        <v>50000</v>
      </c>
      <c r="S4554" t="s">
        <v>2953</v>
      </c>
      <c r="T4554" t="s">
        <v>3255</v>
      </c>
      <c r="U4554" s="201">
        <v>28.67</v>
      </c>
      <c r="V4554" t="s">
        <v>1511</v>
      </c>
      <c r="W4554" t="s">
        <v>1065</v>
      </c>
      <c r="X4554" t="s">
        <v>1066</v>
      </c>
      <c r="Y4554" t="s">
        <v>1670</v>
      </c>
      <c r="Z4554" t="s">
        <v>1909</v>
      </c>
      <c r="AA4554">
        <v>109811</v>
      </c>
      <c r="AB4554" s="198">
        <v>37073</v>
      </c>
      <c r="AC4554" s="198">
        <v>37103</v>
      </c>
    </row>
    <row r="4555" spans="1:29" x14ac:dyDescent="0.25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5</v>
      </c>
      <c r="F4555" s="213">
        <f t="shared" ref="F4555:F4618" si="360">E4555*SUM(P4555:Q4555)</f>
        <v>250</v>
      </c>
      <c r="G4555" s="202">
        <v>1313100</v>
      </c>
      <c r="H4555" s="198">
        <v>37041.523946759262</v>
      </c>
      <c r="I4555" t="s">
        <v>1052</v>
      </c>
      <c r="M4555" t="s">
        <v>1657</v>
      </c>
      <c r="N4555" t="s">
        <v>2977</v>
      </c>
      <c r="O4555" t="s">
        <v>248</v>
      </c>
      <c r="Q4555" s="199">
        <v>50</v>
      </c>
      <c r="S4555" t="s">
        <v>2945</v>
      </c>
      <c r="T4555" t="s">
        <v>3255</v>
      </c>
      <c r="U4555" s="201">
        <v>35.25</v>
      </c>
      <c r="V4555" t="s">
        <v>231</v>
      </c>
      <c r="W4555" t="s">
        <v>2988</v>
      </c>
      <c r="X4555" t="s">
        <v>2978</v>
      </c>
      <c r="Y4555" t="s">
        <v>1072</v>
      </c>
      <c r="Z4555" t="s">
        <v>1904</v>
      </c>
      <c r="AA4555">
        <v>626492.1</v>
      </c>
      <c r="AB4555" s="198">
        <v>37046.875</v>
      </c>
      <c r="AC4555" s="198">
        <v>37050.875</v>
      </c>
    </row>
    <row r="4556" spans="1:29" x14ac:dyDescent="0.25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310000</v>
      </c>
      <c r="G4556" s="202">
        <v>1313101</v>
      </c>
      <c r="H4556" s="198">
        <v>37041.524016203701</v>
      </c>
      <c r="I4556" t="s">
        <v>1267</v>
      </c>
      <c r="M4556" t="s">
        <v>2946</v>
      </c>
      <c r="N4556" t="s">
        <v>1268</v>
      </c>
      <c r="O4556" t="s">
        <v>1537</v>
      </c>
      <c r="Q4556" s="199">
        <v>10000</v>
      </c>
      <c r="S4556" t="s">
        <v>2947</v>
      </c>
      <c r="T4556" t="s">
        <v>3255</v>
      </c>
      <c r="U4556" s="201">
        <v>3.7050000000000001</v>
      </c>
      <c r="V4556" t="s">
        <v>1485</v>
      </c>
      <c r="W4556" t="s">
        <v>1767</v>
      </c>
      <c r="X4556" t="s">
        <v>1269</v>
      </c>
      <c r="Y4556" t="s">
        <v>3275</v>
      </c>
      <c r="Z4556" t="s">
        <v>1909</v>
      </c>
      <c r="AA4556" t="s">
        <v>3686</v>
      </c>
      <c r="AB4556" s="198">
        <v>37073.875</v>
      </c>
      <c r="AC4556" s="198">
        <v>37103.875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620000</v>
      </c>
      <c r="G4557" s="202">
        <v>1313103</v>
      </c>
      <c r="H4557" s="198">
        <v>37041.524236111109</v>
      </c>
      <c r="I4557" t="s">
        <v>2976</v>
      </c>
      <c r="M4557" t="s">
        <v>2946</v>
      </c>
      <c r="N4557" t="s">
        <v>1268</v>
      </c>
      <c r="O4557" t="s">
        <v>1537</v>
      </c>
      <c r="P4557" s="199">
        <v>20000</v>
      </c>
      <c r="S4557" t="s">
        <v>2947</v>
      </c>
      <c r="T4557" t="s">
        <v>3255</v>
      </c>
      <c r="U4557" s="201">
        <v>3.7</v>
      </c>
      <c r="V4557" t="s">
        <v>3002</v>
      </c>
      <c r="W4557" t="s">
        <v>1767</v>
      </c>
      <c r="X4557" t="s">
        <v>1269</v>
      </c>
      <c r="Y4557" t="s">
        <v>3275</v>
      </c>
      <c r="Z4557" t="s">
        <v>1909</v>
      </c>
      <c r="AA4557" t="s">
        <v>3687</v>
      </c>
      <c r="AB4557" s="198">
        <v>37073.875</v>
      </c>
      <c r="AC4557" s="198">
        <v>37103.875</v>
      </c>
    </row>
    <row r="4558" spans="1:29" x14ac:dyDescent="0.25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75000</v>
      </c>
      <c r="G4558" s="202">
        <v>1313106</v>
      </c>
      <c r="H4558" s="198">
        <v>37041.524664351855</v>
      </c>
      <c r="I4558" t="s">
        <v>77</v>
      </c>
      <c r="M4558" t="s">
        <v>2946</v>
      </c>
      <c r="N4558" t="s">
        <v>1524</v>
      </c>
      <c r="O4558" t="s">
        <v>479</v>
      </c>
      <c r="Q4558" s="199">
        <v>2500</v>
      </c>
      <c r="S4558" t="s">
        <v>2947</v>
      </c>
      <c r="T4558" t="s">
        <v>3255</v>
      </c>
      <c r="U4558" s="201">
        <v>3.89</v>
      </c>
      <c r="V4558" t="s">
        <v>78</v>
      </c>
      <c r="W4558" t="s">
        <v>64</v>
      </c>
      <c r="X4558" t="s">
        <v>1163</v>
      </c>
      <c r="Y4558" t="s">
        <v>1528</v>
      </c>
      <c r="Z4558" t="s">
        <v>1909</v>
      </c>
      <c r="AA4558">
        <v>819044</v>
      </c>
      <c r="AB4558" s="198">
        <v>37043.875</v>
      </c>
      <c r="AC4558" s="198">
        <v>37072.875</v>
      </c>
    </row>
    <row r="4559" spans="1:29" x14ac:dyDescent="0.25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1313108</v>
      </c>
      <c r="H4559" s="198">
        <v>37041.524826388886</v>
      </c>
      <c r="I4559" t="s">
        <v>1238</v>
      </c>
      <c r="M4559" t="s">
        <v>2946</v>
      </c>
      <c r="N4559" t="s">
        <v>1524</v>
      </c>
      <c r="O4559" t="s">
        <v>1157</v>
      </c>
      <c r="Q4559" s="199">
        <v>5000</v>
      </c>
      <c r="S4559" t="s">
        <v>2947</v>
      </c>
      <c r="T4559" t="s">
        <v>3255</v>
      </c>
      <c r="U4559" s="201">
        <v>3.65</v>
      </c>
      <c r="V4559" t="s">
        <v>2967</v>
      </c>
      <c r="W4559" t="s">
        <v>1327</v>
      </c>
      <c r="X4559" t="s">
        <v>3386</v>
      </c>
      <c r="Y4559" t="s">
        <v>1528</v>
      </c>
      <c r="Z4559" t="s">
        <v>1909</v>
      </c>
      <c r="AA4559">
        <v>819046</v>
      </c>
      <c r="AB4559" s="198">
        <v>37043</v>
      </c>
      <c r="AC4559" s="198">
        <v>37072</v>
      </c>
    </row>
    <row r="4560" spans="1:29" x14ac:dyDescent="0.25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10</v>
      </c>
      <c r="G4560" s="202">
        <v>1313109</v>
      </c>
      <c r="H4560" s="198">
        <v>37041.524895833332</v>
      </c>
      <c r="I4560" t="s">
        <v>4693</v>
      </c>
      <c r="M4560" t="s">
        <v>2952</v>
      </c>
      <c r="N4560" t="s">
        <v>3252</v>
      </c>
      <c r="O4560" t="s">
        <v>3253</v>
      </c>
      <c r="Q4560" s="199">
        <v>10</v>
      </c>
      <c r="S4560" t="s">
        <v>3254</v>
      </c>
      <c r="T4560" t="s">
        <v>3255</v>
      </c>
      <c r="U4560" s="201">
        <v>1687</v>
      </c>
      <c r="V4560" t="s">
        <v>4694</v>
      </c>
      <c r="W4560" t="s">
        <v>3261</v>
      </c>
      <c r="X4560" t="s">
        <v>3257</v>
      </c>
      <c r="Y4560" t="s">
        <v>3258</v>
      </c>
      <c r="Z4560" t="s">
        <v>3259</v>
      </c>
      <c r="AA4560">
        <v>2159082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1313111</v>
      </c>
      <c r="H4561" s="198">
        <v>37041.525127314817</v>
      </c>
      <c r="I4561" t="s">
        <v>1277</v>
      </c>
      <c r="M4561" t="s">
        <v>2946</v>
      </c>
      <c r="N4561" t="s">
        <v>1538</v>
      </c>
      <c r="O4561" t="s">
        <v>2231</v>
      </c>
      <c r="P4561" s="199">
        <v>10000</v>
      </c>
      <c r="S4561" t="s">
        <v>2947</v>
      </c>
      <c r="T4561" t="s">
        <v>3255</v>
      </c>
      <c r="U4561" s="201">
        <v>6.5000000000000002E-2</v>
      </c>
      <c r="V4561" t="s">
        <v>2936</v>
      </c>
      <c r="W4561" t="s">
        <v>89</v>
      </c>
      <c r="X4561" t="s">
        <v>90</v>
      </c>
      <c r="Y4561" t="s">
        <v>3275</v>
      </c>
      <c r="Z4561" t="s">
        <v>1909</v>
      </c>
      <c r="AA4561" t="s">
        <v>3688</v>
      </c>
      <c r="AB4561" s="198">
        <v>37073.875</v>
      </c>
      <c r="AC4561" s="198">
        <v>37103.875</v>
      </c>
    </row>
    <row r="4562" spans="1:31" x14ac:dyDescent="0.25">
      <c r="A4562" s="44" t="str">
        <f t="shared" si="356"/>
        <v>US Crude Financial</v>
      </c>
      <c r="B4562" s="44" t="str">
        <f t="shared" si="357"/>
        <v>US</v>
      </c>
      <c r="C4562" s="44" t="str">
        <f t="shared" si="358"/>
        <v>Crude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50000</v>
      </c>
      <c r="G4562" s="202">
        <v>1313112</v>
      </c>
      <c r="H4562" s="198">
        <v>37041.525150462963</v>
      </c>
      <c r="I4562" t="s">
        <v>2944</v>
      </c>
      <c r="M4562" t="s">
        <v>3086</v>
      </c>
      <c r="N4562" t="s">
        <v>1063</v>
      </c>
      <c r="O4562" t="s">
        <v>2972</v>
      </c>
      <c r="Q4562" s="199">
        <v>50000</v>
      </c>
      <c r="S4562" t="s">
        <v>2953</v>
      </c>
      <c r="T4562" t="s">
        <v>3255</v>
      </c>
      <c r="U4562" s="201">
        <v>28.69</v>
      </c>
      <c r="V4562" t="s">
        <v>1695</v>
      </c>
      <c r="W4562" t="s">
        <v>1065</v>
      </c>
      <c r="X4562" t="s">
        <v>1066</v>
      </c>
      <c r="Y4562" t="s">
        <v>1670</v>
      </c>
      <c r="Z4562" t="s">
        <v>1909</v>
      </c>
      <c r="AA4562">
        <v>109812</v>
      </c>
      <c r="AB4562" s="198">
        <v>37073</v>
      </c>
      <c r="AC4562" s="198">
        <v>37103</v>
      </c>
    </row>
    <row r="4563" spans="1:31" x14ac:dyDescent="0.25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8</v>
      </c>
      <c r="G4563" s="202">
        <v>1313113</v>
      </c>
      <c r="H4563" s="198">
        <v>37041.52516203704</v>
      </c>
      <c r="I4563" t="s">
        <v>3309</v>
      </c>
      <c r="M4563" t="s">
        <v>2952</v>
      </c>
      <c r="N4563" t="s">
        <v>3252</v>
      </c>
      <c r="O4563" t="s">
        <v>3253</v>
      </c>
      <c r="P4563" s="199">
        <v>8</v>
      </c>
      <c r="S4563" t="s">
        <v>3254</v>
      </c>
      <c r="T4563" t="s">
        <v>3255</v>
      </c>
      <c r="U4563" s="201">
        <v>1686</v>
      </c>
      <c r="V4563" t="s">
        <v>266</v>
      </c>
      <c r="W4563" t="s">
        <v>3261</v>
      </c>
      <c r="X4563" t="s">
        <v>3257</v>
      </c>
      <c r="Y4563" t="s">
        <v>3258</v>
      </c>
      <c r="Z4563" t="s">
        <v>3259</v>
      </c>
      <c r="AA4563">
        <v>2159080</v>
      </c>
    </row>
    <row r="4564" spans="1:31" x14ac:dyDescent="0.25">
      <c r="A4564" s="44" t="str">
        <f t="shared" si="356"/>
        <v>US Power Financial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5</v>
      </c>
      <c r="F4564" s="213">
        <f t="shared" si="360"/>
        <v>250</v>
      </c>
      <c r="G4564" s="202">
        <v>1313115</v>
      </c>
      <c r="H4564" s="198">
        <v>37041.525358796294</v>
      </c>
      <c r="I4564" t="s">
        <v>1241</v>
      </c>
      <c r="M4564" t="s">
        <v>1657</v>
      </c>
      <c r="N4564" t="s">
        <v>1069</v>
      </c>
      <c r="O4564" t="s">
        <v>457</v>
      </c>
      <c r="P4564" s="199">
        <v>50</v>
      </c>
      <c r="S4564" t="s">
        <v>2945</v>
      </c>
      <c r="T4564" t="s">
        <v>3255</v>
      </c>
      <c r="U4564" s="201">
        <v>38</v>
      </c>
      <c r="V4564" t="s">
        <v>458</v>
      </c>
      <c r="W4564" t="s">
        <v>1242</v>
      </c>
      <c r="X4564" t="s">
        <v>2984</v>
      </c>
      <c r="Y4564" t="s">
        <v>1072</v>
      </c>
      <c r="Z4564" t="s">
        <v>1909</v>
      </c>
      <c r="AA4564">
        <v>626497.1</v>
      </c>
      <c r="AB4564" s="198">
        <v>37046.875</v>
      </c>
      <c r="AC4564" s="198">
        <v>37050.875</v>
      </c>
    </row>
    <row r="4565" spans="1:31" x14ac:dyDescent="0.25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13">
        <f t="shared" si="360"/>
        <v>755000</v>
      </c>
      <c r="G4565" s="202">
        <v>1313116</v>
      </c>
      <c r="H4565" s="198">
        <v>37041.525439814817</v>
      </c>
      <c r="I4565" t="s">
        <v>1274</v>
      </c>
      <c r="M4565" t="s">
        <v>2946</v>
      </c>
      <c r="N4565" t="s">
        <v>1268</v>
      </c>
      <c r="O4565" t="s">
        <v>1555</v>
      </c>
      <c r="P4565" s="199">
        <v>5000</v>
      </c>
      <c r="S4565" t="s">
        <v>2947</v>
      </c>
      <c r="T4565" t="s">
        <v>3255</v>
      </c>
      <c r="U4565" s="201">
        <v>4.125</v>
      </c>
      <c r="V4565" t="s">
        <v>1275</v>
      </c>
      <c r="W4565" t="s">
        <v>1767</v>
      </c>
      <c r="X4565" t="s">
        <v>1269</v>
      </c>
      <c r="Y4565" t="s">
        <v>3275</v>
      </c>
      <c r="Z4565" t="s">
        <v>1909</v>
      </c>
      <c r="AA4565" t="s">
        <v>3689</v>
      </c>
      <c r="AB4565" s="198">
        <v>37196</v>
      </c>
      <c r="AC4565" s="198">
        <v>37346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151</v>
      </c>
      <c r="F4566" s="213">
        <f t="shared" si="360"/>
        <v>755000</v>
      </c>
      <c r="G4566" s="202">
        <v>1313117</v>
      </c>
      <c r="H4566" s="198">
        <v>37041.525625000002</v>
      </c>
      <c r="I4566" t="s">
        <v>2992</v>
      </c>
      <c r="M4566" t="s">
        <v>2946</v>
      </c>
      <c r="N4566" t="s">
        <v>1268</v>
      </c>
      <c r="O4566" t="s">
        <v>1555</v>
      </c>
      <c r="Q4566" s="199">
        <v>5000</v>
      </c>
      <c r="S4566" t="s">
        <v>2947</v>
      </c>
      <c r="T4566" t="s">
        <v>3255</v>
      </c>
      <c r="U4566" s="201">
        <v>4.13</v>
      </c>
      <c r="V4566" t="s">
        <v>1685</v>
      </c>
      <c r="W4566" t="s">
        <v>1767</v>
      </c>
      <c r="X4566" t="s">
        <v>1269</v>
      </c>
      <c r="Y4566" t="s">
        <v>3275</v>
      </c>
      <c r="Z4566" t="s">
        <v>1909</v>
      </c>
      <c r="AA4566" t="s">
        <v>3690</v>
      </c>
      <c r="AB4566" s="198">
        <v>37196</v>
      </c>
      <c r="AC4566" s="198">
        <v>37346</v>
      </c>
    </row>
    <row r="4567" spans="1:31" x14ac:dyDescent="0.25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150000</v>
      </c>
      <c r="G4567" s="202">
        <v>1313118</v>
      </c>
      <c r="H4567" s="198">
        <v>37041.525706018518</v>
      </c>
      <c r="I4567" t="s">
        <v>1324</v>
      </c>
      <c r="M4567" t="s">
        <v>2946</v>
      </c>
      <c r="N4567" t="s">
        <v>1524</v>
      </c>
      <c r="O4567" t="s">
        <v>1157</v>
      </c>
      <c r="Q4567" s="199">
        <v>5000</v>
      </c>
      <c r="S4567" t="s">
        <v>2947</v>
      </c>
      <c r="T4567" t="s">
        <v>3255</v>
      </c>
      <c r="U4567" s="201">
        <v>3.66</v>
      </c>
      <c r="V4567" t="s">
        <v>1325</v>
      </c>
      <c r="W4567" t="s">
        <v>1327</v>
      </c>
      <c r="X4567" t="s">
        <v>3386</v>
      </c>
      <c r="Y4567" t="s">
        <v>1528</v>
      </c>
      <c r="Z4567" t="s">
        <v>1909</v>
      </c>
      <c r="AA4567">
        <v>819048</v>
      </c>
      <c r="AB4567" s="198">
        <v>37043</v>
      </c>
      <c r="AC4567" s="198">
        <v>37072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151</v>
      </c>
      <c r="F4568" s="213">
        <f t="shared" si="360"/>
        <v>377500</v>
      </c>
      <c r="G4568" s="202">
        <v>1313119</v>
      </c>
      <c r="H4568" s="198">
        <v>37041.525787037041</v>
      </c>
      <c r="I4568" t="s">
        <v>1546</v>
      </c>
      <c r="M4568" t="s">
        <v>2946</v>
      </c>
      <c r="N4568" t="s">
        <v>1268</v>
      </c>
      <c r="O4568" t="s">
        <v>1555</v>
      </c>
      <c r="Q4568" s="199">
        <v>2500</v>
      </c>
      <c r="S4568" t="s">
        <v>2947</v>
      </c>
      <c r="T4568" t="s">
        <v>3255</v>
      </c>
      <c r="U4568" s="201">
        <v>4.1349999999999998</v>
      </c>
      <c r="V4568" t="s">
        <v>1504</v>
      </c>
      <c r="W4568" t="s">
        <v>1767</v>
      </c>
      <c r="X4568" t="s">
        <v>1269</v>
      </c>
      <c r="Y4568" t="s">
        <v>3275</v>
      </c>
      <c r="Z4568" t="s">
        <v>1909</v>
      </c>
      <c r="AA4568" t="s">
        <v>3691</v>
      </c>
      <c r="AB4568" s="198">
        <v>37196</v>
      </c>
      <c r="AC4568" s="198">
        <v>37346</v>
      </c>
    </row>
    <row r="4569" spans="1:31" x14ac:dyDescent="0.25">
      <c r="A4569" s="44" t="str">
        <f t="shared" si="356"/>
        <v>US Power Financial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50</v>
      </c>
      <c r="G4569" s="202">
        <v>1313120</v>
      </c>
      <c r="H4569" s="198">
        <v>37041.525810185187</v>
      </c>
      <c r="I4569" t="s">
        <v>43</v>
      </c>
      <c r="M4569" t="s">
        <v>1657</v>
      </c>
      <c r="N4569" t="s">
        <v>1069</v>
      </c>
      <c r="O4569" t="s">
        <v>3623</v>
      </c>
      <c r="P4569" s="199">
        <v>50</v>
      </c>
      <c r="S4569" t="s">
        <v>2945</v>
      </c>
      <c r="T4569" t="s">
        <v>3255</v>
      </c>
      <c r="U4569" s="201">
        <v>19.5</v>
      </c>
      <c r="V4569" t="s">
        <v>48</v>
      </c>
      <c r="W4569" t="s">
        <v>1070</v>
      </c>
      <c r="X4569" t="s">
        <v>1071</v>
      </c>
      <c r="Y4569" t="s">
        <v>1072</v>
      </c>
      <c r="Z4569" t="s">
        <v>1909</v>
      </c>
      <c r="AA4569">
        <v>626498.1</v>
      </c>
      <c r="AB4569" s="198">
        <v>37041.875</v>
      </c>
      <c r="AC4569" s="198">
        <v>37041.875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365</v>
      </c>
      <c r="F4570" s="213">
        <f t="shared" si="360"/>
        <v>182500</v>
      </c>
      <c r="G4570" s="202">
        <v>1313122</v>
      </c>
      <c r="H4570" s="198">
        <v>37041.525914351849</v>
      </c>
      <c r="I4570" t="s">
        <v>77</v>
      </c>
      <c r="M4570" t="s">
        <v>2946</v>
      </c>
      <c r="N4570" t="s">
        <v>1268</v>
      </c>
      <c r="O4570" t="s">
        <v>1578</v>
      </c>
      <c r="Q4570" s="199">
        <v>500</v>
      </c>
      <c r="S4570" t="s">
        <v>2947</v>
      </c>
      <c r="T4570" t="s">
        <v>3255</v>
      </c>
      <c r="U4570" s="201">
        <v>3.8650000000000002</v>
      </c>
      <c r="V4570" t="s">
        <v>1216</v>
      </c>
      <c r="W4570" t="s">
        <v>1767</v>
      </c>
      <c r="X4570" t="s">
        <v>1269</v>
      </c>
      <c r="Y4570" t="s">
        <v>3275</v>
      </c>
      <c r="Z4570" t="s">
        <v>1909</v>
      </c>
      <c r="AA4570" t="s">
        <v>3692</v>
      </c>
      <c r="AB4570" s="198">
        <v>37257.875</v>
      </c>
      <c r="AC4570" s="198">
        <v>37621.875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1313121</v>
      </c>
      <c r="H4571" s="198">
        <v>37041.525914351849</v>
      </c>
      <c r="I4571" t="s">
        <v>1600</v>
      </c>
      <c r="M4571" t="s">
        <v>2946</v>
      </c>
      <c r="N4571" t="s">
        <v>1268</v>
      </c>
      <c r="O4571" t="s">
        <v>2814</v>
      </c>
      <c r="Q4571" s="199">
        <v>5000</v>
      </c>
      <c r="S4571" t="s">
        <v>2947</v>
      </c>
      <c r="T4571" t="s">
        <v>3255</v>
      </c>
      <c r="U4571" s="201">
        <v>2.44</v>
      </c>
      <c r="V4571" t="s">
        <v>3391</v>
      </c>
      <c r="W4571" t="s">
        <v>104</v>
      </c>
      <c r="X4571" t="s">
        <v>885</v>
      </c>
      <c r="Y4571" t="s">
        <v>3275</v>
      </c>
      <c r="Z4571" t="s">
        <v>1909</v>
      </c>
      <c r="AA4571" t="s">
        <v>3693</v>
      </c>
      <c r="AB4571" s="198">
        <v>37043.875</v>
      </c>
      <c r="AC4571" s="198">
        <v>37072.875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155000</v>
      </c>
      <c r="G4572" s="202">
        <v>1313125</v>
      </c>
      <c r="H4572" s="198">
        <v>37041.52616898148</v>
      </c>
      <c r="I4572" t="s">
        <v>67</v>
      </c>
      <c r="M4572" t="s">
        <v>2946</v>
      </c>
      <c r="N4572" t="s">
        <v>1268</v>
      </c>
      <c r="O4572" t="s">
        <v>1537</v>
      </c>
      <c r="Q4572" s="199">
        <v>5000</v>
      </c>
      <c r="S4572" t="s">
        <v>2947</v>
      </c>
      <c r="T4572" t="s">
        <v>3255</v>
      </c>
      <c r="U4572" s="201">
        <v>3.71</v>
      </c>
      <c r="V4572" t="s">
        <v>4864</v>
      </c>
      <c r="W4572" t="s">
        <v>1767</v>
      </c>
      <c r="X4572" t="s">
        <v>1269</v>
      </c>
      <c r="Y4572" t="s">
        <v>3275</v>
      </c>
      <c r="Z4572" t="s">
        <v>1909</v>
      </c>
      <c r="AA4572" t="s">
        <v>3694</v>
      </c>
      <c r="AB4572" s="198">
        <v>37073.875</v>
      </c>
      <c r="AC4572" s="198">
        <v>37103.875</v>
      </c>
      <c r="AE4572" s="116">
        <f>IF(S4572="Gallon",F4572/42,F4572)</f>
        <v>155000</v>
      </c>
    </row>
    <row r="4573" spans="1:31" x14ac:dyDescent="0.25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2</v>
      </c>
      <c r="F4573" s="213">
        <f t="shared" si="360"/>
        <v>50</v>
      </c>
      <c r="G4573" s="202">
        <v>1313126</v>
      </c>
      <c r="H4573" s="198">
        <v>37041.526284722226</v>
      </c>
      <c r="I4573" t="s">
        <v>1238</v>
      </c>
      <c r="M4573" t="s">
        <v>1657</v>
      </c>
      <c r="N4573" t="s">
        <v>2902</v>
      </c>
      <c r="O4573" t="s">
        <v>3640</v>
      </c>
      <c r="P4573" s="199">
        <v>25</v>
      </c>
      <c r="S4573" t="s">
        <v>2945</v>
      </c>
      <c r="T4573" t="s">
        <v>3255</v>
      </c>
      <c r="U4573" s="201">
        <v>160</v>
      </c>
      <c r="V4573" t="s">
        <v>2905</v>
      </c>
      <c r="W4573" t="s">
        <v>1591</v>
      </c>
      <c r="X4573" t="s">
        <v>2903</v>
      </c>
      <c r="Y4573" t="s">
        <v>1072</v>
      </c>
      <c r="Z4573" t="s">
        <v>1904</v>
      </c>
      <c r="AA4573">
        <v>626499.1</v>
      </c>
      <c r="AB4573" s="198">
        <v>37043.875</v>
      </c>
      <c r="AC4573" s="198">
        <v>37044.875</v>
      </c>
    </row>
    <row r="4574" spans="1:31" x14ac:dyDescent="0.25">
      <c r="A4574" s="44" t="str">
        <f t="shared" si="356"/>
        <v>US Power Financial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1313128</v>
      </c>
      <c r="H4574" s="198">
        <v>37041.526990740742</v>
      </c>
      <c r="I4574" t="s">
        <v>1226</v>
      </c>
      <c r="M4574" t="s">
        <v>1657</v>
      </c>
      <c r="N4574" t="s">
        <v>1069</v>
      </c>
      <c r="O4574" t="s">
        <v>457</v>
      </c>
      <c r="Q4574" s="199">
        <v>50</v>
      </c>
      <c r="S4574" t="s">
        <v>2945</v>
      </c>
      <c r="T4574" t="s">
        <v>3255</v>
      </c>
      <c r="U4574" s="201">
        <v>39</v>
      </c>
      <c r="V4574" t="s">
        <v>243</v>
      </c>
      <c r="W4574" t="s">
        <v>1242</v>
      </c>
      <c r="X4574" t="s">
        <v>2984</v>
      </c>
      <c r="Y4574" t="s">
        <v>1072</v>
      </c>
      <c r="Z4574" t="s">
        <v>1909</v>
      </c>
      <c r="AA4574">
        <v>626501.1</v>
      </c>
      <c r="AB4574" s="198">
        <v>37046.875</v>
      </c>
      <c r="AC4574" s="198">
        <v>37050.875</v>
      </c>
    </row>
    <row r="4575" spans="1:31" x14ac:dyDescent="0.25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30</v>
      </c>
      <c r="F4575" s="213">
        <f t="shared" si="360"/>
        <v>300000</v>
      </c>
      <c r="G4575" s="202">
        <v>1313129</v>
      </c>
      <c r="H4575" s="198">
        <v>37041.527013888888</v>
      </c>
      <c r="I4575" t="s">
        <v>1277</v>
      </c>
      <c r="M4575" t="s">
        <v>2946</v>
      </c>
      <c r="N4575" t="s">
        <v>1268</v>
      </c>
      <c r="O4575" t="s">
        <v>3647</v>
      </c>
      <c r="Q4575" s="199">
        <v>10000</v>
      </c>
      <c r="S4575" t="s">
        <v>2947</v>
      </c>
      <c r="T4575" t="s">
        <v>3255</v>
      </c>
      <c r="U4575" s="201">
        <v>3.5049999999999999</v>
      </c>
      <c r="V4575" t="s">
        <v>2936</v>
      </c>
      <c r="W4575" t="s">
        <v>2937</v>
      </c>
      <c r="X4575" t="s">
        <v>2938</v>
      </c>
      <c r="Y4575" t="s">
        <v>3275</v>
      </c>
      <c r="Z4575" t="s">
        <v>1909</v>
      </c>
      <c r="AA4575" t="s">
        <v>3695</v>
      </c>
      <c r="AB4575" s="198">
        <v>37043.875</v>
      </c>
      <c r="AC4575" s="198">
        <v>37072.875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310000</v>
      </c>
      <c r="G4576" s="202">
        <v>1313130</v>
      </c>
      <c r="H4576" s="198">
        <v>37041.527048611111</v>
      </c>
      <c r="I4576" t="s">
        <v>1600</v>
      </c>
      <c r="M4576" t="s">
        <v>2946</v>
      </c>
      <c r="N4576" t="s">
        <v>1268</v>
      </c>
      <c r="O4576" t="s">
        <v>358</v>
      </c>
      <c r="P4576" s="199">
        <v>10000</v>
      </c>
      <c r="S4576" t="s">
        <v>2947</v>
      </c>
      <c r="T4576" t="s">
        <v>3255</v>
      </c>
      <c r="U4576" s="201">
        <v>3.6974999999999998</v>
      </c>
      <c r="V4576" t="s">
        <v>3119</v>
      </c>
      <c r="W4576" t="s">
        <v>1767</v>
      </c>
      <c r="X4576" t="s">
        <v>1269</v>
      </c>
      <c r="Y4576" t="s">
        <v>3275</v>
      </c>
      <c r="Z4576" t="s">
        <v>1909</v>
      </c>
      <c r="AA4576" t="s">
        <v>3696</v>
      </c>
      <c r="AB4576" s="198">
        <v>37073.915972222225</v>
      </c>
      <c r="AC4576" s="198">
        <v>37103.915972222225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465000</v>
      </c>
      <c r="G4577" s="202">
        <v>1313131</v>
      </c>
      <c r="H4577" s="198">
        <v>37041.527094907404</v>
      </c>
      <c r="I4577" t="s">
        <v>3697</v>
      </c>
      <c r="M4577" t="s">
        <v>2946</v>
      </c>
      <c r="N4577" t="s">
        <v>1268</v>
      </c>
      <c r="O4577" t="s">
        <v>1537</v>
      </c>
      <c r="Q4577" s="199">
        <v>15000</v>
      </c>
      <c r="S4577" t="s">
        <v>2947</v>
      </c>
      <c r="T4577" t="s">
        <v>3255</v>
      </c>
      <c r="U4577" s="201">
        <v>3.7050000000000001</v>
      </c>
      <c r="V4577" t="s">
        <v>3698</v>
      </c>
      <c r="W4577" t="s">
        <v>1767</v>
      </c>
      <c r="X4577" t="s">
        <v>1269</v>
      </c>
      <c r="Y4577" t="s">
        <v>3275</v>
      </c>
      <c r="Z4577" t="s">
        <v>1909</v>
      </c>
      <c r="AA4577" t="s">
        <v>3699</v>
      </c>
      <c r="AB4577" s="198">
        <v>37073.875</v>
      </c>
      <c r="AC4577" s="198">
        <v>37103.875</v>
      </c>
    </row>
    <row r="4578" spans="1:29" x14ac:dyDescent="0.25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3">
        <f t="shared" si="360"/>
        <v>150000</v>
      </c>
      <c r="G4578" s="202">
        <v>1313132</v>
      </c>
      <c r="H4578" s="198">
        <v>37041.527141203704</v>
      </c>
      <c r="I4578" t="s">
        <v>1600</v>
      </c>
      <c r="M4578" t="s">
        <v>2946</v>
      </c>
      <c r="N4578" t="s">
        <v>1524</v>
      </c>
      <c r="O4578" t="s">
        <v>308</v>
      </c>
      <c r="P4578" s="199">
        <v>5000</v>
      </c>
      <c r="S4578" t="s">
        <v>2947</v>
      </c>
      <c r="T4578" t="s">
        <v>3255</v>
      </c>
      <c r="U4578" s="201">
        <v>3.8650000000000002</v>
      </c>
      <c r="V4578" t="s">
        <v>63</v>
      </c>
      <c r="W4578" t="s">
        <v>64</v>
      </c>
      <c r="X4578" t="s">
        <v>65</v>
      </c>
      <c r="Y4578" t="s">
        <v>1528</v>
      </c>
      <c r="Z4578" t="s">
        <v>1909</v>
      </c>
      <c r="AA4578">
        <v>819050</v>
      </c>
      <c r="AB4578" s="198">
        <v>37043.875</v>
      </c>
      <c r="AC4578" s="198">
        <v>37072.875</v>
      </c>
    </row>
    <row r="4579" spans="1:29" x14ac:dyDescent="0.25">
      <c r="A4579" s="44" t="str">
        <f t="shared" si="356"/>
        <v xml:space="preserve"> Natural Gas Physical</v>
      </c>
      <c r="B4579" s="44" t="str">
        <f t="shared" si="357"/>
        <v/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1313134</v>
      </c>
      <c r="H4579" s="198">
        <v>37041.527280092596</v>
      </c>
      <c r="I4579" t="s">
        <v>1331</v>
      </c>
      <c r="M4579" t="s">
        <v>2946</v>
      </c>
      <c r="N4579" t="s">
        <v>96</v>
      </c>
      <c r="O4579" t="s">
        <v>3128</v>
      </c>
      <c r="Q4579" s="199">
        <v>5000</v>
      </c>
      <c r="S4579" t="s">
        <v>3329</v>
      </c>
      <c r="T4579" t="s">
        <v>97</v>
      </c>
      <c r="U4579" s="201">
        <v>4.8150000000000004</v>
      </c>
      <c r="V4579" t="s">
        <v>1332</v>
      </c>
      <c r="W4579" t="s">
        <v>1502</v>
      </c>
      <c r="X4579" t="s">
        <v>99</v>
      </c>
      <c r="Y4579" t="s">
        <v>1528</v>
      </c>
      <c r="Z4579" t="s">
        <v>1910</v>
      </c>
      <c r="AA4579">
        <v>819051</v>
      </c>
      <c r="AB4579" s="198">
        <v>37043.875</v>
      </c>
      <c r="AC4579" s="198">
        <v>37072.875</v>
      </c>
    </row>
    <row r="4580" spans="1:29" x14ac:dyDescent="0.25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10000</v>
      </c>
      <c r="G4580" s="202">
        <v>1313135</v>
      </c>
      <c r="H4580" s="198">
        <v>37041.527303240742</v>
      </c>
      <c r="I4580" t="s">
        <v>3380</v>
      </c>
      <c r="M4580" t="s">
        <v>2946</v>
      </c>
      <c r="N4580" t="s">
        <v>96</v>
      </c>
      <c r="O4580" t="s">
        <v>1016</v>
      </c>
      <c r="P4580" s="199">
        <v>10000</v>
      </c>
      <c r="S4580" t="s">
        <v>3329</v>
      </c>
      <c r="T4580" t="s">
        <v>97</v>
      </c>
      <c r="U4580" s="201">
        <v>4.74</v>
      </c>
      <c r="V4580" t="s">
        <v>3586</v>
      </c>
      <c r="W4580" t="s">
        <v>98</v>
      </c>
      <c r="X4580" t="s">
        <v>99</v>
      </c>
      <c r="Y4580" t="s">
        <v>1528</v>
      </c>
      <c r="Z4580" t="s">
        <v>1910</v>
      </c>
      <c r="AA4580">
        <v>819052</v>
      </c>
      <c r="AB4580" s="198">
        <v>37041.875</v>
      </c>
      <c r="AC4580" s="198">
        <v>37041.875</v>
      </c>
    </row>
    <row r="4581" spans="1:29" x14ac:dyDescent="0.25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50000</v>
      </c>
      <c r="G4581" s="202">
        <v>1313136</v>
      </c>
      <c r="H4581" s="198">
        <v>37041.527314814812</v>
      </c>
      <c r="I4581" t="s">
        <v>1395</v>
      </c>
      <c r="M4581" t="s">
        <v>3086</v>
      </c>
      <c r="N4581" t="s">
        <v>1063</v>
      </c>
      <c r="O4581" t="s">
        <v>1344</v>
      </c>
      <c r="Q4581" s="199">
        <v>50000</v>
      </c>
      <c r="S4581" t="s">
        <v>2953</v>
      </c>
      <c r="T4581" t="s">
        <v>3255</v>
      </c>
      <c r="U4581" s="201">
        <v>28.69</v>
      </c>
      <c r="V4581" t="s">
        <v>3344</v>
      </c>
      <c r="W4581" t="s">
        <v>1065</v>
      </c>
      <c r="X4581" t="s">
        <v>1120</v>
      </c>
      <c r="Y4581" t="s">
        <v>1670</v>
      </c>
      <c r="Z4581" t="s">
        <v>1909</v>
      </c>
      <c r="AA4581">
        <v>109814</v>
      </c>
      <c r="AB4581" s="198">
        <v>37073</v>
      </c>
      <c r="AC4581" s="198">
        <v>37103</v>
      </c>
    </row>
    <row r="4582" spans="1:29" x14ac:dyDescent="0.25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620000</v>
      </c>
      <c r="G4582" s="202">
        <v>1313137</v>
      </c>
      <c r="H4582" s="198">
        <v>37041.527407407404</v>
      </c>
      <c r="I4582" t="s">
        <v>1241</v>
      </c>
      <c r="M4582" t="s">
        <v>2946</v>
      </c>
      <c r="N4582" t="s">
        <v>1268</v>
      </c>
      <c r="O4582" t="s">
        <v>1278</v>
      </c>
      <c r="P4582" s="199">
        <v>20000</v>
      </c>
      <c r="S4582" t="s">
        <v>2947</v>
      </c>
      <c r="T4582" t="s">
        <v>3255</v>
      </c>
      <c r="U4582" s="201">
        <v>3.78</v>
      </c>
      <c r="V4582" t="s">
        <v>1559</v>
      </c>
      <c r="W4582" t="s">
        <v>1767</v>
      </c>
      <c r="X4582" t="s">
        <v>1269</v>
      </c>
      <c r="Y4582" t="s">
        <v>3275</v>
      </c>
      <c r="Z4582" t="s">
        <v>1909</v>
      </c>
      <c r="AA4582" t="s">
        <v>3700</v>
      </c>
      <c r="AB4582" s="198">
        <v>37104.875</v>
      </c>
      <c r="AC4582" s="198">
        <v>37134.875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377500</v>
      </c>
      <c r="G4583" s="202">
        <v>1313139</v>
      </c>
      <c r="H4583" s="198">
        <v>37041.527418981481</v>
      </c>
      <c r="I4583" t="s">
        <v>1532</v>
      </c>
      <c r="M4583" t="s">
        <v>2946</v>
      </c>
      <c r="N4583" t="s">
        <v>1268</v>
      </c>
      <c r="O4583" t="s">
        <v>1555</v>
      </c>
      <c r="P4583" s="199">
        <v>2500</v>
      </c>
      <c r="S4583" t="s">
        <v>2947</v>
      </c>
      <c r="T4583" t="s">
        <v>3255</v>
      </c>
      <c r="U4583" s="201">
        <v>4.125</v>
      </c>
      <c r="V4583" t="s">
        <v>1533</v>
      </c>
      <c r="W4583" t="s">
        <v>1767</v>
      </c>
      <c r="X4583" t="s">
        <v>1269</v>
      </c>
      <c r="Y4583" t="s">
        <v>3275</v>
      </c>
      <c r="Z4583" t="s">
        <v>1909</v>
      </c>
      <c r="AA4583" t="s">
        <v>3701</v>
      </c>
      <c r="AB4583" s="198">
        <v>37196</v>
      </c>
      <c r="AC4583" s="198">
        <v>37346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1313142</v>
      </c>
      <c r="H4584" s="198">
        <v>37041.527997685182</v>
      </c>
      <c r="I4584" t="s">
        <v>1531</v>
      </c>
      <c r="M4584" t="s">
        <v>2946</v>
      </c>
      <c r="N4584" t="s">
        <v>1268</v>
      </c>
      <c r="O4584" t="s">
        <v>74</v>
      </c>
      <c r="P4584" s="199">
        <v>10000</v>
      </c>
      <c r="S4584" t="s">
        <v>2947</v>
      </c>
      <c r="T4584" t="s">
        <v>3255</v>
      </c>
      <c r="U4584" s="201">
        <v>3.62</v>
      </c>
      <c r="V4584" t="s">
        <v>262</v>
      </c>
      <c r="W4584" t="s">
        <v>1580</v>
      </c>
      <c r="X4584" t="s">
        <v>1093</v>
      </c>
      <c r="Y4584" t="s">
        <v>3275</v>
      </c>
      <c r="Z4584" t="s">
        <v>1909</v>
      </c>
      <c r="AA4584" t="s">
        <v>3702</v>
      </c>
      <c r="AB4584" s="198">
        <v>37043.875</v>
      </c>
      <c r="AC4584" s="198">
        <v>37072.875</v>
      </c>
    </row>
    <row r="4585" spans="1:29" x14ac:dyDescent="0.25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310000</v>
      </c>
      <c r="G4585" s="202">
        <v>1313144</v>
      </c>
      <c r="H4585" s="198">
        <v>37041.528240740743</v>
      </c>
      <c r="I4585" t="s">
        <v>1267</v>
      </c>
      <c r="M4585" t="s">
        <v>2946</v>
      </c>
      <c r="N4585" t="s">
        <v>523</v>
      </c>
      <c r="O4585" t="s">
        <v>524</v>
      </c>
      <c r="P4585" s="199">
        <v>10000</v>
      </c>
      <c r="S4585" t="s">
        <v>3329</v>
      </c>
      <c r="T4585" t="s">
        <v>97</v>
      </c>
      <c r="U4585" s="201">
        <v>2.5000000000000001E-3</v>
      </c>
      <c r="V4585" t="s">
        <v>1303</v>
      </c>
      <c r="W4585" t="s">
        <v>1502</v>
      </c>
      <c r="X4585" t="s">
        <v>99</v>
      </c>
      <c r="Y4585" t="s">
        <v>1528</v>
      </c>
      <c r="Z4585" t="s">
        <v>1910</v>
      </c>
      <c r="AA4585" t="s">
        <v>3703</v>
      </c>
      <c r="AB4585" s="198">
        <v>37073.875</v>
      </c>
      <c r="AC4585" s="198">
        <v>37103.875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1313146</v>
      </c>
      <c r="H4586" s="198">
        <v>37041.528379629628</v>
      </c>
      <c r="I4586" t="s">
        <v>1323</v>
      </c>
      <c r="M4586" t="s">
        <v>2946</v>
      </c>
      <c r="N4586" t="s">
        <v>1268</v>
      </c>
      <c r="O4586" t="s">
        <v>1537</v>
      </c>
      <c r="P4586" s="199">
        <v>10000</v>
      </c>
      <c r="S4586" t="s">
        <v>2947</v>
      </c>
      <c r="T4586" t="s">
        <v>3255</v>
      </c>
      <c r="U4586" s="201">
        <v>3.6949999999999998</v>
      </c>
      <c r="V4586" t="s">
        <v>3704</v>
      </c>
      <c r="W4586" t="s">
        <v>1767</v>
      </c>
      <c r="X4586" t="s">
        <v>1269</v>
      </c>
      <c r="Y4586" t="s">
        <v>3275</v>
      </c>
      <c r="Z4586" t="s">
        <v>1909</v>
      </c>
      <c r="AA4586" t="s">
        <v>3705</v>
      </c>
      <c r="AB4586" s="198">
        <v>37073.875</v>
      </c>
      <c r="AC4586" s="198">
        <v>37103.875</v>
      </c>
    </row>
    <row r="4587" spans="1:29" x14ac:dyDescent="0.25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3">
        <f t="shared" si="360"/>
        <v>50000</v>
      </c>
      <c r="G4587" s="202">
        <v>1313148</v>
      </c>
      <c r="H4587" s="198">
        <v>37041.528414351851</v>
      </c>
      <c r="I4587" t="s">
        <v>1395</v>
      </c>
      <c r="M4587" t="s">
        <v>3086</v>
      </c>
      <c r="N4587" t="s">
        <v>1063</v>
      </c>
      <c r="O4587" t="s">
        <v>1344</v>
      </c>
      <c r="Q4587" s="199">
        <v>50000</v>
      </c>
      <c r="S4587" t="s">
        <v>2953</v>
      </c>
      <c r="T4587" t="s">
        <v>3255</v>
      </c>
      <c r="U4587" s="201">
        <v>28.69</v>
      </c>
      <c r="V4587" t="s">
        <v>3344</v>
      </c>
      <c r="W4587" t="s">
        <v>1065</v>
      </c>
      <c r="X4587" t="s">
        <v>1120</v>
      </c>
      <c r="Y4587" t="s">
        <v>1670</v>
      </c>
      <c r="Z4587" t="s">
        <v>1909</v>
      </c>
      <c r="AA4587">
        <v>109816</v>
      </c>
      <c r="AB4587" s="198">
        <v>37073</v>
      </c>
      <c r="AC4587" s="198">
        <v>37103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310000</v>
      </c>
      <c r="G4588" s="202">
        <v>1313149</v>
      </c>
      <c r="H4588" s="198">
        <v>37041.52847222222</v>
      </c>
      <c r="I4588" t="s">
        <v>1262</v>
      </c>
      <c r="M4588" t="s">
        <v>2946</v>
      </c>
      <c r="N4588" t="s">
        <v>1268</v>
      </c>
      <c r="O4588" t="s">
        <v>1537</v>
      </c>
      <c r="P4588" s="199">
        <v>10000</v>
      </c>
      <c r="S4588" t="s">
        <v>2947</v>
      </c>
      <c r="T4588" t="s">
        <v>3255</v>
      </c>
      <c r="U4588" s="201">
        <v>3.6949999999999998</v>
      </c>
      <c r="V4588" t="s">
        <v>1680</v>
      </c>
      <c r="W4588" t="s">
        <v>1767</v>
      </c>
      <c r="X4588" t="s">
        <v>1269</v>
      </c>
      <c r="Y4588" t="s">
        <v>3275</v>
      </c>
      <c r="Z4588" t="s">
        <v>1909</v>
      </c>
      <c r="AA4588" t="s">
        <v>3706</v>
      </c>
      <c r="AB4588" s="198">
        <v>37073.875</v>
      </c>
      <c r="AC4588" s="198">
        <v>37103.875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151</v>
      </c>
      <c r="F4589" s="213">
        <f t="shared" si="360"/>
        <v>755000</v>
      </c>
      <c r="G4589" s="202">
        <v>1313153</v>
      </c>
      <c r="H4589" s="198">
        <v>37041.528715277775</v>
      </c>
      <c r="I4589" t="s">
        <v>1274</v>
      </c>
      <c r="M4589" t="s">
        <v>2946</v>
      </c>
      <c r="N4589" t="s">
        <v>1268</v>
      </c>
      <c r="O4589" t="s">
        <v>1555</v>
      </c>
      <c r="P4589" s="199">
        <v>5000</v>
      </c>
      <c r="S4589" t="s">
        <v>2947</v>
      </c>
      <c r="T4589" t="s">
        <v>3255</v>
      </c>
      <c r="U4589" s="201">
        <v>4.125</v>
      </c>
      <c r="V4589" t="s">
        <v>1275</v>
      </c>
      <c r="W4589" t="s">
        <v>1767</v>
      </c>
      <c r="X4589" t="s">
        <v>1269</v>
      </c>
      <c r="Y4589" t="s">
        <v>3275</v>
      </c>
      <c r="Z4589" t="s">
        <v>1909</v>
      </c>
      <c r="AA4589" t="s">
        <v>3707</v>
      </c>
      <c r="AB4589" s="198">
        <v>37196</v>
      </c>
      <c r="AC4589" s="198">
        <v>37346</v>
      </c>
    </row>
    <row r="4590" spans="1:29" x14ac:dyDescent="0.25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1313156</v>
      </c>
      <c r="H4590" s="198">
        <v>37041.528796296298</v>
      </c>
      <c r="I4590" t="s">
        <v>1484</v>
      </c>
      <c r="M4590" t="s">
        <v>2946</v>
      </c>
      <c r="N4590" t="s">
        <v>1268</v>
      </c>
      <c r="O4590" t="s">
        <v>1537</v>
      </c>
      <c r="P4590" s="199">
        <v>10000</v>
      </c>
      <c r="S4590" t="s">
        <v>2947</v>
      </c>
      <c r="T4590" t="s">
        <v>3255</v>
      </c>
      <c r="U4590" s="201">
        <v>3.7</v>
      </c>
      <c r="V4590" t="s">
        <v>1498</v>
      </c>
      <c r="W4590" t="s">
        <v>1767</v>
      </c>
      <c r="X4590" t="s">
        <v>1269</v>
      </c>
      <c r="Y4590" t="s">
        <v>3275</v>
      </c>
      <c r="Z4590" t="s">
        <v>1909</v>
      </c>
      <c r="AA4590" t="s">
        <v>3708</v>
      </c>
      <c r="AB4590" s="198">
        <v>37073.875</v>
      </c>
      <c r="AC4590" s="198">
        <v>37103.875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30</v>
      </c>
      <c r="F4591" s="213">
        <f t="shared" si="360"/>
        <v>30000</v>
      </c>
      <c r="G4591" s="202">
        <v>1313158</v>
      </c>
      <c r="H4591" s="198">
        <v>37041.529004629629</v>
      </c>
      <c r="I4591" t="s">
        <v>269</v>
      </c>
      <c r="M4591" t="s">
        <v>2946</v>
      </c>
      <c r="N4591" t="s">
        <v>1524</v>
      </c>
      <c r="O4591" t="s">
        <v>3709</v>
      </c>
      <c r="Q4591" s="199">
        <v>1000</v>
      </c>
      <c r="S4591" t="s">
        <v>2947</v>
      </c>
      <c r="T4591" t="s">
        <v>3255</v>
      </c>
      <c r="U4591" s="201">
        <v>3.5249999999999999</v>
      </c>
      <c r="V4591" t="s">
        <v>270</v>
      </c>
      <c r="W4591" t="s">
        <v>1363</v>
      </c>
      <c r="X4591" t="s">
        <v>1548</v>
      </c>
      <c r="Y4591" t="s">
        <v>1528</v>
      </c>
      <c r="Z4591" t="s">
        <v>1909</v>
      </c>
      <c r="AA4591">
        <v>819057</v>
      </c>
      <c r="AB4591" s="198">
        <v>37043.875</v>
      </c>
      <c r="AC4591" s="198">
        <v>37072.875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32610</v>
      </c>
      <c r="G4592" s="202">
        <v>1313159</v>
      </c>
      <c r="H4592" s="198">
        <v>37041.529282407406</v>
      </c>
      <c r="I4592" t="s">
        <v>1531</v>
      </c>
      <c r="M4592" t="s">
        <v>2946</v>
      </c>
      <c r="N4592" t="s">
        <v>1268</v>
      </c>
      <c r="O4592" t="s">
        <v>74</v>
      </c>
      <c r="P4592" s="199">
        <v>1087</v>
      </c>
      <c r="S4592" t="s">
        <v>2947</v>
      </c>
      <c r="T4592" t="s">
        <v>3255</v>
      </c>
      <c r="U4592" s="201">
        <v>3.62</v>
      </c>
      <c r="V4592" t="s">
        <v>262</v>
      </c>
      <c r="W4592" t="s">
        <v>1580</v>
      </c>
      <c r="X4592" t="s">
        <v>1093</v>
      </c>
      <c r="Y4592" t="s">
        <v>3275</v>
      </c>
      <c r="Z4592" t="s">
        <v>1909</v>
      </c>
      <c r="AA4592" t="s">
        <v>3710</v>
      </c>
      <c r="AB4592" s="198">
        <v>37043.875</v>
      </c>
      <c r="AC4592" s="198">
        <v>37072.875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75000</v>
      </c>
      <c r="G4593" s="202">
        <v>1313162</v>
      </c>
      <c r="H4593" s="198">
        <v>37041.529421296298</v>
      </c>
      <c r="I4593" t="s">
        <v>3151</v>
      </c>
      <c r="M4593" t="s">
        <v>2946</v>
      </c>
      <c r="N4593" t="s">
        <v>1268</v>
      </c>
      <c r="O4593" t="s">
        <v>111</v>
      </c>
      <c r="P4593" s="199">
        <v>2500</v>
      </c>
      <c r="S4593" t="s">
        <v>2947</v>
      </c>
      <c r="T4593" t="s">
        <v>3255</v>
      </c>
      <c r="U4593" s="201">
        <v>3.82</v>
      </c>
      <c r="V4593" t="s">
        <v>2101</v>
      </c>
      <c r="W4593" t="s">
        <v>1767</v>
      </c>
      <c r="X4593" t="s">
        <v>1269</v>
      </c>
      <c r="Y4593" t="s">
        <v>3275</v>
      </c>
      <c r="Z4593" t="s">
        <v>1909</v>
      </c>
      <c r="AA4593" t="s">
        <v>3711</v>
      </c>
      <c r="AB4593" s="198">
        <v>37135.875</v>
      </c>
      <c r="AC4593" s="198">
        <v>37164.875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542500</v>
      </c>
      <c r="G4594" s="202">
        <v>1313166</v>
      </c>
      <c r="H4594" s="198">
        <v>37041.529490740744</v>
      </c>
      <c r="I4594" t="s">
        <v>1262</v>
      </c>
      <c r="M4594" t="s">
        <v>2946</v>
      </c>
      <c r="N4594" t="s">
        <v>1268</v>
      </c>
      <c r="O4594" t="s">
        <v>1537</v>
      </c>
      <c r="P4594" s="199">
        <v>17500</v>
      </c>
      <c r="S4594" t="s">
        <v>2947</v>
      </c>
      <c r="T4594" t="s">
        <v>3255</v>
      </c>
      <c r="U4594" s="201">
        <v>3.7</v>
      </c>
      <c r="V4594" t="s">
        <v>1680</v>
      </c>
      <c r="W4594" t="s">
        <v>1767</v>
      </c>
      <c r="X4594" t="s">
        <v>1269</v>
      </c>
      <c r="Y4594" t="s">
        <v>3275</v>
      </c>
      <c r="Z4594" t="s">
        <v>1909</v>
      </c>
      <c r="AA4594" t="s">
        <v>3712</v>
      </c>
      <c r="AB4594" s="198">
        <v>37073.875</v>
      </c>
      <c r="AC4594" s="198">
        <v>37103.875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123</v>
      </c>
      <c r="F4595" s="213">
        <f t="shared" si="360"/>
        <v>615000</v>
      </c>
      <c r="G4595" s="202">
        <v>1313165</v>
      </c>
      <c r="H4595" s="198">
        <v>37041.529490740744</v>
      </c>
      <c r="I4595" t="s">
        <v>1267</v>
      </c>
      <c r="M4595" t="s">
        <v>2946</v>
      </c>
      <c r="N4595" t="s">
        <v>1268</v>
      </c>
      <c r="O4595" t="s">
        <v>251</v>
      </c>
      <c r="Q4595" s="199">
        <v>5000</v>
      </c>
      <c r="S4595" t="s">
        <v>2947</v>
      </c>
      <c r="T4595" t="s">
        <v>3255</v>
      </c>
      <c r="U4595" s="201">
        <v>3.7949999999999999</v>
      </c>
      <c r="V4595" t="s">
        <v>1485</v>
      </c>
      <c r="W4595" t="s">
        <v>1767</v>
      </c>
      <c r="X4595" t="s">
        <v>1269</v>
      </c>
      <c r="Y4595" t="s">
        <v>3275</v>
      </c>
      <c r="Z4595" t="s">
        <v>1909</v>
      </c>
      <c r="AA4595" t="s">
        <v>3713</v>
      </c>
      <c r="AB4595" s="198">
        <v>37073</v>
      </c>
      <c r="AC4595" s="198">
        <v>37195</v>
      </c>
    </row>
    <row r="4596" spans="1:29" x14ac:dyDescent="0.25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10</v>
      </c>
      <c r="G4596" s="202">
        <v>1313167</v>
      </c>
      <c r="H4596" s="198">
        <v>37041.529583333337</v>
      </c>
      <c r="I4596" t="s">
        <v>3432</v>
      </c>
      <c r="M4596" t="s">
        <v>2952</v>
      </c>
      <c r="N4596" t="s">
        <v>3252</v>
      </c>
      <c r="O4596" t="s">
        <v>3253</v>
      </c>
      <c r="Q4596" s="199">
        <v>10</v>
      </c>
      <c r="S4596" t="s">
        <v>3254</v>
      </c>
      <c r="T4596" t="s">
        <v>3255</v>
      </c>
      <c r="U4596" s="201">
        <v>1689</v>
      </c>
      <c r="V4596" t="s">
        <v>3714</v>
      </c>
      <c r="W4596" t="s">
        <v>3261</v>
      </c>
      <c r="X4596" t="s">
        <v>3257</v>
      </c>
      <c r="Y4596" t="s">
        <v>3258</v>
      </c>
      <c r="Z4596" t="s">
        <v>3259</v>
      </c>
      <c r="AA4596">
        <v>2159076</v>
      </c>
    </row>
    <row r="4597" spans="1:29" x14ac:dyDescent="0.25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450000</v>
      </c>
      <c r="G4597" s="202">
        <v>1313168</v>
      </c>
      <c r="H4597" s="198">
        <v>37041.529606481483</v>
      </c>
      <c r="I4597" t="s">
        <v>1238</v>
      </c>
      <c r="M4597" t="s">
        <v>2946</v>
      </c>
      <c r="N4597" t="s">
        <v>1524</v>
      </c>
      <c r="O4597" t="s">
        <v>1154</v>
      </c>
      <c r="P4597" s="199">
        <v>15000</v>
      </c>
      <c r="S4597" t="s">
        <v>2947</v>
      </c>
      <c r="T4597" t="s">
        <v>3255</v>
      </c>
      <c r="U4597" s="201">
        <v>3.56</v>
      </c>
      <c r="V4597" t="s">
        <v>1136</v>
      </c>
      <c r="W4597" t="s">
        <v>1402</v>
      </c>
      <c r="X4597" t="s">
        <v>1155</v>
      </c>
      <c r="Y4597" t="s">
        <v>1528</v>
      </c>
      <c r="Z4597" t="s">
        <v>1909</v>
      </c>
      <c r="AA4597">
        <v>819058</v>
      </c>
      <c r="AB4597" s="198">
        <v>37043.407638888886</v>
      </c>
      <c r="AC4597" s="198">
        <v>37072.407638888886</v>
      </c>
    </row>
    <row r="4598" spans="1:29" x14ac:dyDescent="0.25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10</v>
      </c>
      <c r="G4598" s="202">
        <v>1313169</v>
      </c>
      <c r="H4598" s="198">
        <v>37041.529699074075</v>
      </c>
      <c r="I4598" t="s">
        <v>3313</v>
      </c>
      <c r="M4598" t="s">
        <v>2952</v>
      </c>
      <c r="N4598" t="s">
        <v>3252</v>
      </c>
      <c r="O4598" t="s">
        <v>3253</v>
      </c>
      <c r="Q4598" s="199">
        <v>10</v>
      </c>
      <c r="S4598" t="s">
        <v>3254</v>
      </c>
      <c r="T4598" t="s">
        <v>3255</v>
      </c>
      <c r="U4598" s="201">
        <v>1689</v>
      </c>
      <c r="V4598" t="s">
        <v>3315</v>
      </c>
      <c r="W4598" t="s">
        <v>3261</v>
      </c>
      <c r="X4598" t="s">
        <v>3257</v>
      </c>
      <c r="Y4598" t="s">
        <v>3258</v>
      </c>
      <c r="Z4598" t="s">
        <v>3259</v>
      </c>
      <c r="AA4598">
        <v>2159074</v>
      </c>
    </row>
    <row r="4599" spans="1:29" x14ac:dyDescent="0.25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5</v>
      </c>
      <c r="F4599" s="213">
        <f t="shared" si="360"/>
        <v>250</v>
      </c>
      <c r="G4599" s="202">
        <v>1313170</v>
      </c>
      <c r="H4599" s="198">
        <v>37041.530092592591</v>
      </c>
      <c r="I4599" t="s">
        <v>3228</v>
      </c>
      <c r="M4599" t="s">
        <v>1657</v>
      </c>
      <c r="N4599" t="s">
        <v>2977</v>
      </c>
      <c r="O4599" t="s">
        <v>2845</v>
      </c>
      <c r="Q4599" s="199">
        <v>50</v>
      </c>
      <c r="S4599" t="s">
        <v>2945</v>
      </c>
      <c r="T4599" t="s">
        <v>3255</v>
      </c>
      <c r="U4599" s="201">
        <v>50</v>
      </c>
      <c r="V4599" t="s">
        <v>1237</v>
      </c>
      <c r="W4599" t="s">
        <v>1265</v>
      </c>
      <c r="X4599" t="s">
        <v>3202</v>
      </c>
      <c r="Y4599" t="s">
        <v>1072</v>
      </c>
      <c r="Z4599" t="s">
        <v>1904</v>
      </c>
      <c r="AA4599">
        <v>626505.1</v>
      </c>
      <c r="AB4599" s="198">
        <v>37046.875</v>
      </c>
      <c r="AC4599" s="198">
        <v>37050.875</v>
      </c>
    </row>
    <row r="4600" spans="1:29" x14ac:dyDescent="0.25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31</v>
      </c>
      <c r="F4600" s="213">
        <f t="shared" si="360"/>
        <v>155000</v>
      </c>
      <c r="G4600" s="202">
        <v>1313174</v>
      </c>
      <c r="H4600" s="198">
        <v>37041.530300925922</v>
      </c>
      <c r="I4600" t="s">
        <v>1274</v>
      </c>
      <c r="M4600" t="s">
        <v>2946</v>
      </c>
      <c r="N4600" t="s">
        <v>1538</v>
      </c>
      <c r="O4600" t="s">
        <v>522</v>
      </c>
      <c r="P4600" s="199">
        <v>5000</v>
      </c>
      <c r="S4600" t="s">
        <v>2947</v>
      </c>
      <c r="T4600" t="s">
        <v>3255</v>
      </c>
      <c r="U4600" s="201">
        <v>0.36</v>
      </c>
      <c r="V4600" t="s">
        <v>57</v>
      </c>
      <c r="W4600" t="s">
        <v>1539</v>
      </c>
      <c r="X4600" t="s">
        <v>1540</v>
      </c>
      <c r="Y4600" t="s">
        <v>3275</v>
      </c>
      <c r="Z4600" t="s">
        <v>1909</v>
      </c>
      <c r="AA4600" t="s">
        <v>3715</v>
      </c>
      <c r="AB4600" s="198">
        <v>37165</v>
      </c>
      <c r="AC4600" s="198">
        <v>37195</v>
      </c>
    </row>
    <row r="4601" spans="1:29" x14ac:dyDescent="0.25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300000</v>
      </c>
      <c r="G4601" s="202">
        <v>1313176</v>
      </c>
      <c r="H4601" s="198">
        <v>37041.530439814815</v>
      </c>
      <c r="I4601" t="s">
        <v>3151</v>
      </c>
      <c r="M4601" t="s">
        <v>2946</v>
      </c>
      <c r="N4601" t="s">
        <v>1268</v>
      </c>
      <c r="O4601" t="s">
        <v>1168</v>
      </c>
      <c r="P4601" s="199">
        <v>10000</v>
      </c>
      <c r="S4601" t="s">
        <v>2947</v>
      </c>
      <c r="T4601" t="s">
        <v>3255</v>
      </c>
      <c r="U4601" s="201">
        <v>3.66</v>
      </c>
      <c r="V4601" t="s">
        <v>511</v>
      </c>
      <c r="W4601" t="s">
        <v>1402</v>
      </c>
      <c r="X4601" t="s">
        <v>1403</v>
      </c>
      <c r="Y4601" t="s">
        <v>3275</v>
      </c>
      <c r="Z4601" t="s">
        <v>1909</v>
      </c>
      <c r="AA4601" t="s">
        <v>3716</v>
      </c>
      <c r="AB4601" s="198">
        <v>37043.875</v>
      </c>
      <c r="AC4601" s="198">
        <v>37072.875</v>
      </c>
    </row>
    <row r="4602" spans="1:29" x14ac:dyDescent="0.25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151</v>
      </c>
      <c r="F4602" s="213">
        <f t="shared" si="360"/>
        <v>377500</v>
      </c>
      <c r="G4602" s="202">
        <v>1313179</v>
      </c>
      <c r="H4602" s="198">
        <v>37041.530532407407</v>
      </c>
      <c r="I4602" t="s">
        <v>1546</v>
      </c>
      <c r="M4602" t="s">
        <v>2946</v>
      </c>
      <c r="N4602" t="s">
        <v>1268</v>
      </c>
      <c r="O4602" t="s">
        <v>1555</v>
      </c>
      <c r="Q4602" s="199">
        <v>2500</v>
      </c>
      <c r="S4602" t="s">
        <v>2947</v>
      </c>
      <c r="T4602" t="s">
        <v>3255</v>
      </c>
      <c r="U4602" s="201">
        <v>4.1349999999999998</v>
      </c>
      <c r="V4602" t="s">
        <v>1504</v>
      </c>
      <c r="W4602" t="s">
        <v>1767</v>
      </c>
      <c r="X4602" t="s">
        <v>1269</v>
      </c>
      <c r="Y4602" t="s">
        <v>3275</v>
      </c>
      <c r="Z4602" t="s">
        <v>1909</v>
      </c>
      <c r="AA4602" t="s">
        <v>3717</v>
      </c>
      <c r="AB4602" s="198">
        <v>37196</v>
      </c>
      <c r="AC4602" s="198">
        <v>37346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151</v>
      </c>
      <c r="F4603" s="213">
        <f t="shared" si="360"/>
        <v>755000</v>
      </c>
      <c r="G4603" s="202">
        <v>1313181</v>
      </c>
      <c r="H4603" s="198">
        <v>37041.530844907407</v>
      </c>
      <c r="I4603" t="s">
        <v>3427</v>
      </c>
      <c r="M4603" t="s">
        <v>2946</v>
      </c>
      <c r="N4603" t="s">
        <v>1268</v>
      </c>
      <c r="O4603" t="s">
        <v>1555</v>
      </c>
      <c r="P4603" s="199">
        <v>5000</v>
      </c>
      <c r="S4603" t="s">
        <v>2947</v>
      </c>
      <c r="T4603" t="s">
        <v>3255</v>
      </c>
      <c r="U4603" s="201">
        <v>4.125</v>
      </c>
      <c r="V4603" t="s">
        <v>1148</v>
      </c>
      <c r="W4603" t="s">
        <v>1767</v>
      </c>
      <c r="X4603" t="s">
        <v>1269</v>
      </c>
      <c r="Y4603" t="s">
        <v>3275</v>
      </c>
      <c r="Z4603" t="s">
        <v>1909</v>
      </c>
      <c r="AA4603" t="s">
        <v>3718</v>
      </c>
      <c r="AB4603" s="198">
        <v>37196</v>
      </c>
      <c r="AC4603" s="198">
        <v>37346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755000</v>
      </c>
      <c r="G4604" s="202">
        <v>1313183</v>
      </c>
      <c r="H4604" s="198">
        <v>37041.531030092592</v>
      </c>
      <c r="I4604" t="s">
        <v>1274</v>
      </c>
      <c r="M4604" t="s">
        <v>2946</v>
      </c>
      <c r="N4604" t="s">
        <v>1268</v>
      </c>
      <c r="O4604" t="s">
        <v>1555</v>
      </c>
      <c r="P4604" s="199">
        <v>5000</v>
      </c>
      <c r="S4604" t="s">
        <v>2947</v>
      </c>
      <c r="T4604" t="s">
        <v>3255</v>
      </c>
      <c r="U4604" s="201">
        <v>4.125</v>
      </c>
      <c r="V4604" t="s">
        <v>1275</v>
      </c>
      <c r="W4604" t="s">
        <v>1767</v>
      </c>
      <c r="X4604" t="s">
        <v>1269</v>
      </c>
      <c r="Y4604" t="s">
        <v>3275</v>
      </c>
      <c r="Z4604" t="s">
        <v>1909</v>
      </c>
      <c r="AA4604" t="s">
        <v>3719</v>
      </c>
      <c r="AB4604" s="198">
        <v>37196</v>
      </c>
      <c r="AC4604" s="198">
        <v>37346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123</v>
      </c>
      <c r="F4605" s="213">
        <f t="shared" si="360"/>
        <v>615000</v>
      </c>
      <c r="G4605" s="202">
        <v>1313188</v>
      </c>
      <c r="H4605" s="198">
        <v>37041.531365740739</v>
      </c>
      <c r="I4605" t="s">
        <v>1267</v>
      </c>
      <c r="M4605" t="s">
        <v>2946</v>
      </c>
      <c r="N4605" t="s">
        <v>1268</v>
      </c>
      <c r="O4605" t="s">
        <v>251</v>
      </c>
      <c r="Q4605" s="199">
        <v>5000</v>
      </c>
      <c r="S4605" t="s">
        <v>2947</v>
      </c>
      <c r="T4605" t="s">
        <v>3255</v>
      </c>
      <c r="U4605" s="201">
        <v>3.79</v>
      </c>
      <c r="V4605" t="s">
        <v>1485</v>
      </c>
      <c r="W4605" t="s">
        <v>1767</v>
      </c>
      <c r="X4605" t="s">
        <v>1269</v>
      </c>
      <c r="Y4605" t="s">
        <v>3275</v>
      </c>
      <c r="Z4605" t="s">
        <v>1909</v>
      </c>
      <c r="AA4605" t="s">
        <v>3720</v>
      </c>
      <c r="AB4605" s="198">
        <v>37073</v>
      </c>
      <c r="AC4605" s="198">
        <v>37195</v>
      </c>
    </row>
    <row r="4606" spans="1:29" x14ac:dyDescent="0.25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1313187</v>
      </c>
      <c r="H4606" s="198">
        <v>37041.531365740739</v>
      </c>
      <c r="I4606" t="s">
        <v>1062</v>
      </c>
      <c r="M4606" t="s">
        <v>3086</v>
      </c>
      <c r="N4606" t="s">
        <v>1063</v>
      </c>
      <c r="O4606" t="s">
        <v>2972</v>
      </c>
      <c r="P4606" s="199">
        <v>50000</v>
      </c>
      <c r="S4606" t="s">
        <v>2953</v>
      </c>
      <c r="T4606" t="s">
        <v>3255</v>
      </c>
      <c r="U4606" s="201">
        <v>28.65</v>
      </c>
      <c r="V4606" t="s">
        <v>1064</v>
      </c>
      <c r="W4606" t="s">
        <v>1065</v>
      </c>
      <c r="X4606" t="s">
        <v>1066</v>
      </c>
      <c r="Y4606" t="s">
        <v>1670</v>
      </c>
      <c r="Z4606" t="s">
        <v>1909</v>
      </c>
      <c r="AA4606">
        <v>109820</v>
      </c>
      <c r="AB4606" s="198">
        <v>37073</v>
      </c>
      <c r="AC4606" s="198">
        <v>37103</v>
      </c>
    </row>
    <row r="4607" spans="1:29" x14ac:dyDescent="0.25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1313193</v>
      </c>
      <c r="H4607" s="198">
        <v>37041.531759259262</v>
      </c>
      <c r="I4607" t="s">
        <v>3228</v>
      </c>
      <c r="M4607" t="s">
        <v>1657</v>
      </c>
      <c r="N4607" t="s">
        <v>2977</v>
      </c>
      <c r="O4607" t="s">
        <v>248</v>
      </c>
      <c r="P4607" s="199">
        <v>50</v>
      </c>
      <c r="S4607" t="s">
        <v>2945</v>
      </c>
      <c r="T4607" t="s">
        <v>3255</v>
      </c>
      <c r="U4607" s="201">
        <v>34.75</v>
      </c>
      <c r="V4607" t="s">
        <v>904</v>
      </c>
      <c r="W4607" t="s">
        <v>2988</v>
      </c>
      <c r="X4607" t="s">
        <v>2978</v>
      </c>
      <c r="Y4607" t="s">
        <v>1072</v>
      </c>
      <c r="Z4607" t="s">
        <v>1904</v>
      </c>
      <c r="AA4607">
        <v>626506.1</v>
      </c>
      <c r="AB4607" s="198">
        <v>37046.875</v>
      </c>
      <c r="AC4607" s="198">
        <v>37050.875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151</v>
      </c>
      <c r="F4608" s="213">
        <f t="shared" si="360"/>
        <v>755000</v>
      </c>
      <c r="G4608" s="202">
        <v>1313194</v>
      </c>
      <c r="H4608" s="198">
        <v>37041.531782407408</v>
      </c>
      <c r="I4608" t="s">
        <v>2976</v>
      </c>
      <c r="M4608" t="s">
        <v>2946</v>
      </c>
      <c r="N4608" t="s">
        <v>1538</v>
      </c>
      <c r="O4608" t="s">
        <v>1380</v>
      </c>
      <c r="P4608" s="199">
        <v>5000</v>
      </c>
      <c r="S4608" t="s">
        <v>2947</v>
      </c>
      <c r="T4608" t="s">
        <v>3255</v>
      </c>
      <c r="U4608" s="201">
        <v>1.355</v>
      </c>
      <c r="V4608" t="s">
        <v>906</v>
      </c>
      <c r="W4608" t="s">
        <v>1539</v>
      </c>
      <c r="X4608" t="s">
        <v>1540</v>
      </c>
      <c r="Y4608" t="s">
        <v>3275</v>
      </c>
      <c r="Z4608" t="s">
        <v>1909</v>
      </c>
      <c r="AA4608" t="s">
        <v>3721</v>
      </c>
      <c r="AB4608" s="198">
        <v>37196</v>
      </c>
      <c r="AC4608" s="198">
        <v>37346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1313195</v>
      </c>
      <c r="H4609" s="198">
        <v>37041.531909722224</v>
      </c>
      <c r="I4609" t="s">
        <v>88</v>
      </c>
      <c r="M4609" t="s">
        <v>2946</v>
      </c>
      <c r="N4609" t="s">
        <v>1268</v>
      </c>
      <c r="O4609" t="s">
        <v>1537</v>
      </c>
      <c r="P4609" s="199">
        <v>5000</v>
      </c>
      <c r="S4609" t="s">
        <v>2947</v>
      </c>
      <c r="T4609" t="s">
        <v>3255</v>
      </c>
      <c r="U4609" s="201">
        <v>3.6949999999999998</v>
      </c>
      <c r="V4609" t="s">
        <v>3390</v>
      </c>
      <c r="W4609" t="s">
        <v>1767</v>
      </c>
      <c r="X4609" t="s">
        <v>1269</v>
      </c>
      <c r="Y4609" t="s">
        <v>3275</v>
      </c>
      <c r="Z4609" t="s">
        <v>1909</v>
      </c>
      <c r="AA4609" t="s">
        <v>3722</v>
      </c>
      <c r="AB4609" s="198">
        <v>37073.875</v>
      </c>
      <c r="AC4609" s="198">
        <v>37103.875</v>
      </c>
      <c r="AE4609" s="116">
        <f>IF(S4609="Gallon",F4609/42,F4609)</f>
        <v>155000</v>
      </c>
    </row>
    <row r="4610" spans="1:31" x14ac:dyDescent="0.25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1313196</v>
      </c>
      <c r="H4610" s="198">
        <v>37041.531921296293</v>
      </c>
      <c r="I4610" t="s">
        <v>1395</v>
      </c>
      <c r="M4610" t="s">
        <v>3086</v>
      </c>
      <c r="N4610" t="s">
        <v>1063</v>
      </c>
      <c r="O4610" t="s">
        <v>1344</v>
      </c>
      <c r="Q4610" s="199">
        <v>50000</v>
      </c>
      <c r="S4610" t="s">
        <v>2953</v>
      </c>
      <c r="T4610" t="s">
        <v>3255</v>
      </c>
      <c r="U4610" s="201">
        <v>28.65</v>
      </c>
      <c r="V4610" t="s">
        <v>3344</v>
      </c>
      <c r="W4610" t="s">
        <v>1065</v>
      </c>
      <c r="X4610" t="s">
        <v>1120</v>
      </c>
      <c r="Y4610" t="s">
        <v>1670</v>
      </c>
      <c r="Z4610" t="s">
        <v>1909</v>
      </c>
      <c r="AA4610">
        <v>109822</v>
      </c>
      <c r="AB4610" s="198">
        <v>37073</v>
      </c>
      <c r="AC4610" s="198">
        <v>37103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31</v>
      </c>
      <c r="F4611" s="213">
        <f t="shared" si="360"/>
        <v>155000</v>
      </c>
      <c r="G4611" s="202">
        <v>1313199</v>
      </c>
      <c r="H4611" s="198">
        <v>37041.532013888886</v>
      </c>
      <c r="I4611" t="s">
        <v>520</v>
      </c>
      <c r="M4611" t="s">
        <v>2946</v>
      </c>
      <c r="N4611" t="s">
        <v>1268</v>
      </c>
      <c r="O4611" t="s">
        <v>1537</v>
      </c>
      <c r="P4611" s="199">
        <v>5000</v>
      </c>
      <c r="S4611" t="s">
        <v>2947</v>
      </c>
      <c r="T4611" t="s">
        <v>3255</v>
      </c>
      <c r="U4611" s="201">
        <v>3.7</v>
      </c>
      <c r="V4611" t="s">
        <v>521</v>
      </c>
      <c r="W4611" t="s">
        <v>1767</v>
      </c>
      <c r="X4611" t="s">
        <v>1269</v>
      </c>
      <c r="Y4611" t="s">
        <v>3275</v>
      </c>
      <c r="Z4611" t="s">
        <v>1909</v>
      </c>
      <c r="AA4611" t="s">
        <v>3723</v>
      </c>
      <c r="AB4611" s="198">
        <v>37073.875</v>
      </c>
      <c r="AC4611" s="198">
        <v>37103.875</v>
      </c>
    </row>
    <row r="4612" spans="1:31" x14ac:dyDescent="0.25">
      <c r="A4612" s="44" t="str">
        <f t="shared" si="356"/>
        <v>US Power Financial</v>
      </c>
      <c r="B4612" s="44" t="str">
        <f t="shared" si="357"/>
        <v>US</v>
      </c>
      <c r="C4612" s="44" t="str">
        <f t="shared" si="358"/>
        <v>Power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50</v>
      </c>
      <c r="G4612" s="202">
        <v>1313200</v>
      </c>
      <c r="H4612" s="198">
        <v>37041.532037037039</v>
      </c>
      <c r="I4612" t="s">
        <v>43</v>
      </c>
      <c r="M4612" t="s">
        <v>1657</v>
      </c>
      <c r="N4612" t="s">
        <v>1069</v>
      </c>
      <c r="O4612" t="s">
        <v>507</v>
      </c>
      <c r="P4612" s="199">
        <v>50</v>
      </c>
      <c r="S4612" t="s">
        <v>2945</v>
      </c>
      <c r="T4612" t="s">
        <v>3255</v>
      </c>
      <c r="U4612" s="201">
        <v>24.7</v>
      </c>
      <c r="V4612" t="s">
        <v>48</v>
      </c>
      <c r="W4612" t="s">
        <v>2993</v>
      </c>
      <c r="X4612" t="s">
        <v>2994</v>
      </c>
      <c r="Y4612" t="s">
        <v>1072</v>
      </c>
      <c r="Z4612" t="s">
        <v>1909</v>
      </c>
      <c r="AA4612">
        <v>626507.1</v>
      </c>
      <c r="AB4612" s="198">
        <v>37043.875</v>
      </c>
      <c r="AC4612" s="198">
        <v>37043.875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31</v>
      </c>
      <c r="F4613" s="213">
        <f t="shared" si="360"/>
        <v>310000</v>
      </c>
      <c r="G4613" s="202">
        <v>1313202</v>
      </c>
      <c r="H4613" s="198">
        <v>37041.532199074078</v>
      </c>
      <c r="I4613" t="s">
        <v>3227</v>
      </c>
      <c r="M4613" t="s">
        <v>2946</v>
      </c>
      <c r="N4613" t="s">
        <v>1268</v>
      </c>
      <c r="O4613" t="s">
        <v>1537</v>
      </c>
      <c r="Q4613" s="199">
        <v>10000</v>
      </c>
      <c r="S4613" t="s">
        <v>2947</v>
      </c>
      <c r="T4613" t="s">
        <v>3255</v>
      </c>
      <c r="U4613" s="201">
        <v>3.7050000000000001</v>
      </c>
      <c r="V4613" t="s">
        <v>525</v>
      </c>
      <c r="W4613" t="s">
        <v>1767</v>
      </c>
      <c r="X4613" t="s">
        <v>1269</v>
      </c>
      <c r="Y4613" t="s">
        <v>3275</v>
      </c>
      <c r="Z4613" t="s">
        <v>1909</v>
      </c>
      <c r="AA4613" t="s">
        <v>3724</v>
      </c>
      <c r="AB4613" s="198">
        <v>37073.875</v>
      </c>
      <c r="AC4613" s="198">
        <v>37103.875</v>
      </c>
    </row>
    <row r="4614" spans="1:31" x14ac:dyDescent="0.25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1313203</v>
      </c>
      <c r="H4614" s="198">
        <v>37041.532222222224</v>
      </c>
      <c r="I4614" t="s">
        <v>1531</v>
      </c>
      <c r="M4614" t="s">
        <v>2946</v>
      </c>
      <c r="N4614" t="s">
        <v>1268</v>
      </c>
      <c r="O4614" t="s">
        <v>74</v>
      </c>
      <c r="P4614" s="199">
        <v>10000</v>
      </c>
      <c r="S4614" t="s">
        <v>2947</v>
      </c>
      <c r="T4614" t="s">
        <v>3255</v>
      </c>
      <c r="U4614" s="201">
        <v>3.63</v>
      </c>
      <c r="V4614" t="s">
        <v>262</v>
      </c>
      <c r="W4614" t="s">
        <v>1580</v>
      </c>
      <c r="X4614" t="s">
        <v>1093</v>
      </c>
      <c r="Y4614" t="s">
        <v>3275</v>
      </c>
      <c r="Z4614" t="s">
        <v>1909</v>
      </c>
      <c r="AA4614" t="s">
        <v>3725</v>
      </c>
      <c r="AB4614" s="198">
        <v>37043.875</v>
      </c>
      <c r="AC4614" s="198">
        <v>37072.875</v>
      </c>
    </row>
    <row r="4615" spans="1:31" x14ac:dyDescent="0.25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</v>
      </c>
      <c r="G4615" s="202">
        <v>1313204</v>
      </c>
      <c r="H4615" s="198">
        <v>37041.53229166667</v>
      </c>
      <c r="I4615" t="s">
        <v>3426</v>
      </c>
      <c r="M4615" t="s">
        <v>2952</v>
      </c>
      <c r="N4615" t="s">
        <v>3252</v>
      </c>
      <c r="O4615" t="s">
        <v>3253</v>
      </c>
      <c r="Q4615" s="199">
        <v>5</v>
      </c>
      <c r="S4615" t="s">
        <v>3254</v>
      </c>
      <c r="T4615" t="s">
        <v>3255</v>
      </c>
      <c r="U4615" s="201">
        <v>1690</v>
      </c>
      <c r="V4615" t="s">
        <v>1073</v>
      </c>
      <c r="W4615" t="s">
        <v>3261</v>
      </c>
      <c r="X4615" t="s">
        <v>3257</v>
      </c>
      <c r="Y4615" t="s">
        <v>3258</v>
      </c>
      <c r="Z4615" t="s">
        <v>3259</v>
      </c>
      <c r="AA4615">
        <v>2159072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31</v>
      </c>
      <c r="F4616" s="213">
        <f t="shared" si="360"/>
        <v>310000</v>
      </c>
      <c r="G4616" s="202">
        <v>1313205</v>
      </c>
      <c r="H4616" s="198">
        <v>37041.532372685186</v>
      </c>
      <c r="I4616" t="s">
        <v>2987</v>
      </c>
      <c r="M4616" t="s">
        <v>2946</v>
      </c>
      <c r="N4616" t="s">
        <v>1268</v>
      </c>
      <c r="O4616" t="s">
        <v>1537</v>
      </c>
      <c r="Q4616" s="199">
        <v>10000</v>
      </c>
      <c r="S4616" t="s">
        <v>2947</v>
      </c>
      <c r="T4616" t="s">
        <v>3255</v>
      </c>
      <c r="U4616" s="201">
        <v>3.7050000000000001</v>
      </c>
      <c r="V4616" t="s">
        <v>1467</v>
      </c>
      <c r="W4616" t="s">
        <v>1767</v>
      </c>
      <c r="X4616" t="s">
        <v>1269</v>
      </c>
      <c r="Y4616" t="s">
        <v>3275</v>
      </c>
      <c r="Z4616" t="s">
        <v>1909</v>
      </c>
      <c r="AA4616" t="s">
        <v>3726</v>
      </c>
      <c r="AB4616" s="198">
        <v>37073.875</v>
      </c>
      <c r="AC4616" s="198">
        <v>37103.875</v>
      </c>
    </row>
    <row r="4617" spans="1:31" x14ac:dyDescent="0.25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1313207</v>
      </c>
      <c r="H4617" s="198">
        <v>37041.532442129632</v>
      </c>
      <c r="I4617" t="s">
        <v>1238</v>
      </c>
      <c r="M4617" t="s">
        <v>1657</v>
      </c>
      <c r="N4617" t="s">
        <v>2977</v>
      </c>
      <c r="O4617" t="s">
        <v>248</v>
      </c>
      <c r="P4617" s="199">
        <v>50</v>
      </c>
      <c r="S4617" t="s">
        <v>2945</v>
      </c>
      <c r="T4617" t="s">
        <v>3255</v>
      </c>
      <c r="U4617" s="201">
        <v>34.25</v>
      </c>
      <c r="V4617" t="s">
        <v>242</v>
      </c>
      <c r="W4617" t="s">
        <v>2988</v>
      </c>
      <c r="X4617" t="s">
        <v>2978</v>
      </c>
      <c r="Y4617" t="s">
        <v>1072</v>
      </c>
      <c r="Z4617" t="s">
        <v>1904</v>
      </c>
      <c r="AA4617">
        <v>626508.1</v>
      </c>
      <c r="AB4617" s="198">
        <v>37046.875</v>
      </c>
      <c r="AC4617" s="198">
        <v>37050.875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3">
        <f t="shared" si="360"/>
        <v>150000</v>
      </c>
      <c r="G4618" s="202">
        <v>1313208</v>
      </c>
      <c r="H4618" s="198">
        <v>37041.532523148147</v>
      </c>
      <c r="I4618" t="s">
        <v>88</v>
      </c>
      <c r="M4618" t="s">
        <v>2946</v>
      </c>
      <c r="N4618" t="s">
        <v>1268</v>
      </c>
      <c r="O4618" t="s">
        <v>111</v>
      </c>
      <c r="P4618" s="199">
        <v>5000</v>
      </c>
      <c r="S4618" t="s">
        <v>2947</v>
      </c>
      <c r="T4618" t="s">
        <v>3255</v>
      </c>
      <c r="U4618" s="201">
        <v>3.82</v>
      </c>
      <c r="V4618" t="s">
        <v>3390</v>
      </c>
      <c r="W4618" t="s">
        <v>1767</v>
      </c>
      <c r="X4618" t="s">
        <v>1269</v>
      </c>
      <c r="Y4618" t="s">
        <v>3275</v>
      </c>
      <c r="Z4618" t="s">
        <v>1909</v>
      </c>
      <c r="AA4618" t="s">
        <v>3727</v>
      </c>
      <c r="AB4618" s="198">
        <v>37135.875</v>
      </c>
      <c r="AC4618" s="198">
        <v>37164.875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155000</v>
      </c>
      <c r="G4619" s="202">
        <v>1313211</v>
      </c>
      <c r="H4619" s="198">
        <v>37041.532592592594</v>
      </c>
      <c r="I4619" t="s">
        <v>3169</v>
      </c>
      <c r="M4619" t="s">
        <v>2946</v>
      </c>
      <c r="N4619" t="s">
        <v>1268</v>
      </c>
      <c r="O4619" t="s">
        <v>1278</v>
      </c>
      <c r="P4619" s="199">
        <v>5000</v>
      </c>
      <c r="S4619" t="s">
        <v>2947</v>
      </c>
      <c r="T4619" t="s">
        <v>3255</v>
      </c>
      <c r="U4619" s="201">
        <v>3.78</v>
      </c>
      <c r="V4619" t="s">
        <v>2165</v>
      </c>
      <c r="W4619" t="s">
        <v>1767</v>
      </c>
      <c r="X4619" t="s">
        <v>1269</v>
      </c>
      <c r="Y4619" t="s">
        <v>3275</v>
      </c>
      <c r="Z4619" t="s">
        <v>1909</v>
      </c>
      <c r="AA4619" t="s">
        <v>3728</v>
      </c>
      <c r="AB4619" s="198">
        <v>37104.875</v>
      </c>
      <c r="AC4619" s="198">
        <v>37134.875</v>
      </c>
    </row>
    <row r="4620" spans="1:31" x14ac:dyDescent="0.25">
      <c r="A4620" s="44" t="str">
        <f t="shared" si="361"/>
        <v>US Power Physical</v>
      </c>
      <c r="B4620" s="44" t="str">
        <f t="shared" si="362"/>
        <v>US</v>
      </c>
      <c r="C4620" s="44" t="str">
        <f t="shared" si="363"/>
        <v>Power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30</v>
      </c>
      <c r="F4620" s="213">
        <f t="shared" si="365"/>
        <v>1500</v>
      </c>
      <c r="G4620" s="202">
        <v>1313215</v>
      </c>
      <c r="H4620" s="198">
        <v>37041.533113425925</v>
      </c>
      <c r="I4620" t="s">
        <v>1235</v>
      </c>
      <c r="M4620" t="s">
        <v>1657</v>
      </c>
      <c r="N4620" t="s">
        <v>1259</v>
      </c>
      <c r="O4620" t="s">
        <v>494</v>
      </c>
      <c r="P4620" s="199">
        <v>50</v>
      </c>
      <c r="S4620" t="s">
        <v>2945</v>
      </c>
      <c r="T4620" t="s">
        <v>3255</v>
      </c>
      <c r="U4620" s="201">
        <v>42.75</v>
      </c>
      <c r="V4620" t="s">
        <v>3729</v>
      </c>
      <c r="W4620" t="s">
        <v>1564</v>
      </c>
      <c r="X4620" t="s">
        <v>1565</v>
      </c>
      <c r="Y4620" t="s">
        <v>1072</v>
      </c>
      <c r="Z4620" t="s">
        <v>1904</v>
      </c>
      <c r="AA4620">
        <v>626509.1</v>
      </c>
      <c r="AB4620" s="198">
        <v>37135</v>
      </c>
      <c r="AC4620" s="198">
        <v>37164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300000</v>
      </c>
      <c r="G4621" s="202">
        <v>1313217</v>
      </c>
      <c r="H4621" s="198">
        <v>37041.533206018517</v>
      </c>
      <c r="I4621" t="s">
        <v>3137</v>
      </c>
      <c r="M4621" t="s">
        <v>2946</v>
      </c>
      <c r="N4621" t="s">
        <v>1268</v>
      </c>
      <c r="O4621" t="s">
        <v>74</v>
      </c>
      <c r="P4621" s="199">
        <v>10000</v>
      </c>
      <c r="S4621" t="s">
        <v>2947</v>
      </c>
      <c r="T4621" t="s">
        <v>3255</v>
      </c>
      <c r="U4621" s="201">
        <v>3.63</v>
      </c>
      <c r="V4621" t="s">
        <v>426</v>
      </c>
      <c r="W4621" t="s">
        <v>1580</v>
      </c>
      <c r="X4621" t="s">
        <v>1093</v>
      </c>
      <c r="Y4621" t="s">
        <v>3275</v>
      </c>
      <c r="Z4621" t="s">
        <v>1909</v>
      </c>
      <c r="AA4621" t="s">
        <v>3730</v>
      </c>
      <c r="AB4621" s="198">
        <v>37043.875</v>
      </c>
      <c r="AC4621" s="198">
        <v>37072.875</v>
      </c>
    </row>
    <row r="4622" spans="1:31" x14ac:dyDescent="0.25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31</v>
      </c>
      <c r="F4622" s="213">
        <f t="shared" si="365"/>
        <v>155000</v>
      </c>
      <c r="G4622" s="202">
        <v>1313219</v>
      </c>
      <c r="H4622" s="198">
        <v>37041.533379629633</v>
      </c>
      <c r="I4622" t="s">
        <v>1523</v>
      </c>
      <c r="M4622" t="s">
        <v>2946</v>
      </c>
      <c r="N4622" t="s">
        <v>1268</v>
      </c>
      <c r="O4622" t="s">
        <v>1537</v>
      </c>
      <c r="Q4622" s="199">
        <v>5000</v>
      </c>
      <c r="S4622" t="s">
        <v>2947</v>
      </c>
      <c r="T4622" t="s">
        <v>3255</v>
      </c>
      <c r="U4622" s="201">
        <v>3.7050000000000001</v>
      </c>
      <c r="V4622" t="s">
        <v>1115</v>
      </c>
      <c r="W4622" t="s">
        <v>1767</v>
      </c>
      <c r="X4622" t="s">
        <v>1269</v>
      </c>
      <c r="Y4622" t="s">
        <v>3275</v>
      </c>
      <c r="Z4622" t="s">
        <v>1909</v>
      </c>
      <c r="AA4622" t="s">
        <v>3731</v>
      </c>
      <c r="AB4622" s="198">
        <v>37073.875</v>
      </c>
      <c r="AC4622" s="198">
        <v>37103.875</v>
      </c>
    </row>
    <row r="4623" spans="1:31" x14ac:dyDescent="0.25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77500</v>
      </c>
      <c r="G4623" s="202">
        <v>1313220</v>
      </c>
      <c r="H4623" s="198">
        <v>37041.533483796295</v>
      </c>
      <c r="I4623" t="s">
        <v>1267</v>
      </c>
      <c r="M4623" t="s">
        <v>2946</v>
      </c>
      <c r="N4623" t="s">
        <v>1268</v>
      </c>
      <c r="O4623" t="s">
        <v>1537</v>
      </c>
      <c r="Q4623" s="199">
        <v>2500</v>
      </c>
      <c r="S4623" t="s">
        <v>2947</v>
      </c>
      <c r="T4623" t="s">
        <v>3255</v>
      </c>
      <c r="U4623" s="201">
        <v>3.7050000000000001</v>
      </c>
      <c r="V4623" t="s">
        <v>1359</v>
      </c>
      <c r="W4623" t="s">
        <v>1767</v>
      </c>
      <c r="X4623" t="s">
        <v>1269</v>
      </c>
      <c r="Y4623" t="s">
        <v>3275</v>
      </c>
      <c r="Z4623" t="s">
        <v>1909</v>
      </c>
      <c r="AA4623" t="s">
        <v>3732</v>
      </c>
      <c r="AB4623" s="198">
        <v>37073.875</v>
      </c>
      <c r="AC4623" s="198">
        <v>37103.875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1313221</v>
      </c>
      <c r="H4624" s="198">
        <v>37041.533483796295</v>
      </c>
      <c r="I4624" t="s">
        <v>1226</v>
      </c>
      <c r="M4624" t="s">
        <v>2946</v>
      </c>
      <c r="N4624" t="s">
        <v>1538</v>
      </c>
      <c r="O4624" t="s">
        <v>4869</v>
      </c>
      <c r="P4624" s="199">
        <v>5000</v>
      </c>
      <c r="S4624" t="s">
        <v>2947</v>
      </c>
      <c r="T4624" t="s">
        <v>3255</v>
      </c>
      <c r="U4624" s="201">
        <v>0.47499999999999998</v>
      </c>
      <c r="V4624" t="s">
        <v>108</v>
      </c>
      <c r="W4624" t="s">
        <v>1539</v>
      </c>
      <c r="X4624" t="s">
        <v>1540</v>
      </c>
      <c r="Y4624" t="s">
        <v>3275</v>
      </c>
      <c r="Z4624" t="s">
        <v>1909</v>
      </c>
      <c r="AA4624" t="s">
        <v>3733</v>
      </c>
      <c r="AB4624" s="198">
        <v>37073.875</v>
      </c>
      <c r="AC4624" s="198">
        <v>37103.875</v>
      </c>
    </row>
    <row r="4625" spans="1:29" x14ac:dyDescent="0.25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50000</v>
      </c>
      <c r="G4625" s="202">
        <v>1313222</v>
      </c>
      <c r="H4625" s="198">
        <v>37041.533506944441</v>
      </c>
      <c r="I4625" t="s">
        <v>1062</v>
      </c>
      <c r="M4625" t="s">
        <v>3086</v>
      </c>
      <c r="N4625" t="s">
        <v>1063</v>
      </c>
      <c r="O4625" t="s">
        <v>2972</v>
      </c>
      <c r="Q4625" s="199">
        <v>50000</v>
      </c>
      <c r="S4625" t="s">
        <v>2953</v>
      </c>
      <c r="T4625" t="s">
        <v>3255</v>
      </c>
      <c r="U4625" s="201">
        <v>28.63</v>
      </c>
      <c r="V4625" t="s">
        <v>1064</v>
      </c>
      <c r="W4625" t="s">
        <v>1065</v>
      </c>
      <c r="X4625" t="s">
        <v>1066</v>
      </c>
      <c r="Y4625" t="s">
        <v>1670</v>
      </c>
      <c r="Z4625" t="s">
        <v>1909</v>
      </c>
      <c r="AA4625">
        <v>109826</v>
      </c>
      <c r="AB4625" s="198">
        <v>37073</v>
      </c>
      <c r="AC4625" s="198">
        <v>37103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310000</v>
      </c>
      <c r="G4626" s="202">
        <v>1313226</v>
      </c>
      <c r="H4626" s="198">
        <v>37041.533958333333</v>
      </c>
      <c r="I4626" t="s">
        <v>1095</v>
      </c>
      <c r="M4626" t="s">
        <v>2946</v>
      </c>
      <c r="N4626" t="s">
        <v>1268</v>
      </c>
      <c r="O4626" t="s">
        <v>1537</v>
      </c>
      <c r="P4626" s="199">
        <v>10000</v>
      </c>
      <c r="S4626" t="s">
        <v>2947</v>
      </c>
      <c r="T4626" t="s">
        <v>3255</v>
      </c>
      <c r="U4626" s="201">
        <v>3.7</v>
      </c>
      <c r="V4626" t="s">
        <v>1096</v>
      </c>
      <c r="W4626" t="s">
        <v>1767</v>
      </c>
      <c r="X4626" t="s">
        <v>1269</v>
      </c>
      <c r="Y4626" t="s">
        <v>3275</v>
      </c>
      <c r="Z4626" t="s">
        <v>1909</v>
      </c>
      <c r="AA4626" t="s">
        <v>3734</v>
      </c>
      <c r="AB4626" s="198">
        <v>37073.875</v>
      </c>
      <c r="AC4626" s="198">
        <v>37103.875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365</v>
      </c>
      <c r="F4627" s="213">
        <f t="shared" si="365"/>
        <v>1825000</v>
      </c>
      <c r="G4627" s="202">
        <v>1313227</v>
      </c>
      <c r="H4627" s="198">
        <v>37041.53398148148</v>
      </c>
      <c r="I4627" t="s">
        <v>2976</v>
      </c>
      <c r="M4627" t="s">
        <v>2946</v>
      </c>
      <c r="N4627" t="s">
        <v>1268</v>
      </c>
      <c r="O4627" t="s">
        <v>1578</v>
      </c>
      <c r="P4627" s="199">
        <v>5000</v>
      </c>
      <c r="S4627" t="s">
        <v>2947</v>
      </c>
      <c r="T4627" t="s">
        <v>3255</v>
      </c>
      <c r="U4627" s="201">
        <v>3.855</v>
      </c>
      <c r="V4627" t="s">
        <v>1417</v>
      </c>
      <c r="W4627" t="s">
        <v>1767</v>
      </c>
      <c r="X4627" t="s">
        <v>1269</v>
      </c>
      <c r="Y4627" t="s">
        <v>3275</v>
      </c>
      <c r="Z4627" t="s">
        <v>1909</v>
      </c>
      <c r="AA4627" t="s">
        <v>3735</v>
      </c>
      <c r="AB4627" s="198">
        <v>37257.875</v>
      </c>
      <c r="AC4627" s="198">
        <v>37621.875</v>
      </c>
    </row>
    <row r="4628" spans="1:29" x14ac:dyDescent="0.25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31</v>
      </c>
      <c r="F4628" s="213">
        <f t="shared" si="365"/>
        <v>155000</v>
      </c>
      <c r="G4628" s="202">
        <v>1313228</v>
      </c>
      <c r="H4628" s="198">
        <v>37041.533993055556</v>
      </c>
      <c r="I4628" t="s">
        <v>2992</v>
      </c>
      <c r="M4628" t="s">
        <v>2946</v>
      </c>
      <c r="N4628" t="s">
        <v>1538</v>
      </c>
      <c r="O4628" t="s">
        <v>21</v>
      </c>
      <c r="P4628" s="199">
        <v>5000</v>
      </c>
      <c r="S4628" t="s">
        <v>2947</v>
      </c>
      <c r="T4628" t="s">
        <v>3255</v>
      </c>
      <c r="U4628" s="201">
        <v>0.35749999999999998</v>
      </c>
      <c r="V4628" t="s">
        <v>1099</v>
      </c>
      <c r="W4628" t="s">
        <v>1539</v>
      </c>
      <c r="X4628" t="s">
        <v>1540</v>
      </c>
      <c r="Y4628" t="s">
        <v>3275</v>
      </c>
      <c r="Z4628" t="s">
        <v>1909</v>
      </c>
      <c r="AA4628" t="s">
        <v>3736</v>
      </c>
      <c r="AB4628" s="198">
        <v>37073.875</v>
      </c>
      <c r="AC4628" s="198">
        <v>37103.875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13">
        <f t="shared" si="365"/>
        <v>310000</v>
      </c>
      <c r="G4629" s="202">
        <v>1313229</v>
      </c>
      <c r="H4629" s="198">
        <v>37041.534039351849</v>
      </c>
      <c r="I4629" t="s">
        <v>1241</v>
      </c>
      <c r="M4629" t="s">
        <v>2946</v>
      </c>
      <c r="N4629" t="s">
        <v>1268</v>
      </c>
      <c r="O4629" t="s">
        <v>1278</v>
      </c>
      <c r="P4629" s="199">
        <v>10000</v>
      </c>
      <c r="S4629" t="s">
        <v>2947</v>
      </c>
      <c r="T4629" t="s">
        <v>3255</v>
      </c>
      <c r="U4629" s="201">
        <v>3.78</v>
      </c>
      <c r="V4629" t="s">
        <v>1559</v>
      </c>
      <c r="W4629" t="s">
        <v>1767</v>
      </c>
      <c r="X4629" t="s">
        <v>1269</v>
      </c>
      <c r="Y4629" t="s">
        <v>3275</v>
      </c>
      <c r="Z4629" t="s">
        <v>1909</v>
      </c>
      <c r="AA4629" t="s">
        <v>3737</v>
      </c>
      <c r="AB4629" s="198">
        <v>37104.875</v>
      </c>
      <c r="AC4629" s="198">
        <v>37134.875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1313232</v>
      </c>
      <c r="H4630" s="198">
        <v>37041.534212962964</v>
      </c>
      <c r="I4630" t="s">
        <v>1267</v>
      </c>
      <c r="M4630" t="s">
        <v>2946</v>
      </c>
      <c r="N4630" t="s">
        <v>1268</v>
      </c>
      <c r="O4630" t="s">
        <v>1537</v>
      </c>
      <c r="Q4630" s="199">
        <v>10000</v>
      </c>
      <c r="S4630" t="s">
        <v>2947</v>
      </c>
      <c r="T4630" t="s">
        <v>3255</v>
      </c>
      <c r="U4630" s="201">
        <v>3.7050000000000001</v>
      </c>
      <c r="V4630" t="s">
        <v>1485</v>
      </c>
      <c r="W4630" t="s">
        <v>1767</v>
      </c>
      <c r="X4630" t="s">
        <v>1269</v>
      </c>
      <c r="Y4630" t="s">
        <v>3275</v>
      </c>
      <c r="Z4630" t="s">
        <v>1909</v>
      </c>
      <c r="AA4630" t="s">
        <v>3738</v>
      </c>
      <c r="AB4630" s="198">
        <v>37073.875</v>
      </c>
      <c r="AC4630" s="198">
        <v>37103.875</v>
      </c>
    </row>
    <row r="4631" spans="1:29" x14ac:dyDescent="0.25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</v>
      </c>
      <c r="G4631" s="202">
        <v>1313233</v>
      </c>
      <c r="H4631" s="198">
        <v>37041.534409722219</v>
      </c>
      <c r="I4631" t="s">
        <v>2976</v>
      </c>
      <c r="M4631" t="s">
        <v>1657</v>
      </c>
      <c r="N4631" t="s">
        <v>2977</v>
      </c>
      <c r="O4631" t="s">
        <v>1213</v>
      </c>
      <c r="Q4631" s="199">
        <v>50</v>
      </c>
      <c r="S4631" t="s">
        <v>2945</v>
      </c>
      <c r="T4631" t="s">
        <v>3255</v>
      </c>
      <c r="U4631" s="201">
        <v>41.5</v>
      </c>
      <c r="V4631" t="s">
        <v>3739</v>
      </c>
      <c r="W4631" t="s">
        <v>2988</v>
      </c>
      <c r="X4631" t="s">
        <v>2998</v>
      </c>
      <c r="Y4631" t="s">
        <v>1072</v>
      </c>
      <c r="Z4631" t="s">
        <v>1904</v>
      </c>
      <c r="AA4631">
        <v>626510.1</v>
      </c>
      <c r="AB4631" s="198">
        <v>37043.710416666669</v>
      </c>
      <c r="AC4631" s="198">
        <v>37072.710416666669</v>
      </c>
    </row>
    <row r="4632" spans="1:29" x14ac:dyDescent="0.25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4</v>
      </c>
      <c r="G4632" s="202">
        <v>1313236</v>
      </c>
      <c r="H4632" s="198">
        <v>37041.534942129627</v>
      </c>
      <c r="I4632" t="s">
        <v>3309</v>
      </c>
      <c r="M4632" t="s">
        <v>2952</v>
      </c>
      <c r="N4632" t="s">
        <v>3252</v>
      </c>
      <c r="O4632" t="s">
        <v>3253</v>
      </c>
      <c r="Q4632" s="199">
        <v>4</v>
      </c>
      <c r="S4632" t="s">
        <v>3254</v>
      </c>
      <c r="T4632" t="s">
        <v>3255</v>
      </c>
      <c r="U4632" s="201">
        <v>1690</v>
      </c>
      <c r="V4632" t="s">
        <v>266</v>
      </c>
      <c r="W4632" t="s">
        <v>3261</v>
      </c>
      <c r="X4632" t="s">
        <v>3257</v>
      </c>
      <c r="Y4632" t="s">
        <v>3258</v>
      </c>
      <c r="Z4632" t="s">
        <v>3259</v>
      </c>
      <c r="AA4632">
        <v>2159070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310000</v>
      </c>
      <c r="G4633" s="202">
        <v>1313237</v>
      </c>
      <c r="H4633" s="198">
        <v>37041.535219907404</v>
      </c>
      <c r="I4633" t="s">
        <v>3740</v>
      </c>
      <c r="M4633" t="s">
        <v>2946</v>
      </c>
      <c r="N4633" t="s">
        <v>1268</v>
      </c>
      <c r="O4633" t="s">
        <v>1537</v>
      </c>
      <c r="Q4633" s="199">
        <v>10000</v>
      </c>
      <c r="S4633" t="s">
        <v>2947</v>
      </c>
      <c r="T4633" t="s">
        <v>3255</v>
      </c>
      <c r="U4633" s="201">
        <v>3.7050000000000001</v>
      </c>
      <c r="V4633" t="s">
        <v>3741</v>
      </c>
      <c r="W4633" t="s">
        <v>1767</v>
      </c>
      <c r="X4633" t="s">
        <v>1269</v>
      </c>
      <c r="Y4633" t="s">
        <v>3275</v>
      </c>
      <c r="Z4633" t="s">
        <v>1909</v>
      </c>
      <c r="AA4633" t="s">
        <v>3742</v>
      </c>
      <c r="AB4633" s="198">
        <v>37073.875</v>
      </c>
      <c r="AC4633" s="198">
        <v>37103.875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310000</v>
      </c>
      <c r="G4634" s="202">
        <v>1313240</v>
      </c>
      <c r="H4634" s="198">
        <v>37041.535520833335</v>
      </c>
      <c r="I4634" t="s">
        <v>1267</v>
      </c>
      <c r="M4634" t="s">
        <v>2946</v>
      </c>
      <c r="N4634" t="s">
        <v>1268</v>
      </c>
      <c r="O4634" t="s">
        <v>1537</v>
      </c>
      <c r="Q4634" s="199">
        <v>10000</v>
      </c>
      <c r="S4634" t="s">
        <v>2947</v>
      </c>
      <c r="T4634" t="s">
        <v>3255</v>
      </c>
      <c r="U4634" s="201">
        <v>3.7050000000000001</v>
      </c>
      <c r="V4634" t="s">
        <v>1202</v>
      </c>
      <c r="W4634" t="s">
        <v>1767</v>
      </c>
      <c r="X4634" t="s">
        <v>1269</v>
      </c>
      <c r="Y4634" t="s">
        <v>3275</v>
      </c>
      <c r="Z4634" t="s">
        <v>1909</v>
      </c>
      <c r="AA4634" t="s">
        <v>3743</v>
      </c>
      <c r="AB4634" s="198">
        <v>37073.875</v>
      </c>
      <c r="AC4634" s="198">
        <v>37103.875</v>
      </c>
    </row>
    <row r="4635" spans="1:29" x14ac:dyDescent="0.25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12</v>
      </c>
      <c r="G4635" s="202">
        <v>1313241</v>
      </c>
      <c r="H4635" s="198">
        <v>37041.535578703704</v>
      </c>
      <c r="I4635" t="s">
        <v>3322</v>
      </c>
      <c r="M4635" t="s">
        <v>2952</v>
      </c>
      <c r="N4635" t="s">
        <v>3252</v>
      </c>
      <c r="O4635" t="s">
        <v>3253</v>
      </c>
      <c r="P4635" s="199">
        <v>12</v>
      </c>
      <c r="S4635" t="s">
        <v>3254</v>
      </c>
      <c r="T4635" t="s">
        <v>3255</v>
      </c>
      <c r="U4635" s="201">
        <v>1688</v>
      </c>
      <c r="V4635" t="s">
        <v>4743</v>
      </c>
      <c r="W4635" t="s">
        <v>3261</v>
      </c>
      <c r="X4635" t="s">
        <v>3257</v>
      </c>
      <c r="Y4635" t="s">
        <v>3258</v>
      </c>
      <c r="Z4635" t="s">
        <v>3259</v>
      </c>
      <c r="AA4635">
        <v>2159064</v>
      </c>
    </row>
    <row r="4636" spans="1:29" x14ac:dyDescent="0.25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30</v>
      </c>
      <c r="F4636" s="213">
        <f t="shared" si="365"/>
        <v>1500</v>
      </c>
      <c r="G4636" s="202">
        <v>1313243</v>
      </c>
      <c r="H4636" s="198">
        <v>37041.535636574074</v>
      </c>
      <c r="I4636" t="s">
        <v>1239</v>
      </c>
      <c r="M4636" t="s">
        <v>1657</v>
      </c>
      <c r="N4636" t="s">
        <v>2977</v>
      </c>
      <c r="O4636" t="s">
        <v>59</v>
      </c>
      <c r="Q4636" s="199">
        <v>50</v>
      </c>
      <c r="S4636" t="s">
        <v>2945</v>
      </c>
      <c r="T4636" t="s">
        <v>3255</v>
      </c>
      <c r="U4636" s="201">
        <v>54.25</v>
      </c>
      <c r="V4636" t="s">
        <v>247</v>
      </c>
      <c r="W4636" t="s">
        <v>2985</v>
      </c>
      <c r="X4636" t="s">
        <v>1266</v>
      </c>
      <c r="Y4636" t="s">
        <v>1072</v>
      </c>
      <c r="Z4636" t="s">
        <v>1904</v>
      </c>
      <c r="AA4636">
        <v>626513.1</v>
      </c>
      <c r="AB4636" s="198">
        <v>37043.594444444447</v>
      </c>
      <c r="AC4636" s="198">
        <v>37072.594444444447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3">
        <f t="shared" si="365"/>
        <v>755000</v>
      </c>
      <c r="G4637" s="202">
        <v>1313244</v>
      </c>
      <c r="H4637" s="198">
        <v>37041.535694444443</v>
      </c>
      <c r="I4637" t="s">
        <v>2976</v>
      </c>
      <c r="M4637" t="s">
        <v>2946</v>
      </c>
      <c r="N4637" t="s">
        <v>1268</v>
      </c>
      <c r="O4637" t="s">
        <v>1555</v>
      </c>
      <c r="P4637" s="199">
        <v>5000</v>
      </c>
      <c r="S4637" t="s">
        <v>2947</v>
      </c>
      <c r="T4637" t="s">
        <v>3255</v>
      </c>
      <c r="U4637" s="201">
        <v>4.13</v>
      </c>
      <c r="V4637" t="s">
        <v>1417</v>
      </c>
      <c r="W4637" t="s">
        <v>1767</v>
      </c>
      <c r="X4637" t="s">
        <v>1269</v>
      </c>
      <c r="Y4637" t="s">
        <v>3275</v>
      </c>
      <c r="Z4637" t="s">
        <v>1909</v>
      </c>
      <c r="AA4637" t="s">
        <v>3744</v>
      </c>
      <c r="AB4637" s="198">
        <v>37196</v>
      </c>
      <c r="AC4637" s="198">
        <v>37346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31</v>
      </c>
      <c r="F4638" s="213">
        <f t="shared" si="365"/>
        <v>620000</v>
      </c>
      <c r="G4638" s="202">
        <v>1313245</v>
      </c>
      <c r="H4638" s="198">
        <v>37041.535717592589</v>
      </c>
      <c r="I4638" t="s">
        <v>1272</v>
      </c>
      <c r="M4638" t="s">
        <v>2946</v>
      </c>
      <c r="N4638" t="s">
        <v>1268</v>
      </c>
      <c r="O4638" t="s">
        <v>1278</v>
      </c>
      <c r="P4638" s="199">
        <v>20000</v>
      </c>
      <c r="S4638" t="s">
        <v>2947</v>
      </c>
      <c r="T4638" t="s">
        <v>3255</v>
      </c>
      <c r="U4638" s="201">
        <v>3.78</v>
      </c>
      <c r="V4638" t="s">
        <v>3125</v>
      </c>
      <c r="W4638" t="s">
        <v>1767</v>
      </c>
      <c r="X4638" t="s">
        <v>1269</v>
      </c>
      <c r="Y4638" t="s">
        <v>3275</v>
      </c>
      <c r="Z4638" t="s">
        <v>1909</v>
      </c>
      <c r="AA4638" t="s">
        <v>3745</v>
      </c>
      <c r="AB4638" s="198">
        <v>37104.875</v>
      </c>
      <c r="AC4638" s="198">
        <v>37134.875</v>
      </c>
    </row>
    <row r="4639" spans="1:29" x14ac:dyDescent="0.25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25000</v>
      </c>
      <c r="G4639" s="202">
        <v>1313251</v>
      </c>
      <c r="H4639" s="198">
        <v>37041.535983796297</v>
      </c>
      <c r="I4639" t="s">
        <v>1267</v>
      </c>
      <c r="M4639" t="s">
        <v>3086</v>
      </c>
      <c r="N4639" t="s">
        <v>1063</v>
      </c>
      <c r="O4639" t="s">
        <v>2972</v>
      </c>
      <c r="Q4639" s="199">
        <v>25000</v>
      </c>
      <c r="S4639" t="s">
        <v>2953</v>
      </c>
      <c r="T4639" t="s">
        <v>3255</v>
      </c>
      <c r="U4639" s="201">
        <v>28.59</v>
      </c>
      <c r="V4639" t="s">
        <v>1511</v>
      </c>
      <c r="W4639" t="s">
        <v>1065</v>
      </c>
      <c r="X4639" t="s">
        <v>1066</v>
      </c>
      <c r="Y4639" t="s">
        <v>1670</v>
      </c>
      <c r="Z4639" t="s">
        <v>1909</v>
      </c>
      <c r="AA4639">
        <v>109834</v>
      </c>
      <c r="AB4639" s="198">
        <v>37073</v>
      </c>
      <c r="AC4639" s="198">
        <v>37103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1313252</v>
      </c>
      <c r="H4640" s="198">
        <v>37041.535995370374</v>
      </c>
      <c r="I4640" t="s">
        <v>3740</v>
      </c>
      <c r="M4640" t="s">
        <v>2946</v>
      </c>
      <c r="N4640" t="s">
        <v>1268</v>
      </c>
      <c r="O4640" t="s">
        <v>1537</v>
      </c>
      <c r="Q4640" s="199">
        <v>5000</v>
      </c>
      <c r="S4640" t="s">
        <v>2947</v>
      </c>
      <c r="T4640" t="s">
        <v>3255</v>
      </c>
      <c r="U4640" s="201">
        <v>3.7050000000000001</v>
      </c>
      <c r="V4640" t="s">
        <v>3741</v>
      </c>
      <c r="W4640" t="s">
        <v>1767</v>
      </c>
      <c r="X4640" t="s">
        <v>1269</v>
      </c>
      <c r="Y4640" t="s">
        <v>3275</v>
      </c>
      <c r="Z4640" t="s">
        <v>1909</v>
      </c>
      <c r="AA4640" t="s">
        <v>3746</v>
      </c>
      <c r="AB4640" s="198">
        <v>37073.875</v>
      </c>
      <c r="AC4640" s="198">
        <v>37103.875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270000</v>
      </c>
      <c r="G4641" s="202">
        <v>1313253</v>
      </c>
      <c r="H4641" s="198">
        <v>37041.536157407405</v>
      </c>
      <c r="I4641" t="s">
        <v>1425</v>
      </c>
      <c r="M4641" t="s">
        <v>2946</v>
      </c>
      <c r="N4641" t="s">
        <v>1268</v>
      </c>
      <c r="O4641" t="s">
        <v>884</v>
      </c>
      <c r="Q4641" s="199">
        <v>9000</v>
      </c>
      <c r="S4641" t="s">
        <v>2947</v>
      </c>
      <c r="T4641" t="s">
        <v>3255</v>
      </c>
      <c r="U4641" s="201">
        <v>3.5150000000000001</v>
      </c>
      <c r="V4641" t="s">
        <v>1452</v>
      </c>
      <c r="W4641" t="s">
        <v>2937</v>
      </c>
      <c r="X4641" t="s">
        <v>2938</v>
      </c>
      <c r="Y4641" t="s">
        <v>3275</v>
      </c>
      <c r="Z4641" t="s">
        <v>1909</v>
      </c>
      <c r="AA4641" t="s">
        <v>3747</v>
      </c>
      <c r="AB4641" s="198">
        <v>37043.875</v>
      </c>
      <c r="AC4641" s="198">
        <v>37072.875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1313254</v>
      </c>
      <c r="H4642" s="198">
        <v>37041.53628472222</v>
      </c>
      <c r="I4642" t="s">
        <v>3740</v>
      </c>
      <c r="M4642" t="s">
        <v>2946</v>
      </c>
      <c r="N4642" t="s">
        <v>1268</v>
      </c>
      <c r="O4642" t="s">
        <v>1278</v>
      </c>
      <c r="Q4642" s="199">
        <v>15000</v>
      </c>
      <c r="S4642" t="s">
        <v>2947</v>
      </c>
      <c r="T4642" t="s">
        <v>3255</v>
      </c>
      <c r="U4642" s="201">
        <v>3.7850000000000001</v>
      </c>
      <c r="V4642" t="s">
        <v>3741</v>
      </c>
      <c r="W4642" t="s">
        <v>1767</v>
      </c>
      <c r="X4642" t="s">
        <v>1269</v>
      </c>
      <c r="Y4642" t="s">
        <v>3275</v>
      </c>
      <c r="Z4642" t="s">
        <v>1909</v>
      </c>
      <c r="AA4642" t="s">
        <v>3748</v>
      </c>
      <c r="AB4642" s="198">
        <v>37104.875</v>
      </c>
      <c r="AC4642" s="198">
        <v>37134.875</v>
      </c>
    </row>
    <row r="4643" spans="1:29" x14ac:dyDescent="0.25">
      <c r="A4643" s="44" t="str">
        <f t="shared" si="361"/>
        <v xml:space="preserve"> Metals Financial</v>
      </c>
      <c r="B4643" s="44" t="str">
        <f t="shared" si="362"/>
        <v/>
      </c>
      <c r="C4643" s="44" t="str">
        <f t="shared" si="363"/>
        <v>Metals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20</v>
      </c>
      <c r="G4643" s="202">
        <v>1313256</v>
      </c>
      <c r="H4643" s="198">
        <v>37041.536307870374</v>
      </c>
      <c r="I4643" t="s">
        <v>3322</v>
      </c>
      <c r="M4643" t="s">
        <v>2952</v>
      </c>
      <c r="N4643" t="s">
        <v>3252</v>
      </c>
      <c r="O4643" t="s">
        <v>3253</v>
      </c>
      <c r="P4643" s="199">
        <v>20</v>
      </c>
      <c r="S4643" t="s">
        <v>3254</v>
      </c>
      <c r="T4643" t="s">
        <v>3255</v>
      </c>
      <c r="U4643" s="201">
        <v>1687</v>
      </c>
      <c r="V4643" t="s">
        <v>4743</v>
      </c>
      <c r="W4643" t="s">
        <v>3261</v>
      </c>
      <c r="X4643" t="s">
        <v>3257</v>
      </c>
      <c r="Y4643" t="s">
        <v>3258</v>
      </c>
      <c r="Z4643" t="s">
        <v>3259</v>
      </c>
      <c r="AA4643">
        <v>2159062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300000</v>
      </c>
      <c r="G4644" s="202">
        <v>1313257</v>
      </c>
      <c r="H4644" s="198">
        <v>37041.536354166667</v>
      </c>
      <c r="I4644" t="s">
        <v>1435</v>
      </c>
      <c r="M4644" t="s">
        <v>2946</v>
      </c>
      <c r="N4644" t="s">
        <v>1268</v>
      </c>
      <c r="O4644" t="s">
        <v>74</v>
      </c>
      <c r="P4644" s="199">
        <v>10000</v>
      </c>
      <c r="S4644" t="s">
        <v>2947</v>
      </c>
      <c r="T4644" t="s">
        <v>3255</v>
      </c>
      <c r="U4644" s="201">
        <v>3.625</v>
      </c>
      <c r="V4644" t="s">
        <v>444</v>
      </c>
      <c r="W4644" t="s">
        <v>1580</v>
      </c>
      <c r="X4644" t="s">
        <v>1093</v>
      </c>
      <c r="Y4644" t="s">
        <v>3275</v>
      </c>
      <c r="Z4644" t="s">
        <v>1909</v>
      </c>
      <c r="AA4644" t="s">
        <v>3749</v>
      </c>
      <c r="AB4644" s="198">
        <v>37043.875</v>
      </c>
      <c r="AC4644" s="198">
        <v>37072.875</v>
      </c>
    </row>
    <row r="4645" spans="1:29" x14ac:dyDescent="0.25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62</v>
      </c>
      <c r="F4645" s="213">
        <f t="shared" si="365"/>
        <v>3100</v>
      </c>
      <c r="G4645" s="202">
        <v>1313259</v>
      </c>
      <c r="H4645" s="198">
        <v>37041.53638888889</v>
      </c>
      <c r="I4645" t="s">
        <v>1249</v>
      </c>
      <c r="J4645" t="s">
        <v>1256</v>
      </c>
      <c r="K4645" t="s">
        <v>1257</v>
      </c>
      <c r="M4645" t="s">
        <v>1657</v>
      </c>
      <c r="N4645" t="s">
        <v>2977</v>
      </c>
      <c r="O4645" t="s">
        <v>911</v>
      </c>
      <c r="P4645" s="199">
        <v>50</v>
      </c>
      <c r="S4645" t="s">
        <v>2945</v>
      </c>
      <c r="T4645" t="s">
        <v>3255</v>
      </c>
      <c r="U4645" s="201">
        <v>25.75</v>
      </c>
      <c r="V4645" t="s">
        <v>3156</v>
      </c>
      <c r="W4645" t="s">
        <v>1247</v>
      </c>
      <c r="X4645" t="s">
        <v>1248</v>
      </c>
      <c r="Y4645" t="s">
        <v>1072</v>
      </c>
      <c r="Z4645" t="s">
        <v>1904</v>
      </c>
      <c r="AA4645">
        <v>626514.1</v>
      </c>
      <c r="AB4645" s="198">
        <v>37073.591666666667</v>
      </c>
      <c r="AC4645" s="198">
        <v>37134.591666666667</v>
      </c>
    </row>
    <row r="4646" spans="1:29" x14ac:dyDescent="0.25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1313260</v>
      </c>
      <c r="H4646" s="198">
        <v>37041.536585648151</v>
      </c>
      <c r="I4646" t="s">
        <v>1451</v>
      </c>
      <c r="M4646" t="s">
        <v>2946</v>
      </c>
      <c r="N4646" t="s">
        <v>96</v>
      </c>
      <c r="O4646" t="s">
        <v>1016</v>
      </c>
      <c r="P4646" s="199">
        <v>10000</v>
      </c>
      <c r="S4646" t="s">
        <v>3329</v>
      </c>
      <c r="T4646" t="s">
        <v>97</v>
      </c>
      <c r="U4646" s="201">
        <v>4.74</v>
      </c>
      <c r="V4646" t="s">
        <v>3373</v>
      </c>
      <c r="W4646" t="s">
        <v>98</v>
      </c>
      <c r="X4646" t="s">
        <v>99</v>
      </c>
      <c r="Y4646" t="s">
        <v>1528</v>
      </c>
      <c r="Z4646" t="s">
        <v>1910</v>
      </c>
      <c r="AA4646">
        <v>819069</v>
      </c>
      <c r="AB4646" s="198">
        <v>37041.875</v>
      </c>
      <c r="AC4646" s="198">
        <v>37041.875</v>
      </c>
    </row>
    <row r="4647" spans="1:29" x14ac:dyDescent="0.25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155000</v>
      </c>
      <c r="G4647" s="202">
        <v>1313266</v>
      </c>
      <c r="H4647" s="198">
        <v>37041.536921296298</v>
      </c>
      <c r="I4647" t="s">
        <v>1272</v>
      </c>
      <c r="M4647" t="s">
        <v>2946</v>
      </c>
      <c r="N4647" t="s">
        <v>1268</v>
      </c>
      <c r="O4647" t="s">
        <v>1537</v>
      </c>
      <c r="P4647" s="199">
        <v>5000</v>
      </c>
      <c r="S4647" t="s">
        <v>2947</v>
      </c>
      <c r="T4647" t="s">
        <v>3255</v>
      </c>
      <c r="U4647" s="201">
        <v>3.7</v>
      </c>
      <c r="V4647" t="s">
        <v>1703</v>
      </c>
      <c r="W4647" t="s">
        <v>1767</v>
      </c>
      <c r="X4647" t="s">
        <v>1269</v>
      </c>
      <c r="Y4647" t="s">
        <v>3275</v>
      </c>
      <c r="Z4647" t="s">
        <v>1909</v>
      </c>
      <c r="AA4647" t="s">
        <v>3750</v>
      </c>
      <c r="AB4647" s="198">
        <v>37073.875</v>
      </c>
      <c r="AC4647" s="198">
        <v>37103.875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1825000</v>
      </c>
      <c r="G4648" s="202">
        <v>1313267</v>
      </c>
      <c r="H4648" s="198">
        <v>37041.53701388889</v>
      </c>
      <c r="I4648" t="s">
        <v>1241</v>
      </c>
      <c r="M4648" t="s">
        <v>2946</v>
      </c>
      <c r="N4648" t="s">
        <v>1268</v>
      </c>
      <c r="O4648" t="s">
        <v>1578</v>
      </c>
      <c r="P4648" s="199">
        <v>5000</v>
      </c>
      <c r="S4648" t="s">
        <v>2947</v>
      </c>
      <c r="T4648" t="s">
        <v>3255</v>
      </c>
      <c r="U4648" s="201">
        <v>3.855</v>
      </c>
      <c r="V4648" t="s">
        <v>1559</v>
      </c>
      <c r="W4648" t="s">
        <v>1767</v>
      </c>
      <c r="X4648" t="s">
        <v>1269</v>
      </c>
      <c r="Y4648" t="s">
        <v>3275</v>
      </c>
      <c r="Z4648" t="s">
        <v>1909</v>
      </c>
      <c r="AA4648" t="s">
        <v>3751</v>
      </c>
      <c r="AB4648" s="198">
        <v>37257.875</v>
      </c>
      <c r="AC4648" s="198">
        <v>37621.875</v>
      </c>
    </row>
    <row r="4649" spans="1:29" x14ac:dyDescent="0.25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300000</v>
      </c>
      <c r="G4649" s="202">
        <v>1313268</v>
      </c>
      <c r="H4649" s="198">
        <v>37041.53702546296</v>
      </c>
      <c r="I4649" t="s">
        <v>279</v>
      </c>
      <c r="M4649" t="s">
        <v>2946</v>
      </c>
      <c r="N4649" t="s">
        <v>1524</v>
      </c>
      <c r="O4649" t="s">
        <v>3383</v>
      </c>
      <c r="P4649" s="199">
        <v>10000</v>
      </c>
      <c r="S4649" t="s">
        <v>2947</v>
      </c>
      <c r="T4649" t="s">
        <v>3255</v>
      </c>
      <c r="U4649" s="201">
        <v>3.82</v>
      </c>
      <c r="V4649" t="s">
        <v>280</v>
      </c>
      <c r="W4649" t="s">
        <v>1117</v>
      </c>
      <c r="X4649" t="s">
        <v>1118</v>
      </c>
      <c r="Y4649" t="s">
        <v>1528</v>
      </c>
      <c r="Z4649" t="s">
        <v>1909</v>
      </c>
      <c r="AA4649">
        <v>819071</v>
      </c>
      <c r="AB4649" s="198">
        <v>37043.875</v>
      </c>
      <c r="AC4649" s="198">
        <v>37072.875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1313269</v>
      </c>
      <c r="H4650" s="198">
        <v>37041.537037037036</v>
      </c>
      <c r="I4650" t="s">
        <v>500</v>
      </c>
      <c r="M4650" t="s">
        <v>2946</v>
      </c>
      <c r="N4650" t="s">
        <v>1268</v>
      </c>
      <c r="O4650" t="s">
        <v>1537</v>
      </c>
      <c r="P4650" s="199">
        <v>5000</v>
      </c>
      <c r="S4650" t="s">
        <v>2947</v>
      </c>
      <c r="T4650" t="s">
        <v>3255</v>
      </c>
      <c r="U4650" s="201">
        <v>3.7</v>
      </c>
      <c r="V4650" t="s">
        <v>501</v>
      </c>
      <c r="W4650" t="s">
        <v>1767</v>
      </c>
      <c r="X4650" t="s">
        <v>1269</v>
      </c>
      <c r="Y4650" t="s">
        <v>3275</v>
      </c>
      <c r="Z4650" t="s">
        <v>1909</v>
      </c>
      <c r="AA4650" t="s">
        <v>3752</v>
      </c>
      <c r="AB4650" s="198">
        <v>37073.875</v>
      </c>
      <c r="AC4650" s="198">
        <v>37103.875</v>
      </c>
    </row>
    <row r="4651" spans="1:29" x14ac:dyDescent="0.25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</v>
      </c>
      <c r="G4651" s="202">
        <v>1313271</v>
      </c>
      <c r="H4651" s="198">
        <v>37041.537048611113</v>
      </c>
      <c r="I4651" t="s">
        <v>3114</v>
      </c>
      <c r="M4651" t="s">
        <v>1657</v>
      </c>
      <c r="N4651" t="s">
        <v>2977</v>
      </c>
      <c r="O4651" t="s">
        <v>518</v>
      </c>
      <c r="P4651" s="199">
        <v>50</v>
      </c>
      <c r="S4651" t="s">
        <v>2945</v>
      </c>
      <c r="T4651" t="s">
        <v>3255</v>
      </c>
      <c r="U4651" s="201">
        <v>38.5</v>
      </c>
      <c r="V4651" t="s">
        <v>1079</v>
      </c>
      <c r="W4651" t="s">
        <v>2997</v>
      </c>
      <c r="X4651" t="s">
        <v>2989</v>
      </c>
      <c r="Y4651" t="s">
        <v>1072</v>
      </c>
      <c r="Z4651" t="s">
        <v>1904</v>
      </c>
      <c r="AA4651">
        <v>626516.1</v>
      </c>
      <c r="AB4651" s="198">
        <v>37377.71597222222</v>
      </c>
      <c r="AC4651" s="198">
        <v>37407.71597222222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111000</v>
      </c>
      <c r="G4652" s="202">
        <v>1313272</v>
      </c>
      <c r="H4652" s="198">
        <v>37041.537118055552</v>
      </c>
      <c r="I4652" t="s">
        <v>1425</v>
      </c>
      <c r="M4652" t="s">
        <v>2946</v>
      </c>
      <c r="N4652" t="s">
        <v>1268</v>
      </c>
      <c r="O4652" t="s">
        <v>884</v>
      </c>
      <c r="Q4652" s="199">
        <v>3700</v>
      </c>
      <c r="S4652" t="s">
        <v>2947</v>
      </c>
      <c r="T4652" t="s">
        <v>3255</v>
      </c>
      <c r="U4652" s="201">
        <v>3.52</v>
      </c>
      <c r="V4652" t="s">
        <v>1452</v>
      </c>
      <c r="W4652" t="s">
        <v>2937</v>
      </c>
      <c r="X4652" t="s">
        <v>2938</v>
      </c>
      <c r="Y4652" t="s">
        <v>3275</v>
      </c>
      <c r="Z4652" t="s">
        <v>1909</v>
      </c>
      <c r="AA4652" t="s">
        <v>3753</v>
      </c>
      <c r="AB4652" s="198">
        <v>37043.875</v>
      </c>
      <c r="AC4652" s="198">
        <v>37072.875</v>
      </c>
    </row>
    <row r="4653" spans="1:29" x14ac:dyDescent="0.25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18250</v>
      </c>
      <c r="G4653" s="202">
        <v>1313274</v>
      </c>
      <c r="H4653" s="198">
        <v>37041.537557870368</v>
      </c>
      <c r="I4653" t="s">
        <v>1276</v>
      </c>
      <c r="M4653" t="s">
        <v>1657</v>
      </c>
      <c r="N4653" t="s">
        <v>2977</v>
      </c>
      <c r="O4653" t="s">
        <v>3754</v>
      </c>
      <c r="P4653" s="199">
        <v>50</v>
      </c>
      <c r="S4653" t="s">
        <v>2945</v>
      </c>
      <c r="T4653" t="s">
        <v>3255</v>
      </c>
      <c r="U4653" s="201">
        <v>22.25</v>
      </c>
      <c r="V4653" t="s">
        <v>1683</v>
      </c>
      <c r="W4653" t="s">
        <v>1678</v>
      </c>
      <c r="X4653" t="s">
        <v>2986</v>
      </c>
      <c r="Y4653" t="s">
        <v>1072</v>
      </c>
      <c r="Z4653" t="s">
        <v>1904</v>
      </c>
      <c r="AA4653">
        <v>626517.1</v>
      </c>
      <c r="AB4653" s="198">
        <v>37257.875</v>
      </c>
      <c r="AC4653" s="198">
        <v>37621.875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155000</v>
      </c>
      <c r="G4654" s="202">
        <v>1313275</v>
      </c>
      <c r="H4654" s="198">
        <v>37041.537685185183</v>
      </c>
      <c r="I4654" t="s">
        <v>1600</v>
      </c>
      <c r="M4654" t="s">
        <v>2946</v>
      </c>
      <c r="N4654" t="s">
        <v>1268</v>
      </c>
      <c r="O4654" t="s">
        <v>1537</v>
      </c>
      <c r="Q4654" s="199">
        <v>5000</v>
      </c>
      <c r="S4654" t="s">
        <v>2947</v>
      </c>
      <c r="T4654" t="s">
        <v>3255</v>
      </c>
      <c r="U4654" s="201">
        <v>3.7050000000000001</v>
      </c>
      <c r="V4654" t="s">
        <v>160</v>
      </c>
      <c r="W4654" t="s">
        <v>1767</v>
      </c>
      <c r="X4654" t="s">
        <v>1269</v>
      </c>
      <c r="Y4654" t="s">
        <v>3275</v>
      </c>
      <c r="Z4654" t="s">
        <v>1909</v>
      </c>
      <c r="AA4654" t="s">
        <v>3755</v>
      </c>
      <c r="AB4654" s="198">
        <v>37073.875</v>
      </c>
      <c r="AC4654" s="198">
        <v>37103.875</v>
      </c>
    </row>
    <row r="4655" spans="1:29" x14ac:dyDescent="0.25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11</v>
      </c>
      <c r="G4655" s="202">
        <v>1313276</v>
      </c>
      <c r="H4655" s="198">
        <v>37041.53769675926</v>
      </c>
      <c r="I4655" t="s">
        <v>3306</v>
      </c>
      <c r="M4655" t="s">
        <v>2952</v>
      </c>
      <c r="N4655" t="s">
        <v>3252</v>
      </c>
      <c r="O4655" t="s">
        <v>3253</v>
      </c>
      <c r="Q4655" s="199">
        <v>11</v>
      </c>
      <c r="S4655" t="s">
        <v>3254</v>
      </c>
      <c r="T4655" t="s">
        <v>3255</v>
      </c>
      <c r="U4655" s="201">
        <v>1688</v>
      </c>
      <c r="V4655" t="s">
        <v>3604</v>
      </c>
      <c r="W4655" t="s">
        <v>3261</v>
      </c>
      <c r="X4655" t="s">
        <v>3257</v>
      </c>
      <c r="Y4655" t="s">
        <v>3258</v>
      </c>
      <c r="Z4655" t="s">
        <v>3259</v>
      </c>
      <c r="AA4655">
        <v>2159060</v>
      </c>
    </row>
    <row r="4656" spans="1:29" x14ac:dyDescent="0.25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3">
        <f t="shared" si="365"/>
        <v>1500</v>
      </c>
      <c r="G4656" s="202">
        <v>1313277</v>
      </c>
      <c r="H4656" s="198">
        <v>37041.537789351853</v>
      </c>
      <c r="I4656" t="s">
        <v>2987</v>
      </c>
      <c r="M4656" t="s">
        <v>1657</v>
      </c>
      <c r="N4656" t="s">
        <v>2977</v>
      </c>
      <c r="O4656" t="s">
        <v>1263</v>
      </c>
      <c r="P4656" s="199">
        <v>50</v>
      </c>
      <c r="S4656" t="s">
        <v>2945</v>
      </c>
      <c r="T4656" t="s">
        <v>3255</v>
      </c>
      <c r="U4656" s="201">
        <v>44.25</v>
      </c>
      <c r="V4656" t="s">
        <v>515</v>
      </c>
      <c r="W4656" t="s">
        <v>2981</v>
      </c>
      <c r="X4656" t="s">
        <v>2982</v>
      </c>
      <c r="Y4656" t="s">
        <v>1072</v>
      </c>
      <c r="Z4656" t="s">
        <v>1904</v>
      </c>
      <c r="AA4656">
        <v>626519.1</v>
      </c>
      <c r="AB4656" s="198">
        <v>37043.71597222222</v>
      </c>
      <c r="AC4656" s="198">
        <v>37072.71597222222</v>
      </c>
    </row>
    <row r="4657" spans="1:29" x14ac:dyDescent="0.25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1313282</v>
      </c>
      <c r="H4657" s="198">
        <v>37041.538055555553</v>
      </c>
      <c r="I4657" t="s">
        <v>1276</v>
      </c>
      <c r="M4657" t="s">
        <v>2946</v>
      </c>
      <c r="N4657" t="s">
        <v>1524</v>
      </c>
      <c r="O4657" t="s">
        <v>495</v>
      </c>
      <c r="Q4657" s="199">
        <v>5000</v>
      </c>
      <c r="S4657" t="s">
        <v>2947</v>
      </c>
      <c r="T4657" t="s">
        <v>3255</v>
      </c>
      <c r="U4657" s="201">
        <v>3.55</v>
      </c>
      <c r="V4657" t="s">
        <v>332</v>
      </c>
      <c r="W4657" t="s">
        <v>1388</v>
      </c>
      <c r="X4657" t="s">
        <v>85</v>
      </c>
      <c r="Y4657" t="s">
        <v>1528</v>
      </c>
      <c r="Z4657" t="s">
        <v>1909</v>
      </c>
      <c r="AA4657">
        <v>819075</v>
      </c>
      <c r="AB4657" s="198">
        <v>37043.875</v>
      </c>
      <c r="AC4657" s="198">
        <v>37072.875</v>
      </c>
    </row>
    <row r="4658" spans="1:29" x14ac:dyDescent="0.25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1313284</v>
      </c>
      <c r="H4658" s="198">
        <v>37041.53806712963</v>
      </c>
      <c r="I4658" t="s">
        <v>1276</v>
      </c>
      <c r="M4658" t="s">
        <v>2946</v>
      </c>
      <c r="N4658" t="s">
        <v>3756</v>
      </c>
      <c r="O4658" t="s">
        <v>3757</v>
      </c>
      <c r="Q4658" s="199">
        <v>5000</v>
      </c>
      <c r="S4658" t="s">
        <v>2947</v>
      </c>
      <c r="T4658" t="s">
        <v>3255</v>
      </c>
      <c r="U4658" s="201">
        <v>0.125</v>
      </c>
      <c r="V4658" t="s">
        <v>1588</v>
      </c>
      <c r="W4658" t="s">
        <v>89</v>
      </c>
      <c r="X4658" t="s">
        <v>1576</v>
      </c>
      <c r="Y4658" t="s">
        <v>1528</v>
      </c>
      <c r="Z4658" t="s">
        <v>1909</v>
      </c>
      <c r="AA4658" t="s">
        <v>3758</v>
      </c>
      <c r="AB4658" s="198">
        <v>37073</v>
      </c>
      <c r="AC4658" s="198">
        <v>37195</v>
      </c>
    </row>
    <row r="4659" spans="1:29" x14ac:dyDescent="0.25">
      <c r="A4659" s="44" t="str">
        <f t="shared" si="361"/>
        <v xml:space="preserve"> Metals Financial</v>
      </c>
      <c r="B4659" s="44" t="str">
        <f t="shared" si="362"/>
        <v/>
      </c>
      <c r="C4659" s="44" t="str">
        <f t="shared" si="363"/>
        <v>Metals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</v>
      </c>
      <c r="F4659" s="213">
        <f t="shared" si="365"/>
        <v>20</v>
      </c>
      <c r="G4659" s="202">
        <v>1313285</v>
      </c>
      <c r="H4659" s="198">
        <v>37041.538090277776</v>
      </c>
      <c r="I4659" t="s">
        <v>4693</v>
      </c>
      <c r="M4659" t="s">
        <v>2952</v>
      </c>
      <c r="N4659" t="s">
        <v>3252</v>
      </c>
      <c r="O4659" t="s">
        <v>3253</v>
      </c>
      <c r="P4659" s="199">
        <v>20</v>
      </c>
      <c r="S4659" t="s">
        <v>3254</v>
      </c>
      <c r="T4659" t="s">
        <v>3255</v>
      </c>
      <c r="U4659" s="201">
        <v>1687</v>
      </c>
      <c r="V4659" t="s">
        <v>4694</v>
      </c>
      <c r="W4659" t="s">
        <v>3261</v>
      </c>
      <c r="X4659" t="s">
        <v>3257</v>
      </c>
      <c r="Y4659" t="s">
        <v>3258</v>
      </c>
      <c r="Z4659" t="s">
        <v>3259</v>
      </c>
      <c r="AA4659">
        <v>2159058</v>
      </c>
    </row>
    <row r="4660" spans="1:29" x14ac:dyDescent="0.25">
      <c r="A4660" s="44" t="str">
        <f t="shared" si="361"/>
        <v xml:space="preserve"> Metals Financial</v>
      </c>
      <c r="B4660" s="44" t="str">
        <f t="shared" si="362"/>
        <v/>
      </c>
      <c r="C4660" s="44" t="str">
        <f t="shared" si="363"/>
        <v>Metals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1</v>
      </c>
      <c r="G4660" s="202">
        <v>1313286</v>
      </c>
      <c r="H4660" s="198">
        <v>37041.538124999999</v>
      </c>
      <c r="I4660" t="s">
        <v>3432</v>
      </c>
      <c r="M4660" t="s">
        <v>2952</v>
      </c>
      <c r="N4660" t="s">
        <v>3265</v>
      </c>
      <c r="O4660" t="s">
        <v>1350</v>
      </c>
      <c r="P4660" s="199">
        <v>1</v>
      </c>
      <c r="S4660" t="s">
        <v>3254</v>
      </c>
      <c r="T4660" t="s">
        <v>3255</v>
      </c>
      <c r="U4660" s="201">
        <v>1511.75</v>
      </c>
      <c r="V4660" t="s">
        <v>451</v>
      </c>
      <c r="W4660" t="s">
        <v>3261</v>
      </c>
      <c r="X4660" t="s">
        <v>3257</v>
      </c>
      <c r="Y4660" t="s">
        <v>3258</v>
      </c>
      <c r="Z4660" t="s">
        <v>3259</v>
      </c>
      <c r="AA4660">
        <v>2159056</v>
      </c>
      <c r="AB4660" s="198">
        <v>37062</v>
      </c>
      <c r="AC4660" s="198">
        <v>37062</v>
      </c>
    </row>
    <row r="4661" spans="1:29" x14ac:dyDescent="0.25">
      <c r="A4661" s="44" t="str">
        <f t="shared" si="361"/>
        <v xml:space="preserve"> Metals Financial</v>
      </c>
      <c r="B4661" s="44" t="str">
        <f t="shared" si="362"/>
        <v/>
      </c>
      <c r="C4661" s="44" t="str">
        <f t="shared" si="363"/>
        <v>Metals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</v>
      </c>
      <c r="G4661" s="202">
        <v>1313290</v>
      </c>
      <c r="H4661" s="198">
        <v>37041.538414351853</v>
      </c>
      <c r="I4661" t="s">
        <v>3421</v>
      </c>
      <c r="M4661" t="s">
        <v>2952</v>
      </c>
      <c r="N4661" t="s">
        <v>3252</v>
      </c>
      <c r="O4661" t="s">
        <v>3253</v>
      </c>
      <c r="Q4661" s="199">
        <v>2</v>
      </c>
      <c r="S4661" t="s">
        <v>3254</v>
      </c>
      <c r="T4661" t="s">
        <v>3255</v>
      </c>
      <c r="U4661" s="201">
        <v>1688</v>
      </c>
      <c r="V4661" t="s">
        <v>3422</v>
      </c>
      <c r="W4661" t="s">
        <v>3261</v>
      </c>
      <c r="X4661" t="s">
        <v>3257</v>
      </c>
      <c r="Y4661" t="s">
        <v>3258</v>
      </c>
      <c r="Z4661" t="s">
        <v>3259</v>
      </c>
      <c r="AA4661">
        <v>2159054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620000</v>
      </c>
      <c r="G4662" s="202">
        <v>1313291</v>
      </c>
      <c r="H4662" s="198">
        <v>37041.538518518515</v>
      </c>
      <c r="I4662" t="s">
        <v>1094</v>
      </c>
      <c r="M4662" t="s">
        <v>2946</v>
      </c>
      <c r="N4662" t="s">
        <v>1268</v>
      </c>
      <c r="O4662" t="s">
        <v>1537</v>
      </c>
      <c r="P4662" s="199">
        <v>20000</v>
      </c>
      <c r="S4662" t="s">
        <v>2947</v>
      </c>
      <c r="T4662" t="s">
        <v>3255</v>
      </c>
      <c r="U4662" s="201">
        <v>3.6949999999999998</v>
      </c>
      <c r="V4662" t="s">
        <v>136</v>
      </c>
      <c r="W4662" t="s">
        <v>1767</v>
      </c>
      <c r="X4662" t="s">
        <v>1269</v>
      </c>
      <c r="Y4662" t="s">
        <v>3275</v>
      </c>
      <c r="Z4662" t="s">
        <v>1909</v>
      </c>
      <c r="AA4662" t="s">
        <v>3759</v>
      </c>
      <c r="AB4662" s="198">
        <v>37073.875</v>
      </c>
      <c r="AC4662" s="198">
        <v>37103.875</v>
      </c>
    </row>
    <row r="4663" spans="1:29" x14ac:dyDescent="0.25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</v>
      </c>
      <c r="G4663" s="202">
        <v>1313292</v>
      </c>
      <c r="H4663" s="198">
        <v>37041.538576388892</v>
      </c>
      <c r="I4663" t="s">
        <v>3421</v>
      </c>
      <c r="M4663" t="s">
        <v>2952</v>
      </c>
      <c r="N4663" t="s">
        <v>3265</v>
      </c>
      <c r="O4663" t="s">
        <v>3266</v>
      </c>
      <c r="P4663" s="199">
        <v>2</v>
      </c>
      <c r="S4663" t="s">
        <v>3254</v>
      </c>
      <c r="T4663" t="s">
        <v>3255</v>
      </c>
      <c r="U4663" s="201">
        <v>1523</v>
      </c>
      <c r="V4663" t="s">
        <v>3422</v>
      </c>
      <c r="W4663" t="s">
        <v>3261</v>
      </c>
      <c r="X4663" t="s">
        <v>3257</v>
      </c>
      <c r="Y4663" t="s">
        <v>3258</v>
      </c>
      <c r="Z4663" t="s">
        <v>3259</v>
      </c>
      <c r="AA4663">
        <v>2159052</v>
      </c>
    </row>
    <row r="4664" spans="1:29" x14ac:dyDescent="0.25">
      <c r="A4664" s="44" t="str">
        <f t="shared" si="361"/>
        <v>US Power Financial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</v>
      </c>
      <c r="G4664" s="202">
        <v>1313293</v>
      </c>
      <c r="H4664" s="198">
        <v>37041.538865740738</v>
      </c>
      <c r="I4664" t="s">
        <v>1546</v>
      </c>
      <c r="M4664" t="s">
        <v>1657</v>
      </c>
      <c r="N4664" t="s">
        <v>1069</v>
      </c>
      <c r="O4664" t="s">
        <v>45</v>
      </c>
      <c r="P4664" s="199">
        <v>50</v>
      </c>
      <c r="S4664" t="s">
        <v>2945</v>
      </c>
      <c r="T4664" t="s">
        <v>3255</v>
      </c>
      <c r="U4664" s="201">
        <v>44</v>
      </c>
      <c r="V4664" t="s">
        <v>4800</v>
      </c>
      <c r="W4664" t="s">
        <v>1242</v>
      </c>
      <c r="X4664" t="s">
        <v>2984</v>
      </c>
      <c r="Y4664" t="s">
        <v>1072</v>
      </c>
      <c r="Z4664" t="s">
        <v>1909</v>
      </c>
      <c r="AA4664">
        <v>626523.1</v>
      </c>
      <c r="AB4664" s="198">
        <v>37043.875</v>
      </c>
      <c r="AC4664" s="198">
        <v>37043.875</v>
      </c>
    </row>
    <row r="4665" spans="1:29" x14ac:dyDescent="0.25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</v>
      </c>
      <c r="G4665" s="202">
        <v>1313294</v>
      </c>
      <c r="H4665" s="198">
        <v>37041.538946759261</v>
      </c>
      <c r="I4665" t="s">
        <v>1276</v>
      </c>
      <c r="J4665" t="s">
        <v>1256</v>
      </c>
      <c r="K4665" t="s">
        <v>1257</v>
      </c>
      <c r="M4665" t="s">
        <v>1657</v>
      </c>
      <c r="N4665" t="s">
        <v>2977</v>
      </c>
      <c r="O4665" t="s">
        <v>3000</v>
      </c>
      <c r="P4665" s="199">
        <v>50</v>
      </c>
      <c r="S4665" t="s">
        <v>2945</v>
      </c>
      <c r="T4665" t="s">
        <v>3255</v>
      </c>
      <c r="U4665" s="201">
        <v>48.5</v>
      </c>
      <c r="V4665" t="s">
        <v>268</v>
      </c>
      <c r="W4665" t="s">
        <v>1242</v>
      </c>
      <c r="X4665" t="s">
        <v>3001</v>
      </c>
      <c r="Y4665" t="s">
        <v>1072</v>
      </c>
      <c r="Z4665" t="s">
        <v>1904</v>
      </c>
      <c r="AA4665">
        <v>626524.1</v>
      </c>
      <c r="AB4665" s="198">
        <v>37043.71597222222</v>
      </c>
      <c r="AC4665" s="198">
        <v>37072.71597222222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1313295</v>
      </c>
      <c r="H4666" s="198">
        <v>37041.538958333331</v>
      </c>
      <c r="I4666" t="s">
        <v>1254</v>
      </c>
      <c r="M4666" t="s">
        <v>2946</v>
      </c>
      <c r="N4666" t="s">
        <v>1268</v>
      </c>
      <c r="O4666" t="s">
        <v>1537</v>
      </c>
      <c r="P4666" s="199">
        <v>10000</v>
      </c>
      <c r="S4666" t="s">
        <v>2947</v>
      </c>
      <c r="T4666" t="s">
        <v>3255</v>
      </c>
      <c r="U4666" s="201">
        <v>3.69</v>
      </c>
      <c r="V4666" t="s">
        <v>3221</v>
      </c>
      <c r="W4666" t="s">
        <v>1767</v>
      </c>
      <c r="X4666" t="s">
        <v>1269</v>
      </c>
      <c r="Y4666" t="s">
        <v>3275</v>
      </c>
      <c r="Z4666" t="s">
        <v>1909</v>
      </c>
      <c r="AA4666" t="s">
        <v>3760</v>
      </c>
      <c r="AB4666" s="198">
        <v>37073.875</v>
      </c>
      <c r="AC4666" s="198">
        <v>37103.875</v>
      </c>
    </row>
    <row r="4667" spans="1:29" x14ac:dyDescent="0.25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775</v>
      </c>
      <c r="G4667" s="202">
        <v>1313296</v>
      </c>
      <c r="H4667" s="198">
        <v>37041.539027777777</v>
      </c>
      <c r="I4667" t="s">
        <v>1262</v>
      </c>
      <c r="M4667" t="s">
        <v>1657</v>
      </c>
      <c r="N4667" t="s">
        <v>2902</v>
      </c>
      <c r="O4667" t="s">
        <v>1378</v>
      </c>
      <c r="P4667" s="199">
        <v>25</v>
      </c>
      <c r="S4667" t="s">
        <v>2945</v>
      </c>
      <c r="T4667" t="s">
        <v>3255</v>
      </c>
      <c r="U4667" s="201">
        <v>352</v>
      </c>
      <c r="V4667" t="s">
        <v>2036</v>
      </c>
      <c r="W4667" t="s">
        <v>1436</v>
      </c>
      <c r="X4667" t="s">
        <v>2903</v>
      </c>
      <c r="Y4667" t="s">
        <v>1072</v>
      </c>
      <c r="Z4667" t="s">
        <v>1904</v>
      </c>
      <c r="AA4667">
        <v>626525.1</v>
      </c>
      <c r="AB4667" s="198">
        <v>37104.875</v>
      </c>
      <c r="AC4667" s="198">
        <v>37134.875</v>
      </c>
    </row>
    <row r="4668" spans="1:29" x14ac:dyDescent="0.25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3">
        <f t="shared" si="365"/>
        <v>20</v>
      </c>
      <c r="G4668" s="202">
        <v>1313297</v>
      </c>
      <c r="H4668" s="198">
        <v>37041.5391087963</v>
      </c>
      <c r="I4668" t="s">
        <v>3322</v>
      </c>
      <c r="M4668" t="s">
        <v>2952</v>
      </c>
      <c r="N4668" t="s">
        <v>3252</v>
      </c>
      <c r="O4668" t="s">
        <v>3253</v>
      </c>
      <c r="P4668" s="199">
        <v>20</v>
      </c>
      <c r="S4668" t="s">
        <v>3254</v>
      </c>
      <c r="T4668" t="s">
        <v>3255</v>
      </c>
      <c r="U4668" s="201">
        <v>1686</v>
      </c>
      <c r="V4668" t="s">
        <v>4743</v>
      </c>
      <c r="W4668" t="s">
        <v>3261</v>
      </c>
      <c r="X4668" t="s">
        <v>3257</v>
      </c>
      <c r="Y4668" t="s">
        <v>3258</v>
      </c>
      <c r="Z4668" t="s">
        <v>3259</v>
      </c>
      <c r="AA4668">
        <v>2159050</v>
      </c>
    </row>
    <row r="4669" spans="1:29" x14ac:dyDescent="0.25">
      <c r="A4669" s="44" t="str">
        <f t="shared" si="361"/>
        <v xml:space="preserve"> Metals Financial</v>
      </c>
      <c r="B4669" s="44" t="str">
        <f t="shared" si="362"/>
        <v/>
      </c>
      <c r="C4669" s="44" t="str">
        <f t="shared" si="363"/>
        <v>Metals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18</v>
      </c>
      <c r="G4669" s="202">
        <v>1313299</v>
      </c>
      <c r="H4669" s="198">
        <v>37041.539224537039</v>
      </c>
      <c r="I4669" t="s">
        <v>3316</v>
      </c>
      <c r="M4669" t="s">
        <v>2952</v>
      </c>
      <c r="N4669" t="s">
        <v>3252</v>
      </c>
      <c r="O4669" t="s">
        <v>3253</v>
      </c>
      <c r="Q4669" s="199">
        <v>18</v>
      </c>
      <c r="S4669" t="s">
        <v>3254</v>
      </c>
      <c r="T4669" t="s">
        <v>3255</v>
      </c>
      <c r="U4669" s="201">
        <v>1687</v>
      </c>
      <c r="V4669" t="s">
        <v>181</v>
      </c>
      <c r="W4669" t="s">
        <v>3261</v>
      </c>
      <c r="X4669" t="s">
        <v>3257</v>
      </c>
      <c r="Y4669" t="s">
        <v>3258</v>
      </c>
      <c r="Z4669" t="s">
        <v>3259</v>
      </c>
      <c r="AA4669">
        <v>2159048</v>
      </c>
    </row>
    <row r="4670" spans="1:29" x14ac:dyDescent="0.25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150000</v>
      </c>
      <c r="G4670" s="202">
        <v>1313298</v>
      </c>
      <c r="H4670" s="198">
        <v>37041.539224537039</v>
      </c>
      <c r="I4670" t="s">
        <v>1406</v>
      </c>
      <c r="M4670" t="s">
        <v>2946</v>
      </c>
      <c r="N4670" t="s">
        <v>1524</v>
      </c>
      <c r="O4670" t="s">
        <v>462</v>
      </c>
      <c r="P4670" s="199">
        <v>5000</v>
      </c>
      <c r="S4670" t="s">
        <v>2947</v>
      </c>
      <c r="T4670" t="s">
        <v>3255</v>
      </c>
      <c r="U4670" s="201">
        <v>3.5924999999999998</v>
      </c>
      <c r="V4670" t="s">
        <v>3761</v>
      </c>
      <c r="W4670" t="s">
        <v>1107</v>
      </c>
      <c r="X4670" t="s">
        <v>1108</v>
      </c>
      <c r="Y4670" t="s">
        <v>1528</v>
      </c>
      <c r="Z4670" t="s">
        <v>1909</v>
      </c>
      <c r="AA4670">
        <v>819083</v>
      </c>
      <c r="AB4670" s="198">
        <v>37043.875</v>
      </c>
      <c r="AC4670" s="198">
        <v>37072.875</v>
      </c>
    </row>
    <row r="4671" spans="1:29" x14ac:dyDescent="0.25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1313300</v>
      </c>
      <c r="H4671" s="198">
        <v>37041.539293981485</v>
      </c>
      <c r="I4671" t="s">
        <v>1267</v>
      </c>
      <c r="M4671" t="s">
        <v>3086</v>
      </c>
      <c r="N4671" t="s">
        <v>1063</v>
      </c>
      <c r="O4671" t="s">
        <v>2972</v>
      </c>
      <c r="Q4671" s="199">
        <v>50000</v>
      </c>
      <c r="S4671" t="s">
        <v>2953</v>
      </c>
      <c r="T4671" t="s">
        <v>3255</v>
      </c>
      <c r="U4671" s="201">
        <v>28.61</v>
      </c>
      <c r="V4671" t="s">
        <v>1511</v>
      </c>
      <c r="W4671" t="s">
        <v>1065</v>
      </c>
      <c r="X4671" t="s">
        <v>1066</v>
      </c>
      <c r="Y4671" t="s">
        <v>1670</v>
      </c>
      <c r="Z4671" t="s">
        <v>1909</v>
      </c>
      <c r="AA4671">
        <v>109837</v>
      </c>
      <c r="AB4671" s="198">
        <v>37073</v>
      </c>
      <c r="AC4671" s="198">
        <v>37103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310000</v>
      </c>
      <c r="G4672" s="202">
        <v>1313301</v>
      </c>
      <c r="H4672" s="198">
        <v>37041.539363425924</v>
      </c>
      <c r="I4672" t="s">
        <v>1272</v>
      </c>
      <c r="M4672" t="s">
        <v>2946</v>
      </c>
      <c r="N4672" t="s">
        <v>1268</v>
      </c>
      <c r="O4672" t="s">
        <v>1537</v>
      </c>
      <c r="P4672" s="199">
        <v>10000</v>
      </c>
      <c r="S4672" t="s">
        <v>2947</v>
      </c>
      <c r="T4672" t="s">
        <v>3255</v>
      </c>
      <c r="U4672" s="201">
        <v>3.69</v>
      </c>
      <c r="V4672" t="s">
        <v>1703</v>
      </c>
      <c r="W4672" t="s">
        <v>1767</v>
      </c>
      <c r="X4672" t="s">
        <v>1269</v>
      </c>
      <c r="Y4672" t="s">
        <v>3275</v>
      </c>
      <c r="Z4672" t="s">
        <v>1909</v>
      </c>
      <c r="AA4672" t="s">
        <v>3762</v>
      </c>
      <c r="AB4672" s="198">
        <v>37073.875</v>
      </c>
      <c r="AC4672" s="198">
        <v>37103.875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1313306</v>
      </c>
      <c r="H4673" s="198">
        <v>37041.539675925924</v>
      </c>
      <c r="I4673" t="s">
        <v>3227</v>
      </c>
      <c r="M4673" t="s">
        <v>2946</v>
      </c>
      <c r="N4673" t="s">
        <v>1268</v>
      </c>
      <c r="O4673" t="s">
        <v>1537</v>
      </c>
      <c r="P4673" s="199">
        <v>10000</v>
      </c>
      <c r="S4673" t="s">
        <v>2947</v>
      </c>
      <c r="T4673" t="s">
        <v>3255</v>
      </c>
      <c r="U4673" s="201">
        <v>3.69</v>
      </c>
      <c r="V4673" t="s">
        <v>3198</v>
      </c>
      <c r="W4673" t="s">
        <v>1767</v>
      </c>
      <c r="X4673" t="s">
        <v>1269</v>
      </c>
      <c r="Y4673" t="s">
        <v>3275</v>
      </c>
      <c r="Z4673" t="s">
        <v>1909</v>
      </c>
      <c r="AA4673" t="s">
        <v>3763</v>
      </c>
      <c r="AB4673" s="198">
        <v>37073.875</v>
      </c>
      <c r="AC4673" s="198">
        <v>37103.875</v>
      </c>
    </row>
    <row r="4674" spans="1:29" x14ac:dyDescent="0.25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1313307</v>
      </c>
      <c r="H4674" s="198">
        <v>37041.539710648147</v>
      </c>
      <c r="I4674" t="s">
        <v>1062</v>
      </c>
      <c r="M4674" t="s">
        <v>3086</v>
      </c>
      <c r="N4674" t="s">
        <v>1063</v>
      </c>
      <c r="O4674" t="s">
        <v>2972</v>
      </c>
      <c r="P4674" s="199">
        <v>50000</v>
      </c>
      <c r="S4674" t="s">
        <v>2953</v>
      </c>
      <c r="T4674" t="s">
        <v>3255</v>
      </c>
      <c r="U4674" s="201">
        <v>28.59</v>
      </c>
      <c r="V4674" t="s">
        <v>80</v>
      </c>
      <c r="W4674" t="s">
        <v>1065</v>
      </c>
      <c r="X4674" t="s">
        <v>1066</v>
      </c>
      <c r="Y4674" t="s">
        <v>1670</v>
      </c>
      <c r="Z4674" t="s">
        <v>1909</v>
      </c>
      <c r="AA4674">
        <v>109838</v>
      </c>
      <c r="AB4674" s="198">
        <v>37073</v>
      </c>
      <c r="AC4674" s="198">
        <v>37103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1313308</v>
      </c>
      <c r="H4675" s="198">
        <v>37041.539722222224</v>
      </c>
      <c r="I4675" t="s">
        <v>1523</v>
      </c>
      <c r="M4675" t="s">
        <v>2946</v>
      </c>
      <c r="N4675" t="s">
        <v>1268</v>
      </c>
      <c r="O4675" t="s">
        <v>1537</v>
      </c>
      <c r="P4675" s="199">
        <v>10000</v>
      </c>
      <c r="S4675" t="s">
        <v>2947</v>
      </c>
      <c r="T4675" t="s">
        <v>3255</v>
      </c>
      <c r="U4675" s="201">
        <v>3.69</v>
      </c>
      <c r="V4675" t="s">
        <v>1115</v>
      </c>
      <c r="W4675" t="s">
        <v>1767</v>
      </c>
      <c r="X4675" t="s">
        <v>1269</v>
      </c>
      <c r="Y4675" t="s">
        <v>3275</v>
      </c>
      <c r="Z4675" t="s">
        <v>1909</v>
      </c>
      <c r="AA4675" t="s">
        <v>3764</v>
      </c>
      <c r="AB4675" s="198">
        <v>37073.875</v>
      </c>
      <c r="AC4675" s="198">
        <v>37103.875</v>
      </c>
    </row>
    <row r="4676" spans="1:29" x14ac:dyDescent="0.25">
      <c r="A4676" s="44" t="str">
        <f t="shared" si="361"/>
        <v xml:space="preserve"> Metals Financial</v>
      </c>
      <c r="B4676" s="44" t="str">
        <f t="shared" si="362"/>
        <v/>
      </c>
      <c r="C4676" s="44" t="str">
        <f t="shared" si="363"/>
        <v>Metals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20</v>
      </c>
      <c r="G4676" s="202">
        <v>1313311</v>
      </c>
      <c r="H4676" s="198">
        <v>37041.539918981478</v>
      </c>
      <c r="I4676" t="s">
        <v>3322</v>
      </c>
      <c r="M4676" t="s">
        <v>2952</v>
      </c>
      <c r="N4676" t="s">
        <v>3252</v>
      </c>
      <c r="O4676" t="s">
        <v>3253</v>
      </c>
      <c r="P4676" s="199">
        <v>20</v>
      </c>
      <c r="S4676" t="s">
        <v>3254</v>
      </c>
      <c r="T4676" t="s">
        <v>3255</v>
      </c>
      <c r="U4676" s="201">
        <v>1687</v>
      </c>
      <c r="V4676" t="s">
        <v>4743</v>
      </c>
      <c r="W4676" t="s">
        <v>3261</v>
      </c>
      <c r="X4676" t="s">
        <v>3257</v>
      </c>
      <c r="Y4676" t="s">
        <v>3258</v>
      </c>
      <c r="Z4676" t="s">
        <v>3259</v>
      </c>
      <c r="AA4676">
        <v>2159044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1313312</v>
      </c>
      <c r="H4677" s="198">
        <v>37041.539976851855</v>
      </c>
      <c r="I4677" t="s">
        <v>1532</v>
      </c>
      <c r="M4677" t="s">
        <v>2946</v>
      </c>
      <c r="N4677" t="s">
        <v>1268</v>
      </c>
      <c r="O4677" t="s">
        <v>111</v>
      </c>
      <c r="P4677" s="199">
        <v>2500</v>
      </c>
      <c r="S4677" t="s">
        <v>2947</v>
      </c>
      <c r="T4677" t="s">
        <v>3255</v>
      </c>
      <c r="U4677" s="201">
        <v>3.81</v>
      </c>
      <c r="V4677" t="s">
        <v>3765</v>
      </c>
      <c r="W4677" t="s">
        <v>1767</v>
      </c>
      <c r="X4677" t="s">
        <v>1269</v>
      </c>
      <c r="Y4677" t="s">
        <v>3275</v>
      </c>
      <c r="Z4677" t="s">
        <v>1909</v>
      </c>
      <c r="AA4677" t="s">
        <v>3766</v>
      </c>
      <c r="AB4677" s="198">
        <v>37135.875</v>
      </c>
      <c r="AC4677" s="198">
        <v>37164.875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365</v>
      </c>
      <c r="F4678" s="213">
        <f t="shared" si="365"/>
        <v>182500</v>
      </c>
      <c r="G4678" s="202">
        <v>1313316</v>
      </c>
      <c r="H4678" s="198">
        <v>37041.540405092594</v>
      </c>
      <c r="I4678" t="s">
        <v>77</v>
      </c>
      <c r="M4678" t="s">
        <v>2946</v>
      </c>
      <c r="N4678" t="s">
        <v>1268</v>
      </c>
      <c r="O4678" t="s">
        <v>1578</v>
      </c>
      <c r="Q4678" s="199">
        <v>500</v>
      </c>
      <c r="S4678" t="s">
        <v>2947</v>
      </c>
      <c r="T4678" t="s">
        <v>3255</v>
      </c>
      <c r="U4678" s="201">
        <v>3.8650000000000002</v>
      </c>
      <c r="V4678" t="s">
        <v>1216</v>
      </c>
      <c r="W4678" t="s">
        <v>1767</v>
      </c>
      <c r="X4678" t="s">
        <v>1269</v>
      </c>
      <c r="Y4678" t="s">
        <v>3275</v>
      </c>
      <c r="Z4678" t="s">
        <v>1909</v>
      </c>
      <c r="AA4678" t="s">
        <v>3767</v>
      </c>
      <c r="AB4678" s="198">
        <v>37257.875</v>
      </c>
      <c r="AC4678" s="198">
        <v>37621.875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31</v>
      </c>
      <c r="F4679" s="213">
        <f t="shared" si="365"/>
        <v>542500</v>
      </c>
      <c r="G4679" s="202">
        <v>1313317</v>
      </c>
      <c r="H4679" s="198">
        <v>37041.540439814817</v>
      </c>
      <c r="I4679" t="s">
        <v>3095</v>
      </c>
      <c r="M4679" t="s">
        <v>2946</v>
      </c>
      <c r="N4679" t="s">
        <v>1268</v>
      </c>
      <c r="O4679" t="s">
        <v>1537</v>
      </c>
      <c r="P4679" s="199">
        <v>17500</v>
      </c>
      <c r="S4679" t="s">
        <v>2947</v>
      </c>
      <c r="T4679" t="s">
        <v>3255</v>
      </c>
      <c r="U4679" s="201">
        <v>3.69</v>
      </c>
      <c r="V4679" t="s">
        <v>1690</v>
      </c>
      <c r="W4679" t="s">
        <v>1767</v>
      </c>
      <c r="X4679" t="s">
        <v>1269</v>
      </c>
      <c r="Y4679" t="s">
        <v>3275</v>
      </c>
      <c r="Z4679" t="s">
        <v>1909</v>
      </c>
      <c r="AA4679" t="s">
        <v>3768</v>
      </c>
      <c r="AB4679" s="198">
        <v>37073.875</v>
      </c>
      <c r="AC4679" s="198">
        <v>37103.875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310000</v>
      </c>
      <c r="G4680" s="202">
        <v>1313319</v>
      </c>
      <c r="H4680" s="198">
        <v>37041.540613425925</v>
      </c>
      <c r="I4680" t="s">
        <v>1267</v>
      </c>
      <c r="M4680" t="s">
        <v>2946</v>
      </c>
      <c r="N4680" t="s">
        <v>1268</v>
      </c>
      <c r="O4680" t="s">
        <v>1537</v>
      </c>
      <c r="Q4680" s="199">
        <v>10000</v>
      </c>
      <c r="S4680" t="s">
        <v>2947</v>
      </c>
      <c r="T4680" t="s">
        <v>3255</v>
      </c>
      <c r="U4680" s="201">
        <v>3.6949999999999998</v>
      </c>
      <c r="V4680" t="s">
        <v>1485</v>
      </c>
      <c r="W4680" t="s">
        <v>1767</v>
      </c>
      <c r="X4680" t="s">
        <v>1269</v>
      </c>
      <c r="Y4680" t="s">
        <v>3275</v>
      </c>
      <c r="Z4680" t="s">
        <v>1909</v>
      </c>
      <c r="AA4680" t="s">
        <v>3769</v>
      </c>
      <c r="AB4680" s="198">
        <v>37073.875</v>
      </c>
      <c r="AC4680" s="198">
        <v>37103.875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151</v>
      </c>
      <c r="F4681" s="213">
        <f t="shared" si="365"/>
        <v>377500</v>
      </c>
      <c r="G4681" s="202">
        <v>1313320</v>
      </c>
      <c r="H4681" s="198">
        <v>37041.540659722225</v>
      </c>
      <c r="I4681" t="s">
        <v>1484</v>
      </c>
      <c r="M4681" t="s">
        <v>2946</v>
      </c>
      <c r="N4681" t="s">
        <v>1268</v>
      </c>
      <c r="O4681" t="s">
        <v>1555</v>
      </c>
      <c r="P4681" s="199">
        <v>2500</v>
      </c>
      <c r="S4681" t="s">
        <v>2947</v>
      </c>
      <c r="T4681" t="s">
        <v>3255</v>
      </c>
      <c r="U4681" s="201">
        <v>4.125</v>
      </c>
      <c r="V4681" t="s">
        <v>3339</v>
      </c>
      <c r="W4681" t="s">
        <v>1767</v>
      </c>
      <c r="X4681" t="s">
        <v>1269</v>
      </c>
      <c r="Y4681" t="s">
        <v>3275</v>
      </c>
      <c r="Z4681" t="s">
        <v>1909</v>
      </c>
      <c r="AA4681" t="s">
        <v>3770</v>
      </c>
      <c r="AB4681" s="198">
        <v>37196</v>
      </c>
      <c r="AC4681" s="198">
        <v>37346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1313326</v>
      </c>
      <c r="H4682" s="198">
        <v>37041.540868055556</v>
      </c>
      <c r="I4682" t="s">
        <v>1570</v>
      </c>
      <c r="M4682" t="s">
        <v>2946</v>
      </c>
      <c r="N4682" t="s">
        <v>1268</v>
      </c>
      <c r="O4682" t="s">
        <v>1555</v>
      </c>
      <c r="P4682" s="199">
        <v>5000</v>
      </c>
      <c r="S4682" t="s">
        <v>2947</v>
      </c>
      <c r="T4682" t="s">
        <v>3255</v>
      </c>
      <c r="U4682" s="201">
        <v>4.125</v>
      </c>
      <c r="V4682" t="s">
        <v>1571</v>
      </c>
      <c r="W4682" t="s">
        <v>1767</v>
      </c>
      <c r="X4682" t="s">
        <v>1269</v>
      </c>
      <c r="Y4682" t="s">
        <v>3275</v>
      </c>
      <c r="Z4682" t="s">
        <v>1909</v>
      </c>
      <c r="AA4682" t="s">
        <v>3771</v>
      </c>
      <c r="AB4682" s="198">
        <v>37196</v>
      </c>
      <c r="AC4682" s="198">
        <v>37346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123</v>
      </c>
      <c r="F4683" s="213">
        <f t="shared" ref="F4683:F4746" si="370">E4683*SUM(P4683:Q4683)</f>
        <v>615000</v>
      </c>
      <c r="G4683" s="202">
        <v>1313327</v>
      </c>
      <c r="H4683" s="198">
        <v>37041.540891203702</v>
      </c>
      <c r="I4683" t="s">
        <v>67</v>
      </c>
      <c r="M4683" t="s">
        <v>2946</v>
      </c>
      <c r="N4683" t="s">
        <v>1268</v>
      </c>
      <c r="O4683" t="s">
        <v>251</v>
      </c>
      <c r="Q4683" s="199">
        <v>5000</v>
      </c>
      <c r="S4683" t="s">
        <v>2947</v>
      </c>
      <c r="T4683" t="s">
        <v>3255</v>
      </c>
      <c r="U4683" s="201">
        <v>3.7949999999999999</v>
      </c>
      <c r="V4683" t="s">
        <v>2912</v>
      </c>
      <c r="W4683" t="s">
        <v>1767</v>
      </c>
      <c r="X4683" t="s">
        <v>1269</v>
      </c>
      <c r="Y4683" t="s">
        <v>3275</v>
      </c>
      <c r="Z4683" t="s">
        <v>1909</v>
      </c>
      <c r="AA4683" t="s">
        <v>3772</v>
      </c>
      <c r="AB4683" s="198">
        <v>37073</v>
      </c>
      <c r="AC4683" s="198">
        <v>37195</v>
      </c>
    </row>
    <row r="4684" spans="1:29" x14ac:dyDescent="0.25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1313329</v>
      </c>
      <c r="H4684" s="198">
        <v>37041.540937500002</v>
      </c>
      <c r="I4684" t="s">
        <v>3427</v>
      </c>
      <c r="M4684" t="s">
        <v>2946</v>
      </c>
      <c r="N4684" t="s">
        <v>1268</v>
      </c>
      <c r="O4684" t="s">
        <v>1537</v>
      </c>
      <c r="P4684" s="199">
        <v>15000</v>
      </c>
      <c r="S4684" t="s">
        <v>2947</v>
      </c>
      <c r="T4684" t="s">
        <v>3255</v>
      </c>
      <c r="U4684" s="201">
        <v>3.69</v>
      </c>
      <c r="V4684" t="s">
        <v>2749</v>
      </c>
      <c r="W4684" t="s">
        <v>1767</v>
      </c>
      <c r="X4684" t="s">
        <v>1269</v>
      </c>
      <c r="Y4684" t="s">
        <v>3275</v>
      </c>
      <c r="Z4684" t="s">
        <v>1909</v>
      </c>
      <c r="AA4684" t="s">
        <v>3773</v>
      </c>
      <c r="AB4684" s="198">
        <v>37073.875</v>
      </c>
      <c r="AC4684" s="198">
        <v>37103.875</v>
      </c>
    </row>
    <row r="4685" spans="1:29" x14ac:dyDescent="0.25">
      <c r="A4685" s="44" t="str">
        <f t="shared" si="366"/>
        <v xml:space="preserve"> Metals Financial</v>
      </c>
      <c r="B4685" s="44" t="str">
        <f t="shared" si="367"/>
        <v/>
      </c>
      <c r="C4685" s="44" t="str">
        <f t="shared" si="368"/>
        <v>Metals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20</v>
      </c>
      <c r="G4685" s="202">
        <v>1313330</v>
      </c>
      <c r="H4685" s="198">
        <v>37041.540949074071</v>
      </c>
      <c r="I4685" t="s">
        <v>1049</v>
      </c>
      <c r="M4685" t="s">
        <v>2952</v>
      </c>
      <c r="N4685" t="s">
        <v>3252</v>
      </c>
      <c r="O4685" t="s">
        <v>3253</v>
      </c>
      <c r="Q4685" s="199">
        <v>20</v>
      </c>
      <c r="S4685" t="s">
        <v>3254</v>
      </c>
      <c r="T4685" t="s">
        <v>3255</v>
      </c>
      <c r="U4685" s="201">
        <v>1688</v>
      </c>
      <c r="V4685" t="s">
        <v>342</v>
      </c>
      <c r="W4685" t="s">
        <v>3261</v>
      </c>
      <c r="X4685" t="s">
        <v>3257</v>
      </c>
      <c r="Y4685" t="s">
        <v>3258</v>
      </c>
      <c r="Z4685" t="s">
        <v>3259</v>
      </c>
      <c r="AA4685">
        <v>2159042</v>
      </c>
    </row>
    <row r="4686" spans="1:29" x14ac:dyDescent="0.25">
      <c r="A4686" s="44" t="str">
        <f t="shared" si="366"/>
        <v xml:space="preserve"> Metals Financial</v>
      </c>
      <c r="B4686" s="44" t="str">
        <f t="shared" si="367"/>
        <v/>
      </c>
      <c r="C4686" s="44" t="str">
        <f t="shared" si="368"/>
        <v>Metals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20</v>
      </c>
      <c r="G4686" s="202">
        <v>1313331</v>
      </c>
      <c r="H4686" s="198">
        <v>37041.541064814817</v>
      </c>
      <c r="I4686" t="s">
        <v>3322</v>
      </c>
      <c r="M4686" t="s">
        <v>2952</v>
      </c>
      <c r="N4686" t="s">
        <v>3252</v>
      </c>
      <c r="O4686" t="s">
        <v>3253</v>
      </c>
      <c r="P4686" s="199">
        <v>20</v>
      </c>
      <c r="S4686" t="s">
        <v>3254</v>
      </c>
      <c r="T4686" t="s">
        <v>3255</v>
      </c>
      <c r="U4686" s="201">
        <v>1687</v>
      </c>
      <c r="V4686" t="s">
        <v>4743</v>
      </c>
      <c r="W4686" t="s">
        <v>3261</v>
      </c>
      <c r="X4686" t="s">
        <v>3257</v>
      </c>
      <c r="Y4686" t="s">
        <v>3258</v>
      </c>
      <c r="Z4686" t="s">
        <v>3259</v>
      </c>
      <c r="AA4686">
        <v>2159040</v>
      </c>
    </row>
    <row r="4687" spans="1:29" x14ac:dyDescent="0.25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151</v>
      </c>
      <c r="F4687" s="213">
        <f t="shared" si="370"/>
        <v>755000</v>
      </c>
      <c r="G4687" s="202">
        <v>1313332</v>
      </c>
      <c r="H4687" s="198">
        <v>37041.541134259256</v>
      </c>
      <c r="I4687" t="s">
        <v>1262</v>
      </c>
      <c r="M4687" t="s">
        <v>2946</v>
      </c>
      <c r="N4687" t="s">
        <v>1268</v>
      </c>
      <c r="O4687" t="s">
        <v>1555</v>
      </c>
      <c r="P4687" s="199">
        <v>5000</v>
      </c>
      <c r="S4687" t="s">
        <v>2947</v>
      </c>
      <c r="T4687" t="s">
        <v>3255</v>
      </c>
      <c r="U4687" s="201">
        <v>4.12</v>
      </c>
      <c r="V4687" t="s">
        <v>1680</v>
      </c>
      <c r="W4687" t="s">
        <v>1767</v>
      </c>
      <c r="X4687" t="s">
        <v>1269</v>
      </c>
      <c r="Y4687" t="s">
        <v>3275</v>
      </c>
      <c r="Z4687" t="s">
        <v>1909</v>
      </c>
      <c r="AA4687" t="s">
        <v>3774</v>
      </c>
      <c r="AB4687" s="198">
        <v>37196</v>
      </c>
      <c r="AC4687" s="198">
        <v>37346</v>
      </c>
    </row>
    <row r="4688" spans="1:29" x14ac:dyDescent="0.25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1313333</v>
      </c>
      <c r="H4688" s="198">
        <v>37041.54146990741</v>
      </c>
      <c r="I4688" t="s">
        <v>3322</v>
      </c>
      <c r="M4688" t="s">
        <v>2952</v>
      </c>
      <c r="N4688" t="s">
        <v>3252</v>
      </c>
      <c r="O4688" t="s">
        <v>3253</v>
      </c>
      <c r="P4688" s="199">
        <v>20</v>
      </c>
      <c r="S4688" t="s">
        <v>3254</v>
      </c>
      <c r="T4688" t="s">
        <v>3255</v>
      </c>
      <c r="U4688" s="201">
        <v>1686</v>
      </c>
      <c r="V4688" t="s">
        <v>4743</v>
      </c>
      <c r="W4688" t="s">
        <v>3261</v>
      </c>
      <c r="X4688" t="s">
        <v>3257</v>
      </c>
      <c r="Y4688" t="s">
        <v>3258</v>
      </c>
      <c r="Z4688" t="s">
        <v>3259</v>
      </c>
      <c r="AA4688">
        <v>2159767</v>
      </c>
    </row>
    <row r="4689" spans="1:29" x14ac:dyDescent="0.25">
      <c r="A4689" s="44" t="str">
        <f t="shared" si="366"/>
        <v xml:space="preserve"> Metals Financial</v>
      </c>
      <c r="B4689" s="44" t="str">
        <f t="shared" si="367"/>
        <v/>
      </c>
      <c r="C4689" s="44" t="str">
        <f t="shared" si="368"/>
        <v>Metals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4</v>
      </c>
      <c r="G4689" s="202">
        <v>1313334</v>
      </c>
      <c r="H4689" s="198">
        <v>37041.541516203702</v>
      </c>
      <c r="I4689" t="s">
        <v>1053</v>
      </c>
      <c r="M4689" t="s">
        <v>2952</v>
      </c>
      <c r="N4689" t="s">
        <v>3252</v>
      </c>
      <c r="O4689" t="s">
        <v>3253</v>
      </c>
      <c r="Q4689" s="199">
        <v>4</v>
      </c>
      <c r="S4689" t="s">
        <v>3254</v>
      </c>
      <c r="T4689" t="s">
        <v>3255</v>
      </c>
      <c r="U4689" s="201">
        <v>1687</v>
      </c>
      <c r="V4689" t="s">
        <v>1054</v>
      </c>
      <c r="W4689" t="s">
        <v>3261</v>
      </c>
      <c r="X4689" t="s">
        <v>3257</v>
      </c>
      <c r="Y4689" t="s">
        <v>3258</v>
      </c>
      <c r="Z4689" t="s">
        <v>3259</v>
      </c>
      <c r="AA4689">
        <v>2159038</v>
      </c>
    </row>
    <row r="4690" spans="1:29" x14ac:dyDescent="0.25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16</v>
      </c>
      <c r="G4690" s="202">
        <v>1313335</v>
      </c>
      <c r="H4690" s="198">
        <v>37041.54184027778</v>
      </c>
      <c r="I4690" t="s">
        <v>3316</v>
      </c>
      <c r="M4690" t="s">
        <v>2952</v>
      </c>
      <c r="N4690" t="s">
        <v>3252</v>
      </c>
      <c r="O4690" t="s">
        <v>3253</v>
      </c>
      <c r="Q4690" s="199">
        <v>16</v>
      </c>
      <c r="S4690" t="s">
        <v>3254</v>
      </c>
      <c r="T4690" t="s">
        <v>3255</v>
      </c>
      <c r="U4690" s="201">
        <v>1686.5</v>
      </c>
      <c r="V4690" t="s">
        <v>181</v>
      </c>
      <c r="W4690" t="s">
        <v>3261</v>
      </c>
      <c r="X4690" t="s">
        <v>3257</v>
      </c>
      <c r="Y4690" t="s">
        <v>3258</v>
      </c>
      <c r="Z4690" t="s">
        <v>3259</v>
      </c>
      <c r="AA4690">
        <v>2159036</v>
      </c>
    </row>
    <row r="4691" spans="1:29" x14ac:dyDescent="0.25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1500</v>
      </c>
      <c r="G4691" s="202">
        <v>1313336</v>
      </c>
      <c r="H4691" s="198">
        <v>37041.541875000003</v>
      </c>
      <c r="I4691" t="s">
        <v>1262</v>
      </c>
      <c r="M4691" t="s">
        <v>1657</v>
      </c>
      <c r="N4691" t="s">
        <v>2977</v>
      </c>
      <c r="O4691" t="s">
        <v>59</v>
      </c>
      <c r="Q4691" s="199">
        <v>50</v>
      </c>
      <c r="S4691" t="s">
        <v>2945</v>
      </c>
      <c r="T4691" t="s">
        <v>3255</v>
      </c>
      <c r="U4691" s="201">
        <v>54.25</v>
      </c>
      <c r="V4691" t="s">
        <v>3152</v>
      </c>
      <c r="W4691" t="s">
        <v>2985</v>
      </c>
      <c r="X4691" t="s">
        <v>1266</v>
      </c>
      <c r="Y4691" t="s">
        <v>1072</v>
      </c>
      <c r="Z4691" t="s">
        <v>1904</v>
      </c>
      <c r="AA4691">
        <v>626528.1</v>
      </c>
      <c r="AB4691" s="198">
        <v>37043.594444444447</v>
      </c>
      <c r="AC4691" s="198">
        <v>37072.594444444447</v>
      </c>
    </row>
    <row r="4692" spans="1:29" x14ac:dyDescent="0.25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3">
        <f t="shared" si="370"/>
        <v>1500</v>
      </c>
      <c r="G4692" s="202">
        <v>1313337</v>
      </c>
      <c r="H4692" s="198">
        <v>37041.541979166665</v>
      </c>
      <c r="I4692" t="s">
        <v>1600</v>
      </c>
      <c r="M4692" t="s">
        <v>1657</v>
      </c>
      <c r="N4692" t="s">
        <v>2977</v>
      </c>
      <c r="O4692" t="s">
        <v>1240</v>
      </c>
      <c r="Q4692" s="199">
        <v>50</v>
      </c>
      <c r="S4692" t="s">
        <v>2945</v>
      </c>
      <c r="T4692" t="s">
        <v>3255</v>
      </c>
      <c r="U4692" s="201">
        <v>35.75</v>
      </c>
      <c r="V4692" t="s">
        <v>1261</v>
      </c>
      <c r="W4692" t="s">
        <v>2997</v>
      </c>
      <c r="X4692" t="s">
        <v>2982</v>
      </c>
      <c r="Y4692" t="s">
        <v>1072</v>
      </c>
      <c r="Z4692" t="s">
        <v>1904</v>
      </c>
      <c r="AA4692">
        <v>626529.1</v>
      </c>
      <c r="AB4692" s="198">
        <v>37135.71597222222</v>
      </c>
      <c r="AC4692" s="198">
        <v>37164.71597222222</v>
      </c>
    </row>
    <row r="4693" spans="1:29" x14ac:dyDescent="0.25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92</v>
      </c>
      <c r="F4693" s="213">
        <f t="shared" si="370"/>
        <v>4600</v>
      </c>
      <c r="G4693" s="202">
        <v>1313338</v>
      </c>
      <c r="H4693" s="198">
        <v>37041.541990740741</v>
      </c>
      <c r="I4693" t="s">
        <v>2976</v>
      </c>
      <c r="M4693" t="s">
        <v>1657</v>
      </c>
      <c r="N4693" t="s">
        <v>2977</v>
      </c>
      <c r="O4693" t="s">
        <v>3417</v>
      </c>
      <c r="Q4693" s="199">
        <v>50</v>
      </c>
      <c r="S4693" t="s">
        <v>2945</v>
      </c>
      <c r="T4693" t="s">
        <v>3255</v>
      </c>
      <c r="U4693" s="201">
        <v>36</v>
      </c>
      <c r="V4693" t="s">
        <v>3775</v>
      </c>
      <c r="W4693" t="s">
        <v>1247</v>
      </c>
      <c r="X4693" t="s">
        <v>1248</v>
      </c>
      <c r="Y4693" t="s">
        <v>1072</v>
      </c>
      <c r="Z4693" t="s">
        <v>1904</v>
      </c>
      <c r="AA4693">
        <v>626530.1</v>
      </c>
      <c r="AB4693" s="198">
        <v>37165.591666666667</v>
      </c>
      <c r="AC4693" s="198">
        <v>37256.591666666667</v>
      </c>
    </row>
    <row r="4694" spans="1:29" x14ac:dyDescent="0.25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92</v>
      </c>
      <c r="F4694" s="213">
        <f t="shared" si="370"/>
        <v>4600</v>
      </c>
      <c r="G4694" s="202">
        <v>1313339</v>
      </c>
      <c r="H4694" s="198">
        <v>37041.542048611111</v>
      </c>
      <c r="I4694" t="s">
        <v>1515</v>
      </c>
      <c r="M4694" t="s">
        <v>1657</v>
      </c>
      <c r="N4694" t="s">
        <v>2977</v>
      </c>
      <c r="O4694" t="s">
        <v>3417</v>
      </c>
      <c r="Q4694" s="199">
        <v>50</v>
      </c>
      <c r="S4694" t="s">
        <v>2945</v>
      </c>
      <c r="T4694" t="s">
        <v>3255</v>
      </c>
      <c r="U4694" s="201">
        <v>36.5</v>
      </c>
      <c r="V4694" t="s">
        <v>1149</v>
      </c>
      <c r="W4694" t="s">
        <v>1247</v>
      </c>
      <c r="X4694" t="s">
        <v>1248</v>
      </c>
      <c r="Y4694" t="s">
        <v>1072</v>
      </c>
      <c r="Z4694" t="s">
        <v>1904</v>
      </c>
      <c r="AA4694">
        <v>626531.1</v>
      </c>
      <c r="AB4694" s="198">
        <v>37165.591666666667</v>
      </c>
      <c r="AC4694" s="198">
        <v>37256.591666666667</v>
      </c>
    </row>
    <row r="4695" spans="1:29" x14ac:dyDescent="0.25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30</v>
      </c>
      <c r="F4695" s="213">
        <f t="shared" si="370"/>
        <v>1500</v>
      </c>
      <c r="G4695" s="202">
        <v>1313341</v>
      </c>
      <c r="H4695" s="198">
        <v>37041.542083333334</v>
      </c>
      <c r="I4695" t="s">
        <v>1235</v>
      </c>
      <c r="M4695" t="s">
        <v>1657</v>
      </c>
      <c r="N4695" t="s">
        <v>2977</v>
      </c>
      <c r="O4695" t="s">
        <v>1240</v>
      </c>
      <c r="Q4695" s="199">
        <v>50</v>
      </c>
      <c r="S4695" t="s">
        <v>2945</v>
      </c>
      <c r="T4695" t="s">
        <v>3255</v>
      </c>
      <c r="U4695" s="201">
        <v>36</v>
      </c>
      <c r="V4695" t="s">
        <v>3729</v>
      </c>
      <c r="W4695" t="s">
        <v>2997</v>
      </c>
      <c r="X4695" t="s">
        <v>2982</v>
      </c>
      <c r="Y4695" t="s">
        <v>1072</v>
      </c>
      <c r="Z4695" t="s">
        <v>1904</v>
      </c>
      <c r="AA4695">
        <v>626533.1</v>
      </c>
      <c r="AB4695" s="198">
        <v>37135.71597222222</v>
      </c>
      <c r="AC4695" s="198">
        <v>37164.71597222222</v>
      </c>
    </row>
    <row r="4696" spans="1:29" x14ac:dyDescent="0.25">
      <c r="A4696" s="44" t="str">
        <f t="shared" si="366"/>
        <v>US Power Financial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1313340</v>
      </c>
      <c r="H4696" s="198">
        <v>37041.542083333334</v>
      </c>
      <c r="I4696" t="s">
        <v>1262</v>
      </c>
      <c r="M4696" t="s">
        <v>1657</v>
      </c>
      <c r="N4696" t="s">
        <v>1069</v>
      </c>
      <c r="O4696" t="s">
        <v>38</v>
      </c>
      <c r="Q4696" s="199">
        <v>50</v>
      </c>
      <c r="S4696" t="s">
        <v>2945</v>
      </c>
      <c r="T4696" t="s">
        <v>3255</v>
      </c>
      <c r="U4696" s="201">
        <v>50</v>
      </c>
      <c r="V4696" t="s">
        <v>1518</v>
      </c>
      <c r="W4696" t="s">
        <v>1242</v>
      </c>
      <c r="X4696" t="s">
        <v>2984</v>
      </c>
      <c r="Y4696" t="s">
        <v>1072</v>
      </c>
      <c r="Z4696" t="s">
        <v>1909</v>
      </c>
      <c r="AA4696">
        <v>626532.1</v>
      </c>
      <c r="AB4696" s="198">
        <v>37046.875</v>
      </c>
      <c r="AC4696" s="198">
        <v>37050.875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1313344</v>
      </c>
      <c r="H4697" s="198">
        <v>37041.542233796295</v>
      </c>
      <c r="I4697" t="s">
        <v>2992</v>
      </c>
      <c r="M4697" t="s">
        <v>2946</v>
      </c>
      <c r="N4697" t="s">
        <v>1268</v>
      </c>
      <c r="O4697" t="s">
        <v>1537</v>
      </c>
      <c r="P4697" s="199">
        <v>20000</v>
      </c>
      <c r="S4697" t="s">
        <v>2947</v>
      </c>
      <c r="T4697" t="s">
        <v>3255</v>
      </c>
      <c r="U4697" s="201">
        <v>3.8149999999999999</v>
      </c>
      <c r="V4697" t="s">
        <v>62</v>
      </c>
      <c r="W4697" t="s">
        <v>1767</v>
      </c>
      <c r="X4697" t="s">
        <v>1269</v>
      </c>
      <c r="Y4697" t="s">
        <v>3275</v>
      </c>
      <c r="Z4697" t="s">
        <v>1909</v>
      </c>
      <c r="AA4697" t="s">
        <v>3776</v>
      </c>
      <c r="AB4697" s="198">
        <v>37073.875</v>
      </c>
      <c r="AC4697" s="198">
        <v>37103.875</v>
      </c>
    </row>
    <row r="4698" spans="1:29" x14ac:dyDescent="0.25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775</v>
      </c>
      <c r="G4698" s="202">
        <v>1313345</v>
      </c>
      <c r="H4698" s="198">
        <v>37041.542233796295</v>
      </c>
      <c r="I4698" t="s">
        <v>1276</v>
      </c>
      <c r="M4698" t="s">
        <v>1657</v>
      </c>
      <c r="N4698" t="s">
        <v>2902</v>
      </c>
      <c r="O4698" t="s">
        <v>303</v>
      </c>
      <c r="Q4698" s="199">
        <v>25</v>
      </c>
      <c r="S4698" t="s">
        <v>2945</v>
      </c>
      <c r="T4698" t="s">
        <v>3255</v>
      </c>
      <c r="U4698" s="201">
        <v>315</v>
      </c>
      <c r="V4698" t="s">
        <v>304</v>
      </c>
      <c r="W4698" t="s">
        <v>1436</v>
      </c>
      <c r="X4698" t="s">
        <v>2903</v>
      </c>
      <c r="Y4698" t="s">
        <v>1072</v>
      </c>
      <c r="Z4698" t="s">
        <v>1904</v>
      </c>
      <c r="AA4698">
        <v>626534.1</v>
      </c>
      <c r="AB4698" s="198">
        <v>37073.875</v>
      </c>
      <c r="AC4698" s="198">
        <v>37103.875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31</v>
      </c>
      <c r="F4699" s="213">
        <f t="shared" si="370"/>
        <v>930000</v>
      </c>
      <c r="G4699" s="202">
        <v>1313347</v>
      </c>
      <c r="H4699" s="198">
        <v>37041.542268518519</v>
      </c>
      <c r="I4699" t="s">
        <v>1523</v>
      </c>
      <c r="M4699" t="s">
        <v>2946</v>
      </c>
      <c r="N4699" t="s">
        <v>1268</v>
      </c>
      <c r="O4699" t="s">
        <v>1537</v>
      </c>
      <c r="P4699" s="199">
        <v>30000</v>
      </c>
      <c r="S4699" t="s">
        <v>2947</v>
      </c>
      <c r="T4699" t="s">
        <v>3255</v>
      </c>
      <c r="U4699" s="201">
        <v>3.8149999999999999</v>
      </c>
      <c r="V4699" t="s">
        <v>2336</v>
      </c>
      <c r="W4699" t="s">
        <v>1767</v>
      </c>
      <c r="X4699" t="s">
        <v>1269</v>
      </c>
      <c r="Y4699" t="s">
        <v>3275</v>
      </c>
      <c r="Z4699" t="s">
        <v>1909</v>
      </c>
      <c r="AA4699" t="s">
        <v>3777</v>
      </c>
      <c r="AB4699" s="198">
        <v>37073.875</v>
      </c>
      <c r="AC4699" s="198">
        <v>37103.875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930000</v>
      </c>
      <c r="G4700" s="202">
        <v>1313350</v>
      </c>
      <c r="H4700" s="198">
        <v>37041.542291666665</v>
      </c>
      <c r="I4700" t="s">
        <v>1226</v>
      </c>
      <c r="M4700" t="s">
        <v>2946</v>
      </c>
      <c r="N4700" t="s">
        <v>1268</v>
      </c>
      <c r="O4700" t="s">
        <v>1537</v>
      </c>
      <c r="Q4700" s="199">
        <v>30000</v>
      </c>
      <c r="S4700" t="s">
        <v>2947</v>
      </c>
      <c r="T4700" t="s">
        <v>3255</v>
      </c>
      <c r="U4700" s="201">
        <v>3.8149999999999999</v>
      </c>
      <c r="V4700" t="s">
        <v>3441</v>
      </c>
      <c r="W4700" t="s">
        <v>1767</v>
      </c>
      <c r="X4700" t="s">
        <v>1269</v>
      </c>
      <c r="Y4700" t="s">
        <v>3275</v>
      </c>
      <c r="Z4700" t="s">
        <v>1909</v>
      </c>
      <c r="AA4700" t="s">
        <v>3778</v>
      </c>
      <c r="AB4700" s="198">
        <v>37073.875</v>
      </c>
      <c r="AC4700" s="198">
        <v>37103.875</v>
      </c>
    </row>
    <row r="4701" spans="1:29" x14ac:dyDescent="0.25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92</v>
      </c>
      <c r="F4701" s="213">
        <f t="shared" si="370"/>
        <v>4600</v>
      </c>
      <c r="G4701" s="202">
        <v>1313349</v>
      </c>
      <c r="H4701" s="198">
        <v>37041.542291666665</v>
      </c>
      <c r="I4701" t="s">
        <v>1258</v>
      </c>
      <c r="M4701" t="s">
        <v>1657</v>
      </c>
      <c r="N4701" t="s">
        <v>2977</v>
      </c>
      <c r="O4701" t="s">
        <v>1214</v>
      </c>
      <c r="Q4701" s="199">
        <v>50</v>
      </c>
      <c r="S4701" t="s">
        <v>2945</v>
      </c>
      <c r="T4701" t="s">
        <v>3255</v>
      </c>
      <c r="U4701" s="201">
        <v>50.25</v>
      </c>
      <c r="V4701" t="s">
        <v>4897</v>
      </c>
      <c r="W4701" t="s">
        <v>1253</v>
      </c>
      <c r="X4701" t="s">
        <v>3001</v>
      </c>
      <c r="Y4701" t="s">
        <v>1072</v>
      </c>
      <c r="Z4701" t="s">
        <v>1904</v>
      </c>
      <c r="AA4701">
        <v>626535.1</v>
      </c>
      <c r="AB4701" s="198">
        <v>37165.71597222222</v>
      </c>
      <c r="AC4701" s="198">
        <v>37256.71597222222</v>
      </c>
    </row>
    <row r="4702" spans="1:29" x14ac:dyDescent="0.25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31</v>
      </c>
      <c r="F4702" s="213">
        <f t="shared" si="370"/>
        <v>930000</v>
      </c>
      <c r="G4702" s="202">
        <v>1313351</v>
      </c>
      <c r="H4702" s="198">
        <v>37041.542314814818</v>
      </c>
      <c r="I4702" t="s">
        <v>1435</v>
      </c>
      <c r="M4702" t="s">
        <v>2946</v>
      </c>
      <c r="N4702" t="s">
        <v>1268</v>
      </c>
      <c r="O4702" t="s">
        <v>1537</v>
      </c>
      <c r="Q4702" s="199">
        <v>30000</v>
      </c>
      <c r="S4702" t="s">
        <v>2947</v>
      </c>
      <c r="T4702" t="s">
        <v>3255</v>
      </c>
      <c r="U4702" s="201">
        <v>3.83</v>
      </c>
      <c r="V4702" t="s">
        <v>1341</v>
      </c>
      <c r="W4702" t="s">
        <v>1767</v>
      </c>
      <c r="X4702" t="s">
        <v>1269</v>
      </c>
      <c r="Y4702" t="s">
        <v>3275</v>
      </c>
      <c r="Z4702" t="s">
        <v>1909</v>
      </c>
      <c r="AA4702" t="s">
        <v>3779</v>
      </c>
      <c r="AB4702" s="198">
        <v>37073.875</v>
      </c>
      <c r="AC4702" s="198">
        <v>37103.875</v>
      </c>
    </row>
    <row r="4703" spans="1:29" x14ac:dyDescent="0.25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</v>
      </c>
      <c r="G4703" s="202">
        <v>1313355</v>
      </c>
      <c r="H4703" s="198">
        <v>37041.542361111111</v>
      </c>
      <c r="I4703" t="s">
        <v>1258</v>
      </c>
      <c r="M4703" t="s">
        <v>1657</v>
      </c>
      <c r="N4703" t="s">
        <v>2977</v>
      </c>
      <c r="O4703" t="s">
        <v>1164</v>
      </c>
      <c r="Q4703" s="199">
        <v>50</v>
      </c>
      <c r="S4703" t="s">
        <v>2945</v>
      </c>
      <c r="T4703" t="s">
        <v>3255</v>
      </c>
      <c r="U4703" s="201">
        <v>50.5</v>
      </c>
      <c r="V4703" t="s">
        <v>4897</v>
      </c>
      <c r="W4703" t="s">
        <v>1253</v>
      </c>
      <c r="X4703" t="s">
        <v>3001</v>
      </c>
      <c r="Y4703" t="s">
        <v>1072</v>
      </c>
      <c r="Z4703" t="s">
        <v>1904</v>
      </c>
      <c r="AA4703">
        <v>626536.1</v>
      </c>
      <c r="AB4703" s="198">
        <v>37135.71597222222</v>
      </c>
      <c r="AC4703" s="198">
        <v>37164.71597222222</v>
      </c>
    </row>
    <row r="4704" spans="1:29" x14ac:dyDescent="0.25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1313356</v>
      </c>
      <c r="H4704" s="198">
        <v>37041.54241898148</v>
      </c>
      <c r="I4704" t="s">
        <v>2976</v>
      </c>
      <c r="M4704" t="s">
        <v>2946</v>
      </c>
      <c r="N4704" t="s">
        <v>1268</v>
      </c>
      <c r="O4704" t="s">
        <v>1537</v>
      </c>
      <c r="Q4704" s="199">
        <v>10000</v>
      </c>
      <c r="S4704" t="s">
        <v>2947</v>
      </c>
      <c r="T4704" t="s">
        <v>3255</v>
      </c>
      <c r="U4704" s="201">
        <v>3.8450000000000002</v>
      </c>
      <c r="V4704" t="s">
        <v>3002</v>
      </c>
      <c r="W4704" t="s">
        <v>1767</v>
      </c>
      <c r="X4704" t="s">
        <v>1269</v>
      </c>
      <c r="Y4704" t="s">
        <v>3275</v>
      </c>
      <c r="Z4704" t="s">
        <v>1909</v>
      </c>
      <c r="AA4704" t="s">
        <v>3780</v>
      </c>
      <c r="AB4704" s="198">
        <v>37073.875</v>
      </c>
      <c r="AC4704" s="198">
        <v>37103.875</v>
      </c>
    </row>
    <row r="4705" spans="1:29" x14ac:dyDescent="0.25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31</v>
      </c>
      <c r="F4705" s="213">
        <f t="shared" si="370"/>
        <v>930000</v>
      </c>
      <c r="G4705" s="202">
        <v>1313357</v>
      </c>
      <c r="H4705" s="198">
        <v>37041.542430555557</v>
      </c>
      <c r="I4705" t="s">
        <v>2992</v>
      </c>
      <c r="M4705" t="s">
        <v>2946</v>
      </c>
      <c r="N4705" t="s">
        <v>1268</v>
      </c>
      <c r="O4705" t="s">
        <v>1537</v>
      </c>
      <c r="P4705" s="199">
        <v>30000</v>
      </c>
      <c r="S4705" t="s">
        <v>2947</v>
      </c>
      <c r="T4705" t="s">
        <v>3255</v>
      </c>
      <c r="U4705" s="201">
        <v>3.8149999999999999</v>
      </c>
      <c r="V4705" t="s">
        <v>62</v>
      </c>
      <c r="W4705" t="s">
        <v>1767</v>
      </c>
      <c r="X4705" t="s">
        <v>1269</v>
      </c>
      <c r="Y4705" t="s">
        <v>3275</v>
      </c>
      <c r="Z4705" t="s">
        <v>1909</v>
      </c>
      <c r="AA4705" t="s">
        <v>3781</v>
      </c>
      <c r="AB4705" s="198">
        <v>37073.875</v>
      </c>
      <c r="AC4705" s="198">
        <v>37103.875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930000</v>
      </c>
      <c r="G4706" s="202">
        <v>1313360</v>
      </c>
      <c r="H4706" s="198">
        <v>37041.54246527778</v>
      </c>
      <c r="I4706" t="s">
        <v>1600</v>
      </c>
      <c r="M4706" t="s">
        <v>2946</v>
      </c>
      <c r="N4706" t="s">
        <v>1268</v>
      </c>
      <c r="O4706" t="s">
        <v>1537</v>
      </c>
      <c r="Q4706" s="199">
        <v>30000</v>
      </c>
      <c r="S4706" t="s">
        <v>2947</v>
      </c>
      <c r="T4706" t="s">
        <v>3255</v>
      </c>
      <c r="U4706" s="201">
        <v>3.8450000000000002</v>
      </c>
      <c r="V4706" t="s">
        <v>3116</v>
      </c>
      <c r="W4706" t="s">
        <v>1767</v>
      </c>
      <c r="X4706" t="s">
        <v>1269</v>
      </c>
      <c r="Y4706" t="s">
        <v>3275</v>
      </c>
      <c r="Z4706" t="s">
        <v>1909</v>
      </c>
      <c r="AA4706" t="s">
        <v>3782</v>
      </c>
      <c r="AB4706" s="198">
        <v>37073.875</v>
      </c>
      <c r="AC4706" s="198">
        <v>37103.875</v>
      </c>
    </row>
    <row r="4707" spans="1:29" x14ac:dyDescent="0.25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465000</v>
      </c>
      <c r="G4707" s="202">
        <v>1313359</v>
      </c>
      <c r="H4707" s="198">
        <v>37041.54246527778</v>
      </c>
      <c r="I4707" t="s">
        <v>1241</v>
      </c>
      <c r="M4707" t="s">
        <v>2946</v>
      </c>
      <c r="N4707" t="s">
        <v>1268</v>
      </c>
      <c r="O4707" t="s">
        <v>1537</v>
      </c>
      <c r="P4707" s="199">
        <v>15000</v>
      </c>
      <c r="S4707" t="s">
        <v>2947</v>
      </c>
      <c r="T4707" t="s">
        <v>3255</v>
      </c>
      <c r="U4707" s="201">
        <v>3.8149999999999999</v>
      </c>
      <c r="V4707" t="s">
        <v>1169</v>
      </c>
      <c r="W4707" t="s">
        <v>1767</v>
      </c>
      <c r="X4707" t="s">
        <v>1269</v>
      </c>
      <c r="Y4707" t="s">
        <v>3275</v>
      </c>
      <c r="Z4707" t="s">
        <v>1909</v>
      </c>
      <c r="AA4707" t="s">
        <v>3783</v>
      </c>
      <c r="AB4707" s="198">
        <v>37073.875</v>
      </c>
      <c r="AC4707" s="198">
        <v>37103.875</v>
      </c>
    </row>
    <row r="4708" spans="1:29" x14ac:dyDescent="0.25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465000</v>
      </c>
      <c r="G4708" s="202">
        <v>1313362</v>
      </c>
      <c r="H4708" s="198">
        <v>37041.542488425926</v>
      </c>
      <c r="I4708" t="s">
        <v>1523</v>
      </c>
      <c r="M4708" t="s">
        <v>2946</v>
      </c>
      <c r="N4708" t="s">
        <v>1268</v>
      </c>
      <c r="O4708" t="s">
        <v>1537</v>
      </c>
      <c r="P4708" s="199">
        <v>15000</v>
      </c>
      <c r="S4708" t="s">
        <v>2947</v>
      </c>
      <c r="T4708" t="s">
        <v>3255</v>
      </c>
      <c r="U4708" s="201">
        <v>3.83</v>
      </c>
      <c r="V4708" t="s">
        <v>294</v>
      </c>
      <c r="W4708" t="s">
        <v>1767</v>
      </c>
      <c r="X4708" t="s">
        <v>1269</v>
      </c>
      <c r="Y4708" t="s">
        <v>3275</v>
      </c>
      <c r="Z4708" t="s">
        <v>1909</v>
      </c>
      <c r="AA4708" t="s">
        <v>3784</v>
      </c>
      <c r="AB4708" s="198">
        <v>37073.875</v>
      </c>
      <c r="AC4708" s="198">
        <v>37103.875</v>
      </c>
    </row>
    <row r="4709" spans="1:29" x14ac:dyDescent="0.25">
      <c r="A4709" s="44" t="str">
        <f t="shared" si="366"/>
        <v>US Power Financial</v>
      </c>
      <c r="B4709" s="44" t="str">
        <f t="shared" si="367"/>
        <v>US</v>
      </c>
      <c r="C4709" s="44" t="str">
        <f t="shared" si="368"/>
        <v>Power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62</v>
      </c>
      <c r="F4709" s="213">
        <f t="shared" si="370"/>
        <v>3100</v>
      </c>
      <c r="G4709" s="202">
        <v>1313363</v>
      </c>
      <c r="H4709" s="198">
        <v>37041.542500000003</v>
      </c>
      <c r="I4709" t="s">
        <v>1570</v>
      </c>
      <c r="M4709" t="s">
        <v>1657</v>
      </c>
      <c r="N4709" t="s">
        <v>1069</v>
      </c>
      <c r="O4709" t="s">
        <v>3785</v>
      </c>
      <c r="Q4709" s="199">
        <v>50</v>
      </c>
      <c r="S4709" t="s">
        <v>2945</v>
      </c>
      <c r="T4709" t="s">
        <v>3255</v>
      </c>
      <c r="U4709" s="201">
        <v>78</v>
      </c>
      <c r="V4709" t="s">
        <v>452</v>
      </c>
      <c r="W4709" t="s">
        <v>2997</v>
      </c>
      <c r="X4709" t="s">
        <v>2998</v>
      </c>
      <c r="Y4709" t="s">
        <v>1072</v>
      </c>
      <c r="Z4709" t="s">
        <v>1909</v>
      </c>
      <c r="AA4709">
        <v>626537.1</v>
      </c>
      <c r="AB4709" s="198">
        <v>37073.586805555555</v>
      </c>
      <c r="AC4709" s="198">
        <v>37134.586805555555</v>
      </c>
    </row>
    <row r="4710" spans="1:29" x14ac:dyDescent="0.25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31</v>
      </c>
      <c r="F4710" s="213">
        <f t="shared" si="370"/>
        <v>930000</v>
      </c>
      <c r="G4710" s="202">
        <v>1313364</v>
      </c>
      <c r="H4710" s="198">
        <v>37041.542511574073</v>
      </c>
      <c r="I4710" t="s">
        <v>1523</v>
      </c>
      <c r="M4710" t="s">
        <v>2946</v>
      </c>
      <c r="N4710" t="s">
        <v>1268</v>
      </c>
      <c r="O4710" t="s">
        <v>1537</v>
      </c>
      <c r="P4710" s="199">
        <v>30000</v>
      </c>
      <c r="S4710" t="s">
        <v>2947</v>
      </c>
      <c r="T4710" t="s">
        <v>3255</v>
      </c>
      <c r="U4710" s="201">
        <v>3.8149999999999999</v>
      </c>
      <c r="V4710" t="s">
        <v>366</v>
      </c>
      <c r="W4710" t="s">
        <v>1767</v>
      </c>
      <c r="X4710" t="s">
        <v>1269</v>
      </c>
      <c r="Y4710" t="s">
        <v>3275</v>
      </c>
      <c r="Z4710" t="s">
        <v>1909</v>
      </c>
      <c r="AA4710" t="s">
        <v>3786</v>
      </c>
      <c r="AB4710" s="198">
        <v>37073.875</v>
      </c>
      <c r="AC4710" s="198">
        <v>37103.875</v>
      </c>
    </row>
    <row r="4711" spans="1:29" x14ac:dyDescent="0.25">
      <c r="A4711" s="44" t="str">
        <f t="shared" si="366"/>
        <v>US Power Physical</v>
      </c>
      <c r="B4711" s="44" t="str">
        <f t="shared" si="367"/>
        <v>US</v>
      </c>
      <c r="C4711" s="44" t="str">
        <f t="shared" si="368"/>
        <v>Power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3">
        <f t="shared" si="370"/>
        <v>1500</v>
      </c>
      <c r="G4711" s="202">
        <v>1313365</v>
      </c>
      <c r="H4711" s="198">
        <v>37041.542523148149</v>
      </c>
      <c r="I4711" t="s">
        <v>1258</v>
      </c>
      <c r="M4711" t="s">
        <v>1657</v>
      </c>
      <c r="N4711" t="s">
        <v>2977</v>
      </c>
      <c r="O4711" t="s">
        <v>3000</v>
      </c>
      <c r="Q4711" s="199">
        <v>50</v>
      </c>
      <c r="S4711" t="s">
        <v>2945</v>
      </c>
      <c r="T4711" t="s">
        <v>3255</v>
      </c>
      <c r="U4711" s="201">
        <v>49.5</v>
      </c>
      <c r="V4711" t="s">
        <v>4897</v>
      </c>
      <c r="W4711" t="s">
        <v>1242</v>
      </c>
      <c r="X4711" t="s">
        <v>3001</v>
      </c>
      <c r="Y4711" t="s">
        <v>1072</v>
      </c>
      <c r="Z4711" t="s">
        <v>1904</v>
      </c>
      <c r="AA4711">
        <v>626538.1</v>
      </c>
      <c r="AB4711" s="198">
        <v>37043.71597222222</v>
      </c>
      <c r="AC4711" s="198">
        <v>37072.71597222222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775000</v>
      </c>
      <c r="G4712" s="202">
        <v>1313370</v>
      </c>
      <c r="H4712" s="198">
        <v>37041.542604166665</v>
      </c>
      <c r="I4712" t="s">
        <v>2992</v>
      </c>
      <c r="M4712" t="s">
        <v>2946</v>
      </c>
      <c r="N4712" t="s">
        <v>1268</v>
      </c>
      <c r="O4712" t="s">
        <v>1537</v>
      </c>
      <c r="P4712" s="199">
        <v>25000</v>
      </c>
      <c r="S4712" t="s">
        <v>2947</v>
      </c>
      <c r="T4712" t="s">
        <v>3255</v>
      </c>
      <c r="U4712" s="201">
        <v>3.83</v>
      </c>
      <c r="V4712" t="s">
        <v>62</v>
      </c>
      <c r="W4712" t="s">
        <v>1767</v>
      </c>
      <c r="X4712" t="s">
        <v>1269</v>
      </c>
      <c r="Y4712" t="s">
        <v>3275</v>
      </c>
      <c r="Z4712" t="s">
        <v>1909</v>
      </c>
      <c r="AA4712" t="s">
        <v>3787</v>
      </c>
      <c r="AB4712" s="198">
        <v>37073.875</v>
      </c>
      <c r="AC4712" s="198">
        <v>37103.875</v>
      </c>
    </row>
    <row r="4713" spans="1:29" x14ac:dyDescent="0.25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1313371</v>
      </c>
      <c r="H4713" s="198">
        <v>37041.542615740742</v>
      </c>
      <c r="I4713" t="s">
        <v>1267</v>
      </c>
      <c r="M4713" t="s">
        <v>3086</v>
      </c>
      <c r="N4713" t="s">
        <v>1063</v>
      </c>
      <c r="O4713" t="s">
        <v>2972</v>
      </c>
      <c r="Q4713" s="199">
        <v>50000</v>
      </c>
      <c r="S4713" t="s">
        <v>2953</v>
      </c>
      <c r="T4713" t="s">
        <v>3255</v>
      </c>
      <c r="U4713" s="201">
        <v>28.59</v>
      </c>
      <c r="V4713" t="s">
        <v>3332</v>
      </c>
      <c r="W4713" t="s">
        <v>1065</v>
      </c>
      <c r="X4713" t="s">
        <v>1066</v>
      </c>
      <c r="Y4713" t="s">
        <v>1670</v>
      </c>
      <c r="Z4713" t="s">
        <v>1909</v>
      </c>
      <c r="AA4713">
        <v>109840</v>
      </c>
      <c r="AB4713" s="198">
        <v>37073</v>
      </c>
      <c r="AC4713" s="198">
        <v>37103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930000</v>
      </c>
      <c r="G4714" s="202">
        <v>1313373</v>
      </c>
      <c r="H4714" s="198">
        <v>37041.542650462965</v>
      </c>
      <c r="I4714" t="s">
        <v>1523</v>
      </c>
      <c r="M4714" t="s">
        <v>2946</v>
      </c>
      <c r="N4714" t="s">
        <v>1268</v>
      </c>
      <c r="O4714" t="s">
        <v>1537</v>
      </c>
      <c r="P4714" s="199">
        <v>30000</v>
      </c>
      <c r="S4714" t="s">
        <v>2947</v>
      </c>
      <c r="T4714" t="s">
        <v>3255</v>
      </c>
      <c r="U4714" s="201">
        <v>3.83</v>
      </c>
      <c r="V4714" t="s">
        <v>366</v>
      </c>
      <c r="W4714" t="s">
        <v>1767</v>
      </c>
      <c r="X4714" t="s">
        <v>1269</v>
      </c>
      <c r="Y4714" t="s">
        <v>3275</v>
      </c>
      <c r="Z4714" t="s">
        <v>1909</v>
      </c>
      <c r="AA4714" t="s">
        <v>3788</v>
      </c>
      <c r="AB4714" s="198">
        <v>37073.875</v>
      </c>
      <c r="AC4714" s="198">
        <v>37103.875</v>
      </c>
    </row>
    <row r="4715" spans="1:29" x14ac:dyDescent="0.25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1313374</v>
      </c>
      <c r="H4715" s="198">
        <v>37041.542662037034</v>
      </c>
      <c r="I4715" t="s">
        <v>1267</v>
      </c>
      <c r="M4715" t="s">
        <v>3086</v>
      </c>
      <c r="N4715" t="s">
        <v>1063</v>
      </c>
      <c r="O4715" t="s">
        <v>2972</v>
      </c>
      <c r="Q4715" s="199">
        <v>50000</v>
      </c>
      <c r="S4715" t="s">
        <v>2953</v>
      </c>
      <c r="T4715" t="s">
        <v>3255</v>
      </c>
      <c r="U4715" s="201">
        <v>28.61</v>
      </c>
      <c r="V4715" t="s">
        <v>3332</v>
      </c>
      <c r="W4715" t="s">
        <v>1065</v>
      </c>
      <c r="X4715" t="s">
        <v>1066</v>
      </c>
      <c r="Y4715" t="s">
        <v>1670</v>
      </c>
      <c r="Z4715" t="s">
        <v>1909</v>
      </c>
      <c r="AA4715">
        <v>109841</v>
      </c>
      <c r="AB4715" s="198">
        <v>37073</v>
      </c>
      <c r="AC4715" s="198">
        <v>37103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930000</v>
      </c>
      <c r="G4716" s="202">
        <v>1313376</v>
      </c>
      <c r="H4716" s="198">
        <v>37041.542696759258</v>
      </c>
      <c r="I4716" t="s">
        <v>1523</v>
      </c>
      <c r="M4716" t="s">
        <v>2946</v>
      </c>
      <c r="N4716" t="s">
        <v>1268</v>
      </c>
      <c r="O4716" t="s">
        <v>1537</v>
      </c>
      <c r="P4716" s="199">
        <v>30000</v>
      </c>
      <c r="S4716" t="s">
        <v>2947</v>
      </c>
      <c r="T4716" t="s">
        <v>3255</v>
      </c>
      <c r="U4716" s="201">
        <v>3.83</v>
      </c>
      <c r="V4716" t="s">
        <v>294</v>
      </c>
      <c r="W4716" t="s">
        <v>1767</v>
      </c>
      <c r="X4716" t="s">
        <v>1269</v>
      </c>
      <c r="Y4716" t="s">
        <v>3275</v>
      </c>
      <c r="Z4716" t="s">
        <v>1909</v>
      </c>
      <c r="AA4716" t="s">
        <v>3789</v>
      </c>
      <c r="AB4716" s="198">
        <v>37073.875</v>
      </c>
      <c r="AC4716" s="198">
        <v>37103.875</v>
      </c>
    </row>
    <row r="4717" spans="1:29" x14ac:dyDescent="0.25">
      <c r="A4717" s="44" t="str">
        <f t="shared" si="366"/>
        <v>US Power Physical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</v>
      </c>
      <c r="G4717" s="202">
        <v>1313380</v>
      </c>
      <c r="H4717" s="198">
        <v>37041.54277777778</v>
      </c>
      <c r="I4717" t="s">
        <v>1258</v>
      </c>
      <c r="M4717" t="s">
        <v>1657</v>
      </c>
      <c r="N4717" t="s">
        <v>2977</v>
      </c>
      <c r="O4717" t="s">
        <v>1164</v>
      </c>
      <c r="Q4717" s="199">
        <v>50</v>
      </c>
      <c r="S4717" t="s">
        <v>2945</v>
      </c>
      <c r="T4717" t="s">
        <v>3255</v>
      </c>
      <c r="U4717" s="201">
        <v>50.75</v>
      </c>
      <c r="V4717" t="s">
        <v>4897</v>
      </c>
      <c r="W4717" t="s">
        <v>1253</v>
      </c>
      <c r="X4717" t="s">
        <v>3001</v>
      </c>
      <c r="Y4717" t="s">
        <v>1072</v>
      </c>
      <c r="Z4717" t="s">
        <v>1904</v>
      </c>
      <c r="AA4717">
        <v>626540.1</v>
      </c>
      <c r="AB4717" s="198">
        <v>37135.71597222222</v>
      </c>
      <c r="AC4717" s="198">
        <v>37164.71597222222</v>
      </c>
    </row>
    <row r="4718" spans="1:29" x14ac:dyDescent="0.25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1313381</v>
      </c>
      <c r="H4718" s="198">
        <v>37041.54277777778</v>
      </c>
      <c r="I4718" t="s">
        <v>1062</v>
      </c>
      <c r="M4718" t="s">
        <v>3086</v>
      </c>
      <c r="N4718" t="s">
        <v>1063</v>
      </c>
      <c r="O4718" t="s">
        <v>2972</v>
      </c>
      <c r="Q4718" s="199">
        <v>50000</v>
      </c>
      <c r="S4718" t="s">
        <v>2953</v>
      </c>
      <c r="T4718" t="s">
        <v>3255</v>
      </c>
      <c r="U4718" s="201">
        <v>28.63</v>
      </c>
      <c r="V4718" t="s">
        <v>80</v>
      </c>
      <c r="W4718" t="s">
        <v>1065</v>
      </c>
      <c r="X4718" t="s">
        <v>1066</v>
      </c>
      <c r="Y4718" t="s">
        <v>1670</v>
      </c>
      <c r="Z4718" t="s">
        <v>1909</v>
      </c>
      <c r="AA4718">
        <v>109842</v>
      </c>
      <c r="AB4718" s="198">
        <v>37073</v>
      </c>
      <c r="AC4718" s="198">
        <v>37103</v>
      </c>
    </row>
    <row r="4719" spans="1:29" x14ac:dyDescent="0.25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31</v>
      </c>
      <c r="F4719" s="213">
        <f t="shared" si="370"/>
        <v>465000</v>
      </c>
      <c r="G4719" s="202">
        <v>1313383</v>
      </c>
      <c r="H4719" s="198">
        <v>37041.542812500003</v>
      </c>
      <c r="I4719" t="s">
        <v>1267</v>
      </c>
      <c r="M4719" t="s">
        <v>2946</v>
      </c>
      <c r="N4719" t="s">
        <v>1268</v>
      </c>
      <c r="O4719" t="s">
        <v>1537</v>
      </c>
      <c r="P4719" s="199">
        <v>15000</v>
      </c>
      <c r="S4719" t="s">
        <v>2947</v>
      </c>
      <c r="T4719" t="s">
        <v>3255</v>
      </c>
      <c r="U4719" s="201">
        <v>3.8149999999999999</v>
      </c>
      <c r="V4719" t="s">
        <v>3155</v>
      </c>
      <c r="W4719" t="s">
        <v>1767</v>
      </c>
      <c r="X4719" t="s">
        <v>1269</v>
      </c>
      <c r="Y4719" t="s">
        <v>3275</v>
      </c>
      <c r="Z4719" t="s">
        <v>1909</v>
      </c>
      <c r="AA4719" t="s">
        <v>3790</v>
      </c>
      <c r="AB4719" s="198">
        <v>37073.875</v>
      </c>
      <c r="AC4719" s="198">
        <v>37103.875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465000</v>
      </c>
      <c r="G4720" s="202">
        <v>1313385</v>
      </c>
      <c r="H4720" s="198">
        <v>37041.542858796296</v>
      </c>
      <c r="I4720" t="s">
        <v>2992</v>
      </c>
      <c r="M4720" t="s">
        <v>2946</v>
      </c>
      <c r="N4720" t="s">
        <v>1268</v>
      </c>
      <c r="O4720" t="s">
        <v>1537</v>
      </c>
      <c r="P4720" s="199">
        <v>15000</v>
      </c>
      <c r="S4720" t="s">
        <v>2947</v>
      </c>
      <c r="T4720" t="s">
        <v>3255</v>
      </c>
      <c r="U4720" s="201">
        <v>3.83</v>
      </c>
      <c r="V4720" t="s">
        <v>62</v>
      </c>
      <c r="W4720" t="s">
        <v>1767</v>
      </c>
      <c r="X4720" t="s">
        <v>1269</v>
      </c>
      <c r="Y4720" t="s">
        <v>3275</v>
      </c>
      <c r="Z4720" t="s">
        <v>1909</v>
      </c>
      <c r="AA4720" t="s">
        <v>3791</v>
      </c>
      <c r="AB4720" s="198">
        <v>37073.875</v>
      </c>
      <c r="AC4720" s="198">
        <v>37103.875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1313387</v>
      </c>
      <c r="H4721" s="198">
        <v>37041.542916666665</v>
      </c>
      <c r="I4721" t="s">
        <v>2976</v>
      </c>
      <c r="M4721" t="s">
        <v>2946</v>
      </c>
      <c r="N4721" t="s">
        <v>1268</v>
      </c>
      <c r="O4721" t="s">
        <v>1537</v>
      </c>
      <c r="P4721" s="199">
        <v>5000</v>
      </c>
      <c r="S4721" t="s">
        <v>2947</v>
      </c>
      <c r="T4721" t="s">
        <v>3255</v>
      </c>
      <c r="U4721" s="201">
        <v>3.8149999999999999</v>
      </c>
      <c r="V4721" t="s">
        <v>3792</v>
      </c>
      <c r="W4721" t="s">
        <v>1767</v>
      </c>
      <c r="X4721" t="s">
        <v>1269</v>
      </c>
      <c r="Y4721" t="s">
        <v>3275</v>
      </c>
      <c r="Z4721" t="s">
        <v>1909</v>
      </c>
      <c r="AA4721" t="s">
        <v>3793</v>
      </c>
      <c r="AB4721" s="198">
        <v>37073.875</v>
      </c>
      <c r="AC4721" s="198">
        <v>37103.875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775000</v>
      </c>
      <c r="G4722" s="202">
        <v>1313388</v>
      </c>
      <c r="H4722" s="198">
        <v>37041.542939814812</v>
      </c>
      <c r="I4722" t="s">
        <v>3227</v>
      </c>
      <c r="M4722" t="s">
        <v>2946</v>
      </c>
      <c r="N4722" t="s">
        <v>1268</v>
      </c>
      <c r="O4722" t="s">
        <v>1537</v>
      </c>
      <c r="P4722" s="199">
        <v>25000</v>
      </c>
      <c r="S4722" t="s">
        <v>2947</v>
      </c>
      <c r="T4722" t="s">
        <v>3255</v>
      </c>
      <c r="U4722" s="201">
        <v>3.8149999999999999</v>
      </c>
      <c r="V4722" t="s">
        <v>1271</v>
      </c>
      <c r="W4722" t="s">
        <v>1767</v>
      </c>
      <c r="X4722" t="s">
        <v>1269</v>
      </c>
      <c r="Y4722" t="s">
        <v>3275</v>
      </c>
      <c r="Z4722" t="s">
        <v>1909</v>
      </c>
      <c r="AA4722" t="s">
        <v>3794</v>
      </c>
      <c r="AB4722" s="198">
        <v>37073.875</v>
      </c>
      <c r="AC4722" s="198">
        <v>37103.875</v>
      </c>
    </row>
    <row r="4723" spans="1:29" x14ac:dyDescent="0.25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31</v>
      </c>
      <c r="F4723" s="213">
        <f t="shared" si="370"/>
        <v>465000</v>
      </c>
      <c r="G4723" s="202">
        <v>1313391</v>
      </c>
      <c r="H4723" s="198">
        <v>37041.543009259258</v>
      </c>
      <c r="I4723" t="s">
        <v>1546</v>
      </c>
      <c r="M4723" t="s">
        <v>2946</v>
      </c>
      <c r="N4723" t="s">
        <v>1268</v>
      </c>
      <c r="O4723" t="s">
        <v>1537</v>
      </c>
      <c r="P4723" s="199">
        <v>15000</v>
      </c>
      <c r="S4723" t="s">
        <v>2947</v>
      </c>
      <c r="T4723" t="s">
        <v>3255</v>
      </c>
      <c r="U4723" s="201">
        <v>3.83</v>
      </c>
      <c r="V4723" t="s">
        <v>3121</v>
      </c>
      <c r="W4723" t="s">
        <v>1767</v>
      </c>
      <c r="X4723" t="s">
        <v>1269</v>
      </c>
      <c r="Y4723" t="s">
        <v>3275</v>
      </c>
      <c r="Z4723" t="s">
        <v>1909</v>
      </c>
      <c r="AA4723" t="s">
        <v>3795</v>
      </c>
      <c r="AB4723" s="198">
        <v>37073.875</v>
      </c>
      <c r="AC4723" s="198">
        <v>37103.875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310000</v>
      </c>
      <c r="G4724" s="202">
        <v>1313393</v>
      </c>
      <c r="H4724" s="198">
        <v>37041.543055555558</v>
      </c>
      <c r="I4724" t="s">
        <v>1600</v>
      </c>
      <c r="M4724" t="s">
        <v>2946</v>
      </c>
      <c r="N4724" t="s">
        <v>1268</v>
      </c>
      <c r="O4724" t="s">
        <v>1537</v>
      </c>
      <c r="P4724" s="199">
        <v>10000</v>
      </c>
      <c r="S4724" t="s">
        <v>2947</v>
      </c>
      <c r="T4724" t="s">
        <v>3255</v>
      </c>
      <c r="U4724" s="201">
        <v>3.83</v>
      </c>
      <c r="V4724" t="s">
        <v>2974</v>
      </c>
      <c r="W4724" t="s">
        <v>1767</v>
      </c>
      <c r="X4724" t="s">
        <v>1269</v>
      </c>
      <c r="Y4724" t="s">
        <v>3275</v>
      </c>
      <c r="Z4724" t="s">
        <v>1909</v>
      </c>
      <c r="AA4724" t="s">
        <v>3796</v>
      </c>
      <c r="AB4724" s="198">
        <v>37073.875</v>
      </c>
      <c r="AC4724" s="198">
        <v>37103.875</v>
      </c>
    </row>
    <row r="4725" spans="1:29" x14ac:dyDescent="0.25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75000</v>
      </c>
      <c r="G4725" s="202">
        <v>1313394</v>
      </c>
      <c r="H4725" s="198">
        <v>37041.543078703704</v>
      </c>
      <c r="I4725" t="s">
        <v>1262</v>
      </c>
      <c r="M4725" t="s">
        <v>2946</v>
      </c>
      <c r="N4725" t="s">
        <v>1268</v>
      </c>
      <c r="O4725" t="s">
        <v>111</v>
      </c>
      <c r="Q4725" s="199">
        <v>2500</v>
      </c>
      <c r="S4725" t="s">
        <v>2947</v>
      </c>
      <c r="T4725" t="s">
        <v>3255</v>
      </c>
      <c r="U4725" s="201">
        <v>3.96</v>
      </c>
      <c r="V4725" t="s">
        <v>344</v>
      </c>
      <c r="W4725" t="s">
        <v>1767</v>
      </c>
      <c r="X4725" t="s">
        <v>1269</v>
      </c>
      <c r="Y4725" t="s">
        <v>3275</v>
      </c>
      <c r="Z4725" t="s">
        <v>1909</v>
      </c>
      <c r="AA4725" t="s">
        <v>3797</v>
      </c>
      <c r="AB4725" s="198">
        <v>37135.875</v>
      </c>
      <c r="AC4725" s="198">
        <v>37164.875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232500</v>
      </c>
      <c r="G4726" s="202">
        <v>1313400</v>
      </c>
      <c r="H4726" s="198">
        <v>37041.543171296296</v>
      </c>
      <c r="I4726" t="s">
        <v>1532</v>
      </c>
      <c r="M4726" t="s">
        <v>2946</v>
      </c>
      <c r="N4726" t="s">
        <v>1268</v>
      </c>
      <c r="O4726" t="s">
        <v>1537</v>
      </c>
      <c r="P4726" s="199">
        <v>7500</v>
      </c>
      <c r="S4726" t="s">
        <v>2947</v>
      </c>
      <c r="T4726" t="s">
        <v>3255</v>
      </c>
      <c r="U4726" s="201">
        <v>3.83</v>
      </c>
      <c r="V4726" t="s">
        <v>1424</v>
      </c>
      <c r="W4726" t="s">
        <v>1767</v>
      </c>
      <c r="X4726" t="s">
        <v>1269</v>
      </c>
      <c r="Y4726" t="s">
        <v>3275</v>
      </c>
      <c r="Z4726" t="s">
        <v>1909</v>
      </c>
      <c r="AA4726" t="s">
        <v>3798</v>
      </c>
      <c r="AB4726" s="198">
        <v>37073.875</v>
      </c>
      <c r="AC4726" s="198">
        <v>37103.875</v>
      </c>
    </row>
    <row r="4727" spans="1:29" x14ac:dyDescent="0.25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31</v>
      </c>
      <c r="F4727" s="213">
        <f t="shared" si="370"/>
        <v>387500</v>
      </c>
      <c r="G4727" s="202">
        <v>1313401</v>
      </c>
      <c r="H4727" s="198">
        <v>37041.543229166666</v>
      </c>
      <c r="I4727" t="s">
        <v>3095</v>
      </c>
      <c r="M4727" t="s">
        <v>2946</v>
      </c>
      <c r="N4727" t="s">
        <v>1268</v>
      </c>
      <c r="O4727" t="s">
        <v>1537</v>
      </c>
      <c r="P4727" s="199">
        <v>12500</v>
      </c>
      <c r="S4727" t="s">
        <v>2947</v>
      </c>
      <c r="T4727" t="s">
        <v>3255</v>
      </c>
      <c r="U4727" s="201">
        <v>3.83</v>
      </c>
      <c r="V4727" t="s">
        <v>3799</v>
      </c>
      <c r="W4727" t="s">
        <v>1767</v>
      </c>
      <c r="X4727" t="s">
        <v>1269</v>
      </c>
      <c r="Y4727" t="s">
        <v>3275</v>
      </c>
      <c r="Z4727" t="s">
        <v>1909</v>
      </c>
      <c r="AA4727" t="s">
        <v>3800</v>
      </c>
      <c r="AB4727" s="198">
        <v>37073.875</v>
      </c>
      <c r="AC4727" s="198">
        <v>37103.875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387500</v>
      </c>
      <c r="G4728" s="202">
        <v>1313403</v>
      </c>
      <c r="H4728" s="198">
        <v>37041.543298611112</v>
      </c>
      <c r="I4728" t="s">
        <v>1267</v>
      </c>
      <c r="M4728" t="s">
        <v>2946</v>
      </c>
      <c r="N4728" t="s">
        <v>1268</v>
      </c>
      <c r="O4728" t="s">
        <v>1537</v>
      </c>
      <c r="P4728" s="199">
        <v>12500</v>
      </c>
      <c r="S4728" t="s">
        <v>2947</v>
      </c>
      <c r="T4728" t="s">
        <v>3255</v>
      </c>
      <c r="U4728" s="201">
        <v>3.83</v>
      </c>
      <c r="V4728" t="s">
        <v>1303</v>
      </c>
      <c r="W4728" t="s">
        <v>1767</v>
      </c>
      <c r="X4728" t="s">
        <v>1269</v>
      </c>
      <c r="Y4728" t="s">
        <v>3275</v>
      </c>
      <c r="Z4728" t="s">
        <v>1909</v>
      </c>
      <c r="AA4728" t="s">
        <v>3801</v>
      </c>
      <c r="AB4728" s="198">
        <v>37073.875</v>
      </c>
      <c r="AC4728" s="198">
        <v>37103.875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542500</v>
      </c>
      <c r="G4729" s="202">
        <v>1313404</v>
      </c>
      <c r="H4729" s="198">
        <v>37041.543321759258</v>
      </c>
      <c r="I4729" t="s">
        <v>3095</v>
      </c>
      <c r="M4729" t="s">
        <v>2946</v>
      </c>
      <c r="N4729" t="s">
        <v>1268</v>
      </c>
      <c r="O4729" t="s">
        <v>1537</v>
      </c>
      <c r="P4729" s="199">
        <v>17500</v>
      </c>
      <c r="S4729" t="s">
        <v>2947</v>
      </c>
      <c r="T4729" t="s">
        <v>3255</v>
      </c>
      <c r="U4729" s="201">
        <v>3.83</v>
      </c>
      <c r="V4729" t="s">
        <v>3799</v>
      </c>
      <c r="W4729" t="s">
        <v>1767</v>
      </c>
      <c r="X4729" t="s">
        <v>1269</v>
      </c>
      <c r="Y4729" t="s">
        <v>3275</v>
      </c>
      <c r="Z4729" t="s">
        <v>1909</v>
      </c>
      <c r="AA4729" t="s">
        <v>3802</v>
      </c>
      <c r="AB4729" s="198">
        <v>37073.875</v>
      </c>
      <c r="AC4729" s="198">
        <v>37103.875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3">
        <f t="shared" si="370"/>
        <v>600000</v>
      </c>
      <c r="G4730" s="202">
        <v>1313405</v>
      </c>
      <c r="H4730" s="198">
        <v>37041.543344907404</v>
      </c>
      <c r="I4730" t="s">
        <v>67</v>
      </c>
      <c r="M4730" t="s">
        <v>2946</v>
      </c>
      <c r="N4730" t="s">
        <v>1268</v>
      </c>
      <c r="O4730" t="s">
        <v>111</v>
      </c>
      <c r="Q4730" s="199">
        <v>20000</v>
      </c>
      <c r="S4730" t="s">
        <v>2947</v>
      </c>
      <c r="T4730" t="s">
        <v>3255</v>
      </c>
      <c r="U4730" s="201">
        <v>3.96</v>
      </c>
      <c r="V4730" t="s">
        <v>2962</v>
      </c>
      <c r="W4730" t="s">
        <v>1767</v>
      </c>
      <c r="X4730" t="s">
        <v>1269</v>
      </c>
      <c r="Y4730" t="s">
        <v>3275</v>
      </c>
      <c r="Z4730" t="s">
        <v>1909</v>
      </c>
      <c r="AA4730" t="s">
        <v>3803</v>
      </c>
      <c r="AB4730" s="198">
        <v>37135.875</v>
      </c>
      <c r="AC4730" s="198">
        <v>37164.875</v>
      </c>
    </row>
    <row r="4731" spans="1:29" x14ac:dyDescent="0.25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1313408</v>
      </c>
      <c r="H4731" s="198">
        <v>37041.543368055558</v>
      </c>
      <c r="I4731" t="s">
        <v>1395</v>
      </c>
      <c r="M4731" t="s">
        <v>3086</v>
      </c>
      <c r="N4731" t="s">
        <v>1063</v>
      </c>
      <c r="O4731" t="s">
        <v>1344</v>
      </c>
      <c r="Q4731" s="199">
        <v>50000</v>
      </c>
      <c r="S4731" t="s">
        <v>2953</v>
      </c>
      <c r="T4731" t="s">
        <v>3255</v>
      </c>
      <c r="U4731" s="201">
        <v>28.65</v>
      </c>
      <c r="V4731" t="s">
        <v>3344</v>
      </c>
      <c r="W4731" t="s">
        <v>1065</v>
      </c>
      <c r="X4731" t="s">
        <v>1120</v>
      </c>
      <c r="Y4731" t="s">
        <v>1670</v>
      </c>
      <c r="Z4731" t="s">
        <v>1909</v>
      </c>
      <c r="AA4731">
        <v>109844</v>
      </c>
      <c r="AB4731" s="198">
        <v>37073</v>
      </c>
      <c r="AC4731" s="198">
        <v>37103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310000</v>
      </c>
      <c r="G4732" s="202">
        <v>1313409</v>
      </c>
      <c r="H4732" s="198">
        <v>37041.543391203704</v>
      </c>
      <c r="I4732" t="s">
        <v>3095</v>
      </c>
      <c r="M4732" t="s">
        <v>2946</v>
      </c>
      <c r="N4732" t="s">
        <v>1268</v>
      </c>
      <c r="O4732" t="s">
        <v>1537</v>
      </c>
      <c r="Q4732" s="199">
        <v>10000</v>
      </c>
      <c r="S4732" t="s">
        <v>2947</v>
      </c>
      <c r="T4732" t="s">
        <v>3255</v>
      </c>
      <c r="U4732" s="201">
        <v>3.8450000000000002</v>
      </c>
      <c r="V4732" t="s">
        <v>1690</v>
      </c>
      <c r="W4732" t="s">
        <v>1767</v>
      </c>
      <c r="X4732" t="s">
        <v>1269</v>
      </c>
      <c r="Y4732" t="s">
        <v>3275</v>
      </c>
      <c r="Z4732" t="s">
        <v>1909</v>
      </c>
      <c r="AA4732" t="s">
        <v>3804</v>
      </c>
      <c r="AB4732" s="198">
        <v>37073.875</v>
      </c>
      <c r="AC4732" s="198">
        <v>37103.875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465000</v>
      </c>
      <c r="G4733" s="202">
        <v>1313411</v>
      </c>
      <c r="H4733" s="198">
        <v>37041.543495370373</v>
      </c>
      <c r="I4733" t="s">
        <v>1207</v>
      </c>
      <c r="M4733" t="s">
        <v>2946</v>
      </c>
      <c r="N4733" t="s">
        <v>1268</v>
      </c>
      <c r="O4733" t="s">
        <v>1537</v>
      </c>
      <c r="P4733" s="199">
        <v>15000</v>
      </c>
      <c r="S4733" t="s">
        <v>2947</v>
      </c>
      <c r="T4733" t="s">
        <v>3255</v>
      </c>
      <c r="U4733" s="201">
        <v>3.8450000000000002</v>
      </c>
      <c r="V4733" t="s">
        <v>1208</v>
      </c>
      <c r="W4733" t="s">
        <v>1767</v>
      </c>
      <c r="X4733" t="s">
        <v>1269</v>
      </c>
      <c r="Y4733" t="s">
        <v>3275</v>
      </c>
      <c r="Z4733" t="s">
        <v>1909</v>
      </c>
      <c r="AA4733" t="s">
        <v>3805</v>
      </c>
      <c r="AB4733" s="198">
        <v>37073.875</v>
      </c>
      <c r="AC4733" s="198">
        <v>37103.875</v>
      </c>
    </row>
    <row r="4734" spans="1:29" x14ac:dyDescent="0.25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1313412</v>
      </c>
      <c r="H4734" s="198">
        <v>37041.543506944443</v>
      </c>
      <c r="I4734" t="s">
        <v>2976</v>
      </c>
      <c r="M4734" t="s">
        <v>1657</v>
      </c>
      <c r="N4734" t="s">
        <v>2977</v>
      </c>
      <c r="O4734" t="s">
        <v>1536</v>
      </c>
      <c r="Q4734" s="199">
        <v>50</v>
      </c>
      <c r="S4734" t="s">
        <v>2945</v>
      </c>
      <c r="T4734" t="s">
        <v>3255</v>
      </c>
      <c r="U4734" s="201">
        <v>45.75</v>
      </c>
      <c r="V4734" t="s">
        <v>865</v>
      </c>
      <c r="W4734" t="s">
        <v>2993</v>
      </c>
      <c r="X4734" t="s">
        <v>1248</v>
      </c>
      <c r="Y4734" t="s">
        <v>1072</v>
      </c>
      <c r="Z4734" t="s">
        <v>1904</v>
      </c>
      <c r="AA4734">
        <v>626541.1</v>
      </c>
      <c r="AB4734" s="198">
        <v>37043.591666666667</v>
      </c>
      <c r="AC4734" s="198">
        <v>37072.591666666667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155000</v>
      </c>
      <c r="G4735" s="202">
        <v>1313413</v>
      </c>
      <c r="H4735" s="198">
        <v>37041.54351851852</v>
      </c>
      <c r="I4735" t="s">
        <v>1109</v>
      </c>
      <c r="M4735" t="s">
        <v>2946</v>
      </c>
      <c r="N4735" t="s">
        <v>1268</v>
      </c>
      <c r="O4735" t="s">
        <v>1537</v>
      </c>
      <c r="P4735" s="199">
        <v>5000</v>
      </c>
      <c r="S4735" t="s">
        <v>2947</v>
      </c>
      <c r="T4735" t="s">
        <v>3255</v>
      </c>
      <c r="U4735" s="201">
        <v>3.8450000000000002</v>
      </c>
      <c r="V4735" t="s">
        <v>1483</v>
      </c>
      <c r="W4735" t="s">
        <v>1767</v>
      </c>
      <c r="X4735" t="s">
        <v>1269</v>
      </c>
      <c r="Y4735" t="s">
        <v>3275</v>
      </c>
      <c r="Z4735" t="s">
        <v>1909</v>
      </c>
      <c r="AA4735" t="s">
        <v>3806</v>
      </c>
      <c r="AB4735" s="198">
        <v>37073.875</v>
      </c>
      <c r="AC4735" s="198">
        <v>37103.875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31</v>
      </c>
      <c r="F4736" s="213">
        <f t="shared" si="370"/>
        <v>310000</v>
      </c>
      <c r="G4736" s="202">
        <v>1313415</v>
      </c>
      <c r="H4736" s="198">
        <v>37041.543541666666</v>
      </c>
      <c r="I4736" t="s">
        <v>3095</v>
      </c>
      <c r="M4736" t="s">
        <v>2946</v>
      </c>
      <c r="N4736" t="s">
        <v>1268</v>
      </c>
      <c r="O4736" t="s">
        <v>1537</v>
      </c>
      <c r="P4736" s="199">
        <v>10000</v>
      </c>
      <c r="S4736" t="s">
        <v>2947</v>
      </c>
      <c r="T4736" t="s">
        <v>3255</v>
      </c>
      <c r="U4736" s="201">
        <v>3.8450000000000002</v>
      </c>
      <c r="V4736" t="s">
        <v>3799</v>
      </c>
      <c r="W4736" t="s">
        <v>1767</v>
      </c>
      <c r="X4736" t="s">
        <v>1269</v>
      </c>
      <c r="Y4736" t="s">
        <v>3275</v>
      </c>
      <c r="Z4736" t="s">
        <v>1909</v>
      </c>
      <c r="AA4736" t="s">
        <v>3807</v>
      </c>
      <c r="AB4736" s="198">
        <v>37073.875</v>
      </c>
      <c r="AC4736" s="198">
        <v>37103.875</v>
      </c>
    </row>
    <row r="4737" spans="1:29" x14ac:dyDescent="0.25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1313414</v>
      </c>
      <c r="H4737" s="198">
        <v>37041.543541666666</v>
      </c>
      <c r="I4737" t="s">
        <v>1276</v>
      </c>
      <c r="M4737" t="s">
        <v>1657</v>
      </c>
      <c r="N4737" t="s">
        <v>1259</v>
      </c>
      <c r="O4737" t="s">
        <v>494</v>
      </c>
      <c r="Q4737" s="199">
        <v>50</v>
      </c>
      <c r="S4737" t="s">
        <v>2945</v>
      </c>
      <c r="T4737" t="s">
        <v>3255</v>
      </c>
      <c r="U4737" s="201">
        <v>43.5</v>
      </c>
      <c r="V4737" t="s">
        <v>1080</v>
      </c>
      <c r="W4737" t="s">
        <v>1564</v>
      </c>
      <c r="X4737" t="s">
        <v>1565</v>
      </c>
      <c r="Y4737" t="s">
        <v>1072</v>
      </c>
      <c r="Z4737" t="s">
        <v>1904</v>
      </c>
      <c r="AA4737">
        <v>626542.1</v>
      </c>
      <c r="AB4737" s="198">
        <v>37135</v>
      </c>
      <c r="AC4737" s="198">
        <v>37164</v>
      </c>
    </row>
    <row r="4738" spans="1:29" x14ac:dyDescent="0.25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31</v>
      </c>
      <c r="F4738" s="213">
        <f t="shared" si="370"/>
        <v>310000</v>
      </c>
      <c r="G4738" s="202">
        <v>1313417</v>
      </c>
      <c r="H4738" s="198">
        <v>37041.543564814812</v>
      </c>
      <c r="I4738" t="s">
        <v>1600</v>
      </c>
      <c r="M4738" t="s">
        <v>2946</v>
      </c>
      <c r="N4738" t="s">
        <v>1538</v>
      </c>
      <c r="O4738" t="s">
        <v>903</v>
      </c>
      <c r="P4738" s="199">
        <v>10000</v>
      </c>
      <c r="S4738" t="s">
        <v>2947</v>
      </c>
      <c r="T4738" t="s">
        <v>3255</v>
      </c>
      <c r="U4738" s="201">
        <v>-0.67500000000000004</v>
      </c>
      <c r="V4738" t="s">
        <v>3396</v>
      </c>
      <c r="W4738" t="s">
        <v>1469</v>
      </c>
      <c r="X4738" t="s">
        <v>1470</v>
      </c>
      <c r="Y4738" t="s">
        <v>3275</v>
      </c>
      <c r="Z4738" t="s">
        <v>1909</v>
      </c>
      <c r="AA4738" t="s">
        <v>3808</v>
      </c>
      <c r="AB4738" s="198">
        <v>37073.875</v>
      </c>
      <c r="AC4738" s="198">
        <v>37103.875</v>
      </c>
    </row>
    <row r="4739" spans="1:29" x14ac:dyDescent="0.25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</v>
      </c>
      <c r="G4739" s="202">
        <v>1313416</v>
      </c>
      <c r="H4739" s="198">
        <v>37041.543564814812</v>
      </c>
      <c r="I4739" t="s">
        <v>1226</v>
      </c>
      <c r="M4739" t="s">
        <v>1657</v>
      </c>
      <c r="N4739" t="s">
        <v>2977</v>
      </c>
      <c r="O4739" t="s">
        <v>42</v>
      </c>
      <c r="Q4739" s="199">
        <v>50</v>
      </c>
      <c r="S4739" t="s">
        <v>2945</v>
      </c>
      <c r="T4739" t="s">
        <v>3255</v>
      </c>
      <c r="U4739" s="201">
        <v>40.75</v>
      </c>
      <c r="V4739" t="s">
        <v>908</v>
      </c>
      <c r="W4739" t="s">
        <v>1247</v>
      </c>
      <c r="X4739" t="s">
        <v>1248</v>
      </c>
      <c r="Y4739" t="s">
        <v>1072</v>
      </c>
      <c r="Z4739" t="s">
        <v>1904</v>
      </c>
      <c r="AA4739">
        <v>626543.1</v>
      </c>
      <c r="AB4739" s="198">
        <v>37377.591666666667</v>
      </c>
      <c r="AC4739" s="198">
        <v>37407.591666666667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930000</v>
      </c>
      <c r="G4740" s="202">
        <v>1313420</v>
      </c>
      <c r="H4740" s="198">
        <v>37041.543680555558</v>
      </c>
      <c r="I4740" t="s">
        <v>1546</v>
      </c>
      <c r="M4740" t="s">
        <v>2946</v>
      </c>
      <c r="N4740" t="s">
        <v>1268</v>
      </c>
      <c r="O4740" t="s">
        <v>1537</v>
      </c>
      <c r="P4740" s="199">
        <v>30000</v>
      </c>
      <c r="S4740" t="s">
        <v>2947</v>
      </c>
      <c r="T4740" t="s">
        <v>3255</v>
      </c>
      <c r="U4740" s="201">
        <v>3.86</v>
      </c>
      <c r="V4740" t="s">
        <v>3140</v>
      </c>
      <c r="W4740" t="s">
        <v>1767</v>
      </c>
      <c r="X4740" t="s">
        <v>1269</v>
      </c>
      <c r="Y4740" t="s">
        <v>3275</v>
      </c>
      <c r="Z4740" t="s">
        <v>1909</v>
      </c>
      <c r="AA4740" t="s">
        <v>3809</v>
      </c>
      <c r="AB4740" s="198">
        <v>37073.875</v>
      </c>
      <c r="AC4740" s="198">
        <v>37103.875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775000</v>
      </c>
      <c r="G4741" s="202">
        <v>1313421</v>
      </c>
      <c r="H4741" s="198">
        <v>37041.543703703705</v>
      </c>
      <c r="I4741" t="s">
        <v>1569</v>
      </c>
      <c r="M4741" t="s">
        <v>2946</v>
      </c>
      <c r="N4741" t="s">
        <v>1268</v>
      </c>
      <c r="O4741" t="s">
        <v>1537</v>
      </c>
      <c r="P4741" s="199">
        <v>25000</v>
      </c>
      <c r="S4741" t="s">
        <v>2947</v>
      </c>
      <c r="T4741" t="s">
        <v>3255</v>
      </c>
      <c r="U4741" s="201">
        <v>3.8450000000000002</v>
      </c>
      <c r="V4741" t="s">
        <v>1438</v>
      </c>
      <c r="W4741" t="s">
        <v>1767</v>
      </c>
      <c r="X4741" t="s">
        <v>1269</v>
      </c>
      <c r="Y4741" t="s">
        <v>3275</v>
      </c>
      <c r="Z4741" t="s">
        <v>1909</v>
      </c>
      <c r="AA4741" t="s">
        <v>3810</v>
      </c>
      <c r="AB4741" s="198">
        <v>37073.875</v>
      </c>
      <c r="AC4741" s="198">
        <v>37103.875</v>
      </c>
    </row>
    <row r="4742" spans="1:29" x14ac:dyDescent="0.25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155000</v>
      </c>
      <c r="G4742" s="202">
        <v>1313424</v>
      </c>
      <c r="H4742" s="198">
        <v>37041.543749999997</v>
      </c>
      <c r="I4742" t="s">
        <v>1241</v>
      </c>
      <c r="M4742" t="s">
        <v>2946</v>
      </c>
      <c r="N4742" t="s">
        <v>1268</v>
      </c>
      <c r="O4742" t="s">
        <v>1537</v>
      </c>
      <c r="P4742" s="199">
        <v>5000</v>
      </c>
      <c r="S4742" t="s">
        <v>2947</v>
      </c>
      <c r="T4742" t="s">
        <v>3255</v>
      </c>
      <c r="U4742" s="201">
        <v>3.86</v>
      </c>
      <c r="V4742" t="s">
        <v>1169</v>
      </c>
      <c r="W4742" t="s">
        <v>1767</v>
      </c>
      <c r="X4742" t="s">
        <v>1269</v>
      </c>
      <c r="Y4742" t="s">
        <v>3275</v>
      </c>
      <c r="Z4742" t="s">
        <v>1909</v>
      </c>
      <c r="AA4742" t="s">
        <v>3811</v>
      </c>
      <c r="AB4742" s="198">
        <v>37073.875</v>
      </c>
      <c r="AC4742" s="198">
        <v>37103.875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77500</v>
      </c>
      <c r="G4743" s="202">
        <v>1313425</v>
      </c>
      <c r="H4743" s="198">
        <v>37041.543773148151</v>
      </c>
      <c r="I4743" t="s">
        <v>1272</v>
      </c>
      <c r="M4743" t="s">
        <v>2946</v>
      </c>
      <c r="N4743" t="s">
        <v>1268</v>
      </c>
      <c r="O4743" t="s">
        <v>1537</v>
      </c>
      <c r="P4743" s="199">
        <v>2500</v>
      </c>
      <c r="S4743" t="s">
        <v>2947</v>
      </c>
      <c r="T4743" t="s">
        <v>3255</v>
      </c>
      <c r="U4743" s="201">
        <v>3.8450000000000002</v>
      </c>
      <c r="V4743" t="s">
        <v>318</v>
      </c>
      <c r="W4743" t="s">
        <v>1767</v>
      </c>
      <c r="X4743" t="s">
        <v>1269</v>
      </c>
      <c r="Y4743" t="s">
        <v>3275</v>
      </c>
      <c r="Z4743" t="s">
        <v>1909</v>
      </c>
      <c r="AA4743" t="s">
        <v>3812</v>
      </c>
      <c r="AB4743" s="198">
        <v>37073.875</v>
      </c>
      <c r="AC4743" s="198">
        <v>37103.875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1313431</v>
      </c>
      <c r="H4744" s="198">
        <v>37041.543865740743</v>
      </c>
      <c r="I4744" t="s">
        <v>1272</v>
      </c>
      <c r="M4744" t="s">
        <v>2946</v>
      </c>
      <c r="N4744" t="s">
        <v>1268</v>
      </c>
      <c r="O4744" t="s">
        <v>1537</v>
      </c>
      <c r="P4744" s="199">
        <v>5000</v>
      </c>
      <c r="S4744" t="s">
        <v>2947</v>
      </c>
      <c r="T4744" t="s">
        <v>3255</v>
      </c>
      <c r="U4744" s="201">
        <v>3.86</v>
      </c>
      <c r="V4744" t="s">
        <v>1703</v>
      </c>
      <c r="W4744" t="s">
        <v>1767</v>
      </c>
      <c r="X4744" t="s">
        <v>1269</v>
      </c>
      <c r="Y4744" t="s">
        <v>3275</v>
      </c>
      <c r="Z4744" t="s">
        <v>1909</v>
      </c>
      <c r="AA4744" t="s">
        <v>3813</v>
      </c>
      <c r="AB4744" s="198">
        <v>37073.875</v>
      </c>
      <c r="AC4744" s="198">
        <v>37103.875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387500</v>
      </c>
      <c r="G4745" s="202">
        <v>1313432</v>
      </c>
      <c r="H4745" s="198">
        <v>37041.543900462966</v>
      </c>
      <c r="I4745" t="s">
        <v>3095</v>
      </c>
      <c r="M4745" t="s">
        <v>2946</v>
      </c>
      <c r="N4745" t="s">
        <v>1268</v>
      </c>
      <c r="O4745" t="s">
        <v>1537</v>
      </c>
      <c r="P4745" s="199">
        <v>12500</v>
      </c>
      <c r="S4745" t="s">
        <v>2947</v>
      </c>
      <c r="T4745" t="s">
        <v>3255</v>
      </c>
      <c r="U4745" s="201">
        <v>3.86</v>
      </c>
      <c r="V4745" t="s">
        <v>3799</v>
      </c>
      <c r="W4745" t="s">
        <v>1767</v>
      </c>
      <c r="X4745" t="s">
        <v>1269</v>
      </c>
      <c r="Y4745" t="s">
        <v>3275</v>
      </c>
      <c r="Z4745" t="s">
        <v>1909</v>
      </c>
      <c r="AA4745" t="s">
        <v>3814</v>
      </c>
      <c r="AB4745" s="198">
        <v>37073.875</v>
      </c>
      <c r="AC4745" s="198">
        <v>37103.875</v>
      </c>
    </row>
    <row r="4746" spans="1:29" x14ac:dyDescent="0.25">
      <c r="A4746" s="44" t="str">
        <f t="shared" si="366"/>
        <v>US Power Physical</v>
      </c>
      <c r="B4746" s="44" t="str">
        <f t="shared" si="367"/>
        <v>US</v>
      </c>
      <c r="C4746" s="44" t="str">
        <f t="shared" si="368"/>
        <v>Power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</v>
      </c>
      <c r="G4746" s="202">
        <v>1313433</v>
      </c>
      <c r="H4746" s="198">
        <v>37041.543900462966</v>
      </c>
      <c r="I4746" t="s">
        <v>1246</v>
      </c>
      <c r="M4746" t="s">
        <v>1657</v>
      </c>
      <c r="N4746" t="s">
        <v>2977</v>
      </c>
      <c r="O4746" t="s">
        <v>1536</v>
      </c>
      <c r="Q4746" s="199">
        <v>50</v>
      </c>
      <c r="S4746" t="s">
        <v>2945</v>
      </c>
      <c r="T4746" t="s">
        <v>3255</v>
      </c>
      <c r="U4746" s="201">
        <v>46</v>
      </c>
      <c r="V4746" t="s">
        <v>1056</v>
      </c>
      <c r="W4746" t="s">
        <v>2993</v>
      </c>
      <c r="X4746" t="s">
        <v>1248</v>
      </c>
      <c r="Y4746" t="s">
        <v>1072</v>
      </c>
      <c r="Z4746" t="s">
        <v>1904</v>
      </c>
      <c r="AA4746">
        <v>626545.1</v>
      </c>
      <c r="AB4746" s="198">
        <v>37043.591666666667</v>
      </c>
      <c r="AC4746" s="198">
        <v>37072.591666666667</v>
      </c>
    </row>
    <row r="4747" spans="1:29" x14ac:dyDescent="0.25">
      <c r="A4747" s="44" t="str">
        <f t="shared" ref="A4747:A4810" si="371">B4747&amp;" "&amp;C4747&amp;" "&amp;D4747</f>
        <v>US Power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Power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30</v>
      </c>
      <c r="F4747" s="213">
        <f t="shared" ref="F4747:F4810" si="375">E4747*SUM(P4747:Q4747)</f>
        <v>1500</v>
      </c>
      <c r="G4747" s="202">
        <v>1313438</v>
      </c>
      <c r="H4747" s="198">
        <v>37041.543981481482</v>
      </c>
      <c r="I4747" t="s">
        <v>2979</v>
      </c>
      <c r="M4747" t="s">
        <v>1657</v>
      </c>
      <c r="N4747" t="s">
        <v>2977</v>
      </c>
      <c r="O4747" t="s">
        <v>1263</v>
      </c>
      <c r="Q4747" s="199">
        <v>50</v>
      </c>
      <c r="S4747" t="s">
        <v>2945</v>
      </c>
      <c r="T4747" t="s">
        <v>3255</v>
      </c>
      <c r="U4747" s="201">
        <v>45.5</v>
      </c>
      <c r="V4747" t="s">
        <v>1081</v>
      </c>
      <c r="W4747" t="s">
        <v>2981</v>
      </c>
      <c r="X4747" t="s">
        <v>2982</v>
      </c>
      <c r="Y4747" t="s">
        <v>1072</v>
      </c>
      <c r="Z4747" t="s">
        <v>1904</v>
      </c>
      <c r="AA4747">
        <v>626546.1</v>
      </c>
      <c r="AB4747" s="198">
        <v>37043.71597222222</v>
      </c>
      <c r="AC4747" s="198">
        <v>37072.71597222222</v>
      </c>
    </row>
    <row r="4748" spans="1:29" x14ac:dyDescent="0.25">
      <c r="A4748" s="44" t="str">
        <f t="shared" si="371"/>
        <v>US Power Financial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5</v>
      </c>
      <c r="F4748" s="213">
        <f t="shared" si="375"/>
        <v>250</v>
      </c>
      <c r="G4748" s="202">
        <v>1313440</v>
      </c>
      <c r="H4748" s="198">
        <v>37041.543993055559</v>
      </c>
      <c r="I4748" t="s">
        <v>1241</v>
      </c>
      <c r="M4748" t="s">
        <v>1657</v>
      </c>
      <c r="N4748" t="s">
        <v>1069</v>
      </c>
      <c r="O4748" t="s">
        <v>38</v>
      </c>
      <c r="Q4748" s="199">
        <v>50</v>
      </c>
      <c r="S4748" t="s">
        <v>2945</v>
      </c>
      <c r="T4748" t="s">
        <v>3255</v>
      </c>
      <c r="U4748" s="201">
        <v>50.5</v>
      </c>
      <c r="V4748" t="s">
        <v>458</v>
      </c>
      <c r="W4748" t="s">
        <v>1242</v>
      </c>
      <c r="X4748" t="s">
        <v>2984</v>
      </c>
      <c r="Y4748" t="s">
        <v>1072</v>
      </c>
      <c r="Z4748" t="s">
        <v>1909</v>
      </c>
      <c r="AA4748">
        <v>626548.1</v>
      </c>
      <c r="AB4748" s="198">
        <v>37046.875</v>
      </c>
      <c r="AC4748" s="198">
        <v>37050.875</v>
      </c>
    </row>
    <row r="4749" spans="1:29" x14ac:dyDescent="0.25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77500</v>
      </c>
      <c r="G4749" s="202">
        <v>1313444</v>
      </c>
      <c r="H4749" s="198">
        <v>37041.544039351851</v>
      </c>
      <c r="I4749" t="s">
        <v>3095</v>
      </c>
      <c r="M4749" t="s">
        <v>2946</v>
      </c>
      <c r="N4749" t="s">
        <v>1268</v>
      </c>
      <c r="O4749" t="s">
        <v>1537</v>
      </c>
      <c r="P4749" s="199">
        <v>2500</v>
      </c>
      <c r="S4749" t="s">
        <v>2947</v>
      </c>
      <c r="T4749" t="s">
        <v>3255</v>
      </c>
      <c r="U4749" s="201">
        <v>3.875</v>
      </c>
      <c r="V4749" t="s">
        <v>3799</v>
      </c>
      <c r="W4749" t="s">
        <v>1767</v>
      </c>
      <c r="X4749" t="s">
        <v>1269</v>
      </c>
      <c r="Y4749" t="s">
        <v>3275</v>
      </c>
      <c r="Z4749" t="s">
        <v>1909</v>
      </c>
      <c r="AA4749" t="s">
        <v>3815</v>
      </c>
      <c r="AB4749" s="198">
        <v>37073.875</v>
      </c>
      <c r="AC4749" s="198">
        <v>37103.875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1313445</v>
      </c>
      <c r="H4750" s="198">
        <v>37041.544062499997</v>
      </c>
      <c r="I4750" t="s">
        <v>75</v>
      </c>
      <c r="M4750" t="s">
        <v>2946</v>
      </c>
      <c r="N4750" t="s">
        <v>1268</v>
      </c>
      <c r="O4750" t="s">
        <v>1537</v>
      </c>
      <c r="P4750" s="199">
        <v>5000</v>
      </c>
      <c r="S4750" t="s">
        <v>2947</v>
      </c>
      <c r="T4750" t="s">
        <v>3255</v>
      </c>
      <c r="U4750" s="201">
        <v>3.86</v>
      </c>
      <c r="V4750" t="s">
        <v>3816</v>
      </c>
      <c r="W4750" t="s">
        <v>1767</v>
      </c>
      <c r="X4750" t="s">
        <v>1269</v>
      </c>
      <c r="Y4750" t="s">
        <v>3275</v>
      </c>
      <c r="Z4750" t="s">
        <v>1909</v>
      </c>
      <c r="AA4750" t="s">
        <v>3817</v>
      </c>
      <c r="AB4750" s="198">
        <v>37073.875</v>
      </c>
      <c r="AC4750" s="198">
        <v>37103.875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31</v>
      </c>
      <c r="F4751" s="213">
        <f t="shared" si="375"/>
        <v>310000</v>
      </c>
      <c r="G4751" s="202">
        <v>1313446</v>
      </c>
      <c r="H4751" s="198">
        <v>37041.544108796297</v>
      </c>
      <c r="I4751" t="s">
        <v>1523</v>
      </c>
      <c r="M4751" t="s">
        <v>2946</v>
      </c>
      <c r="N4751" t="s">
        <v>1268</v>
      </c>
      <c r="O4751" t="s">
        <v>1537</v>
      </c>
      <c r="P4751" s="199">
        <v>10000</v>
      </c>
      <c r="S4751" t="s">
        <v>2947</v>
      </c>
      <c r="T4751" t="s">
        <v>3255</v>
      </c>
      <c r="U4751" s="201">
        <v>3.86</v>
      </c>
      <c r="V4751" t="s">
        <v>1115</v>
      </c>
      <c r="W4751" t="s">
        <v>1767</v>
      </c>
      <c r="X4751" t="s">
        <v>1269</v>
      </c>
      <c r="Y4751" t="s">
        <v>3275</v>
      </c>
      <c r="Z4751" t="s">
        <v>1909</v>
      </c>
      <c r="AA4751" t="s">
        <v>3818</v>
      </c>
      <c r="AB4751" s="198">
        <v>37073.875</v>
      </c>
      <c r="AC4751" s="198">
        <v>37103.875</v>
      </c>
    </row>
    <row r="4752" spans="1:29" x14ac:dyDescent="0.25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155000</v>
      </c>
      <c r="G4752" s="202">
        <v>1313447</v>
      </c>
      <c r="H4752" s="198">
        <v>37041.544131944444</v>
      </c>
      <c r="I4752" t="s">
        <v>1241</v>
      </c>
      <c r="M4752" t="s">
        <v>2946</v>
      </c>
      <c r="N4752" t="s">
        <v>1268</v>
      </c>
      <c r="O4752" t="s">
        <v>1537</v>
      </c>
      <c r="P4752" s="199">
        <v>5000</v>
      </c>
      <c r="S4752" t="s">
        <v>2947</v>
      </c>
      <c r="T4752" t="s">
        <v>3255</v>
      </c>
      <c r="U4752" s="201">
        <v>3.86</v>
      </c>
      <c r="V4752" t="s">
        <v>3819</v>
      </c>
      <c r="W4752" t="s">
        <v>1767</v>
      </c>
      <c r="X4752" t="s">
        <v>1269</v>
      </c>
      <c r="Y4752" t="s">
        <v>3275</v>
      </c>
      <c r="Z4752" t="s">
        <v>1909</v>
      </c>
      <c r="AA4752" t="s">
        <v>3820</v>
      </c>
      <c r="AB4752" s="198">
        <v>37073.875</v>
      </c>
      <c r="AC4752" s="198">
        <v>37103.875</v>
      </c>
    </row>
    <row r="4753" spans="1:29" x14ac:dyDescent="0.25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31</v>
      </c>
      <c r="F4753" s="213">
        <f t="shared" si="375"/>
        <v>232500</v>
      </c>
      <c r="G4753" s="202">
        <v>1313448</v>
      </c>
      <c r="H4753" s="198">
        <v>37041.54415509259</v>
      </c>
      <c r="I4753" t="s">
        <v>1531</v>
      </c>
      <c r="M4753" t="s">
        <v>2946</v>
      </c>
      <c r="N4753" t="s">
        <v>1268</v>
      </c>
      <c r="O4753" t="s">
        <v>1537</v>
      </c>
      <c r="P4753" s="199">
        <v>7500</v>
      </c>
      <c r="S4753" t="s">
        <v>2947</v>
      </c>
      <c r="T4753" t="s">
        <v>3255</v>
      </c>
      <c r="U4753" s="201">
        <v>3.86</v>
      </c>
      <c r="V4753" t="s">
        <v>262</v>
      </c>
      <c r="W4753" t="s">
        <v>1767</v>
      </c>
      <c r="X4753" t="s">
        <v>1269</v>
      </c>
      <c r="Y4753" t="s">
        <v>3275</v>
      </c>
      <c r="Z4753" t="s">
        <v>1909</v>
      </c>
      <c r="AA4753" t="s">
        <v>3821</v>
      </c>
      <c r="AB4753" s="198">
        <v>37073.875</v>
      </c>
      <c r="AC4753" s="198">
        <v>37103.875</v>
      </c>
    </row>
    <row r="4754" spans="1:29" x14ac:dyDescent="0.25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1500</v>
      </c>
      <c r="G4754" s="202">
        <v>1313451</v>
      </c>
      <c r="H4754" s="198">
        <v>37041.544178240743</v>
      </c>
      <c r="I4754" t="s">
        <v>3822</v>
      </c>
      <c r="J4754" t="s">
        <v>1209</v>
      </c>
      <c r="K4754" t="s">
        <v>1257</v>
      </c>
      <c r="M4754" t="s">
        <v>1657</v>
      </c>
      <c r="N4754" t="s">
        <v>2977</v>
      </c>
      <c r="O4754" t="s">
        <v>3350</v>
      </c>
      <c r="Q4754" s="199">
        <v>50</v>
      </c>
      <c r="S4754" t="s">
        <v>2945</v>
      </c>
      <c r="T4754" t="s">
        <v>3255</v>
      </c>
      <c r="U4754" s="201">
        <v>55.5</v>
      </c>
      <c r="V4754" t="s">
        <v>3823</v>
      </c>
      <c r="W4754" t="s">
        <v>1265</v>
      </c>
      <c r="X4754" t="s">
        <v>3202</v>
      </c>
      <c r="Y4754" t="s">
        <v>1072</v>
      </c>
      <c r="Z4754" t="s">
        <v>1904</v>
      </c>
      <c r="AA4754">
        <v>626549.1</v>
      </c>
      <c r="AB4754" s="198">
        <v>37043.875</v>
      </c>
      <c r="AC4754" s="198">
        <v>37072.875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930000</v>
      </c>
      <c r="G4755" s="202">
        <v>1313452</v>
      </c>
      <c r="H4755" s="198">
        <v>37041.54420138889</v>
      </c>
      <c r="I4755" t="s">
        <v>1226</v>
      </c>
      <c r="M4755" t="s">
        <v>2946</v>
      </c>
      <c r="N4755" t="s">
        <v>1268</v>
      </c>
      <c r="O4755" t="s">
        <v>1537</v>
      </c>
      <c r="Q4755" s="199">
        <v>30000</v>
      </c>
      <c r="S4755" t="s">
        <v>2947</v>
      </c>
      <c r="T4755" t="s">
        <v>3255</v>
      </c>
      <c r="U4755" s="201">
        <v>3.89</v>
      </c>
      <c r="V4755" t="s">
        <v>3441</v>
      </c>
      <c r="W4755" t="s">
        <v>1767</v>
      </c>
      <c r="X4755" t="s">
        <v>1269</v>
      </c>
      <c r="Y4755" t="s">
        <v>3275</v>
      </c>
      <c r="Z4755" t="s">
        <v>1909</v>
      </c>
      <c r="AA4755" t="s">
        <v>3824</v>
      </c>
      <c r="AB4755" s="198">
        <v>37073.875</v>
      </c>
      <c r="AC4755" s="198">
        <v>37103.875</v>
      </c>
    </row>
    <row r="4756" spans="1:29" x14ac:dyDescent="0.25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30</v>
      </c>
      <c r="F4756" s="213">
        <f t="shared" si="375"/>
        <v>1500</v>
      </c>
      <c r="G4756" s="202">
        <v>1313453</v>
      </c>
      <c r="H4756" s="198">
        <v>37041.544212962966</v>
      </c>
      <c r="I4756" t="s">
        <v>1251</v>
      </c>
      <c r="M4756" t="s">
        <v>1657</v>
      </c>
      <c r="N4756" t="s">
        <v>2977</v>
      </c>
      <c r="O4756" t="s">
        <v>1240</v>
      </c>
      <c r="Q4756" s="199">
        <v>50</v>
      </c>
      <c r="S4756" t="s">
        <v>2945</v>
      </c>
      <c r="T4756" t="s">
        <v>3255</v>
      </c>
      <c r="U4756" s="201">
        <v>36.25</v>
      </c>
      <c r="V4756" t="s">
        <v>1698</v>
      </c>
      <c r="W4756" t="s">
        <v>2997</v>
      </c>
      <c r="X4756" t="s">
        <v>2982</v>
      </c>
      <c r="Y4756" t="s">
        <v>1072</v>
      </c>
      <c r="Z4756" t="s">
        <v>1904</v>
      </c>
      <c r="AA4756">
        <v>626550.1</v>
      </c>
      <c r="AB4756" s="198">
        <v>37135.71597222222</v>
      </c>
      <c r="AC4756" s="198">
        <v>37164.71597222222</v>
      </c>
    </row>
    <row r="4757" spans="1:29" x14ac:dyDescent="0.25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232500</v>
      </c>
      <c r="G4757" s="202">
        <v>1313454</v>
      </c>
      <c r="H4757" s="198">
        <v>37041.544224537036</v>
      </c>
      <c r="I4757" t="s">
        <v>1546</v>
      </c>
      <c r="M4757" t="s">
        <v>2946</v>
      </c>
      <c r="N4757" t="s">
        <v>1268</v>
      </c>
      <c r="O4757" t="s">
        <v>1537</v>
      </c>
      <c r="P4757" s="199">
        <v>7500</v>
      </c>
      <c r="S4757" t="s">
        <v>2947</v>
      </c>
      <c r="T4757" t="s">
        <v>3255</v>
      </c>
      <c r="U4757" s="201">
        <v>3.875</v>
      </c>
      <c r="V4757" t="s">
        <v>1547</v>
      </c>
      <c r="W4757" t="s">
        <v>1767</v>
      </c>
      <c r="X4757" t="s">
        <v>1269</v>
      </c>
      <c r="Y4757" t="s">
        <v>3275</v>
      </c>
      <c r="Z4757" t="s">
        <v>1909</v>
      </c>
      <c r="AA4757" t="s">
        <v>3825</v>
      </c>
      <c r="AB4757" s="198">
        <v>37073.875</v>
      </c>
      <c r="AC4757" s="198">
        <v>37103.875</v>
      </c>
    </row>
    <row r="4758" spans="1:29" x14ac:dyDescent="0.25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123</v>
      </c>
      <c r="F4758" s="213">
        <f t="shared" si="375"/>
        <v>615000</v>
      </c>
      <c r="G4758" s="202">
        <v>1313455</v>
      </c>
      <c r="H4758" s="198">
        <v>37041.544236111113</v>
      </c>
      <c r="I4758" t="s">
        <v>1570</v>
      </c>
      <c r="M4758" t="s">
        <v>2946</v>
      </c>
      <c r="N4758" t="s">
        <v>1268</v>
      </c>
      <c r="O4758" t="s">
        <v>251</v>
      </c>
      <c r="Q4758" s="199">
        <v>5000</v>
      </c>
      <c r="S4758" t="s">
        <v>2947</v>
      </c>
      <c r="T4758" t="s">
        <v>3255</v>
      </c>
      <c r="U4758" s="201">
        <v>3.97</v>
      </c>
      <c r="V4758" t="s">
        <v>3826</v>
      </c>
      <c r="W4758" t="s">
        <v>1767</v>
      </c>
      <c r="X4758" t="s">
        <v>1269</v>
      </c>
      <c r="Y4758" t="s">
        <v>3275</v>
      </c>
      <c r="Z4758" t="s">
        <v>1909</v>
      </c>
      <c r="AA4758" t="s">
        <v>3827</v>
      </c>
      <c r="AB4758" s="198">
        <v>37073</v>
      </c>
      <c r="AC4758" s="198">
        <v>37195</v>
      </c>
    </row>
    <row r="4759" spans="1:29" x14ac:dyDescent="0.25">
      <c r="A4759" s="44" t="str">
        <f t="shared" si="371"/>
        <v>US Crude Financial</v>
      </c>
      <c r="B4759" s="44" t="str">
        <f t="shared" si="372"/>
        <v>US</v>
      </c>
      <c r="C4759" s="44" t="str">
        <f t="shared" si="373"/>
        <v>Crude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50000</v>
      </c>
      <c r="G4759" s="202">
        <v>1313456</v>
      </c>
      <c r="H4759" s="198">
        <v>37041.544236111113</v>
      </c>
      <c r="I4759" t="s">
        <v>1267</v>
      </c>
      <c r="M4759" t="s">
        <v>3086</v>
      </c>
      <c r="N4759" t="s">
        <v>1063</v>
      </c>
      <c r="O4759" t="s">
        <v>2972</v>
      </c>
      <c r="Q4759" s="199">
        <v>50000</v>
      </c>
      <c r="S4759" t="s">
        <v>2953</v>
      </c>
      <c r="T4759" t="s">
        <v>3255</v>
      </c>
      <c r="U4759" s="201">
        <v>28.67</v>
      </c>
      <c r="V4759" t="s">
        <v>1511</v>
      </c>
      <c r="W4759" t="s">
        <v>1065</v>
      </c>
      <c r="X4759" t="s">
        <v>1066</v>
      </c>
      <c r="Y4759" t="s">
        <v>1670</v>
      </c>
      <c r="Z4759" t="s">
        <v>1909</v>
      </c>
      <c r="AA4759">
        <v>109846</v>
      </c>
      <c r="AB4759" s="198">
        <v>37073</v>
      </c>
      <c r="AC4759" s="198">
        <v>37103</v>
      </c>
    </row>
    <row r="4760" spans="1:29" x14ac:dyDescent="0.25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61</v>
      </c>
      <c r="F4760" s="213">
        <f t="shared" si="375"/>
        <v>3050</v>
      </c>
      <c r="G4760" s="202">
        <v>1313457</v>
      </c>
      <c r="H4760" s="198">
        <v>37041.544247685182</v>
      </c>
      <c r="I4760" t="s">
        <v>2992</v>
      </c>
      <c r="M4760" t="s">
        <v>1657</v>
      </c>
      <c r="N4760" t="s">
        <v>2977</v>
      </c>
      <c r="O4760" t="s">
        <v>2560</v>
      </c>
      <c r="Q4760" s="199">
        <v>50</v>
      </c>
      <c r="S4760" t="s">
        <v>2945</v>
      </c>
      <c r="T4760" t="s">
        <v>3255</v>
      </c>
      <c r="U4760" s="201">
        <v>35.5</v>
      </c>
      <c r="V4760" t="s">
        <v>2996</v>
      </c>
      <c r="W4760" t="s">
        <v>2985</v>
      </c>
      <c r="X4760" t="s">
        <v>1266</v>
      </c>
      <c r="Y4760" t="s">
        <v>1072</v>
      </c>
      <c r="Z4760" t="s">
        <v>1904</v>
      </c>
      <c r="AA4760">
        <v>626551.1</v>
      </c>
      <c r="AB4760" s="198">
        <v>37316.711111111108</v>
      </c>
      <c r="AC4760" s="198">
        <v>37376.711111111108</v>
      </c>
    </row>
    <row r="4761" spans="1:29" x14ac:dyDescent="0.25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1313459</v>
      </c>
      <c r="H4761" s="198">
        <v>37041.544328703705</v>
      </c>
      <c r="I4761" t="s">
        <v>1241</v>
      </c>
      <c r="M4761" t="s">
        <v>2946</v>
      </c>
      <c r="N4761" t="s">
        <v>1268</v>
      </c>
      <c r="O4761" t="s">
        <v>1537</v>
      </c>
      <c r="P4761" s="199">
        <v>10000</v>
      </c>
      <c r="S4761" t="s">
        <v>2947</v>
      </c>
      <c r="T4761" t="s">
        <v>3255</v>
      </c>
      <c r="U4761" s="201">
        <v>3.89</v>
      </c>
      <c r="V4761" t="s">
        <v>3385</v>
      </c>
      <c r="W4761" t="s">
        <v>1767</v>
      </c>
      <c r="X4761" t="s">
        <v>1269</v>
      </c>
      <c r="Y4761" t="s">
        <v>3275</v>
      </c>
      <c r="Z4761" t="s">
        <v>1909</v>
      </c>
      <c r="AA4761" t="s">
        <v>3828</v>
      </c>
      <c r="AB4761" s="198">
        <v>37073.875</v>
      </c>
      <c r="AC4761" s="198">
        <v>37103.875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387500</v>
      </c>
      <c r="G4762" s="202">
        <v>1313460</v>
      </c>
      <c r="H4762" s="198">
        <v>37041.544374999998</v>
      </c>
      <c r="I4762" t="s">
        <v>1531</v>
      </c>
      <c r="M4762" t="s">
        <v>2946</v>
      </c>
      <c r="N4762" t="s">
        <v>1268</v>
      </c>
      <c r="O4762" t="s">
        <v>1537</v>
      </c>
      <c r="P4762" s="199">
        <v>12500</v>
      </c>
      <c r="S4762" t="s">
        <v>2947</v>
      </c>
      <c r="T4762" t="s">
        <v>3255</v>
      </c>
      <c r="U4762" s="201">
        <v>3.89</v>
      </c>
      <c r="V4762" t="s">
        <v>262</v>
      </c>
      <c r="W4762" t="s">
        <v>1767</v>
      </c>
      <c r="X4762" t="s">
        <v>1269</v>
      </c>
      <c r="Y4762" t="s">
        <v>3275</v>
      </c>
      <c r="Z4762" t="s">
        <v>1909</v>
      </c>
      <c r="AA4762" t="s">
        <v>3829</v>
      </c>
      <c r="AB4762" s="198">
        <v>37073.875</v>
      </c>
      <c r="AC4762" s="198">
        <v>37103.875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123</v>
      </c>
      <c r="F4763" s="213">
        <f t="shared" si="375"/>
        <v>615000</v>
      </c>
      <c r="G4763" s="202">
        <v>1313462</v>
      </c>
      <c r="H4763" s="198">
        <v>37041.544386574074</v>
      </c>
      <c r="I4763" t="s">
        <v>67</v>
      </c>
      <c r="M4763" t="s">
        <v>2946</v>
      </c>
      <c r="N4763" t="s">
        <v>1268</v>
      </c>
      <c r="O4763" t="s">
        <v>251</v>
      </c>
      <c r="Q4763" s="199">
        <v>5000</v>
      </c>
      <c r="S4763" t="s">
        <v>2947</v>
      </c>
      <c r="T4763" t="s">
        <v>3255</v>
      </c>
      <c r="U4763" s="201">
        <v>3.98</v>
      </c>
      <c r="V4763" t="s">
        <v>2078</v>
      </c>
      <c r="W4763" t="s">
        <v>1767</v>
      </c>
      <c r="X4763" t="s">
        <v>1269</v>
      </c>
      <c r="Y4763" t="s">
        <v>3275</v>
      </c>
      <c r="Z4763" t="s">
        <v>1909</v>
      </c>
      <c r="AA4763" t="s">
        <v>3830</v>
      </c>
      <c r="AB4763" s="198">
        <v>37073</v>
      </c>
      <c r="AC4763" s="198">
        <v>37195</v>
      </c>
    </row>
    <row r="4764" spans="1:29" x14ac:dyDescent="0.25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92</v>
      </c>
      <c r="F4764" s="213">
        <f t="shared" si="375"/>
        <v>4600</v>
      </c>
      <c r="G4764" s="202">
        <v>1313463</v>
      </c>
      <c r="H4764" s="198">
        <v>37041.544386574074</v>
      </c>
      <c r="I4764" t="s">
        <v>1243</v>
      </c>
      <c r="M4764" t="s">
        <v>1657</v>
      </c>
      <c r="N4764" t="s">
        <v>2977</v>
      </c>
      <c r="O4764" t="s">
        <v>4899</v>
      </c>
      <c r="Q4764" s="199">
        <v>50</v>
      </c>
      <c r="S4764" t="s">
        <v>2945</v>
      </c>
      <c r="T4764" t="s">
        <v>3255</v>
      </c>
      <c r="U4764" s="201">
        <v>36</v>
      </c>
      <c r="V4764" t="s">
        <v>3831</v>
      </c>
      <c r="W4764" t="s">
        <v>2985</v>
      </c>
      <c r="X4764" t="s">
        <v>1266</v>
      </c>
      <c r="Y4764" t="s">
        <v>1072</v>
      </c>
      <c r="Z4764" t="s">
        <v>1904</v>
      </c>
      <c r="AA4764">
        <v>626552.1</v>
      </c>
      <c r="AB4764" s="198">
        <v>37165.594444444447</v>
      </c>
      <c r="AC4764" s="198">
        <v>37256.594444444447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31</v>
      </c>
      <c r="F4765" s="213">
        <f t="shared" si="375"/>
        <v>310000</v>
      </c>
      <c r="G4765" s="202">
        <v>1313465</v>
      </c>
      <c r="H4765" s="198">
        <v>37041.544479166667</v>
      </c>
      <c r="I4765" t="s">
        <v>1541</v>
      </c>
      <c r="M4765" t="s">
        <v>2946</v>
      </c>
      <c r="N4765" t="s">
        <v>1268</v>
      </c>
      <c r="O4765" t="s">
        <v>1537</v>
      </c>
      <c r="P4765" s="199">
        <v>10000</v>
      </c>
      <c r="S4765" t="s">
        <v>2947</v>
      </c>
      <c r="T4765" t="s">
        <v>3255</v>
      </c>
      <c r="U4765" s="201">
        <v>3.89</v>
      </c>
      <c r="V4765" t="s">
        <v>1300</v>
      </c>
      <c r="W4765" t="s">
        <v>1767</v>
      </c>
      <c r="X4765" t="s">
        <v>1269</v>
      </c>
      <c r="Y4765" t="s">
        <v>3275</v>
      </c>
      <c r="Z4765" t="s">
        <v>1909</v>
      </c>
      <c r="AA4765" t="s">
        <v>3832</v>
      </c>
      <c r="AB4765" s="198">
        <v>37073.875</v>
      </c>
      <c r="AC4765" s="198">
        <v>37103.875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123</v>
      </c>
      <c r="F4766" s="213">
        <f t="shared" si="375"/>
        <v>307500</v>
      </c>
      <c r="G4766" s="202">
        <v>1313466</v>
      </c>
      <c r="H4766" s="198">
        <v>37041.544490740744</v>
      </c>
      <c r="I4766" t="s">
        <v>72</v>
      </c>
      <c r="M4766" t="s">
        <v>2946</v>
      </c>
      <c r="N4766" t="s">
        <v>1268</v>
      </c>
      <c r="O4766" t="s">
        <v>251</v>
      </c>
      <c r="Q4766" s="199">
        <v>2500</v>
      </c>
      <c r="S4766" t="s">
        <v>2947</v>
      </c>
      <c r="T4766" t="s">
        <v>3255</v>
      </c>
      <c r="U4766" s="201">
        <v>3.99</v>
      </c>
      <c r="V4766" t="s">
        <v>463</v>
      </c>
      <c r="W4766" t="s">
        <v>1767</v>
      </c>
      <c r="X4766" t="s">
        <v>1269</v>
      </c>
      <c r="Y4766" t="s">
        <v>3275</v>
      </c>
      <c r="Z4766" t="s">
        <v>1909</v>
      </c>
      <c r="AA4766" t="s">
        <v>3833</v>
      </c>
      <c r="AB4766" s="198">
        <v>37073</v>
      </c>
      <c r="AC4766" s="198">
        <v>37195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123</v>
      </c>
      <c r="F4767" s="213">
        <f t="shared" si="375"/>
        <v>307500</v>
      </c>
      <c r="G4767" s="202">
        <v>1313469</v>
      </c>
      <c r="H4767" s="198">
        <v>37041.54451388889</v>
      </c>
      <c r="I4767" t="s">
        <v>1484</v>
      </c>
      <c r="M4767" t="s">
        <v>2946</v>
      </c>
      <c r="N4767" t="s">
        <v>1268</v>
      </c>
      <c r="O4767" t="s">
        <v>251</v>
      </c>
      <c r="Q4767" s="199">
        <v>2500</v>
      </c>
      <c r="S4767" t="s">
        <v>2947</v>
      </c>
      <c r="T4767" t="s">
        <v>3255</v>
      </c>
      <c r="U4767" s="201">
        <v>3.99</v>
      </c>
      <c r="V4767" t="s">
        <v>1007</v>
      </c>
      <c r="W4767" t="s">
        <v>1767</v>
      </c>
      <c r="X4767" t="s">
        <v>1269</v>
      </c>
      <c r="Y4767" t="s">
        <v>3275</v>
      </c>
      <c r="Z4767" t="s">
        <v>1909</v>
      </c>
      <c r="AA4767" t="s">
        <v>3834</v>
      </c>
      <c r="AB4767" s="198">
        <v>37073</v>
      </c>
      <c r="AC4767" s="198">
        <v>37195</v>
      </c>
    </row>
    <row r="4768" spans="1:29" x14ac:dyDescent="0.25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4600</v>
      </c>
      <c r="G4768" s="202">
        <v>1313468</v>
      </c>
      <c r="H4768" s="198">
        <v>37041.54451388889</v>
      </c>
      <c r="I4768" t="s">
        <v>1600</v>
      </c>
      <c r="M4768" t="s">
        <v>1657</v>
      </c>
      <c r="N4768" t="s">
        <v>2977</v>
      </c>
      <c r="O4768" t="s">
        <v>2995</v>
      </c>
      <c r="Q4768" s="199">
        <v>50</v>
      </c>
      <c r="S4768" t="s">
        <v>2945</v>
      </c>
      <c r="T4768" t="s">
        <v>3255</v>
      </c>
      <c r="U4768" s="201">
        <v>34.25</v>
      </c>
      <c r="V4768" t="s">
        <v>1261</v>
      </c>
      <c r="W4768" t="s">
        <v>2997</v>
      </c>
      <c r="X4768" t="s">
        <v>2998</v>
      </c>
      <c r="Y4768" t="s">
        <v>1072</v>
      </c>
      <c r="Z4768" t="s">
        <v>1904</v>
      </c>
      <c r="AA4768">
        <v>626553.1</v>
      </c>
      <c r="AB4768" s="198">
        <v>37165.71597222222</v>
      </c>
      <c r="AC4768" s="198">
        <v>37256.71597222222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930000</v>
      </c>
      <c r="G4769" s="202">
        <v>1313471</v>
      </c>
      <c r="H4769" s="198">
        <v>37041.544537037036</v>
      </c>
      <c r="I4769" t="s">
        <v>1531</v>
      </c>
      <c r="M4769" t="s">
        <v>2946</v>
      </c>
      <c r="N4769" t="s">
        <v>1268</v>
      </c>
      <c r="O4769" t="s">
        <v>1537</v>
      </c>
      <c r="P4769" s="199">
        <v>30000</v>
      </c>
      <c r="S4769" t="s">
        <v>2947</v>
      </c>
      <c r="T4769" t="s">
        <v>3255</v>
      </c>
      <c r="U4769" s="201">
        <v>3.875</v>
      </c>
      <c r="V4769" t="s">
        <v>262</v>
      </c>
      <c r="W4769" t="s">
        <v>1767</v>
      </c>
      <c r="X4769" t="s">
        <v>1269</v>
      </c>
      <c r="Y4769" t="s">
        <v>3275</v>
      </c>
      <c r="Z4769" t="s">
        <v>1909</v>
      </c>
      <c r="AA4769" t="s">
        <v>3835</v>
      </c>
      <c r="AB4769" s="198">
        <v>37073.875</v>
      </c>
      <c r="AC4769" s="198">
        <v>37103.875</v>
      </c>
    </row>
    <row r="4770" spans="1:29" x14ac:dyDescent="0.25">
      <c r="A4770" s="44" t="str">
        <f t="shared" si="371"/>
        <v>US Oil Products Financial</v>
      </c>
      <c r="B4770" s="44" t="str">
        <f t="shared" si="372"/>
        <v>US</v>
      </c>
      <c r="C4770" s="44" t="str">
        <f t="shared" si="373"/>
        <v>Oil Products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</v>
      </c>
      <c r="F4770" s="213">
        <f t="shared" si="375"/>
        <v>150000</v>
      </c>
      <c r="G4770" s="202">
        <v>1313472</v>
      </c>
      <c r="H4770" s="198">
        <v>37041.544548611113</v>
      </c>
      <c r="I4770" t="s">
        <v>2944</v>
      </c>
      <c r="M4770" t="s">
        <v>2950</v>
      </c>
      <c r="N4770" t="s">
        <v>3836</v>
      </c>
      <c r="O4770" t="s">
        <v>3837</v>
      </c>
      <c r="P4770" s="199">
        <v>50000</v>
      </c>
      <c r="S4770" t="s">
        <v>1595</v>
      </c>
      <c r="T4770" t="s">
        <v>3255</v>
      </c>
      <c r="U4770" s="201">
        <v>2.75</v>
      </c>
      <c r="V4770" t="s">
        <v>3838</v>
      </c>
      <c r="W4770" t="s">
        <v>3839</v>
      </c>
      <c r="X4770" t="s">
        <v>3840</v>
      </c>
      <c r="Y4770" t="s">
        <v>3275</v>
      </c>
      <c r="Z4770" t="s">
        <v>1909</v>
      </c>
      <c r="AA4770" t="s">
        <v>3841</v>
      </c>
      <c r="AB4770" s="198">
        <v>37257</v>
      </c>
      <c r="AC4770" s="198">
        <v>37346</v>
      </c>
    </row>
    <row r="4771" spans="1:29" x14ac:dyDescent="0.25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30</v>
      </c>
      <c r="F4771" s="213">
        <f t="shared" si="375"/>
        <v>900000</v>
      </c>
      <c r="G4771" s="202">
        <v>1313473</v>
      </c>
      <c r="H4771" s="198">
        <v>37041.544560185182</v>
      </c>
      <c r="I4771" t="s">
        <v>67</v>
      </c>
      <c r="M4771" t="s">
        <v>2946</v>
      </c>
      <c r="N4771" t="s">
        <v>1268</v>
      </c>
      <c r="O4771" t="s">
        <v>111</v>
      </c>
      <c r="Q4771" s="199">
        <v>30000</v>
      </c>
      <c r="S4771" t="s">
        <v>2947</v>
      </c>
      <c r="T4771" t="s">
        <v>3255</v>
      </c>
      <c r="U4771" s="201">
        <v>4.0049999999999999</v>
      </c>
      <c r="V4771" t="s">
        <v>2962</v>
      </c>
      <c r="W4771" t="s">
        <v>1767</v>
      </c>
      <c r="X4771" t="s">
        <v>1269</v>
      </c>
      <c r="Y4771" t="s">
        <v>3275</v>
      </c>
      <c r="Z4771" t="s">
        <v>1909</v>
      </c>
      <c r="AA4771" t="s">
        <v>3842</v>
      </c>
      <c r="AB4771" s="198">
        <v>37135.875</v>
      </c>
      <c r="AC4771" s="198">
        <v>37164.875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930000</v>
      </c>
      <c r="G4772" s="202">
        <v>1313477</v>
      </c>
      <c r="H4772" s="198">
        <v>37041.544606481482</v>
      </c>
      <c r="I4772" t="s">
        <v>67</v>
      </c>
      <c r="M4772" t="s">
        <v>2946</v>
      </c>
      <c r="N4772" t="s">
        <v>1268</v>
      </c>
      <c r="O4772" t="s">
        <v>1537</v>
      </c>
      <c r="P4772" s="199">
        <v>30000</v>
      </c>
      <c r="S4772" t="s">
        <v>2947</v>
      </c>
      <c r="T4772" t="s">
        <v>3255</v>
      </c>
      <c r="U4772" s="201">
        <v>3.89</v>
      </c>
      <c r="V4772" t="s">
        <v>442</v>
      </c>
      <c r="W4772" t="s">
        <v>1767</v>
      </c>
      <c r="X4772" t="s">
        <v>1269</v>
      </c>
      <c r="Y4772" t="s">
        <v>3275</v>
      </c>
      <c r="Z4772" t="s">
        <v>1909</v>
      </c>
      <c r="AA4772" t="s">
        <v>3843</v>
      </c>
      <c r="AB4772" s="198">
        <v>37073.875</v>
      </c>
      <c r="AC4772" s="198">
        <v>37103.875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930000</v>
      </c>
      <c r="G4773" s="202">
        <v>1313478</v>
      </c>
      <c r="H4773" s="198">
        <v>37041.544675925928</v>
      </c>
      <c r="I4773" t="s">
        <v>3227</v>
      </c>
      <c r="M4773" t="s">
        <v>2946</v>
      </c>
      <c r="N4773" t="s">
        <v>1268</v>
      </c>
      <c r="O4773" t="s">
        <v>1537</v>
      </c>
      <c r="P4773" s="199">
        <v>30000</v>
      </c>
      <c r="S4773" t="s">
        <v>2947</v>
      </c>
      <c r="T4773" t="s">
        <v>3255</v>
      </c>
      <c r="U4773" s="201">
        <v>3.875</v>
      </c>
      <c r="V4773" t="s">
        <v>1271</v>
      </c>
      <c r="W4773" t="s">
        <v>1767</v>
      </c>
      <c r="X4773" t="s">
        <v>1269</v>
      </c>
      <c r="Y4773" t="s">
        <v>3275</v>
      </c>
      <c r="Z4773" t="s">
        <v>1909</v>
      </c>
      <c r="AA4773" t="s">
        <v>3844</v>
      </c>
      <c r="AB4773" s="198">
        <v>37073.875</v>
      </c>
      <c r="AC4773" s="198">
        <v>37103.875</v>
      </c>
    </row>
    <row r="4774" spans="1:29" x14ac:dyDescent="0.25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25000</v>
      </c>
      <c r="G4774" s="202">
        <v>1313481</v>
      </c>
      <c r="H4774" s="198">
        <v>37041.544710648152</v>
      </c>
      <c r="I4774" t="s">
        <v>1267</v>
      </c>
      <c r="M4774" t="s">
        <v>3086</v>
      </c>
      <c r="N4774" t="s">
        <v>1063</v>
      </c>
      <c r="O4774" t="s">
        <v>2972</v>
      </c>
      <c r="P4774" s="199">
        <v>25000</v>
      </c>
      <c r="S4774" t="s">
        <v>2953</v>
      </c>
      <c r="T4774" t="s">
        <v>3255</v>
      </c>
      <c r="U4774" s="201">
        <v>28.67</v>
      </c>
      <c r="V4774" t="s">
        <v>1511</v>
      </c>
      <c r="W4774" t="s">
        <v>1065</v>
      </c>
      <c r="X4774" t="s">
        <v>1066</v>
      </c>
      <c r="Y4774" t="s">
        <v>1670</v>
      </c>
      <c r="Z4774" t="s">
        <v>1909</v>
      </c>
      <c r="AA4774">
        <v>109848</v>
      </c>
      <c r="AB4774" s="198">
        <v>37073</v>
      </c>
      <c r="AC4774" s="198">
        <v>37103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151</v>
      </c>
      <c r="F4775" s="213">
        <f t="shared" si="375"/>
        <v>377500</v>
      </c>
      <c r="G4775" s="202">
        <v>1313483</v>
      </c>
      <c r="H4775" s="198">
        <v>37041.544722222221</v>
      </c>
      <c r="I4775" t="s">
        <v>1484</v>
      </c>
      <c r="M4775" t="s">
        <v>2946</v>
      </c>
      <c r="N4775" t="s">
        <v>1268</v>
      </c>
      <c r="O4775" t="s">
        <v>1555</v>
      </c>
      <c r="Q4775" s="199">
        <v>2500</v>
      </c>
      <c r="S4775" t="s">
        <v>2947</v>
      </c>
      <c r="T4775" t="s">
        <v>3255</v>
      </c>
      <c r="U4775" s="201">
        <v>4.3250000000000002</v>
      </c>
      <c r="V4775" t="s">
        <v>3339</v>
      </c>
      <c r="W4775" t="s">
        <v>1767</v>
      </c>
      <c r="X4775" t="s">
        <v>1269</v>
      </c>
      <c r="Y4775" t="s">
        <v>3275</v>
      </c>
      <c r="Z4775" t="s">
        <v>1909</v>
      </c>
      <c r="AA4775" t="s">
        <v>3845</v>
      </c>
      <c r="AB4775" s="198">
        <v>37196</v>
      </c>
      <c r="AC4775" s="198">
        <v>37346</v>
      </c>
    </row>
    <row r="4776" spans="1:29" x14ac:dyDescent="0.25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</v>
      </c>
      <c r="G4776" s="202">
        <v>1313484</v>
      </c>
      <c r="H4776" s="198">
        <v>37041.544768518521</v>
      </c>
      <c r="I4776" t="s">
        <v>1238</v>
      </c>
      <c r="M4776" t="s">
        <v>1657</v>
      </c>
      <c r="N4776" t="s">
        <v>2977</v>
      </c>
      <c r="O4776" t="s">
        <v>1590</v>
      </c>
      <c r="Q4776" s="199">
        <v>50</v>
      </c>
      <c r="S4776" t="s">
        <v>2945</v>
      </c>
      <c r="T4776" t="s">
        <v>3255</v>
      </c>
      <c r="U4776" s="201">
        <v>46.25</v>
      </c>
      <c r="V4776" t="s">
        <v>1076</v>
      </c>
      <c r="W4776" t="s">
        <v>1678</v>
      </c>
      <c r="X4776" t="s">
        <v>3202</v>
      </c>
      <c r="Y4776" t="s">
        <v>1072</v>
      </c>
      <c r="Z4776" t="s">
        <v>1904</v>
      </c>
      <c r="AA4776">
        <v>626554.1</v>
      </c>
      <c r="AB4776" s="198">
        <v>37043.600694444445</v>
      </c>
      <c r="AC4776" s="198">
        <v>37072.600694444445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310000</v>
      </c>
      <c r="G4777" s="202">
        <v>1313487</v>
      </c>
      <c r="H4777" s="198">
        <v>37041.54483796296</v>
      </c>
      <c r="I4777" t="s">
        <v>500</v>
      </c>
      <c r="M4777" t="s">
        <v>2946</v>
      </c>
      <c r="N4777" t="s">
        <v>1268</v>
      </c>
      <c r="O4777" t="s">
        <v>1537</v>
      </c>
      <c r="Q4777" s="199">
        <v>10000</v>
      </c>
      <c r="S4777" t="s">
        <v>2947</v>
      </c>
      <c r="T4777" t="s">
        <v>3255</v>
      </c>
      <c r="U4777" s="201">
        <v>3.89</v>
      </c>
      <c r="V4777" t="s">
        <v>501</v>
      </c>
      <c r="W4777" t="s">
        <v>1767</v>
      </c>
      <c r="X4777" t="s">
        <v>1269</v>
      </c>
      <c r="Y4777" t="s">
        <v>3275</v>
      </c>
      <c r="Z4777" t="s">
        <v>1909</v>
      </c>
      <c r="AA4777" t="s">
        <v>3846</v>
      </c>
      <c r="AB4777" s="198">
        <v>37073.875</v>
      </c>
      <c r="AC4777" s="198">
        <v>37103.875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620000</v>
      </c>
      <c r="G4778" s="202">
        <v>1313488</v>
      </c>
      <c r="H4778" s="198">
        <v>37041.544907407406</v>
      </c>
      <c r="I4778" t="s">
        <v>2976</v>
      </c>
      <c r="M4778" t="s">
        <v>2946</v>
      </c>
      <c r="N4778" t="s">
        <v>1268</v>
      </c>
      <c r="O4778" t="s">
        <v>1537</v>
      </c>
      <c r="Q4778" s="199">
        <v>20000</v>
      </c>
      <c r="S4778" t="s">
        <v>2947</v>
      </c>
      <c r="T4778" t="s">
        <v>3255</v>
      </c>
      <c r="U4778" s="201">
        <v>3.89</v>
      </c>
      <c r="V4778" t="s">
        <v>68</v>
      </c>
      <c r="W4778" t="s">
        <v>1767</v>
      </c>
      <c r="X4778" t="s">
        <v>1269</v>
      </c>
      <c r="Y4778" t="s">
        <v>3275</v>
      </c>
      <c r="Z4778" t="s">
        <v>1909</v>
      </c>
      <c r="AA4778" t="s">
        <v>3847</v>
      </c>
      <c r="AB4778" s="198">
        <v>37073.875</v>
      </c>
      <c r="AC4778" s="198">
        <v>37103.875</v>
      </c>
    </row>
    <row r="4779" spans="1:29" x14ac:dyDescent="0.25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465000</v>
      </c>
      <c r="G4779" s="202">
        <v>1313489</v>
      </c>
      <c r="H4779" s="198">
        <v>37041.544930555552</v>
      </c>
      <c r="I4779" t="s">
        <v>1531</v>
      </c>
      <c r="M4779" t="s">
        <v>2946</v>
      </c>
      <c r="N4779" t="s">
        <v>1268</v>
      </c>
      <c r="O4779" t="s">
        <v>1537</v>
      </c>
      <c r="P4779" s="199">
        <v>15000</v>
      </c>
      <c r="S4779" t="s">
        <v>2947</v>
      </c>
      <c r="T4779" t="s">
        <v>3255</v>
      </c>
      <c r="U4779" s="201">
        <v>3.875</v>
      </c>
      <c r="V4779" t="s">
        <v>262</v>
      </c>
      <c r="W4779" t="s">
        <v>1767</v>
      </c>
      <c r="X4779" t="s">
        <v>1269</v>
      </c>
      <c r="Y4779" t="s">
        <v>3275</v>
      </c>
      <c r="Z4779" t="s">
        <v>1909</v>
      </c>
      <c r="AA4779" t="s">
        <v>3848</v>
      </c>
      <c r="AB4779" s="198">
        <v>37073.875</v>
      </c>
      <c r="AC4779" s="198">
        <v>37103.875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465000</v>
      </c>
      <c r="G4780" s="202">
        <v>1313490</v>
      </c>
      <c r="H4780" s="198">
        <v>37041.544953703706</v>
      </c>
      <c r="I4780" t="s">
        <v>2987</v>
      </c>
      <c r="M4780" t="s">
        <v>2946</v>
      </c>
      <c r="N4780" t="s">
        <v>1268</v>
      </c>
      <c r="O4780" t="s">
        <v>1278</v>
      </c>
      <c r="P4780" s="199">
        <v>15000</v>
      </c>
      <c r="S4780" t="s">
        <v>2947</v>
      </c>
      <c r="T4780" t="s">
        <v>3255</v>
      </c>
      <c r="U4780" s="201">
        <v>3.9525000000000001</v>
      </c>
      <c r="V4780" t="s">
        <v>3447</v>
      </c>
      <c r="W4780" t="s">
        <v>1767</v>
      </c>
      <c r="X4780" t="s">
        <v>1269</v>
      </c>
      <c r="Y4780" t="s">
        <v>3275</v>
      </c>
      <c r="Z4780" t="s">
        <v>1909</v>
      </c>
      <c r="AA4780" t="s">
        <v>3849</v>
      </c>
      <c r="AB4780" s="198">
        <v>37104.875</v>
      </c>
      <c r="AC4780" s="198">
        <v>37134.875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123</v>
      </c>
      <c r="F4781" s="213">
        <f t="shared" si="375"/>
        <v>615000</v>
      </c>
      <c r="G4781" s="202">
        <v>1313498</v>
      </c>
      <c r="H4781" s="198">
        <v>37041.545104166667</v>
      </c>
      <c r="I4781" t="s">
        <v>1274</v>
      </c>
      <c r="M4781" t="s">
        <v>2946</v>
      </c>
      <c r="N4781" t="s">
        <v>1268</v>
      </c>
      <c r="O4781" t="s">
        <v>251</v>
      </c>
      <c r="Q4781" s="199">
        <v>5000</v>
      </c>
      <c r="S4781" t="s">
        <v>2947</v>
      </c>
      <c r="T4781" t="s">
        <v>3255</v>
      </c>
      <c r="U4781" s="201">
        <v>3.9950000000000001</v>
      </c>
      <c r="V4781" t="s">
        <v>1275</v>
      </c>
      <c r="W4781" t="s">
        <v>1767</v>
      </c>
      <c r="X4781" t="s">
        <v>1269</v>
      </c>
      <c r="Y4781" t="s">
        <v>3275</v>
      </c>
      <c r="Z4781" t="s">
        <v>1909</v>
      </c>
      <c r="AA4781" t="s">
        <v>3850</v>
      </c>
      <c r="AB4781" s="198">
        <v>37073</v>
      </c>
      <c r="AC4781" s="198">
        <v>37195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620000</v>
      </c>
      <c r="G4782" s="202">
        <v>1313499</v>
      </c>
      <c r="H4782" s="198">
        <v>37041.545127314814</v>
      </c>
      <c r="I4782" t="s">
        <v>2987</v>
      </c>
      <c r="M4782" t="s">
        <v>2946</v>
      </c>
      <c r="N4782" t="s">
        <v>1268</v>
      </c>
      <c r="O4782" t="s">
        <v>1278</v>
      </c>
      <c r="P4782" s="199">
        <v>20000</v>
      </c>
      <c r="S4782" t="s">
        <v>2947</v>
      </c>
      <c r="T4782" t="s">
        <v>3255</v>
      </c>
      <c r="U4782" s="201">
        <v>3.9674999999999998</v>
      </c>
      <c r="V4782" t="s">
        <v>3447</v>
      </c>
      <c r="W4782" t="s">
        <v>1767</v>
      </c>
      <c r="X4782" t="s">
        <v>1269</v>
      </c>
      <c r="Y4782" t="s">
        <v>3275</v>
      </c>
      <c r="Z4782" t="s">
        <v>1909</v>
      </c>
      <c r="AA4782" t="s">
        <v>3851</v>
      </c>
      <c r="AB4782" s="198">
        <v>37104.875</v>
      </c>
      <c r="AC4782" s="198">
        <v>37134.875</v>
      </c>
    </row>
    <row r="4783" spans="1:29" x14ac:dyDescent="0.25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1313501</v>
      </c>
      <c r="H4783" s="198">
        <v>37041.545138888891</v>
      </c>
      <c r="I4783" t="s">
        <v>1267</v>
      </c>
      <c r="M4783" t="s">
        <v>3086</v>
      </c>
      <c r="N4783" t="s">
        <v>1063</v>
      </c>
      <c r="O4783" t="s">
        <v>2972</v>
      </c>
      <c r="Q4783" s="199">
        <v>50000</v>
      </c>
      <c r="S4783" t="s">
        <v>2953</v>
      </c>
      <c r="T4783" t="s">
        <v>3255</v>
      </c>
      <c r="U4783" s="201">
        <v>28.69</v>
      </c>
      <c r="V4783" t="s">
        <v>3332</v>
      </c>
      <c r="W4783" t="s">
        <v>1065</v>
      </c>
      <c r="X4783" t="s">
        <v>1066</v>
      </c>
      <c r="Y4783" t="s">
        <v>1670</v>
      </c>
      <c r="Z4783" t="s">
        <v>1909</v>
      </c>
      <c r="AA4783">
        <v>109850</v>
      </c>
      <c r="AB4783" s="198">
        <v>37073</v>
      </c>
      <c r="AC4783" s="198">
        <v>37103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3">
        <f t="shared" si="375"/>
        <v>75000</v>
      </c>
      <c r="G4784" s="202">
        <v>1313503</v>
      </c>
      <c r="H4784" s="198">
        <v>37041.545243055552</v>
      </c>
      <c r="I4784" t="s">
        <v>1254</v>
      </c>
      <c r="M4784" t="s">
        <v>2946</v>
      </c>
      <c r="N4784" t="s">
        <v>1268</v>
      </c>
      <c r="O4784" t="s">
        <v>111</v>
      </c>
      <c r="Q4784" s="199">
        <v>2500</v>
      </c>
      <c r="S4784" t="s">
        <v>2947</v>
      </c>
      <c r="T4784" t="s">
        <v>3255</v>
      </c>
      <c r="U4784" s="201">
        <v>4.0199999999999996</v>
      </c>
      <c r="V4784" t="s">
        <v>912</v>
      </c>
      <c r="W4784" t="s">
        <v>1767</v>
      </c>
      <c r="X4784" t="s">
        <v>1269</v>
      </c>
      <c r="Y4784" t="s">
        <v>3275</v>
      </c>
      <c r="Z4784" t="s">
        <v>1909</v>
      </c>
      <c r="AA4784" t="s">
        <v>3852</v>
      </c>
      <c r="AB4784" s="198">
        <v>37135.875</v>
      </c>
      <c r="AC4784" s="198">
        <v>37164.875</v>
      </c>
    </row>
    <row r="4785" spans="1:31" x14ac:dyDescent="0.25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1313502</v>
      </c>
      <c r="H4785" s="198">
        <v>37041.545243055552</v>
      </c>
      <c r="I4785" t="s">
        <v>2979</v>
      </c>
      <c r="M4785" t="s">
        <v>1657</v>
      </c>
      <c r="N4785" t="s">
        <v>2977</v>
      </c>
      <c r="O4785" t="s">
        <v>1263</v>
      </c>
      <c r="Q4785" s="199">
        <v>50</v>
      </c>
      <c r="S4785" t="s">
        <v>2945</v>
      </c>
      <c r="T4785" t="s">
        <v>3255</v>
      </c>
      <c r="U4785" s="201">
        <v>45.5</v>
      </c>
      <c r="V4785" t="s">
        <v>1081</v>
      </c>
      <c r="W4785" t="s">
        <v>2981</v>
      </c>
      <c r="X4785" t="s">
        <v>2982</v>
      </c>
      <c r="Y4785" t="s">
        <v>1072</v>
      </c>
      <c r="Z4785" t="s">
        <v>1904</v>
      </c>
      <c r="AA4785">
        <v>626557.1</v>
      </c>
      <c r="AB4785" s="198">
        <v>37043.71597222222</v>
      </c>
      <c r="AC4785" s="198">
        <v>37072.71597222222</v>
      </c>
    </row>
    <row r="4786" spans="1:31" x14ac:dyDescent="0.25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155000</v>
      </c>
      <c r="G4786" s="202">
        <v>1313507</v>
      </c>
      <c r="H4786" s="198">
        <v>37041.545289351852</v>
      </c>
      <c r="I4786" t="s">
        <v>1515</v>
      </c>
      <c r="M4786" t="s">
        <v>2946</v>
      </c>
      <c r="N4786" t="s">
        <v>1268</v>
      </c>
      <c r="O4786" t="s">
        <v>1537</v>
      </c>
      <c r="Q4786" s="199">
        <v>5000</v>
      </c>
      <c r="S4786" t="s">
        <v>2947</v>
      </c>
      <c r="T4786" t="s">
        <v>3255</v>
      </c>
      <c r="U4786" s="201">
        <v>3.9049999999999998</v>
      </c>
      <c r="V4786" t="s">
        <v>1170</v>
      </c>
      <c r="W4786" t="s">
        <v>1767</v>
      </c>
      <c r="X4786" t="s">
        <v>1269</v>
      </c>
      <c r="Y4786" t="s">
        <v>3275</v>
      </c>
      <c r="Z4786" t="s">
        <v>1909</v>
      </c>
      <c r="AA4786" t="s">
        <v>3853</v>
      </c>
      <c r="AB4786" s="198">
        <v>37073.875</v>
      </c>
      <c r="AC4786" s="198">
        <v>37103.875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123</v>
      </c>
      <c r="F4787" s="213">
        <f t="shared" si="375"/>
        <v>615000</v>
      </c>
      <c r="G4787" s="202">
        <v>1313508</v>
      </c>
      <c r="H4787" s="198">
        <v>37041.545300925929</v>
      </c>
      <c r="I4787" t="s">
        <v>1523</v>
      </c>
      <c r="M4787" t="s">
        <v>2946</v>
      </c>
      <c r="N4787" t="s">
        <v>1268</v>
      </c>
      <c r="O4787" t="s">
        <v>251</v>
      </c>
      <c r="P4787" s="199">
        <v>5000</v>
      </c>
      <c r="S4787" t="s">
        <v>2947</v>
      </c>
      <c r="T4787" t="s">
        <v>3255</v>
      </c>
      <c r="U4787" s="201">
        <v>3.9649999999999999</v>
      </c>
      <c r="V4787" t="s">
        <v>2336</v>
      </c>
      <c r="W4787" t="s">
        <v>1767</v>
      </c>
      <c r="X4787" t="s">
        <v>1269</v>
      </c>
      <c r="Y4787" t="s">
        <v>3275</v>
      </c>
      <c r="Z4787" t="s">
        <v>1909</v>
      </c>
      <c r="AA4787" t="s">
        <v>3854</v>
      </c>
      <c r="AB4787" s="198">
        <v>37073</v>
      </c>
      <c r="AC4787" s="198">
        <v>37195</v>
      </c>
      <c r="AE4787" s="116">
        <f>IF(S4787="Gallon",F4787/42,F4787)</f>
        <v>615000</v>
      </c>
    </row>
    <row r="4788" spans="1:31" x14ac:dyDescent="0.25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31</v>
      </c>
      <c r="F4788" s="213">
        <f t="shared" si="375"/>
        <v>77500</v>
      </c>
      <c r="G4788" s="202">
        <v>1313509</v>
      </c>
      <c r="H4788" s="198">
        <v>37041.545439814814</v>
      </c>
      <c r="I4788" t="s">
        <v>3195</v>
      </c>
      <c r="M4788" t="s">
        <v>2946</v>
      </c>
      <c r="N4788" t="s">
        <v>1268</v>
      </c>
      <c r="O4788" t="s">
        <v>1537</v>
      </c>
      <c r="P4788" s="199">
        <v>2500</v>
      </c>
      <c r="S4788" t="s">
        <v>2947</v>
      </c>
      <c r="T4788" t="s">
        <v>3255</v>
      </c>
      <c r="U4788" s="201">
        <v>3.875</v>
      </c>
      <c r="V4788" t="s">
        <v>3224</v>
      </c>
      <c r="W4788" t="s">
        <v>1767</v>
      </c>
      <c r="X4788" t="s">
        <v>1269</v>
      </c>
      <c r="Y4788" t="s">
        <v>3275</v>
      </c>
      <c r="Z4788" t="s">
        <v>1909</v>
      </c>
      <c r="AA4788" t="s">
        <v>3855</v>
      </c>
      <c r="AB4788" s="198">
        <v>37073.875</v>
      </c>
      <c r="AC4788" s="198">
        <v>37103.875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852500</v>
      </c>
      <c r="G4789" s="202">
        <v>1313510</v>
      </c>
      <c r="H4789" s="198">
        <v>37041.54546296296</v>
      </c>
      <c r="I4789" t="s">
        <v>2987</v>
      </c>
      <c r="M4789" t="s">
        <v>2946</v>
      </c>
      <c r="N4789" t="s">
        <v>1268</v>
      </c>
      <c r="O4789" t="s">
        <v>1278</v>
      </c>
      <c r="P4789" s="199">
        <v>27500</v>
      </c>
      <c r="S4789" t="s">
        <v>2947</v>
      </c>
      <c r="T4789" t="s">
        <v>3255</v>
      </c>
      <c r="U4789" s="201">
        <v>3.9525000000000001</v>
      </c>
      <c r="V4789" t="s">
        <v>3447</v>
      </c>
      <c r="W4789" t="s">
        <v>1767</v>
      </c>
      <c r="X4789" t="s">
        <v>1269</v>
      </c>
      <c r="Y4789" t="s">
        <v>3275</v>
      </c>
      <c r="Z4789" t="s">
        <v>1909</v>
      </c>
      <c r="AA4789" t="s">
        <v>3856</v>
      </c>
      <c r="AB4789" s="198">
        <v>37104.875</v>
      </c>
      <c r="AC4789" s="198">
        <v>37134.875</v>
      </c>
      <c r="AE4789" s="116">
        <f>IF(S4789="Gallon",F4789/42,F4789)</f>
        <v>852500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310000</v>
      </c>
      <c r="G4790" s="202">
        <v>1313513</v>
      </c>
      <c r="H4790" s="198">
        <v>37041.545624999999</v>
      </c>
      <c r="I4790" t="s">
        <v>1546</v>
      </c>
      <c r="M4790" t="s">
        <v>2946</v>
      </c>
      <c r="N4790" t="s">
        <v>1268</v>
      </c>
      <c r="O4790" t="s">
        <v>1537</v>
      </c>
      <c r="P4790" s="199">
        <v>10000</v>
      </c>
      <c r="S4790" t="s">
        <v>2947</v>
      </c>
      <c r="T4790" t="s">
        <v>3255</v>
      </c>
      <c r="U4790" s="201">
        <v>3.875</v>
      </c>
      <c r="V4790" t="s">
        <v>1547</v>
      </c>
      <c r="W4790" t="s">
        <v>1767</v>
      </c>
      <c r="X4790" t="s">
        <v>1269</v>
      </c>
      <c r="Y4790" t="s">
        <v>3275</v>
      </c>
      <c r="Z4790" t="s">
        <v>1909</v>
      </c>
      <c r="AA4790" t="s">
        <v>3857</v>
      </c>
      <c r="AB4790" s="198">
        <v>37073.875</v>
      </c>
      <c r="AC4790" s="198">
        <v>37103.875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151</v>
      </c>
      <c r="F4791" s="213">
        <f t="shared" si="375"/>
        <v>755000</v>
      </c>
      <c r="G4791" s="202">
        <v>1313514</v>
      </c>
      <c r="H4791" s="198">
        <v>37041.545636574076</v>
      </c>
      <c r="I4791" t="s">
        <v>1554</v>
      </c>
      <c r="M4791" t="s">
        <v>2946</v>
      </c>
      <c r="N4791" t="s">
        <v>1268</v>
      </c>
      <c r="O4791" t="s">
        <v>1555</v>
      </c>
      <c r="P4791" s="199">
        <v>5000</v>
      </c>
      <c r="S4791" t="s">
        <v>2947</v>
      </c>
      <c r="T4791" t="s">
        <v>3255</v>
      </c>
      <c r="U4791" s="201">
        <v>4.2949999999999999</v>
      </c>
      <c r="V4791" t="s">
        <v>380</v>
      </c>
      <c r="W4791" t="s">
        <v>1767</v>
      </c>
      <c r="X4791" t="s">
        <v>1269</v>
      </c>
      <c r="Y4791" t="s">
        <v>3275</v>
      </c>
      <c r="Z4791" t="s">
        <v>1909</v>
      </c>
      <c r="AA4791" t="s">
        <v>3858</v>
      </c>
      <c r="AB4791" s="198">
        <v>37196</v>
      </c>
      <c r="AC4791" s="198">
        <v>37346</v>
      </c>
    </row>
    <row r="4792" spans="1:31" x14ac:dyDescent="0.25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155000</v>
      </c>
      <c r="G4792" s="202">
        <v>1313516</v>
      </c>
      <c r="H4792" s="198">
        <v>37041.545798611114</v>
      </c>
      <c r="I4792" t="s">
        <v>1484</v>
      </c>
      <c r="M4792" t="s">
        <v>2946</v>
      </c>
      <c r="N4792" t="s">
        <v>1268</v>
      </c>
      <c r="O4792" t="s">
        <v>1537</v>
      </c>
      <c r="P4792" s="199">
        <v>5000</v>
      </c>
      <c r="S4792" t="s">
        <v>2947</v>
      </c>
      <c r="T4792" t="s">
        <v>3255</v>
      </c>
      <c r="U4792" s="201">
        <v>3.875</v>
      </c>
      <c r="V4792" t="s">
        <v>1498</v>
      </c>
      <c r="W4792" t="s">
        <v>1767</v>
      </c>
      <c r="X4792" t="s">
        <v>1269</v>
      </c>
      <c r="Y4792" t="s">
        <v>3275</v>
      </c>
      <c r="Z4792" t="s">
        <v>1909</v>
      </c>
      <c r="AA4792" t="s">
        <v>3859</v>
      </c>
      <c r="AB4792" s="198">
        <v>37073.875</v>
      </c>
      <c r="AC4792" s="198">
        <v>37103.875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123</v>
      </c>
      <c r="F4793" s="213">
        <f t="shared" si="375"/>
        <v>615000</v>
      </c>
      <c r="G4793" s="202">
        <v>1313517</v>
      </c>
      <c r="H4793" s="198">
        <v>37041.545798611114</v>
      </c>
      <c r="I4793" t="s">
        <v>3427</v>
      </c>
      <c r="M4793" t="s">
        <v>2946</v>
      </c>
      <c r="N4793" t="s">
        <v>1268</v>
      </c>
      <c r="O4793" t="s">
        <v>251</v>
      </c>
      <c r="P4793" s="199">
        <v>5000</v>
      </c>
      <c r="S4793" t="s">
        <v>2947</v>
      </c>
      <c r="T4793" t="s">
        <v>3255</v>
      </c>
      <c r="U4793" s="201">
        <v>3.96</v>
      </c>
      <c r="V4793" t="s">
        <v>2749</v>
      </c>
      <c r="W4793" t="s">
        <v>1767</v>
      </c>
      <c r="X4793" t="s">
        <v>1269</v>
      </c>
      <c r="Y4793" t="s">
        <v>3275</v>
      </c>
      <c r="Z4793" t="s">
        <v>1909</v>
      </c>
      <c r="AA4793" t="s">
        <v>3860</v>
      </c>
      <c r="AB4793" s="198">
        <v>37073</v>
      </c>
      <c r="AC4793" s="198">
        <v>37195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465000</v>
      </c>
      <c r="G4794" s="202">
        <v>1313518</v>
      </c>
      <c r="H4794" s="198">
        <v>37041.545868055553</v>
      </c>
      <c r="I4794" t="s">
        <v>1600</v>
      </c>
      <c r="M4794" t="s">
        <v>2946</v>
      </c>
      <c r="N4794" t="s">
        <v>1268</v>
      </c>
      <c r="O4794" t="s">
        <v>1537</v>
      </c>
      <c r="P4794" s="199">
        <v>15000</v>
      </c>
      <c r="S4794" t="s">
        <v>2947</v>
      </c>
      <c r="T4794" t="s">
        <v>3255</v>
      </c>
      <c r="U4794" s="201">
        <v>3.875</v>
      </c>
      <c r="V4794" t="s">
        <v>3116</v>
      </c>
      <c r="W4794" t="s">
        <v>1767</v>
      </c>
      <c r="X4794" t="s">
        <v>1269</v>
      </c>
      <c r="Y4794" t="s">
        <v>3275</v>
      </c>
      <c r="Z4794" t="s">
        <v>1909</v>
      </c>
      <c r="AA4794" t="s">
        <v>3861</v>
      </c>
      <c r="AB4794" s="198">
        <v>37073.875</v>
      </c>
      <c r="AC4794" s="198">
        <v>37103.875</v>
      </c>
    </row>
    <row r="4795" spans="1:31" x14ac:dyDescent="0.25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30</v>
      </c>
      <c r="F4795" s="213">
        <f t="shared" si="375"/>
        <v>1500</v>
      </c>
      <c r="G4795" s="202">
        <v>1313520</v>
      </c>
      <c r="H4795" s="198">
        <v>37041.545983796299</v>
      </c>
      <c r="I4795" t="s">
        <v>1276</v>
      </c>
      <c r="J4795" t="s">
        <v>1209</v>
      </c>
      <c r="K4795" t="s">
        <v>1257</v>
      </c>
      <c r="M4795" t="s">
        <v>1657</v>
      </c>
      <c r="N4795" t="s">
        <v>1259</v>
      </c>
      <c r="O4795" t="s">
        <v>1293</v>
      </c>
      <c r="Q4795" s="199">
        <v>50</v>
      </c>
      <c r="S4795" t="s">
        <v>2945</v>
      </c>
      <c r="T4795" t="s">
        <v>3255</v>
      </c>
      <c r="U4795" s="201">
        <v>42.25</v>
      </c>
      <c r="V4795" t="s">
        <v>334</v>
      </c>
      <c r="W4795" t="s">
        <v>1260</v>
      </c>
      <c r="X4795" t="s">
        <v>1565</v>
      </c>
      <c r="Y4795" t="s">
        <v>1072</v>
      </c>
      <c r="Z4795" t="s">
        <v>1904</v>
      </c>
      <c r="AA4795">
        <v>626558.1</v>
      </c>
      <c r="AB4795" s="198">
        <v>37043</v>
      </c>
      <c r="AC4795" s="198">
        <v>37072</v>
      </c>
    </row>
    <row r="4796" spans="1:31" x14ac:dyDescent="0.25">
      <c r="A4796" s="44" t="str">
        <f t="shared" si="371"/>
        <v xml:space="preserve"> Natural Gas Physical</v>
      </c>
      <c r="B4796" s="44" t="str">
        <f t="shared" si="372"/>
        <v/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31</v>
      </c>
      <c r="F4796" s="213">
        <f t="shared" si="375"/>
        <v>310000</v>
      </c>
      <c r="G4796" s="202">
        <v>1313522</v>
      </c>
      <c r="H4796" s="198">
        <v>37041.546018518522</v>
      </c>
      <c r="I4796" t="s">
        <v>1094</v>
      </c>
      <c r="M4796" t="s">
        <v>2946</v>
      </c>
      <c r="N4796" t="s">
        <v>523</v>
      </c>
      <c r="O4796" t="s">
        <v>524</v>
      </c>
      <c r="Q4796" s="199">
        <v>10000</v>
      </c>
      <c r="S4796" t="s">
        <v>3329</v>
      </c>
      <c r="T4796" t="s">
        <v>97</v>
      </c>
      <c r="U4796" s="201">
        <v>2.5000000000000001E-3</v>
      </c>
      <c r="V4796" t="s">
        <v>1337</v>
      </c>
      <c r="W4796" t="s">
        <v>1502</v>
      </c>
      <c r="X4796" t="s">
        <v>99</v>
      </c>
      <c r="Y4796" t="s">
        <v>1528</v>
      </c>
      <c r="Z4796" t="s">
        <v>1910</v>
      </c>
      <c r="AA4796" t="s">
        <v>3862</v>
      </c>
      <c r="AB4796" s="198">
        <v>37073.875</v>
      </c>
      <c r="AC4796" s="198">
        <v>37103.875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310000</v>
      </c>
      <c r="G4797" s="202">
        <v>1313523</v>
      </c>
      <c r="H4797" s="198">
        <v>37041.546041666668</v>
      </c>
      <c r="I4797" t="s">
        <v>1546</v>
      </c>
      <c r="M4797" t="s">
        <v>2946</v>
      </c>
      <c r="N4797" t="s">
        <v>1268</v>
      </c>
      <c r="O4797" t="s">
        <v>1537</v>
      </c>
      <c r="P4797" s="199">
        <v>10000</v>
      </c>
      <c r="S4797" t="s">
        <v>2947</v>
      </c>
      <c r="T4797" t="s">
        <v>3255</v>
      </c>
      <c r="U4797" s="201">
        <v>3.875</v>
      </c>
      <c r="V4797" t="s">
        <v>3121</v>
      </c>
      <c r="W4797" t="s">
        <v>1767</v>
      </c>
      <c r="X4797" t="s">
        <v>1269</v>
      </c>
      <c r="Y4797" t="s">
        <v>3275</v>
      </c>
      <c r="Z4797" t="s">
        <v>1909</v>
      </c>
      <c r="AA4797" t="s">
        <v>3863</v>
      </c>
      <c r="AB4797" s="198">
        <v>37073.875</v>
      </c>
      <c r="AC4797" s="198">
        <v>37103.875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1825000</v>
      </c>
      <c r="G4798" s="202">
        <v>1313528</v>
      </c>
      <c r="H4798" s="198">
        <v>37041.546238425923</v>
      </c>
      <c r="I4798" t="s">
        <v>2992</v>
      </c>
      <c r="M4798" t="s">
        <v>2946</v>
      </c>
      <c r="N4798" t="s">
        <v>1268</v>
      </c>
      <c r="O4798" t="s">
        <v>1578</v>
      </c>
      <c r="Q4798" s="199">
        <v>5000</v>
      </c>
      <c r="S4798" t="s">
        <v>2947</v>
      </c>
      <c r="T4798" t="s">
        <v>3255</v>
      </c>
      <c r="U4798" s="201">
        <v>4</v>
      </c>
      <c r="V4798" t="s">
        <v>1685</v>
      </c>
      <c r="W4798" t="s">
        <v>1767</v>
      </c>
      <c r="X4798" t="s">
        <v>1269</v>
      </c>
      <c r="Y4798" t="s">
        <v>3275</v>
      </c>
      <c r="Z4798" t="s">
        <v>1909</v>
      </c>
      <c r="AA4798" t="s">
        <v>3864</v>
      </c>
      <c r="AB4798" s="198">
        <v>37257.875</v>
      </c>
      <c r="AC4798" s="198">
        <v>37621.875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31</v>
      </c>
      <c r="F4799" s="213">
        <f t="shared" si="375"/>
        <v>542500</v>
      </c>
      <c r="G4799" s="202">
        <v>1313529</v>
      </c>
      <c r="H4799" s="198">
        <v>37041.546238425923</v>
      </c>
      <c r="I4799" t="s">
        <v>500</v>
      </c>
      <c r="M4799" t="s">
        <v>2946</v>
      </c>
      <c r="N4799" t="s">
        <v>1268</v>
      </c>
      <c r="O4799" t="s">
        <v>1537</v>
      </c>
      <c r="Q4799" s="199">
        <v>17500</v>
      </c>
      <c r="S4799" t="s">
        <v>2947</v>
      </c>
      <c r="T4799" t="s">
        <v>3255</v>
      </c>
      <c r="U4799" s="201">
        <v>3.9049999999999998</v>
      </c>
      <c r="V4799" t="s">
        <v>501</v>
      </c>
      <c r="W4799" t="s">
        <v>1767</v>
      </c>
      <c r="X4799" t="s">
        <v>1269</v>
      </c>
      <c r="Y4799" t="s">
        <v>3275</v>
      </c>
      <c r="Z4799" t="s">
        <v>1909</v>
      </c>
      <c r="AA4799" t="s">
        <v>3865</v>
      </c>
      <c r="AB4799" s="198">
        <v>37073.875</v>
      </c>
      <c r="AC4799" s="198">
        <v>37103.875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620000</v>
      </c>
      <c r="G4800" s="202">
        <v>1313531</v>
      </c>
      <c r="H4800" s="198">
        <v>37041.546307870369</v>
      </c>
      <c r="I4800" t="s">
        <v>1546</v>
      </c>
      <c r="M4800" t="s">
        <v>2946</v>
      </c>
      <c r="N4800" t="s">
        <v>1268</v>
      </c>
      <c r="O4800" t="s">
        <v>1537</v>
      </c>
      <c r="P4800" s="199">
        <v>20000</v>
      </c>
      <c r="S4800" t="s">
        <v>2947</v>
      </c>
      <c r="T4800" t="s">
        <v>3255</v>
      </c>
      <c r="U4800" s="201">
        <v>3.89</v>
      </c>
      <c r="V4800" t="s">
        <v>1547</v>
      </c>
      <c r="W4800" t="s">
        <v>1767</v>
      </c>
      <c r="X4800" t="s">
        <v>1269</v>
      </c>
      <c r="Y4800" t="s">
        <v>3275</v>
      </c>
      <c r="Z4800" t="s">
        <v>1909</v>
      </c>
      <c r="AA4800" t="s">
        <v>3866</v>
      </c>
      <c r="AB4800" s="198">
        <v>37073.875</v>
      </c>
      <c r="AC4800" s="198">
        <v>37103.875</v>
      </c>
    </row>
    <row r="4801" spans="1:29" x14ac:dyDescent="0.25">
      <c r="A4801" s="44" t="str">
        <f t="shared" si="371"/>
        <v>US Power Physical</v>
      </c>
      <c r="B4801" s="44" t="str">
        <f t="shared" si="372"/>
        <v>US</v>
      </c>
      <c r="C4801" s="44" t="str">
        <f t="shared" si="373"/>
        <v>Power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5</v>
      </c>
      <c r="F4801" s="213">
        <f t="shared" si="375"/>
        <v>250</v>
      </c>
      <c r="G4801" s="202">
        <v>1313532</v>
      </c>
      <c r="H4801" s="198">
        <v>37041.546319444446</v>
      </c>
      <c r="I4801" t="s">
        <v>3228</v>
      </c>
      <c r="M4801" t="s">
        <v>1657</v>
      </c>
      <c r="N4801" t="s">
        <v>2977</v>
      </c>
      <c r="O4801" t="s">
        <v>2846</v>
      </c>
      <c r="Q4801" s="199">
        <v>50</v>
      </c>
      <c r="S4801" t="s">
        <v>2945</v>
      </c>
      <c r="T4801" t="s">
        <v>3255</v>
      </c>
      <c r="U4801" s="201">
        <v>41.5</v>
      </c>
      <c r="V4801" t="s">
        <v>1255</v>
      </c>
      <c r="W4801" t="s">
        <v>2993</v>
      </c>
      <c r="X4801" t="s">
        <v>2994</v>
      </c>
      <c r="Y4801" t="s">
        <v>1072</v>
      </c>
      <c r="Z4801" t="s">
        <v>1904</v>
      </c>
      <c r="AA4801">
        <v>626559.1</v>
      </c>
      <c r="AB4801" s="198">
        <v>37053.875</v>
      </c>
      <c r="AC4801" s="198">
        <v>37057.875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365</v>
      </c>
      <c r="F4802" s="213">
        <f t="shared" si="375"/>
        <v>1825000</v>
      </c>
      <c r="G4802" s="202">
        <v>1313534</v>
      </c>
      <c r="H4802" s="198">
        <v>37041.546331018515</v>
      </c>
      <c r="I4802" t="s">
        <v>2992</v>
      </c>
      <c r="M4802" t="s">
        <v>2946</v>
      </c>
      <c r="N4802" t="s">
        <v>1268</v>
      </c>
      <c r="O4802" t="s">
        <v>1578</v>
      </c>
      <c r="Q4802" s="199">
        <v>5000</v>
      </c>
      <c r="S4802" t="s">
        <v>2947</v>
      </c>
      <c r="T4802" t="s">
        <v>3255</v>
      </c>
      <c r="U4802" s="201">
        <v>4.01</v>
      </c>
      <c r="V4802" t="s">
        <v>1685</v>
      </c>
      <c r="W4802" t="s">
        <v>1767</v>
      </c>
      <c r="X4802" t="s">
        <v>1269</v>
      </c>
      <c r="Y4802" t="s">
        <v>3275</v>
      </c>
      <c r="Z4802" t="s">
        <v>1909</v>
      </c>
      <c r="AA4802" t="s">
        <v>3867</v>
      </c>
      <c r="AB4802" s="198">
        <v>37257.875</v>
      </c>
      <c r="AC4802" s="198">
        <v>37621.875</v>
      </c>
    </row>
    <row r="4803" spans="1:29" x14ac:dyDescent="0.25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92</v>
      </c>
      <c r="F4803" s="213">
        <f t="shared" si="375"/>
        <v>4600</v>
      </c>
      <c r="G4803" s="202">
        <v>1313536</v>
      </c>
      <c r="H4803" s="198">
        <v>37041.546377314815</v>
      </c>
      <c r="I4803" t="s">
        <v>3227</v>
      </c>
      <c r="M4803" t="s">
        <v>1657</v>
      </c>
      <c r="N4803" t="s">
        <v>2977</v>
      </c>
      <c r="O4803" t="s">
        <v>4899</v>
      </c>
      <c r="Q4803" s="199">
        <v>50</v>
      </c>
      <c r="S4803" t="s">
        <v>2945</v>
      </c>
      <c r="T4803" t="s">
        <v>3255</v>
      </c>
      <c r="U4803" s="201">
        <v>36.25</v>
      </c>
      <c r="V4803" t="s">
        <v>3868</v>
      </c>
      <c r="W4803" t="s">
        <v>2985</v>
      </c>
      <c r="X4803" t="s">
        <v>1266</v>
      </c>
      <c r="Y4803" t="s">
        <v>1072</v>
      </c>
      <c r="Z4803" t="s">
        <v>1904</v>
      </c>
      <c r="AA4803">
        <v>626560.1</v>
      </c>
      <c r="AB4803" s="198">
        <v>37165.594444444447</v>
      </c>
      <c r="AC4803" s="198">
        <v>37256.594444444447</v>
      </c>
    </row>
    <row r="4804" spans="1:29" x14ac:dyDescent="0.25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50000</v>
      </c>
      <c r="G4804" s="202">
        <v>1313537</v>
      </c>
      <c r="H4804" s="198">
        <v>37041.546423611115</v>
      </c>
      <c r="I4804" t="s">
        <v>1267</v>
      </c>
      <c r="M4804" t="s">
        <v>3086</v>
      </c>
      <c r="N4804" t="s">
        <v>1063</v>
      </c>
      <c r="O4804" t="s">
        <v>2972</v>
      </c>
      <c r="Q4804" s="199">
        <v>50000</v>
      </c>
      <c r="S4804" t="s">
        <v>2953</v>
      </c>
      <c r="T4804" t="s">
        <v>3255</v>
      </c>
      <c r="U4804" s="201">
        <v>28.71</v>
      </c>
      <c r="V4804" t="s">
        <v>3332</v>
      </c>
      <c r="W4804" t="s">
        <v>1065</v>
      </c>
      <c r="X4804" t="s">
        <v>1066</v>
      </c>
      <c r="Y4804" t="s">
        <v>1670</v>
      </c>
      <c r="Z4804" t="s">
        <v>1909</v>
      </c>
      <c r="AA4804">
        <v>109852</v>
      </c>
      <c r="AB4804" s="198">
        <v>37073</v>
      </c>
      <c r="AC4804" s="198">
        <v>37103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123</v>
      </c>
      <c r="F4805" s="213">
        <f t="shared" si="375"/>
        <v>615000</v>
      </c>
      <c r="G4805" s="202">
        <v>1313540</v>
      </c>
      <c r="H4805" s="198">
        <v>37041.546527777777</v>
      </c>
      <c r="I4805" t="s">
        <v>1600</v>
      </c>
      <c r="M4805" t="s">
        <v>2946</v>
      </c>
      <c r="N4805" t="s">
        <v>1268</v>
      </c>
      <c r="O4805" t="s">
        <v>251</v>
      </c>
      <c r="Q4805" s="199">
        <v>5000</v>
      </c>
      <c r="S4805" t="s">
        <v>2947</v>
      </c>
      <c r="T4805" t="s">
        <v>3255</v>
      </c>
      <c r="U4805" s="201">
        <v>3.99</v>
      </c>
      <c r="V4805" t="s">
        <v>3116</v>
      </c>
      <c r="W4805" t="s">
        <v>1767</v>
      </c>
      <c r="X4805" t="s">
        <v>1269</v>
      </c>
      <c r="Y4805" t="s">
        <v>3275</v>
      </c>
      <c r="Z4805" t="s">
        <v>1909</v>
      </c>
      <c r="AA4805" t="s">
        <v>3869</v>
      </c>
      <c r="AB4805" s="198">
        <v>37073</v>
      </c>
      <c r="AC4805" s="198">
        <v>37195</v>
      </c>
    </row>
    <row r="4806" spans="1:29" x14ac:dyDescent="0.25">
      <c r="A4806" s="44" t="str">
        <f t="shared" si="371"/>
        <v>US Power Physical</v>
      </c>
      <c r="B4806" s="44" t="str">
        <f t="shared" si="372"/>
        <v>US</v>
      </c>
      <c r="C4806" s="44" t="str">
        <f t="shared" si="373"/>
        <v>Power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1500</v>
      </c>
      <c r="G4806" s="202">
        <v>1313543</v>
      </c>
      <c r="H4806" s="198">
        <v>37041.546585648146</v>
      </c>
      <c r="I4806" t="s">
        <v>1276</v>
      </c>
      <c r="M4806" t="s">
        <v>1657</v>
      </c>
      <c r="N4806" t="s">
        <v>2977</v>
      </c>
      <c r="O4806" t="s">
        <v>1240</v>
      </c>
      <c r="Q4806" s="199">
        <v>50</v>
      </c>
      <c r="S4806" t="s">
        <v>2945</v>
      </c>
      <c r="T4806" t="s">
        <v>3255</v>
      </c>
      <c r="U4806" s="201">
        <v>36.5</v>
      </c>
      <c r="V4806" t="s">
        <v>1683</v>
      </c>
      <c r="W4806" t="s">
        <v>2997</v>
      </c>
      <c r="X4806" t="s">
        <v>2982</v>
      </c>
      <c r="Y4806" t="s">
        <v>1072</v>
      </c>
      <c r="Z4806" t="s">
        <v>1904</v>
      </c>
      <c r="AA4806">
        <v>626561.1</v>
      </c>
      <c r="AB4806" s="198">
        <v>37135.71597222222</v>
      </c>
      <c r="AC4806" s="198">
        <v>37164.71597222222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900000</v>
      </c>
      <c r="G4807" s="202">
        <v>1313544</v>
      </c>
      <c r="H4807" s="198">
        <v>37041.546597222223</v>
      </c>
      <c r="I4807" t="s">
        <v>2987</v>
      </c>
      <c r="M4807" t="s">
        <v>2946</v>
      </c>
      <c r="N4807" t="s">
        <v>1268</v>
      </c>
      <c r="O4807" t="s">
        <v>111</v>
      </c>
      <c r="P4807" s="199">
        <v>30000</v>
      </c>
      <c r="S4807" t="s">
        <v>2947</v>
      </c>
      <c r="T4807" t="s">
        <v>3255</v>
      </c>
      <c r="U4807" s="201">
        <v>4.0049999999999999</v>
      </c>
      <c r="V4807" t="s">
        <v>3447</v>
      </c>
      <c r="W4807" t="s">
        <v>1767</v>
      </c>
      <c r="X4807" t="s">
        <v>1269</v>
      </c>
      <c r="Y4807" t="s">
        <v>3275</v>
      </c>
      <c r="Z4807" t="s">
        <v>1909</v>
      </c>
      <c r="AA4807" t="s">
        <v>3870</v>
      </c>
      <c r="AB4807" s="198">
        <v>37135.875</v>
      </c>
      <c r="AC4807" s="198">
        <v>37164.875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1313549</v>
      </c>
      <c r="H4808" s="198">
        <v>37041.546666666669</v>
      </c>
      <c r="I4808" t="s">
        <v>1226</v>
      </c>
      <c r="M4808" t="s">
        <v>2946</v>
      </c>
      <c r="N4808" t="s">
        <v>1268</v>
      </c>
      <c r="O4808" t="s">
        <v>74</v>
      </c>
      <c r="Q4808" s="199">
        <v>10000</v>
      </c>
      <c r="S4808" t="s">
        <v>2947</v>
      </c>
      <c r="T4808" t="s">
        <v>3255</v>
      </c>
      <c r="U4808" s="201">
        <v>3.84</v>
      </c>
      <c r="V4808" t="s">
        <v>512</v>
      </c>
      <c r="W4808" t="s">
        <v>1580</v>
      </c>
      <c r="X4808" t="s">
        <v>1093</v>
      </c>
      <c r="Y4808" t="s">
        <v>3275</v>
      </c>
      <c r="Z4808" t="s">
        <v>1909</v>
      </c>
      <c r="AA4808" t="s">
        <v>3871</v>
      </c>
      <c r="AB4808" s="198">
        <v>37043.875</v>
      </c>
      <c r="AC4808" s="198">
        <v>37072.875</v>
      </c>
    </row>
    <row r="4809" spans="1:29" x14ac:dyDescent="0.25">
      <c r="A4809" s="44" t="str">
        <f t="shared" si="371"/>
        <v>US Power Physical</v>
      </c>
      <c r="B4809" s="44" t="str">
        <f t="shared" si="372"/>
        <v>US</v>
      </c>
      <c r="C4809" s="44" t="str">
        <f t="shared" si="373"/>
        <v>Power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</v>
      </c>
      <c r="G4809" s="202">
        <v>1313550</v>
      </c>
      <c r="H4809" s="198">
        <v>37041.546678240738</v>
      </c>
      <c r="I4809" t="s">
        <v>1385</v>
      </c>
      <c r="M4809" t="s">
        <v>1657</v>
      </c>
      <c r="N4809" t="s">
        <v>2977</v>
      </c>
      <c r="O4809" t="s">
        <v>4810</v>
      </c>
      <c r="Q4809" s="199">
        <v>50</v>
      </c>
      <c r="S4809" t="s">
        <v>2945</v>
      </c>
      <c r="T4809" t="s">
        <v>3255</v>
      </c>
      <c r="U4809" s="201">
        <v>51.25</v>
      </c>
      <c r="V4809" t="s">
        <v>3559</v>
      </c>
      <c r="W4809" t="s">
        <v>1247</v>
      </c>
      <c r="X4809" t="s">
        <v>1248</v>
      </c>
      <c r="Y4809" t="s">
        <v>1072</v>
      </c>
      <c r="Z4809" t="s">
        <v>1904</v>
      </c>
      <c r="AA4809">
        <v>626562.1</v>
      </c>
      <c r="AB4809" s="198">
        <v>37408.591666666667</v>
      </c>
      <c r="AC4809" s="198">
        <v>37437.591666666667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365</v>
      </c>
      <c r="F4810" s="213">
        <f t="shared" si="375"/>
        <v>1825000</v>
      </c>
      <c r="G4810" s="202">
        <v>1313552</v>
      </c>
      <c r="H4810" s="198">
        <v>37041.546724537038</v>
      </c>
      <c r="I4810" t="s">
        <v>2992</v>
      </c>
      <c r="M4810" t="s">
        <v>2946</v>
      </c>
      <c r="N4810" t="s">
        <v>1268</v>
      </c>
      <c r="O4810" t="s">
        <v>1578</v>
      </c>
      <c r="Q4810" s="199">
        <v>5000</v>
      </c>
      <c r="S4810" t="s">
        <v>2947</v>
      </c>
      <c r="T4810" t="s">
        <v>3255</v>
      </c>
      <c r="U4810" s="201">
        <v>4.0199999999999996</v>
      </c>
      <c r="V4810" t="s">
        <v>62</v>
      </c>
      <c r="W4810" t="s">
        <v>1767</v>
      </c>
      <c r="X4810" t="s">
        <v>1269</v>
      </c>
      <c r="Y4810" t="s">
        <v>3275</v>
      </c>
      <c r="Z4810" t="s">
        <v>1909</v>
      </c>
      <c r="AA4810" t="s">
        <v>3872</v>
      </c>
      <c r="AB4810" s="198">
        <v>37257.875</v>
      </c>
      <c r="AC4810" s="198">
        <v>37621.875</v>
      </c>
    </row>
    <row r="4811" spans="1:29" x14ac:dyDescent="0.25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1313553</v>
      </c>
      <c r="H4811" s="198">
        <v>37041.546724537038</v>
      </c>
      <c r="I4811" t="s">
        <v>2999</v>
      </c>
      <c r="M4811" t="s">
        <v>1657</v>
      </c>
      <c r="N4811" t="s">
        <v>2977</v>
      </c>
      <c r="O4811" t="s">
        <v>1264</v>
      </c>
      <c r="Q4811" s="199">
        <v>50</v>
      </c>
      <c r="S4811" t="s">
        <v>2945</v>
      </c>
      <c r="T4811" t="s">
        <v>3255</v>
      </c>
      <c r="U4811" s="201">
        <v>42.75</v>
      </c>
      <c r="V4811" t="s">
        <v>3873</v>
      </c>
      <c r="W4811" t="s">
        <v>2985</v>
      </c>
      <c r="X4811" t="s">
        <v>1266</v>
      </c>
      <c r="Y4811" t="s">
        <v>1072</v>
      </c>
      <c r="Z4811" t="s">
        <v>1904</v>
      </c>
      <c r="AA4811">
        <v>626563.1</v>
      </c>
      <c r="AB4811" s="198">
        <v>37135.594444444447</v>
      </c>
      <c r="AC4811" s="198">
        <v>37164.594444444447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1313554</v>
      </c>
      <c r="H4812" s="198">
        <v>37041.546736111108</v>
      </c>
      <c r="I4812" t="s">
        <v>72</v>
      </c>
      <c r="M4812" t="s">
        <v>2946</v>
      </c>
      <c r="N4812" t="s">
        <v>1268</v>
      </c>
      <c r="O4812" t="s">
        <v>1555</v>
      </c>
      <c r="Q4812" s="199">
        <v>5000</v>
      </c>
      <c r="S4812" t="s">
        <v>2947</v>
      </c>
      <c r="T4812" t="s">
        <v>3255</v>
      </c>
      <c r="U4812" s="201">
        <v>4.335</v>
      </c>
      <c r="V4812" t="s">
        <v>463</v>
      </c>
      <c r="W4812" t="s">
        <v>1767</v>
      </c>
      <c r="X4812" t="s">
        <v>1269</v>
      </c>
      <c r="Y4812" t="s">
        <v>3275</v>
      </c>
      <c r="Z4812" t="s">
        <v>1909</v>
      </c>
      <c r="AA4812" t="s">
        <v>3874</v>
      </c>
      <c r="AB4812" s="198">
        <v>37196</v>
      </c>
      <c r="AC4812" s="198">
        <v>37346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930000</v>
      </c>
      <c r="G4813" s="202">
        <v>1313555</v>
      </c>
      <c r="H4813" s="198">
        <v>37041.546747685185</v>
      </c>
      <c r="I4813" t="s">
        <v>1062</v>
      </c>
      <c r="M4813" t="s">
        <v>2946</v>
      </c>
      <c r="N4813" t="s">
        <v>1268</v>
      </c>
      <c r="O4813" t="s">
        <v>1537</v>
      </c>
      <c r="P4813" s="199">
        <v>30000</v>
      </c>
      <c r="S4813" t="s">
        <v>2947</v>
      </c>
      <c r="T4813" t="s">
        <v>3255</v>
      </c>
      <c r="U4813" s="201">
        <v>3.89</v>
      </c>
      <c r="V4813" t="s">
        <v>3167</v>
      </c>
      <c r="W4813" t="s">
        <v>1767</v>
      </c>
      <c r="X4813" t="s">
        <v>1269</v>
      </c>
      <c r="Y4813" t="s">
        <v>3275</v>
      </c>
      <c r="Z4813" t="s">
        <v>1909</v>
      </c>
      <c r="AA4813" t="s">
        <v>3875</v>
      </c>
      <c r="AB4813" s="198">
        <v>37073.875</v>
      </c>
      <c r="AC4813" s="198">
        <v>37103.875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465000</v>
      </c>
      <c r="G4814" s="202">
        <v>1313557</v>
      </c>
      <c r="H4814" s="198">
        <v>37041.546782407408</v>
      </c>
      <c r="I4814" t="s">
        <v>1523</v>
      </c>
      <c r="M4814" t="s">
        <v>2946</v>
      </c>
      <c r="N4814" t="s">
        <v>1268</v>
      </c>
      <c r="O4814" t="s">
        <v>1537</v>
      </c>
      <c r="Q4814" s="199">
        <v>15000</v>
      </c>
      <c r="S4814" t="s">
        <v>2947</v>
      </c>
      <c r="T4814" t="s">
        <v>3255</v>
      </c>
      <c r="U4814" s="201">
        <v>3.9049999999999998</v>
      </c>
      <c r="V4814" t="s">
        <v>1115</v>
      </c>
      <c r="W4814" t="s">
        <v>1767</v>
      </c>
      <c r="X4814" t="s">
        <v>1269</v>
      </c>
      <c r="Y4814" t="s">
        <v>3275</v>
      </c>
      <c r="Z4814" t="s">
        <v>1909</v>
      </c>
      <c r="AA4814" t="s">
        <v>3876</v>
      </c>
      <c r="AB4814" s="198">
        <v>37073.875</v>
      </c>
      <c r="AC4814" s="198">
        <v>37103.875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155000</v>
      </c>
      <c r="G4815" s="202">
        <v>1313558</v>
      </c>
      <c r="H4815" s="198">
        <v>37041.546817129631</v>
      </c>
      <c r="I4815" t="s">
        <v>1569</v>
      </c>
      <c r="M4815" t="s">
        <v>2946</v>
      </c>
      <c r="N4815" t="s">
        <v>1538</v>
      </c>
      <c r="O4815" t="s">
        <v>2596</v>
      </c>
      <c r="Q4815" s="199">
        <v>5000</v>
      </c>
      <c r="S4815" t="s">
        <v>2947</v>
      </c>
      <c r="T4815" t="s">
        <v>3255</v>
      </c>
      <c r="U4815" s="201">
        <v>-1.3049999999999999</v>
      </c>
      <c r="V4815" t="s">
        <v>1322</v>
      </c>
      <c r="W4815" t="s">
        <v>106</v>
      </c>
      <c r="X4815" t="s">
        <v>107</v>
      </c>
      <c r="Y4815" t="s">
        <v>3275</v>
      </c>
      <c r="Z4815" t="s">
        <v>1909</v>
      </c>
      <c r="AA4815" t="s">
        <v>3877</v>
      </c>
      <c r="AB4815" s="198">
        <v>37073.875</v>
      </c>
      <c r="AC4815" s="198">
        <v>37103.875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1313561</v>
      </c>
      <c r="H4816" s="198">
        <v>37041.546851851854</v>
      </c>
      <c r="I4816" t="s">
        <v>3137</v>
      </c>
      <c r="M4816" t="s">
        <v>2946</v>
      </c>
      <c r="N4816" t="s">
        <v>1268</v>
      </c>
      <c r="O4816" t="s">
        <v>74</v>
      </c>
      <c r="P4816" s="199">
        <v>10000</v>
      </c>
      <c r="S4816" t="s">
        <v>2947</v>
      </c>
      <c r="T4816" t="s">
        <v>3255</v>
      </c>
      <c r="U4816" s="201">
        <v>3.8250000000000002</v>
      </c>
      <c r="V4816" t="s">
        <v>426</v>
      </c>
      <c r="W4816" t="s">
        <v>1580</v>
      </c>
      <c r="X4816" t="s">
        <v>1093</v>
      </c>
      <c r="Y4816" t="s">
        <v>3275</v>
      </c>
      <c r="Z4816" t="s">
        <v>1909</v>
      </c>
      <c r="AA4816" t="s">
        <v>3878</v>
      </c>
      <c r="AB4816" s="198">
        <v>37043.875</v>
      </c>
      <c r="AC4816" s="198">
        <v>37072.875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77500</v>
      </c>
      <c r="G4817" s="202">
        <v>1313563</v>
      </c>
      <c r="H4817" s="198">
        <v>37041.546979166669</v>
      </c>
      <c r="I4817" t="s">
        <v>1272</v>
      </c>
      <c r="M4817" t="s">
        <v>2946</v>
      </c>
      <c r="N4817" t="s">
        <v>1268</v>
      </c>
      <c r="O4817" t="s">
        <v>1537</v>
      </c>
      <c r="P4817" s="199">
        <v>2500</v>
      </c>
      <c r="S4817" t="s">
        <v>2947</v>
      </c>
      <c r="T4817" t="s">
        <v>3255</v>
      </c>
      <c r="U4817" s="201">
        <v>3.89</v>
      </c>
      <c r="V4817" t="s">
        <v>318</v>
      </c>
      <c r="W4817" t="s">
        <v>1767</v>
      </c>
      <c r="X4817" t="s">
        <v>1269</v>
      </c>
      <c r="Y4817" t="s">
        <v>3275</v>
      </c>
      <c r="Z4817" t="s">
        <v>1909</v>
      </c>
      <c r="AA4817" t="s">
        <v>3879</v>
      </c>
      <c r="AB4817" s="198">
        <v>37073.875</v>
      </c>
      <c r="AC4817" s="198">
        <v>37103.875</v>
      </c>
    </row>
    <row r="4818" spans="1:29" x14ac:dyDescent="0.25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620000</v>
      </c>
      <c r="G4818" s="202">
        <v>1313564</v>
      </c>
      <c r="H4818" s="198">
        <v>37041.547002314815</v>
      </c>
      <c r="I4818" t="s">
        <v>1262</v>
      </c>
      <c r="M4818" t="s">
        <v>2946</v>
      </c>
      <c r="N4818" t="s">
        <v>1268</v>
      </c>
      <c r="O4818" t="s">
        <v>1537</v>
      </c>
      <c r="P4818" s="199">
        <v>20000</v>
      </c>
      <c r="S4818" t="s">
        <v>2947</v>
      </c>
      <c r="T4818" t="s">
        <v>3255</v>
      </c>
      <c r="U4818" s="201">
        <v>3.89</v>
      </c>
      <c r="V4818" t="s">
        <v>1691</v>
      </c>
      <c r="W4818" t="s">
        <v>1767</v>
      </c>
      <c r="X4818" t="s">
        <v>1269</v>
      </c>
      <c r="Y4818" t="s">
        <v>3275</v>
      </c>
      <c r="Z4818" t="s">
        <v>1909</v>
      </c>
      <c r="AA4818" t="s">
        <v>3880</v>
      </c>
      <c r="AB4818" s="198">
        <v>37073.875</v>
      </c>
      <c r="AC4818" s="198">
        <v>37103.875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123</v>
      </c>
      <c r="F4819" s="213">
        <f t="shared" si="380"/>
        <v>615000</v>
      </c>
      <c r="G4819" s="202">
        <v>1313565</v>
      </c>
      <c r="H4819" s="198">
        <v>37041.547037037039</v>
      </c>
      <c r="I4819" t="s">
        <v>1523</v>
      </c>
      <c r="M4819" t="s">
        <v>2946</v>
      </c>
      <c r="N4819" t="s">
        <v>1268</v>
      </c>
      <c r="O4819" t="s">
        <v>251</v>
      </c>
      <c r="P4819" s="199">
        <v>5000</v>
      </c>
      <c r="S4819" t="s">
        <v>2947</v>
      </c>
      <c r="T4819" t="s">
        <v>3255</v>
      </c>
      <c r="U4819" s="201">
        <v>3.9750000000000001</v>
      </c>
      <c r="V4819" t="s">
        <v>2336</v>
      </c>
      <c r="W4819" t="s">
        <v>1767</v>
      </c>
      <c r="X4819" t="s">
        <v>1269</v>
      </c>
      <c r="Y4819" t="s">
        <v>3275</v>
      </c>
      <c r="Z4819" t="s">
        <v>1909</v>
      </c>
      <c r="AA4819" t="s">
        <v>3881</v>
      </c>
      <c r="AB4819" s="198">
        <v>37073</v>
      </c>
      <c r="AC4819" s="198">
        <v>37195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1313566</v>
      </c>
      <c r="H4820" s="198">
        <v>37041.547048611108</v>
      </c>
      <c r="I4820" t="s">
        <v>2976</v>
      </c>
      <c r="M4820" t="s">
        <v>2946</v>
      </c>
      <c r="N4820" t="s">
        <v>1268</v>
      </c>
      <c r="O4820" t="s">
        <v>111</v>
      </c>
      <c r="P4820" s="199">
        <v>7500</v>
      </c>
      <c r="S4820" t="s">
        <v>2947</v>
      </c>
      <c r="T4820" t="s">
        <v>3255</v>
      </c>
      <c r="U4820" s="201">
        <v>4.0049999999999999</v>
      </c>
      <c r="V4820" t="s">
        <v>1085</v>
      </c>
      <c r="W4820" t="s">
        <v>1767</v>
      </c>
      <c r="X4820" t="s">
        <v>1269</v>
      </c>
      <c r="Y4820" t="s">
        <v>3275</v>
      </c>
      <c r="Z4820" t="s">
        <v>1909</v>
      </c>
      <c r="AA4820" t="s">
        <v>3882</v>
      </c>
      <c r="AB4820" s="198">
        <v>37135.875</v>
      </c>
      <c r="AC4820" s="198">
        <v>37164.875</v>
      </c>
    </row>
    <row r="4821" spans="1:29" x14ac:dyDescent="0.25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62</v>
      </c>
      <c r="F4821" s="213">
        <f t="shared" si="380"/>
        <v>3100</v>
      </c>
      <c r="G4821" s="202">
        <v>1313569</v>
      </c>
      <c r="H4821" s="198">
        <v>37041.547060185185</v>
      </c>
      <c r="I4821" t="s">
        <v>2987</v>
      </c>
      <c r="M4821" t="s">
        <v>1657</v>
      </c>
      <c r="N4821" t="s">
        <v>2977</v>
      </c>
      <c r="O4821" t="s">
        <v>275</v>
      </c>
      <c r="P4821" s="199">
        <v>50</v>
      </c>
      <c r="S4821" t="s">
        <v>2945</v>
      </c>
      <c r="T4821" t="s">
        <v>3255</v>
      </c>
      <c r="U4821" s="201">
        <v>82</v>
      </c>
      <c r="V4821" t="s">
        <v>477</v>
      </c>
      <c r="W4821" t="s">
        <v>1678</v>
      </c>
      <c r="X4821" t="s">
        <v>3202</v>
      </c>
      <c r="Y4821" t="s">
        <v>1072</v>
      </c>
      <c r="Z4821" t="s">
        <v>1904</v>
      </c>
      <c r="AA4821">
        <v>626564.1</v>
      </c>
      <c r="AB4821" s="198">
        <v>37073.600694444445</v>
      </c>
      <c r="AC4821" s="198">
        <v>37134.600694444445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620000</v>
      </c>
      <c r="G4822" s="202">
        <v>1313570</v>
      </c>
      <c r="H4822" s="198">
        <v>37041.547164351854</v>
      </c>
      <c r="I4822" t="s">
        <v>3227</v>
      </c>
      <c r="M4822" t="s">
        <v>2946</v>
      </c>
      <c r="N4822" t="s">
        <v>1268</v>
      </c>
      <c r="O4822" t="s">
        <v>1537</v>
      </c>
      <c r="Q4822" s="199">
        <v>20000</v>
      </c>
      <c r="S4822" t="s">
        <v>2947</v>
      </c>
      <c r="T4822" t="s">
        <v>3255</v>
      </c>
      <c r="U4822" s="201">
        <v>3.9049999999999998</v>
      </c>
      <c r="V4822" t="s">
        <v>3198</v>
      </c>
      <c r="W4822" t="s">
        <v>1767</v>
      </c>
      <c r="X4822" t="s">
        <v>1269</v>
      </c>
      <c r="Y4822" t="s">
        <v>3275</v>
      </c>
      <c r="Z4822" t="s">
        <v>1909</v>
      </c>
      <c r="AA4822" t="s">
        <v>3883</v>
      </c>
      <c r="AB4822" s="198">
        <v>37073.875</v>
      </c>
      <c r="AC4822" s="198">
        <v>37103.875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1313579</v>
      </c>
      <c r="H4823" s="198">
        <v>37041.547372685185</v>
      </c>
      <c r="I4823" t="s">
        <v>75</v>
      </c>
      <c r="M4823" t="s">
        <v>2946</v>
      </c>
      <c r="N4823" t="s">
        <v>1268</v>
      </c>
      <c r="O4823" t="s">
        <v>74</v>
      </c>
      <c r="P4823" s="199">
        <v>10000</v>
      </c>
      <c r="S4823" t="s">
        <v>2947</v>
      </c>
      <c r="T4823" t="s">
        <v>3255</v>
      </c>
      <c r="U4823" s="201">
        <v>3.83</v>
      </c>
      <c r="V4823" t="s">
        <v>1466</v>
      </c>
      <c r="W4823" t="s">
        <v>1580</v>
      </c>
      <c r="X4823" t="s">
        <v>1093</v>
      </c>
      <c r="Y4823" t="s">
        <v>3275</v>
      </c>
      <c r="Z4823" t="s">
        <v>1909</v>
      </c>
      <c r="AA4823" t="s">
        <v>3884</v>
      </c>
      <c r="AB4823" s="198">
        <v>37043.875</v>
      </c>
      <c r="AC4823" s="198">
        <v>37072.875</v>
      </c>
    </row>
    <row r="4824" spans="1:29" x14ac:dyDescent="0.25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310000</v>
      </c>
      <c r="G4824" s="202">
        <v>1313580</v>
      </c>
      <c r="H4824" s="198">
        <v>37041.547430555554</v>
      </c>
      <c r="I4824" t="s">
        <v>1241</v>
      </c>
      <c r="M4824" t="s">
        <v>2946</v>
      </c>
      <c r="N4824" t="s">
        <v>1268</v>
      </c>
      <c r="O4824" t="s">
        <v>1537</v>
      </c>
      <c r="P4824" s="199">
        <v>10000</v>
      </c>
      <c r="S4824" t="s">
        <v>2947</v>
      </c>
      <c r="T4824" t="s">
        <v>3255</v>
      </c>
      <c r="U4824" s="201">
        <v>3.89</v>
      </c>
      <c r="V4824" t="s">
        <v>1169</v>
      </c>
      <c r="W4824" t="s">
        <v>1767</v>
      </c>
      <c r="X4824" t="s">
        <v>1269</v>
      </c>
      <c r="Y4824" t="s">
        <v>3275</v>
      </c>
      <c r="Z4824" t="s">
        <v>1909</v>
      </c>
      <c r="AA4824" t="s">
        <v>3885</v>
      </c>
      <c r="AB4824" s="198">
        <v>37073.875</v>
      </c>
      <c r="AC4824" s="198">
        <v>37103.875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465000</v>
      </c>
      <c r="G4825" s="202">
        <v>1313581</v>
      </c>
      <c r="H4825" s="198">
        <v>37041.547453703701</v>
      </c>
      <c r="I4825" t="s">
        <v>1600</v>
      </c>
      <c r="M4825" t="s">
        <v>2946</v>
      </c>
      <c r="N4825" t="s">
        <v>1268</v>
      </c>
      <c r="O4825" t="s">
        <v>1537</v>
      </c>
      <c r="P4825" s="199">
        <v>15000</v>
      </c>
      <c r="S4825" t="s">
        <v>2947</v>
      </c>
      <c r="T4825" t="s">
        <v>3255</v>
      </c>
      <c r="U4825" s="201">
        <v>3.89</v>
      </c>
      <c r="V4825" t="s">
        <v>3116</v>
      </c>
      <c r="W4825" t="s">
        <v>1767</v>
      </c>
      <c r="X4825" t="s">
        <v>1269</v>
      </c>
      <c r="Y4825" t="s">
        <v>3275</v>
      </c>
      <c r="Z4825" t="s">
        <v>1909</v>
      </c>
      <c r="AA4825" t="s">
        <v>3886</v>
      </c>
      <c r="AB4825" s="198">
        <v>37073.875</v>
      </c>
      <c r="AC4825" s="198">
        <v>37103.875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365</v>
      </c>
      <c r="F4826" s="213">
        <f t="shared" si="380"/>
        <v>182500</v>
      </c>
      <c r="G4826" s="202">
        <v>1313583</v>
      </c>
      <c r="H4826" s="198">
        <v>37041.547465277778</v>
      </c>
      <c r="I4826" t="s">
        <v>1272</v>
      </c>
      <c r="M4826" t="s">
        <v>2946</v>
      </c>
      <c r="N4826" t="s">
        <v>1268</v>
      </c>
      <c r="O4826" t="s">
        <v>1578</v>
      </c>
      <c r="Q4826" s="199">
        <v>500</v>
      </c>
      <c r="S4826" t="s">
        <v>2947</v>
      </c>
      <c r="T4826" t="s">
        <v>3255</v>
      </c>
      <c r="U4826" s="201">
        <v>4.0199999999999996</v>
      </c>
      <c r="V4826" t="s">
        <v>1273</v>
      </c>
      <c r="W4826" t="s">
        <v>1767</v>
      </c>
      <c r="X4826" t="s">
        <v>1269</v>
      </c>
      <c r="Y4826" t="s">
        <v>3275</v>
      </c>
      <c r="Z4826" t="s">
        <v>1909</v>
      </c>
      <c r="AA4826" t="s">
        <v>3887</v>
      </c>
      <c r="AB4826" s="198">
        <v>37257.875</v>
      </c>
      <c r="AC4826" s="198">
        <v>37621.875</v>
      </c>
    </row>
    <row r="4827" spans="1:29" x14ac:dyDescent="0.25">
      <c r="A4827" s="44" t="str">
        <f t="shared" si="376"/>
        <v>US Crude Financial</v>
      </c>
      <c r="B4827" s="44" t="str">
        <f t="shared" si="377"/>
        <v>US</v>
      </c>
      <c r="C4827" s="44" t="str">
        <f t="shared" si="378"/>
        <v>Crude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50000</v>
      </c>
      <c r="G4827" s="202">
        <v>1313582</v>
      </c>
      <c r="H4827" s="198">
        <v>37041.547465277778</v>
      </c>
      <c r="I4827" t="s">
        <v>1062</v>
      </c>
      <c r="M4827" t="s">
        <v>3086</v>
      </c>
      <c r="N4827" t="s">
        <v>1063</v>
      </c>
      <c r="O4827" t="s">
        <v>2972</v>
      </c>
      <c r="Q4827" s="199">
        <v>50000</v>
      </c>
      <c r="S4827" t="s">
        <v>2953</v>
      </c>
      <c r="T4827" t="s">
        <v>3255</v>
      </c>
      <c r="U4827" s="201">
        <v>28.73</v>
      </c>
      <c r="V4827" t="s">
        <v>1513</v>
      </c>
      <c r="W4827" t="s">
        <v>1065</v>
      </c>
      <c r="X4827" t="s">
        <v>1066</v>
      </c>
      <c r="Y4827" t="s">
        <v>1670</v>
      </c>
      <c r="Z4827" t="s">
        <v>1909</v>
      </c>
      <c r="AA4827">
        <v>109855</v>
      </c>
      <c r="AB4827" s="198">
        <v>37073</v>
      </c>
      <c r="AC4827" s="198">
        <v>37103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150000</v>
      </c>
      <c r="G4828" s="202">
        <v>1313584</v>
      </c>
      <c r="H4828" s="198">
        <v>37041.547500000001</v>
      </c>
      <c r="I4828" t="s">
        <v>2976</v>
      </c>
      <c r="M4828" t="s">
        <v>2946</v>
      </c>
      <c r="N4828" t="s">
        <v>1268</v>
      </c>
      <c r="O4828" t="s">
        <v>111</v>
      </c>
      <c r="P4828" s="199">
        <v>5000</v>
      </c>
      <c r="S4828" t="s">
        <v>2947</v>
      </c>
      <c r="T4828" t="s">
        <v>3255</v>
      </c>
      <c r="U4828" s="201">
        <v>4.0049999999999999</v>
      </c>
      <c r="V4828" t="s">
        <v>1085</v>
      </c>
      <c r="W4828" t="s">
        <v>1767</v>
      </c>
      <c r="X4828" t="s">
        <v>1269</v>
      </c>
      <c r="Y4828" t="s">
        <v>3275</v>
      </c>
      <c r="Z4828" t="s">
        <v>1909</v>
      </c>
      <c r="AA4828" t="s">
        <v>3888</v>
      </c>
      <c r="AB4828" s="198">
        <v>37135.875</v>
      </c>
      <c r="AC4828" s="198">
        <v>37164.875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13">
        <f t="shared" si="380"/>
        <v>182500</v>
      </c>
      <c r="G4829" s="202">
        <v>1313587</v>
      </c>
      <c r="H4829" s="198">
        <v>37041.547511574077</v>
      </c>
      <c r="I4829" t="s">
        <v>77</v>
      </c>
      <c r="M4829" t="s">
        <v>2946</v>
      </c>
      <c r="N4829" t="s">
        <v>1268</v>
      </c>
      <c r="O4829" t="s">
        <v>1578</v>
      </c>
      <c r="Q4829" s="199">
        <v>500</v>
      </c>
      <c r="S4829" t="s">
        <v>2947</v>
      </c>
      <c r="T4829" t="s">
        <v>3255</v>
      </c>
      <c r="U4829" s="201">
        <v>4.0199999999999996</v>
      </c>
      <c r="V4829" t="s">
        <v>1216</v>
      </c>
      <c r="W4829" t="s">
        <v>1767</v>
      </c>
      <c r="X4829" t="s">
        <v>1269</v>
      </c>
      <c r="Y4829" t="s">
        <v>3275</v>
      </c>
      <c r="Z4829" t="s">
        <v>1909</v>
      </c>
      <c r="AA4829" t="s">
        <v>3889</v>
      </c>
      <c r="AB4829" s="198">
        <v>37257.875</v>
      </c>
      <c r="AC4829" s="198">
        <v>37621.875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1313588</v>
      </c>
      <c r="H4830" s="198">
        <v>37041.547523148147</v>
      </c>
      <c r="I4830" t="s">
        <v>3178</v>
      </c>
      <c r="M4830" t="s">
        <v>2946</v>
      </c>
      <c r="N4830" t="s">
        <v>1268</v>
      </c>
      <c r="O4830" t="s">
        <v>74</v>
      </c>
      <c r="Q4830" s="199">
        <v>5000</v>
      </c>
      <c r="S4830" t="s">
        <v>2947</v>
      </c>
      <c r="T4830" t="s">
        <v>3255</v>
      </c>
      <c r="U4830" s="201">
        <v>3.85</v>
      </c>
      <c r="V4830" t="s">
        <v>2600</v>
      </c>
      <c r="W4830" t="s">
        <v>1580</v>
      </c>
      <c r="X4830" t="s">
        <v>1093</v>
      </c>
      <c r="Y4830" t="s">
        <v>3275</v>
      </c>
      <c r="Z4830" t="s">
        <v>1909</v>
      </c>
      <c r="AA4830" t="s">
        <v>3890</v>
      </c>
      <c r="AB4830" s="198">
        <v>37043.875</v>
      </c>
      <c r="AC4830" s="198">
        <v>37072.875</v>
      </c>
    </row>
    <row r="4831" spans="1:29" x14ac:dyDescent="0.25">
      <c r="A4831" s="44" t="str">
        <f t="shared" si="376"/>
        <v xml:space="preserve"> Natural Gas Financial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214</v>
      </c>
      <c r="F4831" s="213">
        <f t="shared" si="380"/>
        <v>1070000</v>
      </c>
      <c r="G4831" s="202">
        <v>1313589</v>
      </c>
      <c r="H4831" s="198">
        <v>37041.547523148147</v>
      </c>
      <c r="I4831" t="s">
        <v>2992</v>
      </c>
      <c r="M4831" t="s">
        <v>2946</v>
      </c>
      <c r="N4831" t="s">
        <v>3215</v>
      </c>
      <c r="O4831" t="s">
        <v>364</v>
      </c>
      <c r="Q4831" s="199">
        <v>5000</v>
      </c>
      <c r="S4831" t="s">
        <v>2947</v>
      </c>
      <c r="T4831" t="s">
        <v>3255</v>
      </c>
      <c r="U4831" s="201">
        <v>-0.38</v>
      </c>
      <c r="V4831" t="s">
        <v>2961</v>
      </c>
      <c r="W4831" t="s">
        <v>3217</v>
      </c>
      <c r="X4831" t="s">
        <v>3218</v>
      </c>
      <c r="Y4831" t="s">
        <v>3275</v>
      </c>
      <c r="Z4831" t="s">
        <v>1910</v>
      </c>
      <c r="AA4831" t="s">
        <v>3891</v>
      </c>
      <c r="AB4831" s="198">
        <v>37347</v>
      </c>
      <c r="AC4831" s="198">
        <v>37560</v>
      </c>
    </row>
    <row r="4832" spans="1:29" x14ac:dyDescent="0.25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151</v>
      </c>
      <c r="F4832" s="213">
        <f t="shared" si="380"/>
        <v>755000</v>
      </c>
      <c r="G4832" s="202">
        <v>1313590</v>
      </c>
      <c r="H4832" s="198">
        <v>37041.54755787037</v>
      </c>
      <c r="I4832" t="s">
        <v>1091</v>
      </c>
      <c r="M4832" t="s">
        <v>2946</v>
      </c>
      <c r="N4832" t="s">
        <v>1268</v>
      </c>
      <c r="O4832" t="s">
        <v>1555</v>
      </c>
      <c r="P4832" s="199">
        <v>5000</v>
      </c>
      <c r="S4832" t="s">
        <v>2947</v>
      </c>
      <c r="T4832" t="s">
        <v>3255</v>
      </c>
      <c r="U4832" s="201">
        <v>4.3099999999999996</v>
      </c>
      <c r="V4832" t="s">
        <v>2186</v>
      </c>
      <c r="W4832" t="s">
        <v>1767</v>
      </c>
      <c r="X4832" t="s">
        <v>1269</v>
      </c>
      <c r="Y4832" t="s">
        <v>3275</v>
      </c>
      <c r="Z4832" t="s">
        <v>1909</v>
      </c>
      <c r="AA4832" t="s">
        <v>3892</v>
      </c>
      <c r="AB4832" s="198">
        <v>37196</v>
      </c>
      <c r="AC4832" s="198">
        <v>37346</v>
      </c>
    </row>
    <row r="4833" spans="1:29" x14ac:dyDescent="0.25">
      <c r="A4833" s="44" t="str">
        <f t="shared" si="376"/>
        <v xml:space="preserve"> Natural Gas Financial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123</v>
      </c>
      <c r="F4833" s="213">
        <f t="shared" si="380"/>
        <v>615000</v>
      </c>
      <c r="G4833" s="202">
        <v>1313591</v>
      </c>
      <c r="H4833" s="198">
        <v>37041.54755787037</v>
      </c>
      <c r="I4833" t="s">
        <v>2992</v>
      </c>
      <c r="M4833" t="s">
        <v>2946</v>
      </c>
      <c r="N4833" t="s">
        <v>3215</v>
      </c>
      <c r="O4833" t="s">
        <v>3216</v>
      </c>
      <c r="Q4833" s="199">
        <v>5000</v>
      </c>
      <c r="S4833" t="s">
        <v>2947</v>
      </c>
      <c r="T4833" t="s">
        <v>3255</v>
      </c>
      <c r="U4833" s="201">
        <v>-0.38500000000000001</v>
      </c>
      <c r="V4833" t="s">
        <v>2961</v>
      </c>
      <c r="W4833" t="s">
        <v>3217</v>
      </c>
      <c r="X4833" t="s">
        <v>3218</v>
      </c>
      <c r="Y4833" t="s">
        <v>3275</v>
      </c>
      <c r="Z4833" t="s">
        <v>1910</v>
      </c>
      <c r="AA4833" t="s">
        <v>3893</v>
      </c>
      <c r="AB4833" s="198">
        <v>37073</v>
      </c>
      <c r="AC4833" s="198">
        <v>37195</v>
      </c>
    </row>
    <row r="4834" spans="1:29" x14ac:dyDescent="0.25">
      <c r="A4834" s="44" t="str">
        <f t="shared" si="376"/>
        <v xml:space="preserve"> Natural Gas Financial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155000</v>
      </c>
      <c r="G4834" s="202">
        <v>1313593</v>
      </c>
      <c r="H4834" s="198">
        <v>37041.547592592593</v>
      </c>
      <c r="I4834" t="s">
        <v>2992</v>
      </c>
      <c r="M4834" t="s">
        <v>2946</v>
      </c>
      <c r="N4834" t="s">
        <v>3215</v>
      </c>
      <c r="O4834" t="s">
        <v>2969</v>
      </c>
      <c r="Q4834" s="199">
        <v>5000</v>
      </c>
      <c r="S4834" t="s">
        <v>2947</v>
      </c>
      <c r="T4834" t="s">
        <v>3255</v>
      </c>
      <c r="U4834" s="201">
        <v>-0.375</v>
      </c>
      <c r="V4834" t="s">
        <v>2961</v>
      </c>
      <c r="W4834" t="s">
        <v>3217</v>
      </c>
      <c r="X4834" t="s">
        <v>3218</v>
      </c>
      <c r="Y4834" t="s">
        <v>3275</v>
      </c>
      <c r="Z4834" t="s">
        <v>1910</v>
      </c>
      <c r="AA4834" t="s">
        <v>3894</v>
      </c>
      <c r="AB4834" s="198">
        <v>37073.875</v>
      </c>
      <c r="AC4834" s="198">
        <v>37103.875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930000</v>
      </c>
      <c r="G4835" s="202">
        <v>1313595</v>
      </c>
      <c r="H4835" s="198">
        <v>37041.547638888886</v>
      </c>
      <c r="I4835" t="s">
        <v>2976</v>
      </c>
      <c r="M4835" t="s">
        <v>2946</v>
      </c>
      <c r="N4835" t="s">
        <v>1268</v>
      </c>
      <c r="O4835" t="s">
        <v>1537</v>
      </c>
      <c r="P4835" s="199">
        <v>30000</v>
      </c>
      <c r="S4835" t="s">
        <v>2947</v>
      </c>
      <c r="T4835" t="s">
        <v>3255</v>
      </c>
      <c r="U4835" s="201">
        <v>3.89</v>
      </c>
      <c r="V4835" t="s">
        <v>2012</v>
      </c>
      <c r="W4835" t="s">
        <v>1767</v>
      </c>
      <c r="X4835" t="s">
        <v>1269</v>
      </c>
      <c r="Y4835" t="s">
        <v>3275</v>
      </c>
      <c r="Z4835" t="s">
        <v>1909</v>
      </c>
      <c r="AA4835" t="s">
        <v>3895</v>
      </c>
      <c r="AB4835" s="198">
        <v>37073.875</v>
      </c>
      <c r="AC4835" s="198">
        <v>37103.875</v>
      </c>
    </row>
    <row r="4836" spans="1:29" x14ac:dyDescent="0.25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30</v>
      </c>
      <c r="F4836" s="213">
        <f t="shared" si="380"/>
        <v>150000</v>
      </c>
      <c r="G4836" s="202">
        <v>1313596</v>
      </c>
      <c r="H4836" s="198">
        <v>37041.547662037039</v>
      </c>
      <c r="I4836" t="s">
        <v>1226</v>
      </c>
      <c r="M4836" t="s">
        <v>2946</v>
      </c>
      <c r="N4836" t="s">
        <v>1268</v>
      </c>
      <c r="O4836" t="s">
        <v>74</v>
      </c>
      <c r="Q4836" s="199">
        <v>5000</v>
      </c>
      <c r="S4836" t="s">
        <v>2947</v>
      </c>
      <c r="T4836" t="s">
        <v>3255</v>
      </c>
      <c r="U4836" s="201">
        <v>3.835</v>
      </c>
      <c r="V4836" t="s">
        <v>512</v>
      </c>
      <c r="W4836" t="s">
        <v>1580</v>
      </c>
      <c r="X4836" t="s">
        <v>1093</v>
      </c>
      <c r="Y4836" t="s">
        <v>3275</v>
      </c>
      <c r="Z4836" t="s">
        <v>1909</v>
      </c>
      <c r="AA4836" t="s">
        <v>3896</v>
      </c>
      <c r="AB4836" s="198">
        <v>37043.875</v>
      </c>
      <c r="AC4836" s="198">
        <v>37072.875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1313600</v>
      </c>
      <c r="H4837" s="198">
        <v>37041.547731481478</v>
      </c>
      <c r="I4837" t="s">
        <v>1272</v>
      </c>
      <c r="M4837" t="s">
        <v>2946</v>
      </c>
      <c r="N4837" t="s">
        <v>1268</v>
      </c>
      <c r="O4837" t="s">
        <v>1537</v>
      </c>
      <c r="P4837" s="199">
        <v>10000</v>
      </c>
      <c r="S4837" t="s">
        <v>2947</v>
      </c>
      <c r="T4837" t="s">
        <v>3255</v>
      </c>
      <c r="U4837" s="201">
        <v>3.895</v>
      </c>
      <c r="V4837" t="s">
        <v>3125</v>
      </c>
      <c r="W4837" t="s">
        <v>1767</v>
      </c>
      <c r="X4837" t="s">
        <v>1269</v>
      </c>
      <c r="Y4837" t="s">
        <v>3275</v>
      </c>
      <c r="Z4837" t="s">
        <v>1909</v>
      </c>
      <c r="AA4837" t="s">
        <v>3897</v>
      </c>
      <c r="AB4837" s="198">
        <v>37073.875</v>
      </c>
      <c r="AC4837" s="198">
        <v>37103.875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300000</v>
      </c>
      <c r="G4838" s="202">
        <v>1313599</v>
      </c>
      <c r="H4838" s="198">
        <v>37041.547731481478</v>
      </c>
      <c r="I4838" t="s">
        <v>75</v>
      </c>
      <c r="M4838" t="s">
        <v>2946</v>
      </c>
      <c r="N4838" t="s">
        <v>1268</v>
      </c>
      <c r="O4838" t="s">
        <v>74</v>
      </c>
      <c r="P4838" s="199">
        <v>10000</v>
      </c>
      <c r="S4838" t="s">
        <v>2947</v>
      </c>
      <c r="T4838" t="s">
        <v>3255</v>
      </c>
      <c r="U4838" s="201">
        <v>3.82</v>
      </c>
      <c r="V4838" t="s">
        <v>76</v>
      </c>
      <c r="W4838" t="s">
        <v>1580</v>
      </c>
      <c r="X4838" t="s">
        <v>1093</v>
      </c>
      <c r="Y4838" t="s">
        <v>3275</v>
      </c>
      <c r="Z4838" t="s">
        <v>1909</v>
      </c>
      <c r="AA4838" t="s">
        <v>3898</v>
      </c>
      <c r="AB4838" s="198">
        <v>37043.875</v>
      </c>
      <c r="AC4838" s="198">
        <v>37072.875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300000</v>
      </c>
      <c r="G4839" s="202">
        <v>1313603</v>
      </c>
      <c r="H4839" s="198">
        <v>37041.547800925924</v>
      </c>
      <c r="I4839" t="s">
        <v>2976</v>
      </c>
      <c r="M4839" t="s">
        <v>2946</v>
      </c>
      <c r="N4839" t="s">
        <v>1268</v>
      </c>
      <c r="O4839" t="s">
        <v>111</v>
      </c>
      <c r="P4839" s="199">
        <v>10000</v>
      </c>
      <c r="S4839" t="s">
        <v>2947</v>
      </c>
      <c r="T4839" t="s">
        <v>3255</v>
      </c>
      <c r="U4839" s="201">
        <v>4.0199999999999996</v>
      </c>
      <c r="V4839" t="s">
        <v>1085</v>
      </c>
      <c r="W4839" t="s">
        <v>1767</v>
      </c>
      <c r="X4839" t="s">
        <v>1269</v>
      </c>
      <c r="Y4839" t="s">
        <v>3275</v>
      </c>
      <c r="Z4839" t="s">
        <v>1909</v>
      </c>
      <c r="AA4839" t="s">
        <v>3899</v>
      </c>
      <c r="AB4839" s="198">
        <v>37135.875</v>
      </c>
      <c r="AC4839" s="198">
        <v>37164.875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151</v>
      </c>
      <c r="F4840" s="213">
        <f t="shared" si="380"/>
        <v>755000</v>
      </c>
      <c r="G4840" s="202">
        <v>1313608</v>
      </c>
      <c r="H4840" s="198">
        <v>37041.547824074078</v>
      </c>
      <c r="I4840" t="s">
        <v>1573</v>
      </c>
      <c r="M4840" t="s">
        <v>2946</v>
      </c>
      <c r="N4840" t="s">
        <v>1268</v>
      </c>
      <c r="O4840" t="s">
        <v>1555</v>
      </c>
      <c r="P4840" s="199">
        <v>5000</v>
      </c>
      <c r="S4840" t="s">
        <v>2947</v>
      </c>
      <c r="T4840" t="s">
        <v>3255</v>
      </c>
      <c r="U4840" s="201">
        <v>4.3099999999999996</v>
      </c>
      <c r="V4840" t="s">
        <v>1688</v>
      </c>
      <c r="W4840" t="s">
        <v>1767</v>
      </c>
      <c r="X4840" t="s">
        <v>1269</v>
      </c>
      <c r="Y4840" t="s">
        <v>3275</v>
      </c>
      <c r="Z4840" t="s">
        <v>1909</v>
      </c>
      <c r="AA4840" t="s">
        <v>3900</v>
      </c>
      <c r="AB4840" s="198">
        <v>37196</v>
      </c>
      <c r="AC4840" s="198">
        <v>37346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365</v>
      </c>
      <c r="F4841" s="213">
        <f t="shared" si="380"/>
        <v>1825000</v>
      </c>
      <c r="G4841" s="202">
        <v>1313611</v>
      </c>
      <c r="H4841" s="198">
        <v>37041.54787037037</v>
      </c>
      <c r="I4841" t="s">
        <v>1570</v>
      </c>
      <c r="M4841" t="s">
        <v>2946</v>
      </c>
      <c r="N4841" t="s">
        <v>1268</v>
      </c>
      <c r="O4841" t="s">
        <v>1578</v>
      </c>
      <c r="Q4841" s="199">
        <v>5000</v>
      </c>
      <c r="S4841" t="s">
        <v>2947</v>
      </c>
      <c r="T4841" t="s">
        <v>3255</v>
      </c>
      <c r="U4841" s="201">
        <v>4.0199999999999996</v>
      </c>
      <c r="V4841" t="s">
        <v>1571</v>
      </c>
      <c r="W4841" t="s">
        <v>1767</v>
      </c>
      <c r="X4841" t="s">
        <v>1269</v>
      </c>
      <c r="Y4841" t="s">
        <v>3275</v>
      </c>
      <c r="Z4841" t="s">
        <v>1909</v>
      </c>
      <c r="AA4841" t="s">
        <v>3901</v>
      </c>
      <c r="AB4841" s="198">
        <v>37257.875</v>
      </c>
      <c r="AC4841" s="198">
        <v>37621.875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150000</v>
      </c>
      <c r="G4842" s="202">
        <v>1313612</v>
      </c>
      <c r="H4842" s="198">
        <v>37041.547905092593</v>
      </c>
      <c r="I4842" t="s">
        <v>1226</v>
      </c>
      <c r="M4842" t="s">
        <v>2946</v>
      </c>
      <c r="N4842" t="s">
        <v>1268</v>
      </c>
      <c r="O4842" t="s">
        <v>74</v>
      </c>
      <c r="Q4842" s="199">
        <v>5000</v>
      </c>
      <c r="S4842" t="s">
        <v>2947</v>
      </c>
      <c r="T4842" t="s">
        <v>3255</v>
      </c>
      <c r="U4842" s="201">
        <v>3.835</v>
      </c>
      <c r="V4842" t="s">
        <v>512</v>
      </c>
      <c r="W4842" t="s">
        <v>1580</v>
      </c>
      <c r="X4842" t="s">
        <v>1093</v>
      </c>
      <c r="Y4842" t="s">
        <v>3275</v>
      </c>
      <c r="Z4842" t="s">
        <v>1909</v>
      </c>
      <c r="AA4842" t="s">
        <v>3902</v>
      </c>
      <c r="AB4842" s="198">
        <v>37043.875</v>
      </c>
      <c r="AC4842" s="198">
        <v>37072.875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310000</v>
      </c>
      <c r="G4843" s="202">
        <v>1313613</v>
      </c>
      <c r="H4843" s="198">
        <v>37041.547974537039</v>
      </c>
      <c r="I4843" t="s">
        <v>1484</v>
      </c>
      <c r="M4843" t="s">
        <v>2946</v>
      </c>
      <c r="N4843" t="s">
        <v>1268</v>
      </c>
      <c r="O4843" t="s">
        <v>1537</v>
      </c>
      <c r="P4843" s="199">
        <v>10000</v>
      </c>
      <c r="S4843" t="s">
        <v>2947</v>
      </c>
      <c r="T4843" t="s">
        <v>3255</v>
      </c>
      <c r="U4843" s="201">
        <v>3.89</v>
      </c>
      <c r="V4843" t="s">
        <v>1160</v>
      </c>
      <c r="W4843" t="s">
        <v>1767</v>
      </c>
      <c r="X4843" t="s">
        <v>1269</v>
      </c>
      <c r="Y4843" t="s">
        <v>3275</v>
      </c>
      <c r="Z4843" t="s">
        <v>1909</v>
      </c>
      <c r="AA4843" t="s">
        <v>3903</v>
      </c>
      <c r="AB4843" s="198">
        <v>37073.875</v>
      </c>
      <c r="AC4843" s="198">
        <v>37103.875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123</v>
      </c>
      <c r="F4844" s="213">
        <f t="shared" si="380"/>
        <v>615000</v>
      </c>
      <c r="G4844" s="202">
        <v>1313614</v>
      </c>
      <c r="H4844" s="198">
        <v>37041.547986111109</v>
      </c>
      <c r="I4844" t="s">
        <v>918</v>
      </c>
      <c r="M4844" t="s">
        <v>2946</v>
      </c>
      <c r="N4844" t="s">
        <v>1268</v>
      </c>
      <c r="O4844" t="s">
        <v>251</v>
      </c>
      <c r="P4844" s="199">
        <v>5000</v>
      </c>
      <c r="S4844" t="s">
        <v>2947</v>
      </c>
      <c r="T4844" t="s">
        <v>3255</v>
      </c>
      <c r="U4844" s="201">
        <v>3.97</v>
      </c>
      <c r="V4844" t="s">
        <v>385</v>
      </c>
      <c r="W4844" t="s">
        <v>1767</v>
      </c>
      <c r="X4844" t="s">
        <v>1269</v>
      </c>
      <c r="Y4844" t="s">
        <v>3275</v>
      </c>
      <c r="Z4844" t="s">
        <v>1909</v>
      </c>
      <c r="AA4844" t="s">
        <v>3904</v>
      </c>
      <c r="AB4844" s="198">
        <v>37073</v>
      </c>
      <c r="AC4844" s="198">
        <v>37195</v>
      </c>
    </row>
    <row r="4845" spans="1:29" x14ac:dyDescent="0.25">
      <c r="A4845" s="44" t="str">
        <f t="shared" si="376"/>
        <v>US Natural Gas Physical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150000</v>
      </c>
      <c r="G4845" s="202">
        <v>1313615</v>
      </c>
      <c r="H4845" s="198">
        <v>37041.547997685186</v>
      </c>
      <c r="I4845" t="s">
        <v>1600</v>
      </c>
      <c r="M4845" t="s">
        <v>2946</v>
      </c>
      <c r="N4845" t="s">
        <v>1524</v>
      </c>
      <c r="O4845" t="s">
        <v>308</v>
      </c>
      <c r="P4845" s="199">
        <v>5000</v>
      </c>
      <c r="S4845" t="s">
        <v>2947</v>
      </c>
      <c r="T4845" t="s">
        <v>3255</v>
      </c>
      <c r="U4845" s="201">
        <v>4.0549999999999997</v>
      </c>
      <c r="V4845" t="s">
        <v>63</v>
      </c>
      <c r="W4845" t="s">
        <v>64</v>
      </c>
      <c r="X4845" t="s">
        <v>65</v>
      </c>
      <c r="Y4845" t="s">
        <v>1528</v>
      </c>
      <c r="Z4845" t="s">
        <v>1909</v>
      </c>
      <c r="AA4845">
        <v>819097</v>
      </c>
      <c r="AB4845" s="198">
        <v>37043.875</v>
      </c>
      <c r="AC4845" s="198">
        <v>37072.875</v>
      </c>
    </row>
    <row r="4846" spans="1:29" x14ac:dyDescent="0.25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750</v>
      </c>
      <c r="G4846" s="202">
        <v>1313617</v>
      </c>
      <c r="H4846" s="198">
        <v>37041.548009259262</v>
      </c>
      <c r="I4846" t="s">
        <v>1267</v>
      </c>
      <c r="M4846" t="s">
        <v>1657</v>
      </c>
      <c r="N4846" t="s">
        <v>2904</v>
      </c>
      <c r="O4846" t="s">
        <v>425</v>
      </c>
      <c r="Q4846" s="199">
        <v>25</v>
      </c>
      <c r="S4846" t="s">
        <v>2945</v>
      </c>
      <c r="T4846" t="s">
        <v>3255</v>
      </c>
      <c r="U4846" s="201">
        <v>217</v>
      </c>
      <c r="V4846" t="s">
        <v>1450</v>
      </c>
      <c r="W4846" t="s">
        <v>2955</v>
      </c>
      <c r="X4846" t="s">
        <v>2906</v>
      </c>
      <c r="Y4846" t="s">
        <v>1072</v>
      </c>
      <c r="Z4846" t="s">
        <v>1904</v>
      </c>
      <c r="AA4846">
        <v>626568.1</v>
      </c>
      <c r="AB4846" s="198">
        <v>37043.875</v>
      </c>
      <c r="AC4846" s="198">
        <v>37072.875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151</v>
      </c>
      <c r="F4847" s="213">
        <f t="shared" si="380"/>
        <v>755000</v>
      </c>
      <c r="G4847" s="202">
        <v>1313618</v>
      </c>
      <c r="H4847" s="198">
        <v>37041.548020833332</v>
      </c>
      <c r="I4847" t="s">
        <v>1600</v>
      </c>
      <c r="M4847" t="s">
        <v>2946</v>
      </c>
      <c r="N4847" t="s">
        <v>1268</v>
      </c>
      <c r="O4847" t="s">
        <v>1555</v>
      </c>
      <c r="Q4847" s="199">
        <v>5000</v>
      </c>
      <c r="S4847" t="s">
        <v>2947</v>
      </c>
      <c r="T4847" t="s">
        <v>3255</v>
      </c>
      <c r="U4847" s="201">
        <v>4.34</v>
      </c>
      <c r="V4847" t="s">
        <v>3905</v>
      </c>
      <c r="W4847" t="s">
        <v>1767</v>
      </c>
      <c r="X4847" t="s">
        <v>1269</v>
      </c>
      <c r="Y4847" t="s">
        <v>3275</v>
      </c>
      <c r="Z4847" t="s">
        <v>1909</v>
      </c>
      <c r="AA4847" t="s">
        <v>3906</v>
      </c>
      <c r="AB4847" s="198">
        <v>37196</v>
      </c>
      <c r="AC4847" s="198">
        <v>37346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300000</v>
      </c>
      <c r="G4848" s="202">
        <v>1313619</v>
      </c>
      <c r="H4848" s="198">
        <v>37041.548078703701</v>
      </c>
      <c r="I4848" t="s">
        <v>1254</v>
      </c>
      <c r="M4848" t="s">
        <v>2946</v>
      </c>
      <c r="N4848" t="s">
        <v>1268</v>
      </c>
      <c r="O4848" t="s">
        <v>74</v>
      </c>
      <c r="Q4848" s="199">
        <v>10000</v>
      </c>
      <c r="S4848" t="s">
        <v>2947</v>
      </c>
      <c r="T4848" t="s">
        <v>3255</v>
      </c>
      <c r="U4848" s="201">
        <v>3.85</v>
      </c>
      <c r="V4848" t="s">
        <v>1459</v>
      </c>
      <c r="W4848" t="s">
        <v>1580</v>
      </c>
      <c r="X4848" t="s">
        <v>1093</v>
      </c>
      <c r="Y4848" t="s">
        <v>3275</v>
      </c>
      <c r="Z4848" t="s">
        <v>1909</v>
      </c>
      <c r="AA4848" t="s">
        <v>3907</v>
      </c>
      <c r="AB4848" s="198">
        <v>37043.875</v>
      </c>
      <c r="AC4848" s="198">
        <v>37072.875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300000</v>
      </c>
      <c r="G4849" s="202">
        <v>1313621</v>
      </c>
      <c r="H4849" s="198">
        <v>37041.548229166663</v>
      </c>
      <c r="I4849" t="s">
        <v>2910</v>
      </c>
      <c r="M4849" t="s">
        <v>2946</v>
      </c>
      <c r="N4849" t="s">
        <v>1268</v>
      </c>
      <c r="O4849" t="s">
        <v>74</v>
      </c>
      <c r="Q4849" s="199">
        <v>10000</v>
      </c>
      <c r="S4849" t="s">
        <v>2947</v>
      </c>
      <c r="T4849" t="s">
        <v>3255</v>
      </c>
      <c r="U4849" s="201">
        <v>3.85</v>
      </c>
      <c r="V4849" t="s">
        <v>3908</v>
      </c>
      <c r="W4849" t="s">
        <v>1580</v>
      </c>
      <c r="X4849" t="s">
        <v>1093</v>
      </c>
      <c r="Y4849" t="s">
        <v>3275</v>
      </c>
      <c r="Z4849" t="s">
        <v>1909</v>
      </c>
      <c r="AA4849" t="s">
        <v>3909</v>
      </c>
      <c r="AB4849" s="198">
        <v>37043.875</v>
      </c>
      <c r="AC4849" s="198">
        <v>37072.875</v>
      </c>
    </row>
    <row r="4850" spans="1:29" x14ac:dyDescent="0.25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62</v>
      </c>
      <c r="F4850" s="213">
        <f t="shared" si="380"/>
        <v>3100</v>
      </c>
      <c r="G4850" s="202">
        <v>1313623</v>
      </c>
      <c r="H4850" s="198">
        <v>37041.54824074074</v>
      </c>
      <c r="I4850" t="s">
        <v>1226</v>
      </c>
      <c r="M4850" t="s">
        <v>1657</v>
      </c>
      <c r="N4850" t="s">
        <v>2977</v>
      </c>
      <c r="O4850" t="s">
        <v>275</v>
      </c>
      <c r="Q4850" s="199">
        <v>50</v>
      </c>
      <c r="S4850" t="s">
        <v>2945</v>
      </c>
      <c r="T4850" t="s">
        <v>3255</v>
      </c>
      <c r="U4850" s="201">
        <v>83</v>
      </c>
      <c r="V4850" t="s">
        <v>3173</v>
      </c>
      <c r="W4850" t="s">
        <v>1678</v>
      </c>
      <c r="X4850" t="s">
        <v>3202</v>
      </c>
      <c r="Y4850" t="s">
        <v>1072</v>
      </c>
      <c r="Z4850" t="s">
        <v>1904</v>
      </c>
      <c r="AA4850">
        <v>626575.1</v>
      </c>
      <c r="AB4850" s="198">
        <v>37073.600694444445</v>
      </c>
      <c r="AC4850" s="198">
        <v>37134.600694444445</v>
      </c>
    </row>
    <row r="4851" spans="1:29" x14ac:dyDescent="0.25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62</v>
      </c>
      <c r="F4851" s="213">
        <f t="shared" si="380"/>
        <v>3100</v>
      </c>
      <c r="G4851" s="202">
        <v>1313624</v>
      </c>
      <c r="H4851" s="198">
        <v>37041.548275462963</v>
      </c>
      <c r="I4851" t="s">
        <v>1226</v>
      </c>
      <c r="M4851" t="s">
        <v>1657</v>
      </c>
      <c r="N4851" t="s">
        <v>2977</v>
      </c>
      <c r="O4851" t="s">
        <v>3413</v>
      </c>
      <c r="P4851" s="199">
        <v>50</v>
      </c>
      <c r="S4851" t="s">
        <v>2945</v>
      </c>
      <c r="T4851" t="s">
        <v>3255</v>
      </c>
      <c r="U4851" s="201">
        <v>99.25</v>
      </c>
      <c r="V4851" t="s">
        <v>3173</v>
      </c>
      <c r="W4851" t="s">
        <v>1265</v>
      </c>
      <c r="X4851" t="s">
        <v>3202</v>
      </c>
      <c r="Y4851" t="s">
        <v>1072</v>
      </c>
      <c r="Z4851" t="s">
        <v>1904</v>
      </c>
      <c r="AA4851">
        <v>626577.1</v>
      </c>
      <c r="AB4851" s="198">
        <v>37073.875</v>
      </c>
      <c r="AC4851" s="198">
        <v>37134.875</v>
      </c>
    </row>
    <row r="4852" spans="1:29" x14ac:dyDescent="0.25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30</v>
      </c>
      <c r="F4852" s="213">
        <f t="shared" si="380"/>
        <v>150000</v>
      </c>
      <c r="G4852" s="202">
        <v>1313625</v>
      </c>
      <c r="H4852" s="198">
        <v>37041.548298611109</v>
      </c>
      <c r="I4852" t="s">
        <v>75</v>
      </c>
      <c r="M4852" t="s">
        <v>2946</v>
      </c>
      <c r="N4852" t="s">
        <v>1268</v>
      </c>
      <c r="O4852" t="s">
        <v>74</v>
      </c>
      <c r="P4852" s="199">
        <v>5000</v>
      </c>
      <c r="S4852" t="s">
        <v>2947</v>
      </c>
      <c r="T4852" t="s">
        <v>3255</v>
      </c>
      <c r="U4852" s="201">
        <v>3.835</v>
      </c>
      <c r="V4852" t="s">
        <v>1466</v>
      </c>
      <c r="W4852" t="s">
        <v>1580</v>
      </c>
      <c r="X4852" t="s">
        <v>1093</v>
      </c>
      <c r="Y4852" t="s">
        <v>3275</v>
      </c>
      <c r="Z4852" t="s">
        <v>1909</v>
      </c>
      <c r="AA4852" t="s">
        <v>3910</v>
      </c>
      <c r="AB4852" s="198">
        <v>37043.875</v>
      </c>
      <c r="AC4852" s="198">
        <v>37072.875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1313627</v>
      </c>
      <c r="H4853" s="198">
        <v>37041.548437500001</v>
      </c>
      <c r="I4853" t="s">
        <v>1532</v>
      </c>
      <c r="M4853" t="s">
        <v>2946</v>
      </c>
      <c r="N4853" t="s">
        <v>1268</v>
      </c>
      <c r="O4853" t="s">
        <v>74</v>
      </c>
      <c r="P4853" s="199">
        <v>5000</v>
      </c>
      <c r="S4853" t="s">
        <v>2947</v>
      </c>
      <c r="T4853" t="s">
        <v>3255</v>
      </c>
      <c r="U4853" s="201">
        <v>3.835</v>
      </c>
      <c r="V4853" t="s">
        <v>1329</v>
      </c>
      <c r="W4853" t="s">
        <v>1580</v>
      </c>
      <c r="X4853" t="s">
        <v>1093</v>
      </c>
      <c r="Y4853" t="s">
        <v>3275</v>
      </c>
      <c r="Z4853" t="s">
        <v>1909</v>
      </c>
      <c r="AA4853" t="s">
        <v>3911</v>
      </c>
      <c r="AB4853" s="198">
        <v>37043.875</v>
      </c>
      <c r="AC4853" s="198">
        <v>37072.875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151</v>
      </c>
      <c r="F4854" s="213">
        <f t="shared" si="380"/>
        <v>377500</v>
      </c>
      <c r="G4854" s="202">
        <v>1313628</v>
      </c>
      <c r="H4854" s="198">
        <v>37041.548576388886</v>
      </c>
      <c r="I4854" t="s">
        <v>1570</v>
      </c>
      <c r="M4854" t="s">
        <v>2946</v>
      </c>
      <c r="N4854" t="s">
        <v>1268</v>
      </c>
      <c r="O4854" t="s">
        <v>1555</v>
      </c>
      <c r="Q4854" s="199">
        <v>2500</v>
      </c>
      <c r="S4854" t="s">
        <v>2947</v>
      </c>
      <c r="T4854" t="s">
        <v>3255</v>
      </c>
      <c r="U4854" s="201">
        <v>4.3250000000000002</v>
      </c>
      <c r="V4854" t="s">
        <v>3912</v>
      </c>
      <c r="W4854" t="s">
        <v>1767</v>
      </c>
      <c r="X4854" t="s">
        <v>1269</v>
      </c>
      <c r="Y4854" t="s">
        <v>3275</v>
      </c>
      <c r="Z4854" t="s">
        <v>1909</v>
      </c>
      <c r="AA4854" t="s">
        <v>3913</v>
      </c>
      <c r="AB4854" s="198">
        <v>37196</v>
      </c>
      <c r="AC4854" s="198">
        <v>37346</v>
      </c>
    </row>
    <row r="4855" spans="1:29" x14ac:dyDescent="0.25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151</v>
      </c>
      <c r="F4855" s="213">
        <f t="shared" si="380"/>
        <v>377500</v>
      </c>
      <c r="G4855" s="202">
        <v>1313632</v>
      </c>
      <c r="H4855" s="198">
        <v>37041.54859953704</v>
      </c>
      <c r="I4855" t="s">
        <v>3169</v>
      </c>
      <c r="M4855" t="s">
        <v>2946</v>
      </c>
      <c r="N4855" t="s">
        <v>1268</v>
      </c>
      <c r="O4855" t="s">
        <v>1555</v>
      </c>
      <c r="P4855" s="199">
        <v>2500</v>
      </c>
      <c r="S4855" t="s">
        <v>2947</v>
      </c>
      <c r="T4855" t="s">
        <v>3255</v>
      </c>
      <c r="U4855" s="201">
        <v>4.3</v>
      </c>
      <c r="V4855" t="s">
        <v>3404</v>
      </c>
      <c r="W4855" t="s">
        <v>1767</v>
      </c>
      <c r="X4855" t="s">
        <v>1269</v>
      </c>
      <c r="Y4855" t="s">
        <v>3275</v>
      </c>
      <c r="Z4855" t="s">
        <v>1909</v>
      </c>
      <c r="AA4855" t="s">
        <v>3914</v>
      </c>
      <c r="AB4855" s="198">
        <v>37196</v>
      </c>
      <c r="AC4855" s="198">
        <v>37346</v>
      </c>
    </row>
    <row r="4856" spans="1:29" x14ac:dyDescent="0.25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150000</v>
      </c>
      <c r="G4856" s="202">
        <v>1313629</v>
      </c>
      <c r="H4856" s="198">
        <v>37041.54859953704</v>
      </c>
      <c r="I4856" t="s">
        <v>1226</v>
      </c>
      <c r="M4856" t="s">
        <v>2946</v>
      </c>
      <c r="N4856" t="s">
        <v>1524</v>
      </c>
      <c r="O4856" t="s">
        <v>1145</v>
      </c>
      <c r="Q4856" s="199">
        <v>5000</v>
      </c>
      <c r="S4856" t="s">
        <v>2947</v>
      </c>
      <c r="T4856" t="s">
        <v>3255</v>
      </c>
      <c r="U4856" s="201">
        <v>4.2</v>
      </c>
      <c r="V4856" t="s">
        <v>3915</v>
      </c>
      <c r="W4856" t="s">
        <v>250</v>
      </c>
      <c r="X4856" t="s">
        <v>70</v>
      </c>
      <c r="Y4856" t="s">
        <v>1528</v>
      </c>
      <c r="Z4856" t="s">
        <v>1909</v>
      </c>
      <c r="AA4856">
        <v>819098</v>
      </c>
      <c r="AB4856" s="198">
        <v>37043.875</v>
      </c>
      <c r="AC4856" s="198">
        <v>37072.875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300000</v>
      </c>
      <c r="G4857" s="202">
        <v>1313633</v>
      </c>
      <c r="H4857" s="198">
        <v>37041.548668981479</v>
      </c>
      <c r="I4857" t="s">
        <v>1532</v>
      </c>
      <c r="M4857" t="s">
        <v>2946</v>
      </c>
      <c r="N4857" t="s">
        <v>1268</v>
      </c>
      <c r="O4857" t="s">
        <v>74</v>
      </c>
      <c r="P4857" s="199">
        <v>10000</v>
      </c>
      <c r="S4857" t="s">
        <v>2947</v>
      </c>
      <c r="T4857" t="s">
        <v>3255</v>
      </c>
      <c r="U4857" s="201">
        <v>3.82</v>
      </c>
      <c r="V4857" t="s">
        <v>3041</v>
      </c>
      <c r="W4857" t="s">
        <v>1580</v>
      </c>
      <c r="X4857" t="s">
        <v>1093</v>
      </c>
      <c r="Y4857" t="s">
        <v>3275</v>
      </c>
      <c r="Z4857" t="s">
        <v>1909</v>
      </c>
      <c r="AA4857" t="s">
        <v>3916</v>
      </c>
      <c r="AB4857" s="198">
        <v>37043.875</v>
      </c>
      <c r="AC4857" s="198">
        <v>37072.875</v>
      </c>
    </row>
    <row r="4858" spans="1:29" x14ac:dyDescent="0.25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365</v>
      </c>
      <c r="F4858" s="213">
        <f t="shared" si="380"/>
        <v>1825000</v>
      </c>
      <c r="G4858" s="202">
        <v>1313637</v>
      </c>
      <c r="H4858" s="198">
        <v>37041.548738425925</v>
      </c>
      <c r="I4858" t="s">
        <v>2976</v>
      </c>
      <c r="M4858" t="s">
        <v>2946</v>
      </c>
      <c r="N4858" t="s">
        <v>1268</v>
      </c>
      <c r="O4858" t="s">
        <v>1578</v>
      </c>
      <c r="P4858" s="199">
        <v>5000</v>
      </c>
      <c r="S4858" t="s">
        <v>2947</v>
      </c>
      <c r="T4858" t="s">
        <v>3255</v>
      </c>
      <c r="U4858" s="201">
        <v>3.9849999999999999</v>
      </c>
      <c r="V4858" t="s">
        <v>68</v>
      </c>
      <c r="W4858" t="s">
        <v>1767</v>
      </c>
      <c r="X4858" t="s">
        <v>1269</v>
      </c>
      <c r="Y4858" t="s">
        <v>3275</v>
      </c>
      <c r="Z4858" t="s">
        <v>1909</v>
      </c>
      <c r="AA4858" t="s">
        <v>3917</v>
      </c>
      <c r="AB4858" s="198">
        <v>37257.875</v>
      </c>
      <c r="AC4858" s="198">
        <v>37621.875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13">
        <f t="shared" si="380"/>
        <v>150000</v>
      </c>
      <c r="G4859" s="202">
        <v>1313640</v>
      </c>
      <c r="H4859" s="198">
        <v>37041.548773148148</v>
      </c>
      <c r="I4859" t="s">
        <v>1226</v>
      </c>
      <c r="M4859" t="s">
        <v>2946</v>
      </c>
      <c r="N4859" t="s">
        <v>1268</v>
      </c>
      <c r="O4859" t="s">
        <v>74</v>
      </c>
      <c r="Q4859" s="199">
        <v>5000</v>
      </c>
      <c r="S4859" t="s">
        <v>2947</v>
      </c>
      <c r="T4859" t="s">
        <v>3255</v>
      </c>
      <c r="U4859" s="201">
        <v>3.835</v>
      </c>
      <c r="V4859" t="s">
        <v>512</v>
      </c>
      <c r="W4859" t="s">
        <v>1580</v>
      </c>
      <c r="X4859" t="s">
        <v>1093</v>
      </c>
      <c r="Y4859" t="s">
        <v>3275</v>
      </c>
      <c r="Z4859" t="s">
        <v>1909</v>
      </c>
      <c r="AA4859" t="s">
        <v>3918</v>
      </c>
      <c r="AB4859" s="198">
        <v>37043.875</v>
      </c>
      <c r="AC4859" s="198">
        <v>37072.875</v>
      </c>
    </row>
    <row r="4860" spans="1:29" x14ac:dyDescent="0.25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5</v>
      </c>
      <c r="F4860" s="213">
        <f t="shared" si="380"/>
        <v>250</v>
      </c>
      <c r="G4860" s="202">
        <v>1313639</v>
      </c>
      <c r="H4860" s="198">
        <v>37041.548773148148</v>
      </c>
      <c r="I4860" t="s">
        <v>1226</v>
      </c>
      <c r="M4860" t="s">
        <v>1657</v>
      </c>
      <c r="N4860" t="s">
        <v>2977</v>
      </c>
      <c r="O4860" t="s">
        <v>2845</v>
      </c>
      <c r="P4860" s="199">
        <v>50</v>
      </c>
      <c r="S4860" t="s">
        <v>2945</v>
      </c>
      <c r="T4860" t="s">
        <v>3255</v>
      </c>
      <c r="U4860" s="201">
        <v>51</v>
      </c>
      <c r="V4860" t="s">
        <v>3919</v>
      </c>
      <c r="W4860" t="s">
        <v>1265</v>
      </c>
      <c r="X4860" t="s">
        <v>3202</v>
      </c>
      <c r="Y4860" t="s">
        <v>1072</v>
      </c>
      <c r="Z4860" t="s">
        <v>1904</v>
      </c>
      <c r="AA4860">
        <v>626582.1</v>
      </c>
      <c r="AB4860" s="198">
        <v>37046.875</v>
      </c>
      <c r="AC4860" s="198">
        <v>37050.875</v>
      </c>
    </row>
    <row r="4861" spans="1:29" x14ac:dyDescent="0.25">
      <c r="A4861" s="44" t="str">
        <f t="shared" si="376"/>
        <v>US Power Physical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5</v>
      </c>
      <c r="F4861" s="213">
        <f t="shared" si="380"/>
        <v>250</v>
      </c>
      <c r="G4861" s="202">
        <v>1313638</v>
      </c>
      <c r="H4861" s="198">
        <v>37041.548773148148</v>
      </c>
      <c r="I4861" t="s">
        <v>1226</v>
      </c>
      <c r="M4861" t="s">
        <v>1657</v>
      </c>
      <c r="N4861" t="s">
        <v>2977</v>
      </c>
      <c r="O4861" t="s">
        <v>32</v>
      </c>
      <c r="Q4861" s="199">
        <v>50</v>
      </c>
      <c r="S4861" t="s">
        <v>2945</v>
      </c>
      <c r="T4861" t="s">
        <v>3255</v>
      </c>
      <c r="U4861" s="201">
        <v>47.75</v>
      </c>
      <c r="V4861" t="s">
        <v>16</v>
      </c>
      <c r="W4861" t="s">
        <v>2985</v>
      </c>
      <c r="X4861" t="s">
        <v>1252</v>
      </c>
      <c r="Y4861" t="s">
        <v>1072</v>
      </c>
      <c r="Z4861" t="s">
        <v>1904</v>
      </c>
      <c r="AA4861">
        <v>626581.1</v>
      </c>
      <c r="AB4861" s="198">
        <v>37046.875</v>
      </c>
      <c r="AC4861" s="198">
        <v>37050.875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13">
        <f t="shared" si="380"/>
        <v>377500</v>
      </c>
      <c r="G4862" s="202">
        <v>1313641</v>
      </c>
      <c r="H4862" s="198">
        <v>37041.548784722225</v>
      </c>
      <c r="I4862" t="s">
        <v>3227</v>
      </c>
      <c r="M4862" t="s">
        <v>2946</v>
      </c>
      <c r="N4862" t="s">
        <v>1268</v>
      </c>
      <c r="O4862" t="s">
        <v>1555</v>
      </c>
      <c r="P4862" s="199">
        <v>2500</v>
      </c>
      <c r="S4862" t="s">
        <v>2947</v>
      </c>
      <c r="T4862" t="s">
        <v>3255</v>
      </c>
      <c r="U4862" s="201">
        <v>4.3</v>
      </c>
      <c r="V4862" t="s">
        <v>3198</v>
      </c>
      <c r="W4862" t="s">
        <v>1767</v>
      </c>
      <c r="X4862" t="s">
        <v>1269</v>
      </c>
      <c r="Y4862" t="s">
        <v>3275</v>
      </c>
      <c r="Z4862" t="s">
        <v>1909</v>
      </c>
      <c r="AA4862" t="s">
        <v>3920</v>
      </c>
      <c r="AB4862" s="198">
        <v>37196</v>
      </c>
      <c r="AC4862" s="198">
        <v>37346</v>
      </c>
    </row>
    <row r="4863" spans="1:29" x14ac:dyDescent="0.25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151</v>
      </c>
      <c r="F4863" s="213">
        <f t="shared" si="380"/>
        <v>755000</v>
      </c>
      <c r="G4863" s="202">
        <v>1313645</v>
      </c>
      <c r="H4863" s="198">
        <v>37041.548935185187</v>
      </c>
      <c r="I4863" t="s">
        <v>2992</v>
      </c>
      <c r="M4863" t="s">
        <v>2946</v>
      </c>
      <c r="N4863" t="s">
        <v>1268</v>
      </c>
      <c r="O4863" t="s">
        <v>1555</v>
      </c>
      <c r="P4863" s="199">
        <v>5000</v>
      </c>
      <c r="S4863" t="s">
        <v>2947</v>
      </c>
      <c r="T4863" t="s">
        <v>3255</v>
      </c>
      <c r="U4863" s="201">
        <v>4.3</v>
      </c>
      <c r="V4863" t="s">
        <v>1685</v>
      </c>
      <c r="W4863" t="s">
        <v>1767</v>
      </c>
      <c r="X4863" t="s">
        <v>1269</v>
      </c>
      <c r="Y4863" t="s">
        <v>3275</v>
      </c>
      <c r="Z4863" t="s">
        <v>1909</v>
      </c>
      <c r="AA4863" t="s">
        <v>3921</v>
      </c>
      <c r="AB4863" s="198">
        <v>37196</v>
      </c>
      <c r="AC4863" s="198">
        <v>37346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31</v>
      </c>
      <c r="F4864" s="213">
        <f t="shared" si="380"/>
        <v>930000</v>
      </c>
      <c r="G4864" s="202">
        <v>1313646</v>
      </c>
      <c r="H4864" s="198">
        <v>37041.548958333333</v>
      </c>
      <c r="I4864" t="s">
        <v>2976</v>
      </c>
      <c r="M4864" t="s">
        <v>2946</v>
      </c>
      <c r="N4864" t="s">
        <v>1268</v>
      </c>
      <c r="O4864" t="s">
        <v>1537</v>
      </c>
      <c r="P4864" s="199">
        <v>30000</v>
      </c>
      <c r="S4864" t="s">
        <v>2947</v>
      </c>
      <c r="T4864" t="s">
        <v>3255</v>
      </c>
      <c r="U4864" s="201">
        <v>3.86</v>
      </c>
      <c r="V4864" t="s">
        <v>68</v>
      </c>
      <c r="W4864" t="s">
        <v>1767</v>
      </c>
      <c r="X4864" t="s">
        <v>1269</v>
      </c>
      <c r="Y4864" t="s">
        <v>3275</v>
      </c>
      <c r="Z4864" t="s">
        <v>1909</v>
      </c>
      <c r="AA4864" t="s">
        <v>3922</v>
      </c>
      <c r="AB4864" s="198">
        <v>37073.875</v>
      </c>
      <c r="AC4864" s="198">
        <v>37103.875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300000</v>
      </c>
      <c r="G4865" s="202">
        <v>1313649</v>
      </c>
      <c r="H4865" s="198">
        <v>37041.549039351848</v>
      </c>
      <c r="I4865" t="s">
        <v>1226</v>
      </c>
      <c r="M4865" t="s">
        <v>2946</v>
      </c>
      <c r="N4865" t="s">
        <v>1268</v>
      </c>
      <c r="O4865" t="s">
        <v>74</v>
      </c>
      <c r="Q4865" s="199">
        <v>10000</v>
      </c>
      <c r="S4865" t="s">
        <v>2947</v>
      </c>
      <c r="T4865" t="s">
        <v>3255</v>
      </c>
      <c r="U4865" s="201">
        <v>3.83</v>
      </c>
      <c r="V4865" t="s">
        <v>512</v>
      </c>
      <c r="W4865" t="s">
        <v>1580</v>
      </c>
      <c r="X4865" t="s">
        <v>1093</v>
      </c>
      <c r="Y4865" t="s">
        <v>3275</v>
      </c>
      <c r="Z4865" t="s">
        <v>1909</v>
      </c>
      <c r="AA4865" t="s">
        <v>3923</v>
      </c>
      <c r="AB4865" s="198">
        <v>37043.875</v>
      </c>
      <c r="AC4865" s="198">
        <v>37072.875</v>
      </c>
    </row>
    <row r="4866" spans="1:29" x14ac:dyDescent="0.25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1500</v>
      </c>
      <c r="G4866" s="202">
        <v>1313650</v>
      </c>
      <c r="H4866" s="198">
        <v>37041.549039351848</v>
      </c>
      <c r="I4866" t="s">
        <v>1238</v>
      </c>
      <c r="M4866" t="s">
        <v>1657</v>
      </c>
      <c r="N4866" t="s">
        <v>2977</v>
      </c>
      <c r="O4866" t="s">
        <v>1590</v>
      </c>
      <c r="P4866" s="199">
        <v>50</v>
      </c>
      <c r="S4866" t="s">
        <v>2945</v>
      </c>
      <c r="T4866" t="s">
        <v>3255</v>
      </c>
      <c r="U4866" s="201">
        <v>46.25</v>
      </c>
      <c r="V4866" t="s">
        <v>1076</v>
      </c>
      <c r="W4866" t="s">
        <v>1678</v>
      </c>
      <c r="X4866" t="s">
        <v>3202</v>
      </c>
      <c r="Y4866" t="s">
        <v>1072</v>
      </c>
      <c r="Z4866" t="s">
        <v>1904</v>
      </c>
      <c r="AA4866">
        <v>626583.1</v>
      </c>
      <c r="AB4866" s="198">
        <v>37043.600694444445</v>
      </c>
      <c r="AC4866" s="198">
        <v>37072.600694444445</v>
      </c>
    </row>
    <row r="4867" spans="1:29" x14ac:dyDescent="0.25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155000</v>
      </c>
      <c r="G4867" s="202">
        <v>1313651</v>
      </c>
      <c r="H4867" s="198">
        <v>37041.549050925925</v>
      </c>
      <c r="I4867" t="s">
        <v>2976</v>
      </c>
      <c r="M4867" t="s">
        <v>2946</v>
      </c>
      <c r="N4867" t="s">
        <v>1268</v>
      </c>
      <c r="O4867" t="s">
        <v>1537</v>
      </c>
      <c r="P4867" s="199">
        <v>5000</v>
      </c>
      <c r="S4867" t="s">
        <v>2947</v>
      </c>
      <c r="T4867" t="s">
        <v>3255</v>
      </c>
      <c r="U4867" s="201">
        <v>3.86</v>
      </c>
      <c r="V4867" t="s">
        <v>3214</v>
      </c>
      <c r="W4867" t="s">
        <v>1767</v>
      </c>
      <c r="X4867" t="s">
        <v>1269</v>
      </c>
      <c r="Y4867" t="s">
        <v>3275</v>
      </c>
      <c r="Z4867" t="s">
        <v>1909</v>
      </c>
      <c r="AA4867" t="s">
        <v>3924</v>
      </c>
      <c r="AB4867" s="198">
        <v>37073.875</v>
      </c>
      <c r="AC4867" s="198">
        <v>37103.875</v>
      </c>
    </row>
    <row r="4868" spans="1:29" x14ac:dyDescent="0.25">
      <c r="A4868" s="44" t="str">
        <f t="shared" si="376"/>
        <v>US Power Physical</v>
      </c>
      <c r="B4868" s="44" t="str">
        <f t="shared" si="377"/>
        <v>US</v>
      </c>
      <c r="C4868" s="44" t="str">
        <f t="shared" si="378"/>
        <v>Power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92</v>
      </c>
      <c r="F4868" s="213">
        <f t="shared" si="380"/>
        <v>4600</v>
      </c>
      <c r="G4868" s="202">
        <v>1313652</v>
      </c>
      <c r="H4868" s="198">
        <v>37041.549050925925</v>
      </c>
      <c r="I4868" t="s">
        <v>1600</v>
      </c>
      <c r="M4868" t="s">
        <v>1657</v>
      </c>
      <c r="N4868" t="s">
        <v>2977</v>
      </c>
      <c r="O4868" t="s">
        <v>503</v>
      </c>
      <c r="P4868" s="199">
        <v>50</v>
      </c>
      <c r="S4868" t="s">
        <v>2945</v>
      </c>
      <c r="T4868" t="s">
        <v>3255</v>
      </c>
      <c r="U4868" s="201">
        <v>32.5</v>
      </c>
      <c r="V4868" t="s">
        <v>1261</v>
      </c>
      <c r="W4868" t="s">
        <v>2997</v>
      </c>
      <c r="X4868" t="s">
        <v>2989</v>
      </c>
      <c r="Y4868" t="s">
        <v>1072</v>
      </c>
      <c r="Z4868" t="s">
        <v>1904</v>
      </c>
      <c r="AA4868">
        <v>626584.1</v>
      </c>
      <c r="AB4868" s="198">
        <v>37530.71597222222</v>
      </c>
      <c r="AC4868" s="198">
        <v>37621.71597222222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3">
        <f t="shared" si="380"/>
        <v>300000</v>
      </c>
      <c r="G4869" s="202">
        <v>1313653</v>
      </c>
      <c r="H4869" s="198">
        <v>37041.549120370371</v>
      </c>
      <c r="I4869" t="s">
        <v>2910</v>
      </c>
      <c r="M4869" t="s">
        <v>2946</v>
      </c>
      <c r="N4869" t="s">
        <v>1268</v>
      </c>
      <c r="O4869" t="s">
        <v>434</v>
      </c>
      <c r="P4869" s="199">
        <v>10000</v>
      </c>
      <c r="S4869" t="s">
        <v>2947</v>
      </c>
      <c r="T4869" t="s">
        <v>3255</v>
      </c>
      <c r="U4869" s="201">
        <v>3.6850000000000001</v>
      </c>
      <c r="V4869" t="s">
        <v>2958</v>
      </c>
      <c r="W4869" t="s">
        <v>2937</v>
      </c>
      <c r="X4869" t="s">
        <v>2938</v>
      </c>
      <c r="Y4869" t="s">
        <v>3275</v>
      </c>
      <c r="Z4869" t="s">
        <v>1909</v>
      </c>
      <c r="AA4869" t="s">
        <v>3925</v>
      </c>
      <c r="AB4869" s="198">
        <v>37043.875</v>
      </c>
      <c r="AC4869" s="198">
        <v>37072.875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31</v>
      </c>
      <c r="F4870" s="213">
        <f t="shared" si="380"/>
        <v>775000</v>
      </c>
      <c r="G4870" s="202">
        <v>1313654</v>
      </c>
      <c r="H4870" s="198">
        <v>37041.549131944441</v>
      </c>
      <c r="I4870" t="s">
        <v>1267</v>
      </c>
      <c r="M4870" t="s">
        <v>2946</v>
      </c>
      <c r="N4870" t="s">
        <v>1268</v>
      </c>
      <c r="O4870" t="s">
        <v>1537</v>
      </c>
      <c r="P4870" s="199">
        <v>25000</v>
      </c>
      <c r="S4870" t="s">
        <v>2947</v>
      </c>
      <c r="T4870" t="s">
        <v>3255</v>
      </c>
      <c r="U4870" s="201">
        <v>3.86</v>
      </c>
      <c r="V4870" t="s">
        <v>1202</v>
      </c>
      <c r="W4870" t="s">
        <v>1767</v>
      </c>
      <c r="X4870" t="s">
        <v>1269</v>
      </c>
      <c r="Y4870" t="s">
        <v>3275</v>
      </c>
      <c r="Z4870" t="s">
        <v>1909</v>
      </c>
      <c r="AA4870" t="s">
        <v>3926</v>
      </c>
      <c r="AB4870" s="198">
        <v>37073.875</v>
      </c>
      <c r="AC4870" s="198">
        <v>37103.875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300000</v>
      </c>
      <c r="G4871" s="202">
        <v>1313655</v>
      </c>
      <c r="H4871" s="198">
        <v>37041.549143518518</v>
      </c>
      <c r="I4871" t="s">
        <v>1532</v>
      </c>
      <c r="M4871" t="s">
        <v>2946</v>
      </c>
      <c r="N4871" t="s">
        <v>1268</v>
      </c>
      <c r="O4871" t="s">
        <v>74</v>
      </c>
      <c r="P4871" s="199">
        <v>10000</v>
      </c>
      <c r="S4871" t="s">
        <v>2947</v>
      </c>
      <c r="T4871" t="s">
        <v>3255</v>
      </c>
      <c r="U4871" s="201">
        <v>3.8149999999999999</v>
      </c>
      <c r="V4871" t="s">
        <v>3041</v>
      </c>
      <c r="W4871" t="s">
        <v>1580</v>
      </c>
      <c r="X4871" t="s">
        <v>1093</v>
      </c>
      <c r="Y4871" t="s">
        <v>3275</v>
      </c>
      <c r="Z4871" t="s">
        <v>1909</v>
      </c>
      <c r="AA4871" t="s">
        <v>3927</v>
      </c>
      <c r="AB4871" s="198">
        <v>37043.875</v>
      </c>
      <c r="AC4871" s="198">
        <v>37072.875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</v>
      </c>
      <c r="G4872" s="202">
        <v>1313656</v>
      </c>
      <c r="H4872" s="198">
        <v>37041.549155092594</v>
      </c>
      <c r="I4872" t="s">
        <v>2944</v>
      </c>
      <c r="M4872" t="s">
        <v>1657</v>
      </c>
      <c r="N4872" t="s">
        <v>2977</v>
      </c>
      <c r="O4872" t="s">
        <v>1263</v>
      </c>
      <c r="P4872" s="199">
        <v>50</v>
      </c>
      <c r="S4872" t="s">
        <v>2945</v>
      </c>
      <c r="T4872" t="s">
        <v>3255</v>
      </c>
      <c r="U4872" s="201">
        <v>45</v>
      </c>
      <c r="V4872" t="s">
        <v>4</v>
      </c>
      <c r="W4872" t="s">
        <v>2981</v>
      </c>
      <c r="X4872" t="s">
        <v>2982</v>
      </c>
      <c r="Y4872" t="s">
        <v>1072</v>
      </c>
      <c r="Z4872" t="s">
        <v>1904</v>
      </c>
      <c r="AA4872">
        <v>626585.1</v>
      </c>
      <c r="AB4872" s="198">
        <v>37043.71597222222</v>
      </c>
      <c r="AC4872" s="198">
        <v>37072.71597222222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755000</v>
      </c>
      <c r="G4873" s="202">
        <v>1313658</v>
      </c>
      <c r="H4873" s="198">
        <v>37041.549259259256</v>
      </c>
      <c r="I4873" t="s">
        <v>1451</v>
      </c>
      <c r="M4873" t="s">
        <v>2946</v>
      </c>
      <c r="N4873" t="s">
        <v>1268</v>
      </c>
      <c r="O4873" t="s">
        <v>1555</v>
      </c>
      <c r="P4873" s="199">
        <v>5000</v>
      </c>
      <c r="S4873" t="s">
        <v>2947</v>
      </c>
      <c r="T4873" t="s">
        <v>3255</v>
      </c>
      <c r="U4873" s="201">
        <v>4.2949999999999999</v>
      </c>
      <c r="V4873" t="s">
        <v>3126</v>
      </c>
      <c r="W4873" t="s">
        <v>1767</v>
      </c>
      <c r="X4873" t="s">
        <v>1269</v>
      </c>
      <c r="Y4873" t="s">
        <v>3275</v>
      </c>
      <c r="Z4873" t="s">
        <v>1909</v>
      </c>
      <c r="AA4873" t="s">
        <v>3928</v>
      </c>
      <c r="AB4873" s="198">
        <v>37196</v>
      </c>
      <c r="AC4873" s="198">
        <v>37346</v>
      </c>
    </row>
    <row r="4874" spans="1:29" x14ac:dyDescent="0.25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75000</v>
      </c>
      <c r="G4874" s="202">
        <v>1313661</v>
      </c>
      <c r="H4874" s="198">
        <v>37041.549328703702</v>
      </c>
      <c r="I4874" t="s">
        <v>1509</v>
      </c>
      <c r="M4874" t="s">
        <v>2946</v>
      </c>
      <c r="N4874" t="s">
        <v>1268</v>
      </c>
      <c r="O4874" t="s">
        <v>74</v>
      </c>
      <c r="Q4874" s="199">
        <v>2500</v>
      </c>
      <c r="S4874" t="s">
        <v>2947</v>
      </c>
      <c r="T4874" t="s">
        <v>3255</v>
      </c>
      <c r="U4874" s="201">
        <v>3.82</v>
      </c>
      <c r="V4874" t="s">
        <v>2965</v>
      </c>
      <c r="W4874" t="s">
        <v>1580</v>
      </c>
      <c r="X4874" t="s">
        <v>1093</v>
      </c>
      <c r="Y4874" t="s">
        <v>3275</v>
      </c>
      <c r="Z4874" t="s">
        <v>1909</v>
      </c>
      <c r="AA4874" t="s">
        <v>3929</v>
      </c>
      <c r="AB4874" s="198">
        <v>37043.875</v>
      </c>
      <c r="AC4874" s="198">
        <v>37072.875</v>
      </c>
    </row>
    <row r="4875" spans="1:29" x14ac:dyDescent="0.25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</v>
      </c>
      <c r="G4875" s="202">
        <v>1313663</v>
      </c>
      <c r="H4875" s="198">
        <v>37041.549386574072</v>
      </c>
      <c r="I4875" t="s">
        <v>1249</v>
      </c>
      <c r="M4875" t="s">
        <v>1657</v>
      </c>
      <c r="N4875" t="s">
        <v>2977</v>
      </c>
      <c r="O4875" t="s">
        <v>1681</v>
      </c>
      <c r="Q4875" s="199">
        <v>50</v>
      </c>
      <c r="S4875" t="s">
        <v>2945</v>
      </c>
      <c r="T4875" t="s">
        <v>3255</v>
      </c>
      <c r="U4875" s="201">
        <v>38</v>
      </c>
      <c r="V4875" t="s">
        <v>1682</v>
      </c>
      <c r="W4875" t="s">
        <v>1678</v>
      </c>
      <c r="X4875" t="s">
        <v>3202</v>
      </c>
      <c r="Y4875" t="s">
        <v>1072</v>
      </c>
      <c r="Z4875" t="s">
        <v>1904</v>
      </c>
      <c r="AA4875">
        <v>626586.1</v>
      </c>
      <c r="AB4875" s="198">
        <v>37135.600694444445</v>
      </c>
      <c r="AC4875" s="198">
        <v>37164.600694444445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3">
        <f t="shared" si="385"/>
        <v>300000</v>
      </c>
      <c r="G4876" s="202">
        <v>1313664</v>
      </c>
      <c r="H4876" s="198">
        <v>37041.549409722225</v>
      </c>
      <c r="I4876" t="s">
        <v>2910</v>
      </c>
      <c r="M4876" t="s">
        <v>2946</v>
      </c>
      <c r="N4876" t="s">
        <v>1268</v>
      </c>
      <c r="O4876" t="s">
        <v>434</v>
      </c>
      <c r="P4876" s="199">
        <v>10000</v>
      </c>
      <c r="S4876" t="s">
        <v>2947</v>
      </c>
      <c r="T4876" t="s">
        <v>3255</v>
      </c>
      <c r="U4876" s="201">
        <v>3.65</v>
      </c>
      <c r="V4876" t="s">
        <v>2958</v>
      </c>
      <c r="W4876" t="s">
        <v>2937</v>
      </c>
      <c r="X4876" t="s">
        <v>2938</v>
      </c>
      <c r="Y4876" t="s">
        <v>3275</v>
      </c>
      <c r="Z4876" t="s">
        <v>1909</v>
      </c>
      <c r="AA4876" t="s">
        <v>3930</v>
      </c>
      <c r="AB4876" s="198">
        <v>37043.875</v>
      </c>
      <c r="AC4876" s="198">
        <v>37072.875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30</v>
      </c>
      <c r="F4877" s="213">
        <f t="shared" si="385"/>
        <v>300000</v>
      </c>
      <c r="G4877" s="202">
        <v>1313665</v>
      </c>
      <c r="H4877" s="198">
        <v>37041.549444444441</v>
      </c>
      <c r="I4877" t="s">
        <v>1532</v>
      </c>
      <c r="M4877" t="s">
        <v>2946</v>
      </c>
      <c r="N4877" t="s">
        <v>1268</v>
      </c>
      <c r="O4877" t="s">
        <v>1168</v>
      </c>
      <c r="P4877" s="199">
        <v>10000</v>
      </c>
      <c r="S4877" t="s">
        <v>2947</v>
      </c>
      <c r="T4877" t="s">
        <v>3255</v>
      </c>
      <c r="U4877" s="201">
        <v>3.84</v>
      </c>
      <c r="V4877" t="s">
        <v>3208</v>
      </c>
      <c r="W4877" t="s">
        <v>1402</v>
      </c>
      <c r="X4877" t="s">
        <v>1403</v>
      </c>
      <c r="Y4877" t="s">
        <v>3275</v>
      </c>
      <c r="Z4877" t="s">
        <v>1909</v>
      </c>
      <c r="AA4877" t="s">
        <v>3931</v>
      </c>
      <c r="AB4877" s="198">
        <v>37043.875</v>
      </c>
      <c r="AC4877" s="198">
        <v>37072.875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1313667</v>
      </c>
      <c r="H4878" s="198">
        <v>37041.549456018518</v>
      </c>
      <c r="I4878" t="s">
        <v>1532</v>
      </c>
      <c r="M4878" t="s">
        <v>2946</v>
      </c>
      <c r="N4878" t="s">
        <v>1268</v>
      </c>
      <c r="O4878" t="s">
        <v>74</v>
      </c>
      <c r="P4878" s="199">
        <v>10000</v>
      </c>
      <c r="S4878" t="s">
        <v>2947</v>
      </c>
      <c r="T4878" t="s">
        <v>3255</v>
      </c>
      <c r="U4878" s="201">
        <v>3.79</v>
      </c>
      <c r="V4878" t="s">
        <v>3041</v>
      </c>
      <c r="W4878" t="s">
        <v>1580</v>
      </c>
      <c r="X4878" t="s">
        <v>1093</v>
      </c>
      <c r="Y4878" t="s">
        <v>3275</v>
      </c>
      <c r="Z4878" t="s">
        <v>1909</v>
      </c>
      <c r="AA4878" t="s">
        <v>3932</v>
      </c>
      <c r="AB4878" s="198">
        <v>37043.875</v>
      </c>
      <c r="AC4878" s="198">
        <v>37072.875</v>
      </c>
    </row>
    <row r="4879" spans="1:29" x14ac:dyDescent="0.25">
      <c r="A4879" s="44" t="str">
        <f t="shared" si="381"/>
        <v>US Power Physical</v>
      </c>
      <c r="B4879" s="44" t="str">
        <f t="shared" si="382"/>
        <v>US</v>
      </c>
      <c r="C4879" s="44" t="str">
        <f t="shared" si="383"/>
        <v>Power</v>
      </c>
      <c r="D4879" s="44" t="str">
        <f t="shared" si="384"/>
        <v>Physical</v>
      </c>
      <c r="E4879" s="44">
        <f>IF(VLOOKUP(S4879,'DD-Lookup'!$J$6:$L$50,3,FALSE)="Monthly",(YEAR(AC4879)-YEAR(AB4879))*12+MONTH(AC4879)-MONTH(AB4879)+1,(AC4879-AB4879+1))</f>
        <v>61</v>
      </c>
      <c r="F4879" s="213">
        <f t="shared" si="385"/>
        <v>3050</v>
      </c>
      <c r="G4879" s="202">
        <v>1313666</v>
      </c>
      <c r="H4879" s="198">
        <v>37041.549456018518</v>
      </c>
      <c r="I4879" t="s">
        <v>2992</v>
      </c>
      <c r="M4879" t="s">
        <v>1657</v>
      </c>
      <c r="N4879" t="s">
        <v>1259</v>
      </c>
      <c r="O4879" t="s">
        <v>3158</v>
      </c>
      <c r="P4879" s="199">
        <v>50</v>
      </c>
      <c r="S4879" t="s">
        <v>2945</v>
      </c>
      <c r="T4879" t="s">
        <v>3255</v>
      </c>
      <c r="U4879" s="201">
        <v>34.5</v>
      </c>
      <c r="V4879" t="s">
        <v>3159</v>
      </c>
      <c r="W4879" t="s">
        <v>1564</v>
      </c>
      <c r="X4879" t="s">
        <v>1565</v>
      </c>
      <c r="Y4879" t="s">
        <v>1072</v>
      </c>
      <c r="Z4879" t="s">
        <v>1904</v>
      </c>
      <c r="AA4879">
        <v>626587.1</v>
      </c>
      <c r="AB4879" s="198">
        <v>37316</v>
      </c>
      <c r="AC4879" s="198">
        <v>37376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13">
        <f t="shared" si="385"/>
        <v>310000</v>
      </c>
      <c r="G4880" s="202">
        <v>1313668</v>
      </c>
      <c r="H4880" s="198">
        <v>37041.549479166664</v>
      </c>
      <c r="I4880" t="s">
        <v>1272</v>
      </c>
      <c r="M4880" t="s">
        <v>2946</v>
      </c>
      <c r="N4880" t="s">
        <v>1268</v>
      </c>
      <c r="O4880" t="s">
        <v>1537</v>
      </c>
      <c r="Q4880" s="199">
        <v>10000</v>
      </c>
      <c r="S4880" t="s">
        <v>2947</v>
      </c>
      <c r="T4880" t="s">
        <v>3255</v>
      </c>
      <c r="U4880" s="201">
        <v>3.875</v>
      </c>
      <c r="V4880" t="s">
        <v>3125</v>
      </c>
      <c r="W4880" t="s">
        <v>1767</v>
      </c>
      <c r="X4880" t="s">
        <v>1269</v>
      </c>
      <c r="Y4880" t="s">
        <v>3275</v>
      </c>
      <c r="Z4880" t="s">
        <v>1909</v>
      </c>
      <c r="AA4880" t="s">
        <v>3933</v>
      </c>
      <c r="AB4880" s="198">
        <v>37073.875</v>
      </c>
      <c r="AC4880" s="198">
        <v>37103.875</v>
      </c>
    </row>
    <row r="4881" spans="1:29" x14ac:dyDescent="0.25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900000</v>
      </c>
      <c r="G4881" s="202">
        <v>1313669</v>
      </c>
      <c r="H4881" s="198">
        <v>37041.549502314818</v>
      </c>
      <c r="I4881" t="s">
        <v>2987</v>
      </c>
      <c r="M4881" t="s">
        <v>2946</v>
      </c>
      <c r="N4881" t="s">
        <v>1268</v>
      </c>
      <c r="O4881" t="s">
        <v>111</v>
      </c>
      <c r="P4881" s="199">
        <v>30000</v>
      </c>
      <c r="S4881" t="s">
        <v>2947</v>
      </c>
      <c r="T4881" t="s">
        <v>3255</v>
      </c>
      <c r="U4881" s="201">
        <v>3.96</v>
      </c>
      <c r="V4881" t="s">
        <v>3447</v>
      </c>
      <c r="W4881" t="s">
        <v>1767</v>
      </c>
      <c r="X4881" t="s">
        <v>1269</v>
      </c>
      <c r="Y4881" t="s">
        <v>3275</v>
      </c>
      <c r="Z4881" t="s">
        <v>1909</v>
      </c>
      <c r="AA4881" t="s">
        <v>3934</v>
      </c>
      <c r="AB4881" s="198">
        <v>37135.875</v>
      </c>
      <c r="AC4881" s="198">
        <v>37164.875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620000</v>
      </c>
      <c r="G4882" s="202">
        <v>1313672</v>
      </c>
      <c r="H4882" s="198">
        <v>37041.549525462964</v>
      </c>
      <c r="I4882" t="s">
        <v>1464</v>
      </c>
      <c r="M4882" t="s">
        <v>2946</v>
      </c>
      <c r="N4882" t="s">
        <v>1268</v>
      </c>
      <c r="O4882" t="s">
        <v>1537</v>
      </c>
      <c r="Q4882" s="199">
        <v>20000</v>
      </c>
      <c r="S4882" t="s">
        <v>2947</v>
      </c>
      <c r="T4882" t="s">
        <v>3255</v>
      </c>
      <c r="U4882" s="201">
        <v>3.86</v>
      </c>
      <c r="V4882" t="s">
        <v>1165</v>
      </c>
      <c r="W4882" t="s">
        <v>1767</v>
      </c>
      <c r="X4882" t="s">
        <v>1269</v>
      </c>
      <c r="Y4882" t="s">
        <v>3275</v>
      </c>
      <c r="Z4882" t="s">
        <v>1909</v>
      </c>
      <c r="AA4882" t="s">
        <v>3935</v>
      </c>
      <c r="AB4882" s="198">
        <v>37073.875</v>
      </c>
      <c r="AC4882" s="198">
        <v>37103.875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930000</v>
      </c>
      <c r="G4883" s="202">
        <v>1313674</v>
      </c>
      <c r="H4883" s="198">
        <v>37041.54959490741</v>
      </c>
      <c r="I4883" t="s">
        <v>2992</v>
      </c>
      <c r="M4883" t="s">
        <v>2946</v>
      </c>
      <c r="N4883" t="s">
        <v>1268</v>
      </c>
      <c r="O4883" t="s">
        <v>1537</v>
      </c>
      <c r="P4883" s="199">
        <v>30000</v>
      </c>
      <c r="S4883" t="s">
        <v>2947</v>
      </c>
      <c r="T4883" t="s">
        <v>3255</v>
      </c>
      <c r="U4883" s="201">
        <v>3.86</v>
      </c>
      <c r="V4883" t="s">
        <v>62</v>
      </c>
      <c r="W4883" t="s">
        <v>1767</v>
      </c>
      <c r="X4883" t="s">
        <v>1269</v>
      </c>
      <c r="Y4883" t="s">
        <v>3275</v>
      </c>
      <c r="Z4883" t="s">
        <v>1909</v>
      </c>
      <c r="AA4883" t="s">
        <v>3936</v>
      </c>
      <c r="AB4883" s="198">
        <v>37073.875</v>
      </c>
      <c r="AC4883" s="198">
        <v>37103.875</v>
      </c>
    </row>
    <row r="4884" spans="1:29" x14ac:dyDescent="0.25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50000</v>
      </c>
      <c r="G4884" s="202">
        <v>1313675</v>
      </c>
      <c r="H4884" s="198">
        <v>37041.54960648148</v>
      </c>
      <c r="I4884" t="s">
        <v>1062</v>
      </c>
      <c r="M4884" t="s">
        <v>3086</v>
      </c>
      <c r="N4884" t="s">
        <v>1063</v>
      </c>
      <c r="O4884" t="s">
        <v>2972</v>
      </c>
      <c r="P4884" s="199">
        <v>50000</v>
      </c>
      <c r="S4884" t="s">
        <v>2953</v>
      </c>
      <c r="T4884" t="s">
        <v>3255</v>
      </c>
      <c r="U4884" s="201">
        <v>28.71</v>
      </c>
      <c r="V4884" t="s">
        <v>80</v>
      </c>
      <c r="W4884" t="s">
        <v>1065</v>
      </c>
      <c r="X4884" t="s">
        <v>1066</v>
      </c>
      <c r="Y4884" t="s">
        <v>1670</v>
      </c>
      <c r="Z4884" t="s">
        <v>1909</v>
      </c>
      <c r="AA4884">
        <v>109857</v>
      </c>
      <c r="AB4884" s="198">
        <v>37073</v>
      </c>
      <c r="AC4884" s="198">
        <v>37103</v>
      </c>
    </row>
    <row r="4885" spans="1:29" x14ac:dyDescent="0.25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225000</v>
      </c>
      <c r="G4885" s="202">
        <v>1313678</v>
      </c>
      <c r="H4885" s="198">
        <v>37041.549687500003</v>
      </c>
      <c r="I4885" t="s">
        <v>1226</v>
      </c>
      <c r="M4885" t="s">
        <v>2946</v>
      </c>
      <c r="N4885" t="s">
        <v>1268</v>
      </c>
      <c r="O4885" t="s">
        <v>74</v>
      </c>
      <c r="Q4885" s="199">
        <v>7500</v>
      </c>
      <c r="S4885" t="s">
        <v>2947</v>
      </c>
      <c r="T4885" t="s">
        <v>3255</v>
      </c>
      <c r="U4885" s="201">
        <v>3.7949999999999999</v>
      </c>
      <c r="V4885" t="s">
        <v>512</v>
      </c>
      <c r="W4885" t="s">
        <v>1580</v>
      </c>
      <c r="X4885" t="s">
        <v>1093</v>
      </c>
      <c r="Y4885" t="s">
        <v>3275</v>
      </c>
      <c r="Z4885" t="s">
        <v>1909</v>
      </c>
      <c r="AA4885" t="s">
        <v>3937</v>
      </c>
      <c r="AB4885" s="198">
        <v>37043.875</v>
      </c>
      <c r="AC4885" s="198">
        <v>37072.875</v>
      </c>
    </row>
    <row r="4886" spans="1:29" x14ac:dyDescent="0.25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151</v>
      </c>
      <c r="F4886" s="213">
        <f t="shared" si="385"/>
        <v>377500</v>
      </c>
      <c r="G4886" s="202">
        <v>1313679</v>
      </c>
      <c r="H4886" s="198">
        <v>37041.549733796295</v>
      </c>
      <c r="I4886" t="s">
        <v>3227</v>
      </c>
      <c r="M4886" t="s">
        <v>2946</v>
      </c>
      <c r="N4886" t="s">
        <v>1268</v>
      </c>
      <c r="O4886" t="s">
        <v>1555</v>
      </c>
      <c r="P4886" s="199">
        <v>2500</v>
      </c>
      <c r="S4886" t="s">
        <v>2947</v>
      </c>
      <c r="T4886" t="s">
        <v>3255</v>
      </c>
      <c r="U4886" s="201">
        <v>4.2850000000000001</v>
      </c>
      <c r="V4886" t="s">
        <v>3198</v>
      </c>
      <c r="W4886" t="s">
        <v>1767</v>
      </c>
      <c r="X4886" t="s">
        <v>1269</v>
      </c>
      <c r="Y4886" t="s">
        <v>3275</v>
      </c>
      <c r="Z4886" t="s">
        <v>1909</v>
      </c>
      <c r="AA4886" t="s">
        <v>3938</v>
      </c>
      <c r="AB4886" s="198">
        <v>37196</v>
      </c>
      <c r="AC4886" s="198">
        <v>37346</v>
      </c>
    </row>
    <row r="4887" spans="1:29" x14ac:dyDescent="0.25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75000</v>
      </c>
      <c r="G4887" s="202">
        <v>1313680</v>
      </c>
      <c r="H4887" s="198">
        <v>37041.549756944441</v>
      </c>
      <c r="I4887" t="s">
        <v>1569</v>
      </c>
      <c r="M4887" t="s">
        <v>2946</v>
      </c>
      <c r="N4887" t="s">
        <v>1268</v>
      </c>
      <c r="O4887" t="s">
        <v>2320</v>
      </c>
      <c r="P4887" s="199">
        <v>2500</v>
      </c>
      <c r="S4887" t="s">
        <v>2947</v>
      </c>
      <c r="T4887" t="s">
        <v>3255</v>
      </c>
      <c r="U4887" s="201">
        <v>3.82</v>
      </c>
      <c r="V4887" t="s">
        <v>2922</v>
      </c>
      <c r="W4887" t="s">
        <v>89</v>
      </c>
      <c r="X4887" t="s">
        <v>90</v>
      </c>
      <c r="Y4887" t="s">
        <v>3275</v>
      </c>
      <c r="Z4887" t="s">
        <v>1909</v>
      </c>
      <c r="AA4887" t="s">
        <v>3939</v>
      </c>
      <c r="AB4887" s="198">
        <v>37043.875</v>
      </c>
      <c r="AC4887" s="198">
        <v>37072.875</v>
      </c>
    </row>
    <row r="4888" spans="1:29" x14ac:dyDescent="0.25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31</v>
      </c>
      <c r="F4888" s="213">
        <f t="shared" si="385"/>
        <v>155000</v>
      </c>
      <c r="G4888" s="202">
        <v>1313682</v>
      </c>
      <c r="H4888" s="198">
        <v>37041.549791666665</v>
      </c>
      <c r="I4888" t="s">
        <v>3225</v>
      </c>
      <c r="M4888" t="s">
        <v>2946</v>
      </c>
      <c r="N4888" t="s">
        <v>1268</v>
      </c>
      <c r="O4888" t="s">
        <v>1537</v>
      </c>
      <c r="Q4888" s="199">
        <v>5000</v>
      </c>
      <c r="S4888" t="s">
        <v>2947</v>
      </c>
      <c r="T4888" t="s">
        <v>3255</v>
      </c>
      <c r="U4888" s="201">
        <v>3.86</v>
      </c>
      <c r="V4888" t="s">
        <v>15</v>
      </c>
      <c r="W4888" t="s">
        <v>1767</v>
      </c>
      <c r="X4888" t="s">
        <v>1269</v>
      </c>
      <c r="Y4888" t="s">
        <v>3275</v>
      </c>
      <c r="Z4888" t="s">
        <v>1909</v>
      </c>
      <c r="AA4888" t="s">
        <v>3940</v>
      </c>
      <c r="AB4888" s="198">
        <v>37073.875</v>
      </c>
      <c r="AC4888" s="198">
        <v>37103.875</v>
      </c>
    </row>
    <row r="4889" spans="1:29" x14ac:dyDescent="0.25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3">
        <f t="shared" si="385"/>
        <v>150000</v>
      </c>
      <c r="G4889" s="202">
        <v>1313683</v>
      </c>
      <c r="H4889" s="198">
        <v>37041.549837962964</v>
      </c>
      <c r="I4889" t="s">
        <v>1600</v>
      </c>
      <c r="M4889" t="s">
        <v>2946</v>
      </c>
      <c r="N4889" t="s">
        <v>1524</v>
      </c>
      <c r="O4889" t="s">
        <v>308</v>
      </c>
      <c r="P4889" s="199">
        <v>5000</v>
      </c>
      <c r="S4889" t="s">
        <v>2947</v>
      </c>
      <c r="T4889" t="s">
        <v>3255</v>
      </c>
      <c r="U4889" s="201">
        <v>3.99</v>
      </c>
      <c r="V4889" t="s">
        <v>63</v>
      </c>
      <c r="W4889" t="s">
        <v>64</v>
      </c>
      <c r="X4889" t="s">
        <v>65</v>
      </c>
      <c r="Y4889" t="s">
        <v>1528</v>
      </c>
      <c r="Z4889" t="s">
        <v>1909</v>
      </c>
      <c r="AA4889">
        <v>819101</v>
      </c>
      <c r="AB4889" s="198">
        <v>37043.875</v>
      </c>
      <c r="AC4889" s="198">
        <v>37072.875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1313685</v>
      </c>
      <c r="H4890" s="198">
        <v>37041.549861111111</v>
      </c>
      <c r="I4890" t="s">
        <v>1241</v>
      </c>
      <c r="M4890" t="s">
        <v>2946</v>
      </c>
      <c r="N4890" t="s">
        <v>1268</v>
      </c>
      <c r="O4890" t="s">
        <v>1278</v>
      </c>
      <c r="P4890" s="199">
        <v>10000</v>
      </c>
      <c r="S4890" t="s">
        <v>2947</v>
      </c>
      <c r="T4890" t="s">
        <v>3255</v>
      </c>
      <c r="U4890" s="201">
        <v>3.9075000000000002</v>
      </c>
      <c r="V4890" t="s">
        <v>2161</v>
      </c>
      <c r="W4890" t="s">
        <v>1767</v>
      </c>
      <c r="X4890" t="s">
        <v>1269</v>
      </c>
      <c r="Y4890" t="s">
        <v>3275</v>
      </c>
      <c r="Z4890" t="s">
        <v>1909</v>
      </c>
      <c r="AA4890" t="s">
        <v>3941</v>
      </c>
      <c r="AB4890" s="198">
        <v>37104.875</v>
      </c>
      <c r="AC4890" s="198">
        <v>37134.875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775000</v>
      </c>
      <c r="G4891" s="202">
        <v>1313687</v>
      </c>
      <c r="H4891" s="198">
        <v>37041.549884259257</v>
      </c>
      <c r="I4891" t="s">
        <v>1207</v>
      </c>
      <c r="M4891" t="s">
        <v>2946</v>
      </c>
      <c r="N4891" t="s">
        <v>1268</v>
      </c>
      <c r="O4891" t="s">
        <v>1537</v>
      </c>
      <c r="Q4891" s="199">
        <v>25000</v>
      </c>
      <c r="S4891" t="s">
        <v>2947</v>
      </c>
      <c r="T4891" t="s">
        <v>3255</v>
      </c>
      <c r="U4891" s="201">
        <v>3.86</v>
      </c>
      <c r="V4891" t="s">
        <v>1208</v>
      </c>
      <c r="W4891" t="s">
        <v>1767</v>
      </c>
      <c r="X4891" t="s">
        <v>1269</v>
      </c>
      <c r="Y4891" t="s">
        <v>3275</v>
      </c>
      <c r="Z4891" t="s">
        <v>1909</v>
      </c>
      <c r="AA4891" t="s">
        <v>3942</v>
      </c>
      <c r="AB4891" s="198">
        <v>37073.875</v>
      </c>
      <c r="AC4891" s="198">
        <v>37103.875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75000</v>
      </c>
      <c r="G4892" s="202">
        <v>1313688</v>
      </c>
      <c r="H4892" s="198">
        <v>37041.549907407411</v>
      </c>
      <c r="I4892" t="s">
        <v>1226</v>
      </c>
      <c r="M4892" t="s">
        <v>2946</v>
      </c>
      <c r="N4892" t="s">
        <v>1268</v>
      </c>
      <c r="O4892" t="s">
        <v>74</v>
      </c>
      <c r="Q4892" s="199">
        <v>2500</v>
      </c>
      <c r="S4892" t="s">
        <v>2947</v>
      </c>
      <c r="T4892" t="s">
        <v>3255</v>
      </c>
      <c r="U4892" s="201">
        <v>3.7949999999999999</v>
      </c>
      <c r="V4892" t="s">
        <v>512</v>
      </c>
      <c r="W4892" t="s">
        <v>1580</v>
      </c>
      <c r="X4892" t="s">
        <v>1093</v>
      </c>
      <c r="Y4892" t="s">
        <v>3275</v>
      </c>
      <c r="Z4892" t="s">
        <v>1909</v>
      </c>
      <c r="AA4892" t="s">
        <v>3943</v>
      </c>
      <c r="AB4892" s="198">
        <v>37043.875</v>
      </c>
      <c r="AC4892" s="198">
        <v>37072.875</v>
      </c>
    </row>
    <row r="4893" spans="1:29" x14ac:dyDescent="0.25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1313689</v>
      </c>
      <c r="H4893" s="198">
        <v>37041.549930555557</v>
      </c>
      <c r="I4893" t="s">
        <v>1267</v>
      </c>
      <c r="M4893" t="s">
        <v>3086</v>
      </c>
      <c r="N4893" t="s">
        <v>1063</v>
      </c>
      <c r="O4893" t="s">
        <v>2972</v>
      </c>
      <c r="P4893" s="199">
        <v>50000</v>
      </c>
      <c r="S4893" t="s">
        <v>2953</v>
      </c>
      <c r="T4893" t="s">
        <v>3255</v>
      </c>
      <c r="U4893" s="201">
        <v>28.69</v>
      </c>
      <c r="V4893" t="s">
        <v>1511</v>
      </c>
      <c r="W4893" t="s">
        <v>1065</v>
      </c>
      <c r="X4893" t="s">
        <v>1066</v>
      </c>
      <c r="Y4893" t="s">
        <v>1670</v>
      </c>
      <c r="Z4893" t="s">
        <v>1909</v>
      </c>
      <c r="AA4893">
        <v>109858</v>
      </c>
      <c r="AB4893" s="198">
        <v>37073</v>
      </c>
      <c r="AC4893" s="198">
        <v>37103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151</v>
      </c>
      <c r="F4894" s="213">
        <f t="shared" si="385"/>
        <v>377500</v>
      </c>
      <c r="G4894" s="202">
        <v>1313690</v>
      </c>
      <c r="H4894" s="198">
        <v>37041.549953703703</v>
      </c>
      <c r="I4894" t="s">
        <v>1484</v>
      </c>
      <c r="M4894" t="s">
        <v>2946</v>
      </c>
      <c r="N4894" t="s">
        <v>1268</v>
      </c>
      <c r="O4894" t="s">
        <v>1555</v>
      </c>
      <c r="P4894" s="199">
        <v>2500</v>
      </c>
      <c r="S4894" t="s">
        <v>2947</v>
      </c>
      <c r="T4894" t="s">
        <v>3255</v>
      </c>
      <c r="U4894" s="201">
        <v>4.28</v>
      </c>
      <c r="V4894" t="s">
        <v>3339</v>
      </c>
      <c r="W4894" t="s">
        <v>1767</v>
      </c>
      <c r="X4894" t="s">
        <v>1269</v>
      </c>
      <c r="Y4894" t="s">
        <v>3275</v>
      </c>
      <c r="Z4894" t="s">
        <v>1909</v>
      </c>
      <c r="AA4894" t="s">
        <v>3944</v>
      </c>
      <c r="AB4894" s="198">
        <v>37196</v>
      </c>
      <c r="AC4894" s="198">
        <v>37346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151</v>
      </c>
      <c r="F4895" s="213">
        <f t="shared" si="385"/>
        <v>377500</v>
      </c>
      <c r="G4895" s="202">
        <v>1313691</v>
      </c>
      <c r="H4895" s="198">
        <v>37041.549976851849</v>
      </c>
      <c r="I4895" t="s">
        <v>1395</v>
      </c>
      <c r="M4895" t="s">
        <v>2946</v>
      </c>
      <c r="N4895" t="s">
        <v>1268</v>
      </c>
      <c r="O4895" t="s">
        <v>1555</v>
      </c>
      <c r="P4895" s="199">
        <v>2500</v>
      </c>
      <c r="S4895" t="s">
        <v>2947</v>
      </c>
      <c r="T4895" t="s">
        <v>3255</v>
      </c>
      <c r="U4895" s="201">
        <v>4.28</v>
      </c>
      <c r="V4895" t="s">
        <v>3945</v>
      </c>
      <c r="W4895" t="s">
        <v>1767</v>
      </c>
      <c r="X4895" t="s">
        <v>1269</v>
      </c>
      <c r="Y4895" t="s">
        <v>3275</v>
      </c>
      <c r="Z4895" t="s">
        <v>1909</v>
      </c>
      <c r="AA4895" t="s">
        <v>3946</v>
      </c>
      <c r="AB4895" s="198">
        <v>37196</v>
      </c>
      <c r="AC4895" s="198">
        <v>37346</v>
      </c>
    </row>
    <row r="4896" spans="1:29" x14ac:dyDescent="0.25">
      <c r="A4896" s="44" t="str">
        <f t="shared" si="381"/>
        <v xml:space="preserve"> Metals Financial</v>
      </c>
      <c r="B4896" s="44" t="str">
        <f t="shared" si="382"/>
        <v/>
      </c>
      <c r="C4896" s="44" t="str">
        <f t="shared" si="383"/>
        <v>Metals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20</v>
      </c>
      <c r="G4896" s="202">
        <v>1313692</v>
      </c>
      <c r="H4896" s="198">
        <v>37041.550000000003</v>
      </c>
      <c r="I4896" t="s">
        <v>3225</v>
      </c>
      <c r="M4896" t="s">
        <v>2952</v>
      </c>
      <c r="N4896" t="s">
        <v>3252</v>
      </c>
      <c r="O4896" t="s">
        <v>3253</v>
      </c>
      <c r="Q4896" s="199">
        <v>20</v>
      </c>
      <c r="S4896" t="s">
        <v>3254</v>
      </c>
      <c r="T4896" t="s">
        <v>3255</v>
      </c>
      <c r="U4896" s="201">
        <v>1687</v>
      </c>
      <c r="V4896" t="s">
        <v>3269</v>
      </c>
      <c r="W4896" t="s">
        <v>1297</v>
      </c>
      <c r="X4896" t="s">
        <v>3257</v>
      </c>
      <c r="Y4896" t="s">
        <v>3258</v>
      </c>
      <c r="Z4896" t="s">
        <v>3259</v>
      </c>
      <c r="AA4896">
        <v>2159034</v>
      </c>
    </row>
    <row r="4897" spans="1:29" x14ac:dyDescent="0.25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50000</v>
      </c>
      <c r="G4897" s="202">
        <v>1313693</v>
      </c>
      <c r="H4897" s="198">
        <v>37041.550011574072</v>
      </c>
      <c r="I4897" t="s">
        <v>1267</v>
      </c>
      <c r="M4897" t="s">
        <v>3086</v>
      </c>
      <c r="N4897" t="s">
        <v>1063</v>
      </c>
      <c r="O4897" t="s">
        <v>2972</v>
      </c>
      <c r="P4897" s="199">
        <v>50000</v>
      </c>
      <c r="S4897" t="s">
        <v>2953</v>
      </c>
      <c r="T4897" t="s">
        <v>3255</v>
      </c>
      <c r="U4897" s="201">
        <v>28.67</v>
      </c>
      <c r="V4897" t="s">
        <v>1511</v>
      </c>
      <c r="W4897" t="s">
        <v>1065</v>
      </c>
      <c r="X4897" t="s">
        <v>1066</v>
      </c>
      <c r="Y4897" t="s">
        <v>1670</v>
      </c>
      <c r="Z4897" t="s">
        <v>1909</v>
      </c>
      <c r="AA4897">
        <v>109859</v>
      </c>
      <c r="AB4897" s="198">
        <v>37073</v>
      </c>
      <c r="AC4897" s="198">
        <v>37103</v>
      </c>
    </row>
    <row r="4898" spans="1:29" x14ac:dyDescent="0.25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30</v>
      </c>
      <c r="F4898" s="213">
        <f t="shared" si="385"/>
        <v>1500</v>
      </c>
      <c r="G4898" s="202">
        <v>1313694</v>
      </c>
      <c r="H4898" s="198">
        <v>37041.550023148149</v>
      </c>
      <c r="I4898" t="s">
        <v>1239</v>
      </c>
      <c r="M4898" t="s">
        <v>1657</v>
      </c>
      <c r="N4898" t="s">
        <v>2977</v>
      </c>
      <c r="O4898" t="s">
        <v>1240</v>
      </c>
      <c r="P4898" s="199">
        <v>50</v>
      </c>
      <c r="S4898" t="s">
        <v>2945</v>
      </c>
      <c r="T4898" t="s">
        <v>3255</v>
      </c>
      <c r="U4898" s="201">
        <v>36.25</v>
      </c>
      <c r="V4898" t="s">
        <v>4804</v>
      </c>
      <c r="W4898" t="s">
        <v>2997</v>
      </c>
      <c r="X4898" t="s">
        <v>2982</v>
      </c>
      <c r="Y4898" t="s">
        <v>1072</v>
      </c>
      <c r="Z4898" t="s">
        <v>1904</v>
      </c>
      <c r="AA4898">
        <v>626588.1</v>
      </c>
      <c r="AB4898" s="198">
        <v>37135.71597222222</v>
      </c>
      <c r="AC4898" s="198">
        <v>37164.71597222222</v>
      </c>
    </row>
    <row r="4899" spans="1:29" x14ac:dyDescent="0.25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1313695</v>
      </c>
      <c r="H4899" s="198">
        <v>37041.550046296295</v>
      </c>
      <c r="I4899" t="s">
        <v>3151</v>
      </c>
      <c r="M4899" t="s">
        <v>2946</v>
      </c>
      <c r="N4899" t="s">
        <v>1268</v>
      </c>
      <c r="O4899" t="s">
        <v>1168</v>
      </c>
      <c r="P4899" s="199">
        <v>10000</v>
      </c>
      <c r="S4899" t="s">
        <v>2947</v>
      </c>
      <c r="T4899" t="s">
        <v>3255</v>
      </c>
      <c r="U4899" s="201">
        <v>3.79</v>
      </c>
      <c r="V4899" t="s">
        <v>511</v>
      </c>
      <c r="W4899" t="s">
        <v>1402</v>
      </c>
      <c r="X4899" t="s">
        <v>1403</v>
      </c>
      <c r="Y4899" t="s">
        <v>3275</v>
      </c>
      <c r="Z4899" t="s">
        <v>1909</v>
      </c>
      <c r="AA4899" t="s">
        <v>3947</v>
      </c>
      <c r="AB4899" s="198">
        <v>37043.875</v>
      </c>
      <c r="AC4899" s="198">
        <v>37072.875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13">
        <f t="shared" si="385"/>
        <v>300000</v>
      </c>
      <c r="G4900" s="202">
        <v>1313696</v>
      </c>
      <c r="H4900" s="198">
        <v>37041.550057870372</v>
      </c>
      <c r="I4900" t="s">
        <v>2992</v>
      </c>
      <c r="M4900" t="s">
        <v>2946</v>
      </c>
      <c r="N4900" t="s">
        <v>1268</v>
      </c>
      <c r="O4900" t="s">
        <v>2049</v>
      </c>
      <c r="P4900" s="199">
        <v>10000</v>
      </c>
      <c r="S4900" t="s">
        <v>2947</v>
      </c>
      <c r="T4900" t="s">
        <v>3255</v>
      </c>
      <c r="U4900" s="201">
        <v>3.66</v>
      </c>
      <c r="V4900" t="s">
        <v>3948</v>
      </c>
      <c r="W4900" t="s">
        <v>91</v>
      </c>
      <c r="X4900" t="s">
        <v>1279</v>
      </c>
      <c r="Y4900" t="s">
        <v>3275</v>
      </c>
      <c r="Z4900" t="s">
        <v>1909</v>
      </c>
      <c r="AA4900" t="s">
        <v>3949</v>
      </c>
      <c r="AB4900" s="198">
        <v>37043.875</v>
      </c>
      <c r="AC4900" s="198">
        <v>37072.875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300000</v>
      </c>
      <c r="G4901" s="202">
        <v>1313697</v>
      </c>
      <c r="H4901" s="198">
        <v>37041.550138888888</v>
      </c>
      <c r="I4901" t="s">
        <v>1600</v>
      </c>
      <c r="M4901" t="s">
        <v>2946</v>
      </c>
      <c r="N4901" t="s">
        <v>1268</v>
      </c>
      <c r="O4901" t="s">
        <v>884</v>
      </c>
      <c r="P4901" s="199">
        <v>10000</v>
      </c>
      <c r="S4901" t="s">
        <v>2947</v>
      </c>
      <c r="T4901" t="s">
        <v>3255</v>
      </c>
      <c r="U4901" s="201">
        <v>3.66</v>
      </c>
      <c r="V4901" t="s">
        <v>3116</v>
      </c>
      <c r="W4901" t="s">
        <v>2937</v>
      </c>
      <c r="X4901" t="s">
        <v>2938</v>
      </c>
      <c r="Y4901" t="s">
        <v>3275</v>
      </c>
      <c r="Z4901" t="s">
        <v>1909</v>
      </c>
      <c r="AA4901" t="s">
        <v>3950</v>
      </c>
      <c r="AB4901" s="198">
        <v>37043.875</v>
      </c>
      <c r="AC4901" s="198">
        <v>37072.875</v>
      </c>
    </row>
    <row r="4902" spans="1:29" x14ac:dyDescent="0.25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1313701</v>
      </c>
      <c r="H4902" s="198">
        <v>37041.55028935185</v>
      </c>
      <c r="I4902" t="s">
        <v>1484</v>
      </c>
      <c r="M4902" t="s">
        <v>2946</v>
      </c>
      <c r="N4902" t="s">
        <v>1268</v>
      </c>
      <c r="O4902" t="s">
        <v>1537</v>
      </c>
      <c r="P4902" s="199">
        <v>10000</v>
      </c>
      <c r="S4902" t="s">
        <v>2947</v>
      </c>
      <c r="T4902" t="s">
        <v>3255</v>
      </c>
      <c r="U4902" s="201">
        <v>3.8450000000000002</v>
      </c>
      <c r="V4902" t="s">
        <v>1007</v>
      </c>
      <c r="W4902" t="s">
        <v>1767</v>
      </c>
      <c r="X4902" t="s">
        <v>1269</v>
      </c>
      <c r="Y4902" t="s">
        <v>3275</v>
      </c>
      <c r="Z4902" t="s">
        <v>1909</v>
      </c>
      <c r="AA4902" t="s">
        <v>3951</v>
      </c>
      <c r="AB4902" s="198">
        <v>37073.875</v>
      </c>
      <c r="AC4902" s="198">
        <v>37103.875</v>
      </c>
    </row>
    <row r="4903" spans="1:29" x14ac:dyDescent="0.25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22200</v>
      </c>
      <c r="G4903" s="202">
        <v>1313705</v>
      </c>
      <c r="H4903" s="198">
        <v>37041.550381944442</v>
      </c>
      <c r="I4903" t="s">
        <v>3178</v>
      </c>
      <c r="M4903" t="s">
        <v>2946</v>
      </c>
      <c r="N4903" t="s">
        <v>1524</v>
      </c>
      <c r="O4903" t="s">
        <v>495</v>
      </c>
      <c r="Q4903" s="199">
        <v>740</v>
      </c>
      <c r="S4903" t="s">
        <v>2947</v>
      </c>
      <c r="T4903" t="s">
        <v>3255</v>
      </c>
      <c r="U4903" s="201">
        <v>3.7250000000000001</v>
      </c>
      <c r="V4903" t="s">
        <v>3179</v>
      </c>
      <c r="W4903" t="s">
        <v>1388</v>
      </c>
      <c r="X4903" t="s">
        <v>85</v>
      </c>
      <c r="Y4903" t="s">
        <v>1528</v>
      </c>
      <c r="Z4903" t="s">
        <v>1909</v>
      </c>
      <c r="AA4903">
        <v>819103</v>
      </c>
      <c r="AB4903" s="198">
        <v>37043.875</v>
      </c>
      <c r="AC4903" s="198">
        <v>37072.875</v>
      </c>
    </row>
    <row r="4904" spans="1:29" x14ac:dyDescent="0.25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930000</v>
      </c>
      <c r="G4904" s="202">
        <v>1313708</v>
      </c>
      <c r="H4904" s="198">
        <v>37041.550578703704</v>
      </c>
      <c r="I4904" t="s">
        <v>1435</v>
      </c>
      <c r="M4904" t="s">
        <v>2946</v>
      </c>
      <c r="N4904" t="s">
        <v>1268</v>
      </c>
      <c r="O4904" t="s">
        <v>1537</v>
      </c>
      <c r="P4904" s="199">
        <v>30000</v>
      </c>
      <c r="S4904" t="s">
        <v>2947</v>
      </c>
      <c r="T4904" t="s">
        <v>3255</v>
      </c>
      <c r="U4904" s="201">
        <v>3.8450000000000002</v>
      </c>
      <c r="V4904" t="s">
        <v>1341</v>
      </c>
      <c r="W4904" t="s">
        <v>1767</v>
      </c>
      <c r="X4904" t="s">
        <v>1269</v>
      </c>
      <c r="Y4904" t="s">
        <v>3275</v>
      </c>
      <c r="Z4904" t="s">
        <v>1909</v>
      </c>
      <c r="AA4904" t="s">
        <v>3952</v>
      </c>
      <c r="AB4904" s="198">
        <v>37073.875</v>
      </c>
      <c r="AC4904" s="198">
        <v>37103.875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151</v>
      </c>
      <c r="F4905" s="213">
        <f t="shared" si="385"/>
        <v>755000</v>
      </c>
      <c r="G4905" s="202">
        <v>1313709</v>
      </c>
      <c r="H4905" s="198">
        <v>37041.550694444442</v>
      </c>
      <c r="I4905" t="s">
        <v>2992</v>
      </c>
      <c r="M4905" t="s">
        <v>2946</v>
      </c>
      <c r="N4905" t="s">
        <v>1268</v>
      </c>
      <c r="O4905" t="s">
        <v>1555</v>
      </c>
      <c r="P4905" s="199">
        <v>5000</v>
      </c>
      <c r="S4905" t="s">
        <v>2947</v>
      </c>
      <c r="T4905" t="s">
        <v>3255</v>
      </c>
      <c r="U4905" s="201">
        <v>4.2750000000000004</v>
      </c>
      <c r="V4905" t="s">
        <v>1685</v>
      </c>
      <c r="W4905" t="s">
        <v>1767</v>
      </c>
      <c r="X4905" t="s">
        <v>1269</v>
      </c>
      <c r="Y4905" t="s">
        <v>3275</v>
      </c>
      <c r="Z4905" t="s">
        <v>1909</v>
      </c>
      <c r="AA4905" t="s">
        <v>3953</v>
      </c>
      <c r="AB4905" s="198">
        <v>37196</v>
      </c>
      <c r="AC4905" s="198">
        <v>37346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755000</v>
      </c>
      <c r="G4906" s="202">
        <v>1313710</v>
      </c>
      <c r="H4906" s="198">
        <v>37041.550740740742</v>
      </c>
      <c r="I4906" t="s">
        <v>1246</v>
      </c>
      <c r="M4906" t="s">
        <v>2946</v>
      </c>
      <c r="N4906" t="s">
        <v>1538</v>
      </c>
      <c r="O4906" t="s">
        <v>1380</v>
      </c>
      <c r="P4906" s="199">
        <v>5000</v>
      </c>
      <c r="S4906" t="s">
        <v>2947</v>
      </c>
      <c r="T4906" t="s">
        <v>3255</v>
      </c>
      <c r="U4906" s="201">
        <v>1.38</v>
      </c>
      <c r="V4906" t="s">
        <v>4872</v>
      </c>
      <c r="W4906" t="s">
        <v>1539</v>
      </c>
      <c r="X4906" t="s">
        <v>1540</v>
      </c>
      <c r="Y4906" t="s">
        <v>3275</v>
      </c>
      <c r="Z4906" t="s">
        <v>1909</v>
      </c>
      <c r="AA4906" t="s">
        <v>3954</v>
      </c>
      <c r="AB4906" s="198">
        <v>37196</v>
      </c>
      <c r="AC4906" s="198">
        <v>37346</v>
      </c>
    </row>
    <row r="4907" spans="1:29" x14ac:dyDescent="0.25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1500</v>
      </c>
      <c r="G4907" s="202">
        <v>1313711</v>
      </c>
      <c r="H4907" s="198">
        <v>37041.550752314812</v>
      </c>
      <c r="I4907" t="s">
        <v>2987</v>
      </c>
      <c r="J4907" t="s">
        <v>1256</v>
      </c>
      <c r="K4907" t="s">
        <v>1257</v>
      </c>
      <c r="M4907" t="s">
        <v>1657</v>
      </c>
      <c r="N4907" t="s">
        <v>2977</v>
      </c>
      <c r="O4907" t="s">
        <v>1536</v>
      </c>
      <c r="P4907" s="199">
        <v>50</v>
      </c>
      <c r="S4907" t="s">
        <v>2945</v>
      </c>
      <c r="T4907" t="s">
        <v>3255</v>
      </c>
      <c r="U4907" s="201">
        <v>45.75</v>
      </c>
      <c r="V4907" t="s">
        <v>3156</v>
      </c>
      <c r="W4907" t="s">
        <v>2993</v>
      </c>
      <c r="X4907" t="s">
        <v>1248</v>
      </c>
      <c r="Y4907" t="s">
        <v>1072</v>
      </c>
      <c r="Z4907" t="s">
        <v>1904</v>
      </c>
      <c r="AA4907">
        <v>626589.1</v>
      </c>
      <c r="AB4907" s="198">
        <v>37043.591666666667</v>
      </c>
      <c r="AC4907" s="198">
        <v>37072.591666666667</v>
      </c>
    </row>
    <row r="4908" spans="1:29" x14ac:dyDescent="0.25">
      <c r="A4908" s="44" t="str">
        <f t="shared" si="381"/>
        <v>US Power Physical</v>
      </c>
      <c r="B4908" s="44" t="str">
        <f t="shared" si="382"/>
        <v>US</v>
      </c>
      <c r="C4908" s="44" t="str">
        <f t="shared" si="383"/>
        <v>Power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92</v>
      </c>
      <c r="F4908" s="213">
        <f t="shared" si="385"/>
        <v>4600</v>
      </c>
      <c r="G4908" s="202">
        <v>1313712</v>
      </c>
      <c r="H4908" s="198">
        <v>37041.550787037035</v>
      </c>
      <c r="I4908" t="s">
        <v>2992</v>
      </c>
      <c r="M4908" t="s">
        <v>1657</v>
      </c>
      <c r="N4908" t="s">
        <v>2977</v>
      </c>
      <c r="O4908" t="s">
        <v>4899</v>
      </c>
      <c r="P4908" s="199">
        <v>50</v>
      </c>
      <c r="S4908" t="s">
        <v>2945</v>
      </c>
      <c r="T4908" t="s">
        <v>3255</v>
      </c>
      <c r="U4908" s="201">
        <v>36</v>
      </c>
      <c r="V4908" t="s">
        <v>2996</v>
      </c>
      <c r="W4908" t="s">
        <v>2985</v>
      </c>
      <c r="X4908" t="s">
        <v>1266</v>
      </c>
      <c r="Y4908" t="s">
        <v>1072</v>
      </c>
      <c r="Z4908" t="s">
        <v>1904</v>
      </c>
      <c r="AA4908">
        <v>626590.1</v>
      </c>
      <c r="AB4908" s="198">
        <v>37165.594444444447</v>
      </c>
      <c r="AC4908" s="198">
        <v>37256.594444444447</v>
      </c>
    </row>
    <row r="4909" spans="1:29" x14ac:dyDescent="0.25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</v>
      </c>
      <c r="G4909" s="202">
        <v>1313713</v>
      </c>
      <c r="H4909" s="198">
        <v>37041.550810185188</v>
      </c>
      <c r="I4909" t="s">
        <v>1226</v>
      </c>
      <c r="M4909" t="s">
        <v>1657</v>
      </c>
      <c r="N4909" t="s">
        <v>2977</v>
      </c>
      <c r="O4909" t="s">
        <v>1164</v>
      </c>
      <c r="P4909" s="199">
        <v>50</v>
      </c>
      <c r="S4909" t="s">
        <v>2945</v>
      </c>
      <c r="T4909" t="s">
        <v>3255</v>
      </c>
      <c r="U4909" s="201">
        <v>50.25</v>
      </c>
      <c r="V4909" t="s">
        <v>1195</v>
      </c>
      <c r="W4909" t="s">
        <v>1253</v>
      </c>
      <c r="X4909" t="s">
        <v>3001</v>
      </c>
      <c r="Y4909" t="s">
        <v>1072</v>
      </c>
      <c r="Z4909" t="s">
        <v>1904</v>
      </c>
      <c r="AA4909">
        <v>626591.1</v>
      </c>
      <c r="AB4909" s="198">
        <v>37135.71597222222</v>
      </c>
      <c r="AC4909" s="198">
        <v>37164.71597222222</v>
      </c>
    </row>
    <row r="4910" spans="1:29" x14ac:dyDescent="0.25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3">
        <f t="shared" si="385"/>
        <v>755000</v>
      </c>
      <c r="G4910" s="202">
        <v>1313714</v>
      </c>
      <c r="H4910" s="198">
        <v>37041.550856481481</v>
      </c>
      <c r="I4910" t="s">
        <v>2976</v>
      </c>
      <c r="M4910" t="s">
        <v>2946</v>
      </c>
      <c r="N4910" t="s">
        <v>1268</v>
      </c>
      <c r="O4910" t="s">
        <v>1555</v>
      </c>
      <c r="P4910" s="199">
        <v>5000</v>
      </c>
      <c r="S4910" t="s">
        <v>2947</v>
      </c>
      <c r="T4910" t="s">
        <v>3255</v>
      </c>
      <c r="U4910" s="201">
        <v>4.2699999999999996</v>
      </c>
      <c r="V4910" t="s">
        <v>1417</v>
      </c>
      <c r="W4910" t="s">
        <v>1767</v>
      </c>
      <c r="X4910" t="s">
        <v>1269</v>
      </c>
      <c r="Y4910" t="s">
        <v>3275</v>
      </c>
      <c r="Z4910" t="s">
        <v>1909</v>
      </c>
      <c r="AA4910" t="s">
        <v>3955</v>
      </c>
      <c r="AB4910" s="198">
        <v>37196</v>
      </c>
      <c r="AC4910" s="198">
        <v>37346</v>
      </c>
    </row>
    <row r="4911" spans="1:29" x14ac:dyDescent="0.25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30</v>
      </c>
      <c r="F4911" s="213">
        <f t="shared" si="385"/>
        <v>1500</v>
      </c>
      <c r="G4911" s="202">
        <v>1313715</v>
      </c>
      <c r="H4911" s="198">
        <v>37041.550856481481</v>
      </c>
      <c r="I4911" t="s">
        <v>2992</v>
      </c>
      <c r="M4911" t="s">
        <v>1657</v>
      </c>
      <c r="N4911" t="s">
        <v>2977</v>
      </c>
      <c r="O4911" t="s">
        <v>1264</v>
      </c>
      <c r="P4911" s="199">
        <v>50</v>
      </c>
      <c r="S4911" t="s">
        <v>2945</v>
      </c>
      <c r="T4911" t="s">
        <v>3255</v>
      </c>
      <c r="U4911" s="201">
        <v>42.5</v>
      </c>
      <c r="V4911" t="s">
        <v>2996</v>
      </c>
      <c r="W4911" t="s">
        <v>2985</v>
      </c>
      <c r="X4911" t="s">
        <v>1266</v>
      </c>
      <c r="Y4911" t="s">
        <v>1072</v>
      </c>
      <c r="Z4911" t="s">
        <v>1904</v>
      </c>
      <c r="AA4911">
        <v>626592.1</v>
      </c>
      <c r="AB4911" s="198">
        <v>37135.594444444447</v>
      </c>
      <c r="AC4911" s="198">
        <v>37164.594444444447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365</v>
      </c>
      <c r="F4912" s="213">
        <f t="shared" si="385"/>
        <v>1825000</v>
      </c>
      <c r="G4912" s="202">
        <v>1313716</v>
      </c>
      <c r="H4912" s="198">
        <v>37041.550902777781</v>
      </c>
      <c r="I4912" t="s">
        <v>2976</v>
      </c>
      <c r="M4912" t="s">
        <v>2946</v>
      </c>
      <c r="N4912" t="s">
        <v>1268</v>
      </c>
      <c r="O4912" t="s">
        <v>1578</v>
      </c>
      <c r="P4912" s="199">
        <v>5000</v>
      </c>
      <c r="S4912" t="s">
        <v>2947</v>
      </c>
      <c r="T4912" t="s">
        <v>3255</v>
      </c>
      <c r="U4912" s="201">
        <v>3.9649999999999999</v>
      </c>
      <c r="V4912" t="s">
        <v>1417</v>
      </c>
      <c r="W4912" t="s">
        <v>1767</v>
      </c>
      <c r="X4912" t="s">
        <v>1269</v>
      </c>
      <c r="Y4912" t="s">
        <v>3275</v>
      </c>
      <c r="Z4912" t="s">
        <v>1909</v>
      </c>
      <c r="AA4912" t="s">
        <v>3956</v>
      </c>
      <c r="AB4912" s="198">
        <v>37257.875</v>
      </c>
      <c r="AC4912" s="198">
        <v>37621.875</v>
      </c>
    </row>
    <row r="4913" spans="1:29" x14ac:dyDescent="0.25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1313721</v>
      </c>
      <c r="H4913" s="198">
        <v>37041.551006944443</v>
      </c>
      <c r="I4913" t="s">
        <v>1062</v>
      </c>
      <c r="M4913" t="s">
        <v>3086</v>
      </c>
      <c r="N4913" t="s">
        <v>1063</v>
      </c>
      <c r="O4913" t="s">
        <v>2972</v>
      </c>
      <c r="Q4913" s="199">
        <v>50000</v>
      </c>
      <c r="S4913" t="s">
        <v>2953</v>
      </c>
      <c r="T4913" t="s">
        <v>3255</v>
      </c>
      <c r="U4913" s="201">
        <v>28.69</v>
      </c>
      <c r="V4913" t="s">
        <v>1513</v>
      </c>
      <c r="W4913" t="s">
        <v>1065</v>
      </c>
      <c r="X4913" t="s">
        <v>1066</v>
      </c>
      <c r="Y4913" t="s">
        <v>1670</v>
      </c>
      <c r="Z4913" t="s">
        <v>1909</v>
      </c>
      <c r="AA4913">
        <v>109860</v>
      </c>
      <c r="AB4913" s="198">
        <v>37073</v>
      </c>
      <c r="AC4913" s="198">
        <v>37103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1313726</v>
      </c>
      <c r="H4914" s="198">
        <v>37041.551145833335</v>
      </c>
      <c r="I4914" t="s">
        <v>3178</v>
      </c>
      <c r="M4914" t="s">
        <v>2946</v>
      </c>
      <c r="N4914" t="s">
        <v>1268</v>
      </c>
      <c r="O4914" t="s">
        <v>74</v>
      </c>
      <c r="P4914" s="199">
        <v>5000</v>
      </c>
      <c r="S4914" t="s">
        <v>2947</v>
      </c>
      <c r="T4914" t="s">
        <v>3255</v>
      </c>
      <c r="U4914" s="201">
        <v>3.7650000000000001</v>
      </c>
      <c r="V4914" t="s">
        <v>2600</v>
      </c>
      <c r="W4914" t="s">
        <v>1580</v>
      </c>
      <c r="X4914" t="s">
        <v>1093</v>
      </c>
      <c r="Y4914" t="s">
        <v>3275</v>
      </c>
      <c r="Z4914" t="s">
        <v>1909</v>
      </c>
      <c r="AA4914" t="s">
        <v>3957</v>
      </c>
      <c r="AB4914" s="198">
        <v>37043.875</v>
      </c>
      <c r="AC4914" s="198">
        <v>37072.875</v>
      </c>
    </row>
    <row r="4915" spans="1:29" x14ac:dyDescent="0.25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92</v>
      </c>
      <c r="F4915" s="213">
        <f t="shared" si="385"/>
        <v>4600</v>
      </c>
      <c r="G4915" s="202">
        <v>1313725</v>
      </c>
      <c r="H4915" s="198">
        <v>37041.551145833335</v>
      </c>
      <c r="I4915" t="s">
        <v>2976</v>
      </c>
      <c r="M4915" t="s">
        <v>1657</v>
      </c>
      <c r="N4915" t="s">
        <v>2977</v>
      </c>
      <c r="O4915" t="s">
        <v>2995</v>
      </c>
      <c r="P4915" s="199">
        <v>50</v>
      </c>
      <c r="S4915" t="s">
        <v>2945</v>
      </c>
      <c r="T4915" t="s">
        <v>3255</v>
      </c>
      <c r="U4915" s="201">
        <v>34</v>
      </c>
      <c r="V4915" t="s">
        <v>2008</v>
      </c>
      <c r="W4915" t="s">
        <v>2997</v>
      </c>
      <c r="X4915" t="s">
        <v>2998</v>
      </c>
      <c r="Y4915" t="s">
        <v>1072</v>
      </c>
      <c r="Z4915" t="s">
        <v>1904</v>
      </c>
      <c r="AA4915">
        <v>626594.1</v>
      </c>
      <c r="AB4915" s="198">
        <v>37165.71597222222</v>
      </c>
      <c r="AC4915" s="198">
        <v>37256.71597222222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542500</v>
      </c>
      <c r="G4916" s="202">
        <v>1313727</v>
      </c>
      <c r="H4916" s="198">
        <v>37041.551192129627</v>
      </c>
      <c r="I4916" t="s">
        <v>1546</v>
      </c>
      <c r="M4916" t="s">
        <v>2946</v>
      </c>
      <c r="N4916" t="s">
        <v>1268</v>
      </c>
      <c r="O4916" t="s">
        <v>1537</v>
      </c>
      <c r="Q4916" s="199">
        <v>17500</v>
      </c>
      <c r="S4916" t="s">
        <v>2947</v>
      </c>
      <c r="T4916" t="s">
        <v>3255</v>
      </c>
      <c r="U4916" s="201">
        <v>3.86</v>
      </c>
      <c r="V4916" t="s">
        <v>1298</v>
      </c>
      <c r="W4916" t="s">
        <v>1767</v>
      </c>
      <c r="X4916" t="s">
        <v>1269</v>
      </c>
      <c r="Y4916" t="s">
        <v>3275</v>
      </c>
      <c r="Z4916" t="s">
        <v>1909</v>
      </c>
      <c r="AA4916" t="s">
        <v>3958</v>
      </c>
      <c r="AB4916" s="198">
        <v>37073.875</v>
      </c>
      <c r="AC4916" s="198">
        <v>37103.875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1313728</v>
      </c>
      <c r="H4917" s="198">
        <v>37041.551215277781</v>
      </c>
      <c r="I4917" t="s">
        <v>3095</v>
      </c>
      <c r="M4917" t="s">
        <v>2946</v>
      </c>
      <c r="N4917" t="s">
        <v>1268</v>
      </c>
      <c r="O4917" t="s">
        <v>74</v>
      </c>
      <c r="P4917" s="199">
        <v>5000</v>
      </c>
      <c r="S4917" t="s">
        <v>2947</v>
      </c>
      <c r="T4917" t="s">
        <v>3255</v>
      </c>
      <c r="U4917" s="201">
        <v>3.7650000000000001</v>
      </c>
      <c r="V4917" t="s">
        <v>3353</v>
      </c>
      <c r="W4917" t="s">
        <v>1580</v>
      </c>
      <c r="X4917" t="s">
        <v>1093</v>
      </c>
      <c r="Y4917" t="s">
        <v>3275</v>
      </c>
      <c r="Z4917" t="s">
        <v>1909</v>
      </c>
      <c r="AA4917" t="s">
        <v>3959</v>
      </c>
      <c r="AB4917" s="198">
        <v>37043.875</v>
      </c>
      <c r="AC4917" s="198">
        <v>37072.875</v>
      </c>
    </row>
    <row r="4918" spans="1:29" x14ac:dyDescent="0.25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5</v>
      </c>
      <c r="F4918" s="213">
        <f t="shared" si="385"/>
        <v>250</v>
      </c>
      <c r="G4918" s="202">
        <v>1313730</v>
      </c>
      <c r="H4918" s="198">
        <v>37041.551249999997</v>
      </c>
      <c r="I4918" t="s">
        <v>1246</v>
      </c>
      <c r="M4918" t="s">
        <v>1657</v>
      </c>
      <c r="N4918" t="s">
        <v>2977</v>
      </c>
      <c r="O4918" t="s">
        <v>1158</v>
      </c>
      <c r="P4918" s="199">
        <v>50</v>
      </c>
      <c r="S4918" t="s">
        <v>2945</v>
      </c>
      <c r="T4918" t="s">
        <v>3255</v>
      </c>
      <c r="U4918" s="201">
        <v>38.5</v>
      </c>
      <c r="V4918" t="s">
        <v>4768</v>
      </c>
      <c r="W4918" t="s">
        <v>2993</v>
      </c>
      <c r="X4918" t="s">
        <v>2994</v>
      </c>
      <c r="Y4918" t="s">
        <v>1072</v>
      </c>
      <c r="Z4918" t="s">
        <v>1904</v>
      </c>
      <c r="AA4918">
        <v>626595.1</v>
      </c>
      <c r="AB4918" s="198">
        <v>37046.875</v>
      </c>
      <c r="AC4918" s="198">
        <v>37050.875</v>
      </c>
    </row>
    <row r="4919" spans="1:29" x14ac:dyDescent="0.25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930000</v>
      </c>
      <c r="G4919" s="202">
        <v>1313732</v>
      </c>
      <c r="H4919" s="198">
        <v>37041.551400462966</v>
      </c>
      <c r="I4919" t="s">
        <v>2992</v>
      </c>
      <c r="M4919" t="s">
        <v>2946</v>
      </c>
      <c r="N4919" t="s">
        <v>1268</v>
      </c>
      <c r="O4919" t="s">
        <v>1537</v>
      </c>
      <c r="P4919" s="199">
        <v>30000</v>
      </c>
      <c r="S4919" t="s">
        <v>2947</v>
      </c>
      <c r="T4919" t="s">
        <v>3255</v>
      </c>
      <c r="U4919" s="201">
        <v>3.8450000000000002</v>
      </c>
      <c r="V4919" t="s">
        <v>62</v>
      </c>
      <c r="W4919" t="s">
        <v>1767</v>
      </c>
      <c r="X4919" t="s">
        <v>1269</v>
      </c>
      <c r="Y4919" t="s">
        <v>3275</v>
      </c>
      <c r="Z4919" t="s">
        <v>1909</v>
      </c>
      <c r="AA4919" t="s">
        <v>3960</v>
      </c>
      <c r="AB4919" s="198">
        <v>37073.875</v>
      </c>
      <c r="AC4919" s="198">
        <v>37103.875</v>
      </c>
    </row>
    <row r="4920" spans="1:29" x14ac:dyDescent="0.25">
      <c r="A4920" s="44" t="str">
        <f t="shared" si="381"/>
        <v xml:space="preserve"> Natural Gas Financial</v>
      </c>
      <c r="B4920" s="44" t="str">
        <f t="shared" si="382"/>
        <v/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151</v>
      </c>
      <c r="F4920" s="213">
        <f t="shared" si="385"/>
        <v>302000</v>
      </c>
      <c r="G4920" s="202">
        <v>1313734</v>
      </c>
      <c r="H4920" s="198">
        <v>37041.551620370374</v>
      </c>
      <c r="I4920" t="s">
        <v>1570</v>
      </c>
      <c r="M4920" t="s">
        <v>2946</v>
      </c>
      <c r="N4920" t="s">
        <v>3215</v>
      </c>
      <c r="O4920" t="s">
        <v>3961</v>
      </c>
      <c r="Q4920" s="199">
        <v>2000</v>
      </c>
      <c r="S4920" t="s">
        <v>2947</v>
      </c>
      <c r="T4920" t="s">
        <v>3255</v>
      </c>
      <c r="U4920" s="201">
        <v>2</v>
      </c>
      <c r="V4920" t="s">
        <v>3912</v>
      </c>
      <c r="W4920" t="s">
        <v>3217</v>
      </c>
      <c r="X4920" t="s">
        <v>1401</v>
      </c>
      <c r="Y4920" t="s">
        <v>3275</v>
      </c>
      <c r="Z4920" t="s">
        <v>1910</v>
      </c>
      <c r="AA4920" t="s">
        <v>3962</v>
      </c>
      <c r="AB4920" s="198">
        <v>37196</v>
      </c>
      <c r="AC4920" s="198">
        <v>37346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300000</v>
      </c>
      <c r="G4921" s="202">
        <v>1313737</v>
      </c>
      <c r="H4921" s="198">
        <v>37041.551701388889</v>
      </c>
      <c r="I4921" t="s">
        <v>3095</v>
      </c>
      <c r="M4921" t="s">
        <v>2946</v>
      </c>
      <c r="N4921" t="s">
        <v>1268</v>
      </c>
      <c r="O4921" t="s">
        <v>74</v>
      </c>
      <c r="P4921" s="199">
        <v>10000</v>
      </c>
      <c r="S4921" t="s">
        <v>2947</v>
      </c>
      <c r="T4921" t="s">
        <v>3255</v>
      </c>
      <c r="U4921" s="201">
        <v>3.7650000000000001</v>
      </c>
      <c r="V4921" t="s">
        <v>414</v>
      </c>
      <c r="W4921" t="s">
        <v>1580</v>
      </c>
      <c r="X4921" t="s">
        <v>1093</v>
      </c>
      <c r="Y4921" t="s">
        <v>3275</v>
      </c>
      <c r="Z4921" t="s">
        <v>1909</v>
      </c>
      <c r="AA4921" t="s">
        <v>3963</v>
      </c>
      <c r="AB4921" s="198">
        <v>37043.875</v>
      </c>
      <c r="AC4921" s="198">
        <v>37072.875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930000</v>
      </c>
      <c r="G4922" s="202">
        <v>1313739</v>
      </c>
      <c r="H4922" s="198">
        <v>37041.551770833335</v>
      </c>
      <c r="I4922" t="s">
        <v>2992</v>
      </c>
      <c r="M4922" t="s">
        <v>2946</v>
      </c>
      <c r="N4922" t="s">
        <v>1268</v>
      </c>
      <c r="O4922" t="s">
        <v>1537</v>
      </c>
      <c r="P4922" s="199">
        <v>30000</v>
      </c>
      <c r="S4922" t="s">
        <v>2947</v>
      </c>
      <c r="T4922" t="s">
        <v>3255</v>
      </c>
      <c r="U4922" s="201">
        <v>3.85</v>
      </c>
      <c r="V4922" t="s">
        <v>1685</v>
      </c>
      <c r="W4922" t="s">
        <v>1767</v>
      </c>
      <c r="X4922" t="s">
        <v>1269</v>
      </c>
      <c r="Y4922" t="s">
        <v>3275</v>
      </c>
      <c r="Z4922" t="s">
        <v>1909</v>
      </c>
      <c r="AA4922" t="s">
        <v>3964</v>
      </c>
      <c r="AB4922" s="198">
        <v>37073.875</v>
      </c>
      <c r="AC4922" s="198">
        <v>37103.875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620000</v>
      </c>
      <c r="G4923" s="202">
        <v>1313740</v>
      </c>
      <c r="H4923" s="198">
        <v>37041.551840277774</v>
      </c>
      <c r="I4923" t="s">
        <v>1546</v>
      </c>
      <c r="M4923" t="s">
        <v>2946</v>
      </c>
      <c r="N4923" t="s">
        <v>1268</v>
      </c>
      <c r="O4923" t="s">
        <v>1537</v>
      </c>
      <c r="P4923" s="199">
        <v>20000</v>
      </c>
      <c r="S4923" t="s">
        <v>2947</v>
      </c>
      <c r="T4923" t="s">
        <v>3255</v>
      </c>
      <c r="U4923" s="201">
        <v>3.84</v>
      </c>
      <c r="V4923" t="s">
        <v>1547</v>
      </c>
      <c r="W4923" t="s">
        <v>1767</v>
      </c>
      <c r="X4923" t="s">
        <v>1269</v>
      </c>
      <c r="Y4923" t="s">
        <v>3275</v>
      </c>
      <c r="Z4923" t="s">
        <v>1909</v>
      </c>
      <c r="AA4923" t="s">
        <v>3965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155000</v>
      </c>
      <c r="G4924" s="202">
        <v>1313741</v>
      </c>
      <c r="H4924" s="198">
        <v>37041.551921296297</v>
      </c>
      <c r="I4924" t="s">
        <v>2992</v>
      </c>
      <c r="M4924" t="s">
        <v>2946</v>
      </c>
      <c r="N4924" t="s">
        <v>1268</v>
      </c>
      <c r="O4924" t="s">
        <v>1537</v>
      </c>
      <c r="P4924" s="199">
        <v>5000</v>
      </c>
      <c r="S4924" t="s">
        <v>2947</v>
      </c>
      <c r="T4924" t="s">
        <v>3255</v>
      </c>
      <c r="U4924" s="201">
        <v>3.84</v>
      </c>
      <c r="V4924" t="s">
        <v>62</v>
      </c>
      <c r="W4924" t="s">
        <v>1767</v>
      </c>
      <c r="X4924" t="s">
        <v>1269</v>
      </c>
      <c r="Y4924" t="s">
        <v>3275</v>
      </c>
      <c r="Z4924" t="s">
        <v>1909</v>
      </c>
      <c r="AA4924" t="s">
        <v>3966</v>
      </c>
      <c r="AB4924" s="198">
        <v>37073.875</v>
      </c>
      <c r="AC4924" s="198">
        <v>37103.875</v>
      </c>
    </row>
    <row r="4925" spans="1:29" x14ac:dyDescent="0.25">
      <c r="A4925" s="44" t="str">
        <f t="shared" si="381"/>
        <v>US Power Physical</v>
      </c>
      <c r="B4925" s="44" t="str">
        <f t="shared" si="382"/>
        <v>US</v>
      </c>
      <c r="C4925" s="44" t="str">
        <f t="shared" si="383"/>
        <v>Power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1500</v>
      </c>
      <c r="G4925" s="202">
        <v>1313743</v>
      </c>
      <c r="H4925" s="198">
        <v>37041.551944444444</v>
      </c>
      <c r="I4925" t="s">
        <v>1276</v>
      </c>
      <c r="M4925" t="s">
        <v>1657</v>
      </c>
      <c r="N4925" t="s">
        <v>2977</v>
      </c>
      <c r="O4925" t="s">
        <v>1355</v>
      </c>
      <c r="P4925" s="199">
        <v>50</v>
      </c>
      <c r="S4925" t="s">
        <v>2945</v>
      </c>
      <c r="T4925" t="s">
        <v>3255</v>
      </c>
      <c r="U4925" s="201">
        <v>39.1</v>
      </c>
      <c r="V4925" t="s">
        <v>1683</v>
      </c>
      <c r="W4925" t="s">
        <v>1247</v>
      </c>
      <c r="X4925" t="s">
        <v>1248</v>
      </c>
      <c r="Y4925" t="s">
        <v>1072</v>
      </c>
      <c r="Z4925" t="s">
        <v>1904</v>
      </c>
      <c r="AA4925">
        <v>626606.1</v>
      </c>
      <c r="AB4925" s="198">
        <v>37135.591666666667</v>
      </c>
      <c r="AC4925" s="198">
        <v>37164.591666666667</v>
      </c>
    </row>
    <row r="4926" spans="1:29" x14ac:dyDescent="0.25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1313744</v>
      </c>
      <c r="H4926" s="198">
        <v>37041.552002314813</v>
      </c>
      <c r="I4926" t="s">
        <v>3151</v>
      </c>
      <c r="M4926" t="s">
        <v>2946</v>
      </c>
      <c r="N4926" t="s">
        <v>1268</v>
      </c>
      <c r="O4926" t="s">
        <v>1168</v>
      </c>
      <c r="P4926" s="199">
        <v>10000</v>
      </c>
      <c r="S4926" t="s">
        <v>2947</v>
      </c>
      <c r="T4926" t="s">
        <v>3255</v>
      </c>
      <c r="U4926" s="201">
        <v>3.78</v>
      </c>
      <c r="V4926" t="s">
        <v>511</v>
      </c>
      <c r="W4926" t="s">
        <v>1402</v>
      </c>
      <c r="X4926" t="s">
        <v>1403</v>
      </c>
      <c r="Y4926" t="s">
        <v>3275</v>
      </c>
      <c r="Z4926" t="s">
        <v>1909</v>
      </c>
      <c r="AA4926" t="s">
        <v>3967</v>
      </c>
      <c r="AB4926" s="198">
        <v>37043.875</v>
      </c>
      <c r="AC4926" s="198">
        <v>37072.875</v>
      </c>
    </row>
    <row r="4927" spans="1:29" x14ac:dyDescent="0.25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1500</v>
      </c>
      <c r="G4927" s="202">
        <v>1313745</v>
      </c>
      <c r="H4927" s="198">
        <v>37041.55201388889</v>
      </c>
      <c r="I4927" t="s">
        <v>1226</v>
      </c>
      <c r="M4927" t="s">
        <v>1657</v>
      </c>
      <c r="N4927" t="s">
        <v>2977</v>
      </c>
      <c r="O4927" t="s">
        <v>1264</v>
      </c>
      <c r="P4927" s="199">
        <v>50</v>
      </c>
      <c r="S4927" t="s">
        <v>2945</v>
      </c>
      <c r="T4927" t="s">
        <v>3255</v>
      </c>
      <c r="U4927" s="201">
        <v>42.25</v>
      </c>
      <c r="V4927" t="s">
        <v>3173</v>
      </c>
      <c r="W4927" t="s">
        <v>2985</v>
      </c>
      <c r="X4927" t="s">
        <v>1266</v>
      </c>
      <c r="Y4927" t="s">
        <v>1072</v>
      </c>
      <c r="Z4927" t="s">
        <v>1904</v>
      </c>
      <c r="AA4927">
        <v>626608.1</v>
      </c>
      <c r="AB4927" s="198">
        <v>37135.594444444447</v>
      </c>
      <c r="AC4927" s="198">
        <v>37164.594444444447</v>
      </c>
    </row>
    <row r="4928" spans="1:29" x14ac:dyDescent="0.25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123</v>
      </c>
      <c r="F4928" s="213">
        <f t="shared" si="385"/>
        <v>615000</v>
      </c>
      <c r="G4928" s="202">
        <v>1313750</v>
      </c>
      <c r="H4928" s="198">
        <v>37041.552106481482</v>
      </c>
      <c r="I4928" t="s">
        <v>3427</v>
      </c>
      <c r="M4928" t="s">
        <v>2946</v>
      </c>
      <c r="N4928" t="s">
        <v>1268</v>
      </c>
      <c r="O4928" t="s">
        <v>251</v>
      </c>
      <c r="P4928" s="199">
        <v>5000</v>
      </c>
      <c r="S4928" t="s">
        <v>2947</v>
      </c>
      <c r="T4928" t="s">
        <v>3255</v>
      </c>
      <c r="U4928" s="201">
        <v>3.9249999999999998</v>
      </c>
      <c r="V4928" t="s">
        <v>2749</v>
      </c>
      <c r="W4928" t="s">
        <v>1767</v>
      </c>
      <c r="X4928" t="s">
        <v>1269</v>
      </c>
      <c r="Y4928" t="s">
        <v>3275</v>
      </c>
      <c r="Z4928" t="s">
        <v>1909</v>
      </c>
      <c r="AA4928" t="s">
        <v>3968</v>
      </c>
      <c r="AB4928" s="198">
        <v>37073</v>
      </c>
      <c r="AC4928" s="198">
        <v>37195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1313751</v>
      </c>
      <c r="H4929" s="198">
        <v>37041.552129629628</v>
      </c>
      <c r="I4929" t="s">
        <v>1226</v>
      </c>
      <c r="M4929" t="s">
        <v>2946</v>
      </c>
      <c r="N4929" t="s">
        <v>1268</v>
      </c>
      <c r="O4929" t="s">
        <v>74</v>
      </c>
      <c r="Q4929" s="199">
        <v>10000</v>
      </c>
      <c r="S4929" t="s">
        <v>2947</v>
      </c>
      <c r="T4929" t="s">
        <v>3255</v>
      </c>
      <c r="U4929" s="201">
        <v>3.7650000000000001</v>
      </c>
      <c r="V4929" t="s">
        <v>512</v>
      </c>
      <c r="W4929" t="s">
        <v>1580</v>
      </c>
      <c r="X4929" t="s">
        <v>1093</v>
      </c>
      <c r="Y4929" t="s">
        <v>3275</v>
      </c>
      <c r="Z4929" t="s">
        <v>1909</v>
      </c>
      <c r="AA4929" t="s">
        <v>3969</v>
      </c>
      <c r="AB4929" s="198">
        <v>37043.875</v>
      </c>
      <c r="AC4929" s="198">
        <v>37072.875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225000</v>
      </c>
      <c r="G4930" s="202">
        <v>1313752</v>
      </c>
      <c r="H4930" s="198">
        <v>37041.552199074074</v>
      </c>
      <c r="I4930" t="s">
        <v>2910</v>
      </c>
      <c r="M4930" t="s">
        <v>2946</v>
      </c>
      <c r="N4930" t="s">
        <v>1268</v>
      </c>
      <c r="O4930" t="s">
        <v>2320</v>
      </c>
      <c r="P4930" s="199">
        <v>7500</v>
      </c>
      <c r="S4930" t="s">
        <v>2947</v>
      </c>
      <c r="T4930" t="s">
        <v>3255</v>
      </c>
      <c r="U4930" s="201">
        <v>3.8050000000000002</v>
      </c>
      <c r="V4930" t="s">
        <v>2958</v>
      </c>
      <c r="W4930" t="s">
        <v>89</v>
      </c>
      <c r="X4930" t="s">
        <v>90</v>
      </c>
      <c r="Y4930" t="s">
        <v>3275</v>
      </c>
      <c r="Z4930" t="s">
        <v>1909</v>
      </c>
      <c r="AA4930" t="s">
        <v>3970</v>
      </c>
      <c r="AB4930" s="198">
        <v>37043.875</v>
      </c>
      <c r="AC4930" s="198">
        <v>37072.875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310000</v>
      </c>
      <c r="G4931" s="202">
        <v>1313754</v>
      </c>
      <c r="H4931" s="198">
        <v>37041.552303240744</v>
      </c>
      <c r="I4931" t="s">
        <v>1464</v>
      </c>
      <c r="M4931" t="s">
        <v>2946</v>
      </c>
      <c r="N4931" t="s">
        <v>1268</v>
      </c>
      <c r="O4931" t="s">
        <v>1537</v>
      </c>
      <c r="Q4931" s="199">
        <v>10000</v>
      </c>
      <c r="S4931" t="s">
        <v>2947</v>
      </c>
      <c r="T4931" t="s">
        <v>3255</v>
      </c>
      <c r="U4931" s="201">
        <v>3.84</v>
      </c>
      <c r="V4931" t="s">
        <v>1165</v>
      </c>
      <c r="W4931" t="s">
        <v>1767</v>
      </c>
      <c r="X4931" t="s">
        <v>1269</v>
      </c>
      <c r="Y4931" t="s">
        <v>3275</v>
      </c>
      <c r="Z4931" t="s">
        <v>1909</v>
      </c>
      <c r="AA4931" t="s">
        <v>3971</v>
      </c>
      <c r="AB4931" s="198">
        <v>37073.875</v>
      </c>
      <c r="AC4931" s="198">
        <v>37103.875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13">
        <f t="shared" si="385"/>
        <v>75000</v>
      </c>
      <c r="G4932" s="202">
        <v>1313755</v>
      </c>
      <c r="H4932" s="198">
        <v>37041.552314814813</v>
      </c>
      <c r="I4932" t="s">
        <v>1546</v>
      </c>
      <c r="M4932" t="s">
        <v>2946</v>
      </c>
      <c r="N4932" t="s">
        <v>1268</v>
      </c>
      <c r="O4932" t="s">
        <v>74</v>
      </c>
      <c r="P4932" s="199">
        <v>2500</v>
      </c>
      <c r="S4932" t="s">
        <v>2947</v>
      </c>
      <c r="T4932" t="s">
        <v>3255</v>
      </c>
      <c r="U4932" s="201">
        <v>3.75</v>
      </c>
      <c r="V4932" t="s">
        <v>73</v>
      </c>
      <c r="W4932" t="s">
        <v>1580</v>
      </c>
      <c r="X4932" t="s">
        <v>1093</v>
      </c>
      <c r="Y4932" t="s">
        <v>3275</v>
      </c>
      <c r="Z4932" t="s">
        <v>1909</v>
      </c>
      <c r="AA4932" t="s">
        <v>3972</v>
      </c>
      <c r="AB4932" s="198">
        <v>37043.875</v>
      </c>
      <c r="AC4932" s="198">
        <v>37072.875</v>
      </c>
    </row>
    <row r="4933" spans="1:30" x14ac:dyDescent="0.25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92</v>
      </c>
      <c r="F4933" s="213">
        <f t="shared" si="385"/>
        <v>4600</v>
      </c>
      <c r="G4933" s="202">
        <v>1313756</v>
      </c>
      <c r="H4933" s="198">
        <v>37041.55232638889</v>
      </c>
      <c r="I4933" t="s">
        <v>1243</v>
      </c>
      <c r="M4933" t="s">
        <v>1657</v>
      </c>
      <c r="N4933" t="s">
        <v>2977</v>
      </c>
      <c r="O4933" t="s">
        <v>4899</v>
      </c>
      <c r="P4933" s="199">
        <v>50</v>
      </c>
      <c r="S4933" t="s">
        <v>2945</v>
      </c>
      <c r="T4933" t="s">
        <v>3255</v>
      </c>
      <c r="U4933" s="201">
        <v>35.75</v>
      </c>
      <c r="V4933" t="s">
        <v>3831</v>
      </c>
      <c r="W4933" t="s">
        <v>2985</v>
      </c>
      <c r="X4933" t="s">
        <v>1266</v>
      </c>
      <c r="Y4933" t="s">
        <v>1072</v>
      </c>
      <c r="Z4933" t="s">
        <v>1904</v>
      </c>
      <c r="AA4933">
        <v>626610.1</v>
      </c>
      <c r="AB4933" s="198">
        <v>37165.594444444447</v>
      </c>
      <c r="AC4933" s="198">
        <v>37256.594444444447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387500</v>
      </c>
      <c r="G4934" s="202">
        <v>1313757</v>
      </c>
      <c r="H4934" s="198">
        <v>37041.552384259259</v>
      </c>
      <c r="I4934" t="s">
        <v>1272</v>
      </c>
      <c r="M4934" t="s">
        <v>2946</v>
      </c>
      <c r="N4934" t="s">
        <v>1268</v>
      </c>
      <c r="O4934" t="s">
        <v>1537</v>
      </c>
      <c r="Q4934" s="199">
        <v>12500</v>
      </c>
      <c r="S4934" t="s">
        <v>2947</v>
      </c>
      <c r="T4934" t="s">
        <v>3255</v>
      </c>
      <c r="U4934" s="201">
        <v>3.84</v>
      </c>
      <c r="V4934" t="s">
        <v>3125</v>
      </c>
      <c r="W4934" t="s">
        <v>1767</v>
      </c>
      <c r="X4934" t="s">
        <v>1269</v>
      </c>
      <c r="Y4934" t="s">
        <v>3275</v>
      </c>
      <c r="Z4934" t="s">
        <v>1909</v>
      </c>
      <c r="AA4934" t="s">
        <v>3973</v>
      </c>
      <c r="AB4934" s="198">
        <v>37073.875</v>
      </c>
      <c r="AC4934" s="198">
        <v>37103.875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365</v>
      </c>
      <c r="F4935" s="213">
        <f t="shared" si="385"/>
        <v>182500</v>
      </c>
      <c r="G4935" s="202">
        <v>1313758</v>
      </c>
      <c r="H4935" s="198">
        <v>37041.552418981482</v>
      </c>
      <c r="I4935" t="s">
        <v>77</v>
      </c>
      <c r="M4935" t="s">
        <v>2946</v>
      </c>
      <c r="N4935" t="s">
        <v>1268</v>
      </c>
      <c r="O4935" t="s">
        <v>1578</v>
      </c>
      <c r="Q4935" s="199">
        <v>500</v>
      </c>
      <c r="S4935" t="s">
        <v>2947</v>
      </c>
      <c r="T4935" t="s">
        <v>3255</v>
      </c>
      <c r="U4935" s="201">
        <v>3.9750000000000001</v>
      </c>
      <c r="V4935" t="s">
        <v>297</v>
      </c>
      <c r="W4935" t="s">
        <v>1767</v>
      </c>
      <c r="X4935" t="s">
        <v>1269</v>
      </c>
      <c r="Y4935" t="s">
        <v>3275</v>
      </c>
      <c r="Z4935" t="s">
        <v>1909</v>
      </c>
      <c r="AA4935" t="s">
        <v>3974</v>
      </c>
      <c r="AB4935" s="198">
        <v>37257.875</v>
      </c>
      <c r="AC4935" s="198">
        <v>37621.875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151</v>
      </c>
      <c r="F4936" s="213">
        <f t="shared" si="385"/>
        <v>3020000</v>
      </c>
      <c r="G4936" s="202">
        <v>1313759</v>
      </c>
      <c r="H4936" s="198">
        <v>37041.552453703705</v>
      </c>
      <c r="I4936" t="s">
        <v>3227</v>
      </c>
      <c r="M4936" t="s">
        <v>2946</v>
      </c>
      <c r="N4936" t="s">
        <v>1538</v>
      </c>
      <c r="O4936" t="s">
        <v>3975</v>
      </c>
      <c r="P4936" s="199">
        <v>20000</v>
      </c>
      <c r="S4936" t="s">
        <v>2947</v>
      </c>
      <c r="T4936" t="s">
        <v>3255</v>
      </c>
      <c r="U4936" s="201">
        <v>-0.17</v>
      </c>
      <c r="V4936" t="s">
        <v>3024</v>
      </c>
      <c r="W4936" t="s">
        <v>1431</v>
      </c>
      <c r="X4936" t="s">
        <v>1432</v>
      </c>
      <c r="Y4936" t="s">
        <v>3275</v>
      </c>
      <c r="Z4936" t="s">
        <v>1909</v>
      </c>
      <c r="AA4936" t="s">
        <v>3976</v>
      </c>
      <c r="AB4936" s="198">
        <v>37196</v>
      </c>
      <c r="AC4936" s="198">
        <v>37346</v>
      </c>
    </row>
    <row r="4937" spans="1:30" x14ac:dyDescent="0.25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4600</v>
      </c>
      <c r="G4937" s="202">
        <v>1313760</v>
      </c>
      <c r="H4937" s="198">
        <v>37041.552465277775</v>
      </c>
      <c r="I4937" t="s">
        <v>1238</v>
      </c>
      <c r="M4937" t="s">
        <v>1657</v>
      </c>
      <c r="N4937" t="s">
        <v>1259</v>
      </c>
      <c r="O4937" t="s">
        <v>2123</v>
      </c>
      <c r="P4937" s="199">
        <v>50</v>
      </c>
      <c r="S4937" t="s">
        <v>2945</v>
      </c>
      <c r="T4937" t="s">
        <v>3255</v>
      </c>
      <c r="U4937" s="201">
        <v>34.5</v>
      </c>
      <c r="V4937" t="s">
        <v>1215</v>
      </c>
      <c r="W4937" t="s">
        <v>1564</v>
      </c>
      <c r="X4937" t="s">
        <v>1565</v>
      </c>
      <c r="Y4937" t="s">
        <v>1072</v>
      </c>
      <c r="Z4937" t="s">
        <v>1904</v>
      </c>
      <c r="AA4937">
        <v>626611.1</v>
      </c>
      <c r="AB4937" s="198">
        <v>37165</v>
      </c>
      <c r="AC4937" s="198">
        <v>37256</v>
      </c>
    </row>
    <row r="4938" spans="1:30" x14ac:dyDescent="0.25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30</v>
      </c>
      <c r="F4938" s="213">
        <f t="shared" si="385"/>
        <v>300000</v>
      </c>
      <c r="G4938" s="202">
        <v>1313761</v>
      </c>
      <c r="H4938" s="198">
        <v>37041.552499999998</v>
      </c>
      <c r="I4938" t="s">
        <v>1226</v>
      </c>
      <c r="M4938" t="s">
        <v>2946</v>
      </c>
      <c r="N4938" t="s">
        <v>1268</v>
      </c>
      <c r="O4938" t="s">
        <v>74</v>
      </c>
      <c r="Q4938" s="199">
        <v>10000</v>
      </c>
      <c r="S4938" t="s">
        <v>2947</v>
      </c>
      <c r="T4938" t="s">
        <v>3255</v>
      </c>
      <c r="U4938" s="201">
        <v>3.7650000000000001</v>
      </c>
      <c r="V4938" t="s">
        <v>1486</v>
      </c>
      <c r="W4938" t="s">
        <v>1580</v>
      </c>
      <c r="X4938" t="s">
        <v>1093</v>
      </c>
      <c r="Y4938" t="s">
        <v>3275</v>
      </c>
      <c r="Z4938" t="s">
        <v>1909</v>
      </c>
      <c r="AA4938" t="s">
        <v>3977</v>
      </c>
      <c r="AB4938" s="198">
        <v>37043.875</v>
      </c>
      <c r="AC4938" s="198">
        <v>37072.875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1313762</v>
      </c>
      <c r="H4939" s="198">
        <v>37041.552523148152</v>
      </c>
      <c r="I4939" t="s">
        <v>1573</v>
      </c>
      <c r="M4939" t="s">
        <v>2946</v>
      </c>
      <c r="N4939" t="s">
        <v>1268</v>
      </c>
      <c r="O4939" t="s">
        <v>1278</v>
      </c>
      <c r="P4939" s="199">
        <v>5000</v>
      </c>
      <c r="S4939" t="s">
        <v>2947</v>
      </c>
      <c r="T4939" t="s">
        <v>3255</v>
      </c>
      <c r="U4939" s="201">
        <v>3.9075000000000002</v>
      </c>
      <c r="V4939" t="s">
        <v>3176</v>
      </c>
      <c r="W4939" t="s">
        <v>1767</v>
      </c>
      <c r="X4939" t="s">
        <v>1269</v>
      </c>
      <c r="Y4939" t="s">
        <v>3275</v>
      </c>
      <c r="Z4939" t="s">
        <v>1909</v>
      </c>
      <c r="AA4939" t="s">
        <v>3978</v>
      </c>
      <c r="AB4939" s="198">
        <v>37104.875</v>
      </c>
      <c r="AC4939" s="198">
        <v>37134.875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151</v>
      </c>
      <c r="F4940" s="213">
        <f t="shared" si="390"/>
        <v>755000</v>
      </c>
      <c r="G4940" s="202">
        <v>1313764</v>
      </c>
      <c r="H4940" s="198">
        <v>37041.552534722221</v>
      </c>
      <c r="I4940" t="s">
        <v>2976</v>
      </c>
      <c r="M4940" t="s">
        <v>2946</v>
      </c>
      <c r="N4940" t="s">
        <v>1268</v>
      </c>
      <c r="O4940" t="s">
        <v>1555</v>
      </c>
      <c r="P4940" s="199">
        <v>5000</v>
      </c>
      <c r="S4940" t="s">
        <v>2947</v>
      </c>
      <c r="T4940" t="s">
        <v>3255</v>
      </c>
      <c r="U4940" s="201">
        <v>4.25</v>
      </c>
      <c r="V4940" t="s">
        <v>1417</v>
      </c>
      <c r="W4940" t="s">
        <v>1767</v>
      </c>
      <c r="X4940" t="s">
        <v>1269</v>
      </c>
      <c r="Y4940" t="s">
        <v>3275</v>
      </c>
      <c r="Z4940" t="s">
        <v>1909</v>
      </c>
      <c r="AA4940" t="s">
        <v>3979</v>
      </c>
      <c r="AB4940" s="198">
        <v>37196</v>
      </c>
      <c r="AC4940" s="198">
        <v>37346</v>
      </c>
    </row>
    <row r="4941" spans="1:30" x14ac:dyDescent="0.25">
      <c r="A4941" s="44" t="str">
        <f t="shared" si="386"/>
        <v>US Power Physical</v>
      </c>
      <c r="B4941" s="44" t="str">
        <f t="shared" si="387"/>
        <v>US</v>
      </c>
      <c r="C4941" s="44" t="str">
        <f t="shared" si="388"/>
        <v>Power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59</v>
      </c>
      <c r="F4941" s="213">
        <f t="shared" si="390"/>
        <v>2950</v>
      </c>
      <c r="G4941" s="202">
        <v>1313765</v>
      </c>
      <c r="H4941" s="198">
        <v>37041.55263888889</v>
      </c>
      <c r="I4941" t="s">
        <v>2992</v>
      </c>
      <c r="M4941" t="s">
        <v>1657</v>
      </c>
      <c r="N4941" t="s">
        <v>2977</v>
      </c>
      <c r="O4941" t="s">
        <v>1077</v>
      </c>
      <c r="P4941" s="199">
        <v>50</v>
      </c>
      <c r="S4941" t="s">
        <v>2945</v>
      </c>
      <c r="T4941" t="s">
        <v>3255</v>
      </c>
      <c r="U4941" s="201">
        <v>37.5</v>
      </c>
      <c r="V4941" t="s">
        <v>2996</v>
      </c>
      <c r="W4941" t="s">
        <v>2997</v>
      </c>
      <c r="X4941" t="s">
        <v>2998</v>
      </c>
      <c r="Y4941" t="s">
        <v>1072</v>
      </c>
      <c r="Z4941" t="s">
        <v>1904</v>
      </c>
      <c r="AA4941">
        <v>626612.1</v>
      </c>
      <c r="AB4941" s="198">
        <v>37257.71597222222</v>
      </c>
      <c r="AC4941" s="198">
        <v>37315.71597222222</v>
      </c>
    </row>
    <row r="4942" spans="1:30" x14ac:dyDescent="0.25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30</v>
      </c>
      <c r="F4942" s="213">
        <f t="shared" si="390"/>
        <v>300000</v>
      </c>
      <c r="G4942" s="202">
        <v>1313766</v>
      </c>
      <c r="H4942" s="198">
        <v>37041.55263888889</v>
      </c>
      <c r="I4942" t="s">
        <v>1098</v>
      </c>
      <c r="M4942" t="s">
        <v>2946</v>
      </c>
      <c r="N4942" t="s">
        <v>1524</v>
      </c>
      <c r="O4942" t="s">
        <v>443</v>
      </c>
      <c r="P4942" s="199">
        <v>10000</v>
      </c>
      <c r="S4942" t="s">
        <v>2947</v>
      </c>
      <c r="T4942" t="s">
        <v>3255</v>
      </c>
      <c r="U4942" s="201">
        <v>3.75</v>
      </c>
      <c r="V4942" t="s">
        <v>1009</v>
      </c>
      <c r="W4942" t="s">
        <v>1388</v>
      </c>
      <c r="X4942" t="s">
        <v>1461</v>
      </c>
      <c r="Y4942" t="s">
        <v>1528</v>
      </c>
      <c r="Z4942" t="s">
        <v>1909</v>
      </c>
      <c r="AA4942">
        <v>819105</v>
      </c>
      <c r="AB4942" s="198">
        <v>37043.875</v>
      </c>
      <c r="AC4942" s="198">
        <v>37072.875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1313768</v>
      </c>
      <c r="H4943" s="198">
        <v>37041.55269675926</v>
      </c>
      <c r="I4943" t="s">
        <v>1207</v>
      </c>
      <c r="M4943" t="s">
        <v>2946</v>
      </c>
      <c r="N4943" t="s">
        <v>1268</v>
      </c>
      <c r="O4943" t="s">
        <v>1537</v>
      </c>
      <c r="P4943" s="199">
        <v>5000</v>
      </c>
      <c r="S4943" t="s">
        <v>2947</v>
      </c>
      <c r="T4943" t="s">
        <v>3255</v>
      </c>
      <c r="U4943" s="201">
        <v>3.83</v>
      </c>
      <c r="V4943" t="s">
        <v>1208</v>
      </c>
      <c r="W4943" t="s">
        <v>1767</v>
      </c>
      <c r="X4943" t="s">
        <v>1269</v>
      </c>
      <c r="Y4943" t="s">
        <v>3275</v>
      </c>
      <c r="Z4943" t="s">
        <v>1909</v>
      </c>
      <c r="AA4943" t="s">
        <v>3980</v>
      </c>
      <c r="AB4943" s="198">
        <v>37073.875</v>
      </c>
      <c r="AC4943" s="198">
        <v>37103.875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465000</v>
      </c>
      <c r="G4944" s="202">
        <v>1313769</v>
      </c>
      <c r="H4944" s="198">
        <v>37041.552719907406</v>
      </c>
      <c r="I4944" t="s">
        <v>1267</v>
      </c>
      <c r="M4944" t="s">
        <v>2946</v>
      </c>
      <c r="N4944" t="s">
        <v>1268</v>
      </c>
      <c r="O4944" t="s">
        <v>1537</v>
      </c>
      <c r="P4944" s="199">
        <v>15000</v>
      </c>
      <c r="S4944" t="s">
        <v>2947</v>
      </c>
      <c r="T4944" t="s">
        <v>3255</v>
      </c>
      <c r="U4944" s="201">
        <v>3.83</v>
      </c>
      <c r="V4944" t="s">
        <v>1485</v>
      </c>
      <c r="W4944" t="s">
        <v>1767</v>
      </c>
      <c r="X4944" t="s">
        <v>1269</v>
      </c>
      <c r="Y4944" t="s">
        <v>3275</v>
      </c>
      <c r="Z4944" t="s">
        <v>1909</v>
      </c>
      <c r="AA4944" t="s">
        <v>3981</v>
      </c>
      <c r="AB4944" s="198">
        <v>37073.875</v>
      </c>
      <c r="AC4944" s="198">
        <v>37103.875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75000</v>
      </c>
      <c r="G4945" s="202">
        <v>1313770</v>
      </c>
      <c r="H4945" s="198">
        <v>37041.552824074075</v>
      </c>
      <c r="I4945" t="s">
        <v>1509</v>
      </c>
      <c r="M4945" t="s">
        <v>2946</v>
      </c>
      <c r="N4945" t="s">
        <v>1268</v>
      </c>
      <c r="O4945" t="s">
        <v>74</v>
      </c>
      <c r="Q4945" s="199">
        <v>2500</v>
      </c>
      <c r="S4945" t="s">
        <v>2947</v>
      </c>
      <c r="T4945" t="s">
        <v>3255</v>
      </c>
      <c r="U4945" s="201">
        <v>3.7650000000000001</v>
      </c>
      <c r="V4945" t="s">
        <v>2965</v>
      </c>
      <c r="W4945" t="s">
        <v>1580</v>
      </c>
      <c r="X4945" t="s">
        <v>1093</v>
      </c>
      <c r="Y4945" t="s">
        <v>3275</v>
      </c>
      <c r="Z4945" t="s">
        <v>1909</v>
      </c>
      <c r="AA4945" t="s">
        <v>3982</v>
      </c>
      <c r="AB4945" s="198">
        <v>37043.875</v>
      </c>
      <c r="AC4945" s="198">
        <v>37072.875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77500</v>
      </c>
      <c r="G4946" s="202">
        <v>1313771</v>
      </c>
      <c r="H4946" s="198">
        <v>37041.552847222221</v>
      </c>
      <c r="I4946" t="s">
        <v>1272</v>
      </c>
      <c r="M4946" t="s">
        <v>2946</v>
      </c>
      <c r="N4946" t="s">
        <v>1268</v>
      </c>
      <c r="O4946" t="s">
        <v>1537</v>
      </c>
      <c r="Q4946" s="199">
        <v>2500</v>
      </c>
      <c r="S4946" t="s">
        <v>2947</v>
      </c>
      <c r="T4946" t="s">
        <v>3255</v>
      </c>
      <c r="U4946" s="201">
        <v>3.84</v>
      </c>
      <c r="V4946" t="s">
        <v>318</v>
      </c>
      <c r="W4946" t="s">
        <v>1767</v>
      </c>
      <c r="X4946" t="s">
        <v>1269</v>
      </c>
      <c r="Y4946" t="s">
        <v>3275</v>
      </c>
      <c r="Z4946" t="s">
        <v>1909</v>
      </c>
      <c r="AA4946" t="s">
        <v>3983</v>
      </c>
      <c r="AB4946" s="198">
        <v>37073.875</v>
      </c>
      <c r="AC4946" s="198">
        <v>37103.875</v>
      </c>
    </row>
    <row r="4947" spans="1:29" x14ac:dyDescent="0.25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30</v>
      </c>
      <c r="F4947" s="213">
        <f t="shared" si="390"/>
        <v>300000</v>
      </c>
      <c r="G4947" s="202">
        <v>1313772</v>
      </c>
      <c r="H4947" s="198">
        <v>37041.552916666667</v>
      </c>
      <c r="I4947" t="s">
        <v>1569</v>
      </c>
      <c r="M4947" t="s">
        <v>2946</v>
      </c>
      <c r="N4947" t="s">
        <v>1524</v>
      </c>
      <c r="O4947" t="s">
        <v>3383</v>
      </c>
      <c r="P4947" s="199">
        <v>10000</v>
      </c>
      <c r="S4947" t="s">
        <v>2947</v>
      </c>
      <c r="T4947" t="s">
        <v>3255</v>
      </c>
      <c r="U4947" s="201">
        <v>3.92</v>
      </c>
      <c r="V4947" t="s">
        <v>1203</v>
      </c>
      <c r="W4947" t="s">
        <v>1117</v>
      </c>
      <c r="X4947" t="s">
        <v>1118</v>
      </c>
      <c r="Y4947" t="s">
        <v>1528</v>
      </c>
      <c r="Z4947" t="s">
        <v>1909</v>
      </c>
      <c r="AA4947">
        <v>819106</v>
      </c>
      <c r="AB4947" s="198">
        <v>37043.875</v>
      </c>
      <c r="AC4947" s="198">
        <v>37072.875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1313774</v>
      </c>
      <c r="H4948" s="198">
        <v>37041.552928240744</v>
      </c>
      <c r="I4948" t="s">
        <v>75</v>
      </c>
      <c r="M4948" t="s">
        <v>2946</v>
      </c>
      <c r="N4948" t="s">
        <v>1268</v>
      </c>
      <c r="O4948" t="s">
        <v>1537</v>
      </c>
      <c r="Q4948" s="199">
        <v>5000</v>
      </c>
      <c r="S4948" t="s">
        <v>2947</v>
      </c>
      <c r="T4948" t="s">
        <v>3255</v>
      </c>
      <c r="U4948" s="201">
        <v>3.84</v>
      </c>
      <c r="V4948" t="s">
        <v>3816</v>
      </c>
      <c r="W4948" t="s">
        <v>1767</v>
      </c>
      <c r="X4948" t="s">
        <v>1269</v>
      </c>
      <c r="Y4948" t="s">
        <v>3275</v>
      </c>
      <c r="Z4948" t="s">
        <v>1909</v>
      </c>
      <c r="AA4948" t="s">
        <v>3984</v>
      </c>
      <c r="AB4948" s="198">
        <v>37073.875</v>
      </c>
      <c r="AC4948" s="198">
        <v>37103.875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775000</v>
      </c>
      <c r="G4949" s="202">
        <v>1313775</v>
      </c>
      <c r="H4949" s="198">
        <v>37041.552951388891</v>
      </c>
      <c r="I4949" t="s">
        <v>2992</v>
      </c>
      <c r="M4949" t="s">
        <v>2946</v>
      </c>
      <c r="N4949" t="s">
        <v>1268</v>
      </c>
      <c r="O4949" t="s">
        <v>1537</v>
      </c>
      <c r="P4949" s="199">
        <v>25000</v>
      </c>
      <c r="S4949" t="s">
        <v>2947</v>
      </c>
      <c r="T4949" t="s">
        <v>3255</v>
      </c>
      <c r="U4949" s="201">
        <v>3.82</v>
      </c>
      <c r="V4949" t="s">
        <v>62</v>
      </c>
      <c r="W4949" t="s">
        <v>1767</v>
      </c>
      <c r="X4949" t="s">
        <v>1269</v>
      </c>
      <c r="Y4949" t="s">
        <v>3275</v>
      </c>
      <c r="Z4949" t="s">
        <v>1909</v>
      </c>
      <c r="AA4949" t="s">
        <v>3985</v>
      </c>
      <c r="AB4949" s="198">
        <v>37073.875</v>
      </c>
      <c r="AC4949" s="198">
        <v>37103.875</v>
      </c>
    </row>
    <row r="4950" spans="1:29" x14ac:dyDescent="0.25">
      <c r="A4950" s="44" t="str">
        <f t="shared" si="386"/>
        <v xml:space="preserve"> Natural Gas Physical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30</v>
      </c>
      <c r="F4950" s="213">
        <f t="shared" si="390"/>
        <v>150000</v>
      </c>
      <c r="G4950" s="202">
        <v>1313776</v>
      </c>
      <c r="H4950" s="198">
        <v>37041.553020833337</v>
      </c>
      <c r="I4950" t="s">
        <v>1468</v>
      </c>
      <c r="M4950" t="s">
        <v>2946</v>
      </c>
      <c r="N4950" t="s">
        <v>96</v>
      </c>
      <c r="O4950" t="s">
        <v>3128</v>
      </c>
      <c r="P4950" s="199">
        <v>5000</v>
      </c>
      <c r="S4950" t="s">
        <v>3329</v>
      </c>
      <c r="T4950" t="s">
        <v>97</v>
      </c>
      <c r="U4950" s="201">
        <v>4.96</v>
      </c>
      <c r="V4950" t="s">
        <v>1004</v>
      </c>
      <c r="W4950" t="s">
        <v>1502</v>
      </c>
      <c r="X4950" t="s">
        <v>99</v>
      </c>
      <c r="Y4950" t="s">
        <v>1528</v>
      </c>
      <c r="Z4950" t="s">
        <v>1910</v>
      </c>
      <c r="AA4950">
        <v>819107</v>
      </c>
      <c r="AB4950" s="198">
        <v>37043.875</v>
      </c>
      <c r="AC4950" s="198">
        <v>37072.875</v>
      </c>
    </row>
    <row r="4951" spans="1:29" x14ac:dyDescent="0.25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750</v>
      </c>
      <c r="G4951" s="202">
        <v>1313777</v>
      </c>
      <c r="H4951" s="198">
        <v>37041.553032407406</v>
      </c>
      <c r="I4951" t="s">
        <v>1267</v>
      </c>
      <c r="M4951" t="s">
        <v>1657</v>
      </c>
      <c r="N4951" t="s">
        <v>2902</v>
      </c>
      <c r="O4951" t="s">
        <v>1296</v>
      </c>
      <c r="Q4951" s="199">
        <v>25</v>
      </c>
      <c r="S4951" t="s">
        <v>2945</v>
      </c>
      <c r="T4951" t="s">
        <v>3255</v>
      </c>
      <c r="U4951" s="201">
        <v>255</v>
      </c>
      <c r="V4951" t="s">
        <v>1450</v>
      </c>
      <c r="W4951" t="s">
        <v>2907</v>
      </c>
      <c r="X4951" t="s">
        <v>2903</v>
      </c>
      <c r="Y4951" t="s">
        <v>1072</v>
      </c>
      <c r="Z4951" t="s">
        <v>1904</v>
      </c>
      <c r="AA4951">
        <v>626613.1</v>
      </c>
      <c r="AB4951" s="198">
        <v>37043.875</v>
      </c>
      <c r="AC4951" s="198">
        <v>37072.875</v>
      </c>
    </row>
    <row r="4952" spans="1:29" x14ac:dyDescent="0.25">
      <c r="A4952" s="44" t="str">
        <f t="shared" si="386"/>
        <v>US Power Physical</v>
      </c>
      <c r="B4952" s="44" t="str">
        <f t="shared" si="387"/>
        <v>US</v>
      </c>
      <c r="C4952" s="44" t="str">
        <f t="shared" si="388"/>
        <v>Power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1500</v>
      </c>
      <c r="G4952" s="202">
        <v>1313778</v>
      </c>
      <c r="H4952" s="198">
        <v>37041.553032407406</v>
      </c>
      <c r="I4952" t="s">
        <v>1238</v>
      </c>
      <c r="M4952" t="s">
        <v>1657</v>
      </c>
      <c r="N4952" t="s">
        <v>2977</v>
      </c>
      <c r="O4952" t="s">
        <v>1590</v>
      </c>
      <c r="P4952" s="199">
        <v>50</v>
      </c>
      <c r="S4952" t="s">
        <v>2945</v>
      </c>
      <c r="T4952" t="s">
        <v>3255</v>
      </c>
      <c r="U4952" s="201">
        <v>45.75</v>
      </c>
      <c r="V4952" t="s">
        <v>1076</v>
      </c>
      <c r="W4952" t="s">
        <v>1678</v>
      </c>
      <c r="X4952" t="s">
        <v>3202</v>
      </c>
      <c r="Y4952" t="s">
        <v>1072</v>
      </c>
      <c r="Z4952" t="s">
        <v>1904</v>
      </c>
      <c r="AA4952">
        <v>626614.1</v>
      </c>
      <c r="AB4952" s="198">
        <v>37043.600694444445</v>
      </c>
      <c r="AC4952" s="198">
        <v>37072.600694444445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300000</v>
      </c>
      <c r="G4953" s="202">
        <v>1313779</v>
      </c>
      <c r="H4953" s="198">
        <v>37041.553043981483</v>
      </c>
      <c r="I4953" t="s">
        <v>2910</v>
      </c>
      <c r="M4953" t="s">
        <v>2946</v>
      </c>
      <c r="N4953" t="s">
        <v>1268</v>
      </c>
      <c r="O4953" t="s">
        <v>434</v>
      </c>
      <c r="P4953" s="199">
        <v>10000</v>
      </c>
      <c r="S4953" t="s">
        <v>2947</v>
      </c>
      <c r="T4953" t="s">
        <v>3255</v>
      </c>
      <c r="U4953" s="201">
        <v>3.57</v>
      </c>
      <c r="V4953" t="s">
        <v>2958</v>
      </c>
      <c r="W4953" t="s">
        <v>2937</v>
      </c>
      <c r="X4953" t="s">
        <v>2938</v>
      </c>
      <c r="Y4953" t="s">
        <v>3275</v>
      </c>
      <c r="Z4953" t="s">
        <v>1909</v>
      </c>
      <c r="AA4953" t="s">
        <v>3986</v>
      </c>
      <c r="AB4953" s="198">
        <v>37043.875</v>
      </c>
      <c r="AC4953" s="198">
        <v>37072.875</v>
      </c>
    </row>
    <row r="4954" spans="1:29" x14ac:dyDescent="0.25">
      <c r="A4954" s="44" t="str">
        <f t="shared" si="386"/>
        <v>US Crude Financial</v>
      </c>
      <c r="B4954" s="44" t="str">
        <f t="shared" si="387"/>
        <v>US</v>
      </c>
      <c r="C4954" s="44" t="str">
        <f t="shared" si="388"/>
        <v>Crude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50000</v>
      </c>
      <c r="G4954" s="202">
        <v>1313780</v>
      </c>
      <c r="H4954" s="198">
        <v>37041.553067129629</v>
      </c>
      <c r="I4954" t="s">
        <v>1267</v>
      </c>
      <c r="M4954" t="s">
        <v>3086</v>
      </c>
      <c r="N4954" t="s">
        <v>1063</v>
      </c>
      <c r="O4954" t="s">
        <v>2972</v>
      </c>
      <c r="P4954" s="199">
        <v>50000</v>
      </c>
      <c r="S4954" t="s">
        <v>2953</v>
      </c>
      <c r="T4954" t="s">
        <v>3255</v>
      </c>
      <c r="U4954" s="201">
        <v>28.67</v>
      </c>
      <c r="V4954" t="s">
        <v>3332</v>
      </c>
      <c r="W4954" t="s">
        <v>1065</v>
      </c>
      <c r="X4954" t="s">
        <v>1066</v>
      </c>
      <c r="Y4954" t="s">
        <v>1670</v>
      </c>
      <c r="Z4954" t="s">
        <v>1909</v>
      </c>
      <c r="AA4954">
        <v>109864</v>
      </c>
      <c r="AB4954" s="198">
        <v>37073</v>
      </c>
      <c r="AC4954" s="198">
        <v>37103</v>
      </c>
    </row>
    <row r="4955" spans="1:29" x14ac:dyDescent="0.25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150000</v>
      </c>
      <c r="G4955" s="202">
        <v>1313781</v>
      </c>
      <c r="H4955" s="198">
        <v>37041.553124999999</v>
      </c>
      <c r="I4955" t="s">
        <v>1254</v>
      </c>
      <c r="M4955" t="s">
        <v>2946</v>
      </c>
      <c r="N4955" t="s">
        <v>1268</v>
      </c>
      <c r="O4955" t="s">
        <v>884</v>
      </c>
      <c r="Q4955" s="199">
        <v>5000</v>
      </c>
      <c r="S4955" t="s">
        <v>2947</v>
      </c>
      <c r="T4955" t="s">
        <v>3255</v>
      </c>
      <c r="U4955" s="201">
        <v>3.63</v>
      </c>
      <c r="V4955" t="s">
        <v>1393</v>
      </c>
      <c r="W4955" t="s">
        <v>2937</v>
      </c>
      <c r="X4955" t="s">
        <v>2938</v>
      </c>
      <c r="Y4955" t="s">
        <v>3275</v>
      </c>
      <c r="Z4955" t="s">
        <v>1909</v>
      </c>
      <c r="AA4955" t="s">
        <v>3987</v>
      </c>
      <c r="AB4955" s="198">
        <v>37043.875</v>
      </c>
      <c r="AC4955" s="198">
        <v>37072.875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1313782</v>
      </c>
      <c r="H4956" s="198">
        <v>37041.553182870368</v>
      </c>
      <c r="I4956" t="s">
        <v>2976</v>
      </c>
      <c r="M4956" t="s">
        <v>2946</v>
      </c>
      <c r="N4956" t="s">
        <v>1268</v>
      </c>
      <c r="O4956" t="s">
        <v>1555</v>
      </c>
      <c r="P4956" s="199">
        <v>5000</v>
      </c>
      <c r="S4956" t="s">
        <v>2947</v>
      </c>
      <c r="T4956" t="s">
        <v>3255</v>
      </c>
      <c r="U4956" s="201">
        <v>4.2450000000000001</v>
      </c>
      <c r="V4956" t="s">
        <v>2012</v>
      </c>
      <c r="W4956" t="s">
        <v>1767</v>
      </c>
      <c r="X4956" t="s">
        <v>1269</v>
      </c>
      <c r="Y4956" t="s">
        <v>3275</v>
      </c>
      <c r="Z4956" t="s">
        <v>1909</v>
      </c>
      <c r="AA4956" t="s">
        <v>3988</v>
      </c>
      <c r="AB4956" s="198">
        <v>37196</v>
      </c>
      <c r="AC4956" s="198">
        <v>37346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151</v>
      </c>
      <c r="F4957" s="213">
        <f t="shared" si="390"/>
        <v>377500</v>
      </c>
      <c r="G4957" s="202">
        <v>1313785</v>
      </c>
      <c r="H4957" s="198">
        <v>37041.553564814814</v>
      </c>
      <c r="I4957" t="s">
        <v>1532</v>
      </c>
      <c r="M4957" t="s">
        <v>2946</v>
      </c>
      <c r="N4957" t="s">
        <v>1268</v>
      </c>
      <c r="O4957" t="s">
        <v>1555</v>
      </c>
      <c r="P4957" s="199">
        <v>2500</v>
      </c>
      <c r="S4957" t="s">
        <v>2947</v>
      </c>
      <c r="T4957" t="s">
        <v>3255</v>
      </c>
      <c r="U4957" s="201">
        <v>4.2350000000000003</v>
      </c>
      <c r="V4957" t="s">
        <v>1533</v>
      </c>
      <c r="W4957" t="s">
        <v>1767</v>
      </c>
      <c r="X4957" t="s">
        <v>1269</v>
      </c>
      <c r="Y4957" t="s">
        <v>3275</v>
      </c>
      <c r="Z4957" t="s">
        <v>1909</v>
      </c>
      <c r="AA4957" t="s">
        <v>3989</v>
      </c>
      <c r="AB4957" s="198">
        <v>37196</v>
      </c>
      <c r="AC4957" s="198">
        <v>37346</v>
      </c>
    </row>
    <row r="4958" spans="1:29" x14ac:dyDescent="0.25">
      <c r="A4958" s="44" t="str">
        <f t="shared" si="386"/>
        <v>US Natural Gas Physical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10000</v>
      </c>
      <c r="G4958" s="202">
        <v>1313787</v>
      </c>
      <c r="H4958" s="198">
        <v>37041.553657407407</v>
      </c>
      <c r="I4958" t="s">
        <v>1464</v>
      </c>
      <c r="M4958" t="s">
        <v>2946</v>
      </c>
      <c r="N4958" t="s">
        <v>1524</v>
      </c>
      <c r="O4958" t="s">
        <v>3990</v>
      </c>
      <c r="Q4958" s="199">
        <v>10000</v>
      </c>
      <c r="S4958" t="s">
        <v>2947</v>
      </c>
      <c r="T4958" t="s">
        <v>3255</v>
      </c>
      <c r="U4958" s="201">
        <v>3.7450000000000001</v>
      </c>
      <c r="V4958" t="s">
        <v>1465</v>
      </c>
      <c r="W4958" t="s">
        <v>1101</v>
      </c>
      <c r="X4958" t="s">
        <v>1102</v>
      </c>
      <c r="Y4958" t="s">
        <v>1528</v>
      </c>
      <c r="Z4958" t="s">
        <v>1909</v>
      </c>
      <c r="AA4958">
        <v>819109</v>
      </c>
      <c r="AB4958" s="198">
        <v>37043.875</v>
      </c>
      <c r="AC4958" s="198">
        <v>37043.875</v>
      </c>
    </row>
    <row r="4959" spans="1:29" x14ac:dyDescent="0.25">
      <c r="A4959" s="44" t="str">
        <f t="shared" si="386"/>
        <v>US Crude Financial</v>
      </c>
      <c r="B4959" s="44" t="str">
        <f t="shared" si="387"/>
        <v>US</v>
      </c>
      <c r="C4959" s="44" t="str">
        <f t="shared" si="388"/>
        <v>Crude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50000</v>
      </c>
      <c r="G4959" s="202">
        <v>1313788</v>
      </c>
      <c r="H4959" s="198">
        <v>37041.553807870368</v>
      </c>
      <c r="I4959" t="s">
        <v>1062</v>
      </c>
      <c r="M4959" t="s">
        <v>3086</v>
      </c>
      <c r="N4959" t="s">
        <v>1063</v>
      </c>
      <c r="O4959" t="s">
        <v>2972</v>
      </c>
      <c r="Q4959" s="199">
        <v>50000</v>
      </c>
      <c r="S4959" t="s">
        <v>2953</v>
      </c>
      <c r="T4959" t="s">
        <v>3255</v>
      </c>
      <c r="U4959" s="201">
        <v>28.67</v>
      </c>
      <c r="V4959" t="s">
        <v>1513</v>
      </c>
      <c r="W4959" t="s">
        <v>1065</v>
      </c>
      <c r="X4959" t="s">
        <v>1066</v>
      </c>
      <c r="Y4959" t="s">
        <v>1670</v>
      </c>
      <c r="Z4959" t="s">
        <v>1909</v>
      </c>
      <c r="AA4959">
        <v>109866</v>
      </c>
      <c r="AB4959" s="198">
        <v>37073</v>
      </c>
      <c r="AC4959" s="198">
        <v>37103</v>
      </c>
    </row>
    <row r="4960" spans="1:29" x14ac:dyDescent="0.25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775000</v>
      </c>
      <c r="G4960" s="202">
        <v>1313791</v>
      </c>
      <c r="H4960" s="198">
        <v>37041.554085648146</v>
      </c>
      <c r="I4960" t="s">
        <v>2976</v>
      </c>
      <c r="M4960" t="s">
        <v>2946</v>
      </c>
      <c r="N4960" t="s">
        <v>1268</v>
      </c>
      <c r="O4960" t="s">
        <v>1537</v>
      </c>
      <c r="P4960" s="199">
        <v>25000</v>
      </c>
      <c r="S4960" t="s">
        <v>2947</v>
      </c>
      <c r="T4960" t="s">
        <v>3255</v>
      </c>
      <c r="U4960" s="201">
        <v>3.81</v>
      </c>
      <c r="V4960" t="s">
        <v>1085</v>
      </c>
      <c r="W4960" t="s">
        <v>1767</v>
      </c>
      <c r="X4960" t="s">
        <v>1269</v>
      </c>
      <c r="Y4960" t="s">
        <v>3275</v>
      </c>
      <c r="Z4960" t="s">
        <v>1909</v>
      </c>
      <c r="AA4960" t="s">
        <v>3991</v>
      </c>
      <c r="AB4960" s="198">
        <v>37073.875</v>
      </c>
      <c r="AC4960" s="198">
        <v>37103.875</v>
      </c>
    </row>
    <row r="4961" spans="1:29" x14ac:dyDescent="0.25">
      <c r="A4961" s="44" t="str">
        <f t="shared" si="386"/>
        <v>US Power Financial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92</v>
      </c>
      <c r="F4961" s="213">
        <f t="shared" si="390"/>
        <v>4600</v>
      </c>
      <c r="G4961" s="202">
        <v>1313793</v>
      </c>
      <c r="H4961" s="198">
        <v>37041.554236111115</v>
      </c>
      <c r="I4961" t="s">
        <v>2999</v>
      </c>
      <c r="M4961" t="s">
        <v>1657</v>
      </c>
      <c r="N4961" t="s">
        <v>1069</v>
      </c>
      <c r="O4961" t="s">
        <v>283</v>
      </c>
      <c r="P4961" s="199">
        <v>50</v>
      </c>
      <c r="S4961" t="s">
        <v>2945</v>
      </c>
      <c r="T4961" t="s">
        <v>3255</v>
      </c>
      <c r="U4961" s="201">
        <v>51.75</v>
      </c>
      <c r="V4961" t="s">
        <v>3160</v>
      </c>
      <c r="W4961" t="s">
        <v>1253</v>
      </c>
      <c r="X4961" t="s">
        <v>3001</v>
      </c>
      <c r="Y4961" t="s">
        <v>1072</v>
      </c>
      <c r="Z4961" t="s">
        <v>1909</v>
      </c>
      <c r="AA4961">
        <v>626615.1</v>
      </c>
      <c r="AB4961" s="198">
        <v>37165</v>
      </c>
      <c r="AC4961" s="198">
        <v>37256</v>
      </c>
    </row>
    <row r="4962" spans="1:29" x14ac:dyDescent="0.25">
      <c r="A4962" s="44" t="str">
        <f t="shared" si="386"/>
        <v>US Power Financial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3">
        <f t="shared" si="390"/>
        <v>1500</v>
      </c>
      <c r="G4962" s="202">
        <v>1313794</v>
      </c>
      <c r="H4962" s="198">
        <v>37041.554305555554</v>
      </c>
      <c r="I4962" t="s">
        <v>2999</v>
      </c>
      <c r="M4962" t="s">
        <v>1657</v>
      </c>
      <c r="N4962" t="s">
        <v>1069</v>
      </c>
      <c r="O4962" t="s">
        <v>404</v>
      </c>
      <c r="P4962" s="199">
        <v>50</v>
      </c>
      <c r="S4962" t="s">
        <v>2945</v>
      </c>
      <c r="T4962" t="s">
        <v>3255</v>
      </c>
      <c r="U4962" s="201">
        <v>53.25</v>
      </c>
      <c r="V4962" t="s">
        <v>3160</v>
      </c>
      <c r="W4962" t="s">
        <v>1253</v>
      </c>
      <c r="X4962" t="s">
        <v>3001</v>
      </c>
      <c r="Y4962" t="s">
        <v>1072</v>
      </c>
      <c r="Z4962" t="s">
        <v>1909</v>
      </c>
      <c r="AA4962">
        <v>626616.1</v>
      </c>
      <c r="AB4962" s="198">
        <v>37135</v>
      </c>
      <c r="AC4962" s="198">
        <v>37164</v>
      </c>
    </row>
    <row r="4963" spans="1:29" x14ac:dyDescent="0.25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300000</v>
      </c>
      <c r="G4963" s="202">
        <v>1313796</v>
      </c>
      <c r="H4963" s="198">
        <v>37041.554537037038</v>
      </c>
      <c r="I4963" t="s">
        <v>2987</v>
      </c>
      <c r="M4963" t="s">
        <v>2946</v>
      </c>
      <c r="N4963" t="s">
        <v>1268</v>
      </c>
      <c r="O4963" t="s">
        <v>3670</v>
      </c>
      <c r="P4963" s="199">
        <v>10000</v>
      </c>
      <c r="S4963" t="s">
        <v>2947</v>
      </c>
      <c r="T4963" t="s">
        <v>3255</v>
      </c>
      <c r="U4963" s="201">
        <v>3.9249999999999998</v>
      </c>
      <c r="V4963" t="s">
        <v>1467</v>
      </c>
      <c r="W4963" t="s">
        <v>1117</v>
      </c>
      <c r="X4963" t="s">
        <v>3671</v>
      </c>
      <c r="Y4963" t="s">
        <v>3275</v>
      </c>
      <c r="Z4963" t="s">
        <v>1909</v>
      </c>
      <c r="AA4963" t="s">
        <v>3992</v>
      </c>
      <c r="AB4963" s="198">
        <v>37043.875</v>
      </c>
      <c r="AC4963" s="198">
        <v>37072.875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77500</v>
      </c>
      <c r="G4964" s="202">
        <v>1313798</v>
      </c>
      <c r="H4964" s="198">
        <v>37041.554560185185</v>
      </c>
      <c r="I4964" t="s">
        <v>1573</v>
      </c>
      <c r="M4964" t="s">
        <v>2946</v>
      </c>
      <c r="N4964" t="s">
        <v>1268</v>
      </c>
      <c r="O4964" t="s">
        <v>1537</v>
      </c>
      <c r="P4964" s="199">
        <v>2500</v>
      </c>
      <c r="S4964" t="s">
        <v>2947</v>
      </c>
      <c r="T4964" t="s">
        <v>3255</v>
      </c>
      <c r="U4964" s="201">
        <v>3.82</v>
      </c>
      <c r="V4964" t="s">
        <v>3176</v>
      </c>
      <c r="W4964" t="s">
        <v>1767</v>
      </c>
      <c r="X4964" t="s">
        <v>1269</v>
      </c>
      <c r="Y4964" t="s">
        <v>3275</v>
      </c>
      <c r="Z4964" t="s">
        <v>1909</v>
      </c>
      <c r="AA4964" t="s">
        <v>3993</v>
      </c>
      <c r="AB4964" s="198">
        <v>37073.875</v>
      </c>
      <c r="AC4964" s="198">
        <v>37103.875</v>
      </c>
    </row>
    <row r="4965" spans="1:29" x14ac:dyDescent="0.25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151</v>
      </c>
      <c r="F4965" s="213">
        <f t="shared" si="390"/>
        <v>377500</v>
      </c>
      <c r="G4965" s="202">
        <v>1313800</v>
      </c>
      <c r="H4965" s="198">
        <v>37041.554652777777</v>
      </c>
      <c r="I4965" t="s">
        <v>3227</v>
      </c>
      <c r="M4965" t="s">
        <v>2946</v>
      </c>
      <c r="N4965" t="s">
        <v>1268</v>
      </c>
      <c r="O4965" t="s">
        <v>1555</v>
      </c>
      <c r="Q4965" s="199">
        <v>2500</v>
      </c>
      <c r="S4965" t="s">
        <v>2947</v>
      </c>
      <c r="T4965" t="s">
        <v>3255</v>
      </c>
      <c r="U4965" s="201">
        <v>4.2549999999999999</v>
      </c>
      <c r="V4965" t="s">
        <v>3198</v>
      </c>
      <c r="W4965" t="s">
        <v>1767</v>
      </c>
      <c r="X4965" t="s">
        <v>1269</v>
      </c>
      <c r="Y4965" t="s">
        <v>3275</v>
      </c>
      <c r="Z4965" t="s">
        <v>1909</v>
      </c>
      <c r="AA4965" t="s">
        <v>3994</v>
      </c>
      <c r="AB4965" s="198">
        <v>37196</v>
      </c>
      <c r="AC4965" s="198">
        <v>37346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300000</v>
      </c>
      <c r="G4966" s="202">
        <v>1313801</v>
      </c>
      <c r="H4966" s="198">
        <v>37041.554664351854</v>
      </c>
      <c r="I4966" t="s">
        <v>75</v>
      </c>
      <c r="M4966" t="s">
        <v>2946</v>
      </c>
      <c r="N4966" t="s">
        <v>1268</v>
      </c>
      <c r="O4966" t="s">
        <v>74</v>
      </c>
      <c r="Q4966" s="199">
        <v>10000</v>
      </c>
      <c r="S4966" t="s">
        <v>2947</v>
      </c>
      <c r="T4966" t="s">
        <v>3255</v>
      </c>
      <c r="U4966" s="201">
        <v>3.7450000000000001</v>
      </c>
      <c r="V4966" t="s">
        <v>1466</v>
      </c>
      <c r="W4966" t="s">
        <v>1580</v>
      </c>
      <c r="X4966" t="s">
        <v>1093</v>
      </c>
      <c r="Y4966" t="s">
        <v>3275</v>
      </c>
      <c r="Z4966" t="s">
        <v>1909</v>
      </c>
      <c r="AA4966" t="s">
        <v>3995</v>
      </c>
      <c r="AB4966" s="198">
        <v>37043.875</v>
      </c>
      <c r="AC4966" s="198">
        <v>37072.875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13">
        <f t="shared" si="390"/>
        <v>30000</v>
      </c>
      <c r="G4967" s="202">
        <v>1313804</v>
      </c>
      <c r="H4967" s="198">
        <v>37041.554895833331</v>
      </c>
      <c r="I4967" t="s">
        <v>1335</v>
      </c>
      <c r="M4967" t="s">
        <v>2946</v>
      </c>
      <c r="N4967" t="s">
        <v>1268</v>
      </c>
      <c r="O4967" t="s">
        <v>1168</v>
      </c>
      <c r="P4967" s="199">
        <v>1000</v>
      </c>
      <c r="S4967" t="s">
        <v>2947</v>
      </c>
      <c r="T4967" t="s">
        <v>3255</v>
      </c>
      <c r="U4967" s="201">
        <v>3.76</v>
      </c>
      <c r="V4967" t="s">
        <v>3996</v>
      </c>
      <c r="W4967" t="s">
        <v>1402</v>
      </c>
      <c r="X4967" t="s">
        <v>1403</v>
      </c>
      <c r="Y4967" t="s">
        <v>3275</v>
      </c>
      <c r="Z4967" t="s">
        <v>1909</v>
      </c>
      <c r="AA4967" t="s">
        <v>3997</v>
      </c>
      <c r="AB4967" s="198">
        <v>37043.875</v>
      </c>
      <c r="AC4967" s="198">
        <v>37072.875</v>
      </c>
    </row>
    <row r="4968" spans="1:29" x14ac:dyDescent="0.25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13">
        <f t="shared" si="390"/>
        <v>377500</v>
      </c>
      <c r="G4968" s="202">
        <v>1313806</v>
      </c>
      <c r="H4968" s="198">
        <v>37041.554976851854</v>
      </c>
      <c r="I4968" t="s">
        <v>1546</v>
      </c>
      <c r="M4968" t="s">
        <v>2946</v>
      </c>
      <c r="N4968" t="s">
        <v>1268</v>
      </c>
      <c r="O4968" t="s">
        <v>1555</v>
      </c>
      <c r="P4968" s="199">
        <v>2500</v>
      </c>
      <c r="S4968" t="s">
        <v>2947</v>
      </c>
      <c r="T4968" t="s">
        <v>3255</v>
      </c>
      <c r="U4968" s="201">
        <v>4.2350000000000003</v>
      </c>
      <c r="V4968" t="s">
        <v>1504</v>
      </c>
      <c r="W4968" t="s">
        <v>1767</v>
      </c>
      <c r="X4968" t="s">
        <v>1269</v>
      </c>
      <c r="Y4968" t="s">
        <v>3275</v>
      </c>
      <c r="Z4968" t="s">
        <v>1909</v>
      </c>
      <c r="AA4968" t="s">
        <v>3998</v>
      </c>
      <c r="AB4968" s="198">
        <v>37196</v>
      </c>
      <c r="AC4968" s="198">
        <v>37346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151</v>
      </c>
      <c r="F4969" s="213">
        <f t="shared" si="390"/>
        <v>755000</v>
      </c>
      <c r="G4969" s="202">
        <v>1313809</v>
      </c>
      <c r="H4969" s="198">
        <v>37041.555185185185</v>
      </c>
      <c r="I4969" t="s">
        <v>3095</v>
      </c>
      <c r="M4969" t="s">
        <v>2946</v>
      </c>
      <c r="N4969" t="s">
        <v>1268</v>
      </c>
      <c r="O4969" t="s">
        <v>1555</v>
      </c>
      <c r="P4969" s="199">
        <v>5000</v>
      </c>
      <c r="S4969" t="s">
        <v>2947</v>
      </c>
      <c r="T4969" t="s">
        <v>3255</v>
      </c>
      <c r="U4969" s="201">
        <v>4.2350000000000003</v>
      </c>
      <c r="V4969" t="s">
        <v>71</v>
      </c>
      <c r="W4969" t="s">
        <v>1767</v>
      </c>
      <c r="X4969" t="s">
        <v>1269</v>
      </c>
      <c r="Y4969" t="s">
        <v>3275</v>
      </c>
      <c r="Z4969" t="s">
        <v>1909</v>
      </c>
      <c r="AA4969" t="s">
        <v>3999</v>
      </c>
      <c r="AB4969" s="198">
        <v>37196</v>
      </c>
      <c r="AC4969" s="198">
        <v>37346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3">
        <f t="shared" si="390"/>
        <v>150000</v>
      </c>
      <c r="G4970" s="202">
        <v>1313810</v>
      </c>
      <c r="H4970" s="198">
        <v>37041.555335648147</v>
      </c>
      <c r="I4970" t="s">
        <v>2976</v>
      </c>
      <c r="M4970" t="s">
        <v>2946</v>
      </c>
      <c r="N4970" t="s">
        <v>1268</v>
      </c>
      <c r="O4970" t="s">
        <v>436</v>
      </c>
      <c r="P4970" s="199">
        <v>5000</v>
      </c>
      <c r="S4970" t="s">
        <v>2947</v>
      </c>
      <c r="T4970" t="s">
        <v>3255</v>
      </c>
      <c r="U4970" s="201">
        <v>3.6724999999999999</v>
      </c>
      <c r="V4970" t="s">
        <v>1445</v>
      </c>
      <c r="W4970" t="s">
        <v>2914</v>
      </c>
      <c r="X4970" t="s">
        <v>2915</v>
      </c>
      <c r="Y4970" t="s">
        <v>3275</v>
      </c>
      <c r="Z4970" t="s">
        <v>1909</v>
      </c>
      <c r="AA4970" t="s">
        <v>4000</v>
      </c>
      <c r="AB4970" s="198">
        <v>37043.875</v>
      </c>
      <c r="AC4970" s="198">
        <v>37072.875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151</v>
      </c>
      <c r="F4971" s="213">
        <f t="shared" si="390"/>
        <v>755000</v>
      </c>
      <c r="G4971" s="202">
        <v>1313814</v>
      </c>
      <c r="H4971" s="198">
        <v>37041.555543981478</v>
      </c>
      <c r="I4971" t="s">
        <v>2976</v>
      </c>
      <c r="M4971" t="s">
        <v>2946</v>
      </c>
      <c r="N4971" t="s">
        <v>1268</v>
      </c>
      <c r="O4971" t="s">
        <v>1555</v>
      </c>
      <c r="P4971" s="199">
        <v>5000</v>
      </c>
      <c r="S4971" t="s">
        <v>2947</v>
      </c>
      <c r="T4971" t="s">
        <v>3255</v>
      </c>
      <c r="U4971" s="201">
        <v>4.2300000000000004</v>
      </c>
      <c r="V4971" t="s">
        <v>39</v>
      </c>
      <c r="W4971" t="s">
        <v>1767</v>
      </c>
      <c r="X4971" t="s">
        <v>1269</v>
      </c>
      <c r="Y4971" t="s">
        <v>3275</v>
      </c>
      <c r="Z4971" t="s">
        <v>1909</v>
      </c>
      <c r="AA4971" t="s">
        <v>4001</v>
      </c>
      <c r="AB4971" s="198">
        <v>37196</v>
      </c>
      <c r="AC4971" s="198">
        <v>37346</v>
      </c>
    </row>
    <row r="4972" spans="1:29" x14ac:dyDescent="0.25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92</v>
      </c>
      <c r="F4972" s="213">
        <f t="shared" si="390"/>
        <v>2300</v>
      </c>
      <c r="G4972" s="202">
        <v>1313815</v>
      </c>
      <c r="H4972" s="198">
        <v>37041.555590277778</v>
      </c>
      <c r="I4972" t="s">
        <v>1523</v>
      </c>
      <c r="M4972" t="s">
        <v>1657</v>
      </c>
      <c r="N4972" t="s">
        <v>2904</v>
      </c>
      <c r="O4972" t="s">
        <v>467</v>
      </c>
      <c r="P4972" s="199">
        <v>25</v>
      </c>
      <c r="S4972" t="s">
        <v>2945</v>
      </c>
      <c r="T4972" t="s">
        <v>3255</v>
      </c>
      <c r="U4972" s="201">
        <v>124</v>
      </c>
      <c r="V4972" t="s">
        <v>294</v>
      </c>
      <c r="W4972" t="s">
        <v>293</v>
      </c>
      <c r="X4972" t="s">
        <v>295</v>
      </c>
      <c r="Y4972" t="s">
        <v>1072</v>
      </c>
      <c r="Z4972" t="s">
        <v>1904</v>
      </c>
      <c r="AA4972">
        <v>626623.1</v>
      </c>
      <c r="AB4972" s="198">
        <v>37438</v>
      </c>
      <c r="AC4972" s="198">
        <v>37529</v>
      </c>
    </row>
    <row r="4973" spans="1:29" x14ac:dyDescent="0.25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30</v>
      </c>
      <c r="F4973" s="213">
        <f t="shared" si="390"/>
        <v>150000</v>
      </c>
      <c r="G4973" s="202">
        <v>1313817</v>
      </c>
      <c r="H4973" s="198">
        <v>37041.555648148147</v>
      </c>
      <c r="I4973" t="s">
        <v>1471</v>
      </c>
      <c r="M4973" t="s">
        <v>2946</v>
      </c>
      <c r="N4973" t="s">
        <v>1524</v>
      </c>
      <c r="O4973" t="s">
        <v>891</v>
      </c>
      <c r="P4973" s="199">
        <v>5000</v>
      </c>
      <c r="S4973" t="s">
        <v>2947</v>
      </c>
      <c r="T4973" t="s">
        <v>3255</v>
      </c>
      <c r="U4973" s="201">
        <v>4.1950000000000003</v>
      </c>
      <c r="V4973" t="s">
        <v>4002</v>
      </c>
      <c r="W4973" t="s">
        <v>250</v>
      </c>
      <c r="X4973" t="s">
        <v>70</v>
      </c>
      <c r="Y4973" t="s">
        <v>1528</v>
      </c>
      <c r="Z4973" t="s">
        <v>1909</v>
      </c>
      <c r="AA4973">
        <v>819113</v>
      </c>
      <c r="AB4973" s="198">
        <v>37043.875</v>
      </c>
      <c r="AC4973" s="198">
        <v>37072.875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1313820</v>
      </c>
      <c r="H4974" s="198">
        <v>37041.555659722224</v>
      </c>
      <c r="I4974" t="s">
        <v>1267</v>
      </c>
      <c r="M4974" t="s">
        <v>2946</v>
      </c>
      <c r="N4974" t="s">
        <v>1268</v>
      </c>
      <c r="O4974" t="s">
        <v>1537</v>
      </c>
      <c r="Q4974" s="199">
        <v>5000</v>
      </c>
      <c r="S4974" t="s">
        <v>2947</v>
      </c>
      <c r="T4974" t="s">
        <v>3255</v>
      </c>
      <c r="U4974" s="201">
        <v>3.84</v>
      </c>
      <c r="V4974" t="s">
        <v>1359</v>
      </c>
      <c r="W4974" t="s">
        <v>1767</v>
      </c>
      <c r="X4974" t="s">
        <v>1269</v>
      </c>
      <c r="Y4974" t="s">
        <v>3275</v>
      </c>
      <c r="Z4974" t="s">
        <v>1909</v>
      </c>
      <c r="AA4974" t="s">
        <v>4003</v>
      </c>
      <c r="AB4974" s="198">
        <v>37073.875</v>
      </c>
      <c r="AC4974" s="198">
        <v>37103.875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150000</v>
      </c>
      <c r="G4975" s="202">
        <v>1313819</v>
      </c>
      <c r="H4975" s="198">
        <v>37041.555659722224</v>
      </c>
      <c r="I4975" t="s">
        <v>381</v>
      </c>
      <c r="M4975" t="s">
        <v>2946</v>
      </c>
      <c r="N4975" t="s">
        <v>1268</v>
      </c>
      <c r="O4975" t="s">
        <v>1168</v>
      </c>
      <c r="P4975" s="199">
        <v>5000</v>
      </c>
      <c r="S4975" t="s">
        <v>2947</v>
      </c>
      <c r="T4975" t="s">
        <v>3255</v>
      </c>
      <c r="U4975" s="201">
        <v>3.78</v>
      </c>
      <c r="V4975" t="s">
        <v>382</v>
      </c>
      <c r="W4975" t="s">
        <v>1402</v>
      </c>
      <c r="X4975" t="s">
        <v>1403</v>
      </c>
      <c r="Y4975" t="s">
        <v>3275</v>
      </c>
      <c r="Z4975" t="s">
        <v>1909</v>
      </c>
      <c r="AA4975" t="s">
        <v>4004</v>
      </c>
      <c r="AB4975" s="198">
        <v>37043.875</v>
      </c>
      <c r="AC4975" s="198">
        <v>37072.875</v>
      </c>
    </row>
    <row r="4976" spans="1:29" x14ac:dyDescent="0.25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1313821</v>
      </c>
      <c r="H4976" s="198">
        <v>37041.555787037039</v>
      </c>
      <c r="I4976" t="s">
        <v>1062</v>
      </c>
      <c r="M4976" t="s">
        <v>3086</v>
      </c>
      <c r="N4976" t="s">
        <v>1063</v>
      </c>
      <c r="O4976" t="s">
        <v>2972</v>
      </c>
      <c r="P4976" s="199">
        <v>50000</v>
      </c>
      <c r="S4976" t="s">
        <v>2953</v>
      </c>
      <c r="T4976" t="s">
        <v>3255</v>
      </c>
      <c r="U4976" s="201">
        <v>28.65</v>
      </c>
      <c r="V4976" t="s">
        <v>1064</v>
      </c>
      <c r="W4976" t="s">
        <v>1065</v>
      </c>
      <c r="X4976" t="s">
        <v>1066</v>
      </c>
      <c r="Y4976" t="s">
        <v>1670</v>
      </c>
      <c r="Z4976" t="s">
        <v>1909</v>
      </c>
      <c r="AA4976">
        <v>109867</v>
      </c>
      <c r="AB4976" s="198">
        <v>37073</v>
      </c>
      <c r="AC4976" s="198">
        <v>37103</v>
      </c>
    </row>
    <row r="4977" spans="1:29" x14ac:dyDescent="0.25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620000</v>
      </c>
      <c r="G4977" s="202">
        <v>1313823</v>
      </c>
      <c r="H4977" s="198">
        <v>37041.555821759262</v>
      </c>
      <c r="I4977" t="s">
        <v>1600</v>
      </c>
      <c r="M4977" t="s">
        <v>2946</v>
      </c>
      <c r="N4977" t="s">
        <v>1268</v>
      </c>
      <c r="O4977" t="s">
        <v>1537</v>
      </c>
      <c r="Q4977" s="199">
        <v>20000</v>
      </c>
      <c r="S4977" t="s">
        <v>2947</v>
      </c>
      <c r="T4977" t="s">
        <v>3255</v>
      </c>
      <c r="U4977" s="201">
        <v>3.84</v>
      </c>
      <c r="V4977" t="s">
        <v>3116</v>
      </c>
      <c r="W4977" t="s">
        <v>1767</v>
      </c>
      <c r="X4977" t="s">
        <v>1269</v>
      </c>
      <c r="Y4977" t="s">
        <v>3275</v>
      </c>
      <c r="Z4977" t="s">
        <v>1909</v>
      </c>
      <c r="AA4977" t="s">
        <v>4005</v>
      </c>
      <c r="AB4977" s="198">
        <v>37073.875</v>
      </c>
      <c r="AC4977" s="198">
        <v>37103.875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123</v>
      </c>
      <c r="F4978" s="213">
        <f t="shared" si="390"/>
        <v>615000</v>
      </c>
      <c r="G4978" s="202">
        <v>1313822</v>
      </c>
      <c r="H4978" s="198">
        <v>37041.555821759262</v>
      </c>
      <c r="I4978" t="s">
        <v>1532</v>
      </c>
      <c r="M4978" t="s">
        <v>2946</v>
      </c>
      <c r="N4978" t="s">
        <v>1268</v>
      </c>
      <c r="O4978" t="s">
        <v>251</v>
      </c>
      <c r="Q4978" s="199">
        <v>5000</v>
      </c>
      <c r="S4978" t="s">
        <v>2947</v>
      </c>
      <c r="T4978" t="s">
        <v>3255</v>
      </c>
      <c r="U4978" s="201">
        <v>3.9249999999999998</v>
      </c>
      <c r="V4978" t="s">
        <v>2913</v>
      </c>
      <c r="W4978" t="s">
        <v>1767</v>
      </c>
      <c r="X4978" t="s">
        <v>1269</v>
      </c>
      <c r="Y4978" t="s">
        <v>3275</v>
      </c>
      <c r="Z4978" t="s">
        <v>1909</v>
      </c>
      <c r="AA4978" t="s">
        <v>4006</v>
      </c>
      <c r="AB4978" s="198">
        <v>37073</v>
      </c>
      <c r="AC4978" s="198">
        <v>37195</v>
      </c>
    </row>
    <row r="4979" spans="1:29" x14ac:dyDescent="0.25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300000</v>
      </c>
      <c r="G4979" s="202">
        <v>1313828</v>
      </c>
      <c r="H4979" s="198">
        <v>37041.556030092594</v>
      </c>
      <c r="I4979" t="s">
        <v>3225</v>
      </c>
      <c r="M4979" t="s">
        <v>2946</v>
      </c>
      <c r="N4979" t="s">
        <v>1268</v>
      </c>
      <c r="O4979" t="s">
        <v>2049</v>
      </c>
      <c r="Q4979" s="199">
        <v>10000</v>
      </c>
      <c r="S4979" t="s">
        <v>2947</v>
      </c>
      <c r="T4979" t="s">
        <v>3255</v>
      </c>
      <c r="U4979" s="201">
        <v>3.6349999999999998</v>
      </c>
      <c r="V4979" t="s">
        <v>1437</v>
      </c>
      <c r="W4979" t="s">
        <v>91</v>
      </c>
      <c r="X4979" t="s">
        <v>1279</v>
      </c>
      <c r="Y4979" t="s">
        <v>3275</v>
      </c>
      <c r="Z4979" t="s">
        <v>1909</v>
      </c>
      <c r="AA4979" t="s">
        <v>4007</v>
      </c>
      <c r="AB4979" s="198">
        <v>37043.875</v>
      </c>
      <c r="AC4979" s="198">
        <v>37072.875</v>
      </c>
    </row>
    <row r="4980" spans="1:29" x14ac:dyDescent="0.25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151</v>
      </c>
      <c r="F4980" s="213">
        <f t="shared" si="390"/>
        <v>755000</v>
      </c>
      <c r="G4980" s="202">
        <v>1313829</v>
      </c>
      <c r="H4980" s="198">
        <v>37041.55605324074</v>
      </c>
      <c r="I4980" t="s">
        <v>1532</v>
      </c>
      <c r="M4980" t="s">
        <v>2946</v>
      </c>
      <c r="N4980" t="s">
        <v>1268</v>
      </c>
      <c r="O4980" t="s">
        <v>1555</v>
      </c>
      <c r="Q4980" s="199">
        <v>5000</v>
      </c>
      <c r="S4980" t="s">
        <v>2947</v>
      </c>
      <c r="T4980" t="s">
        <v>3255</v>
      </c>
      <c r="U4980" s="201">
        <v>4.2549999999999999</v>
      </c>
      <c r="V4980" t="s">
        <v>2913</v>
      </c>
      <c r="W4980" t="s">
        <v>1767</v>
      </c>
      <c r="X4980" t="s">
        <v>1269</v>
      </c>
      <c r="Y4980" t="s">
        <v>3275</v>
      </c>
      <c r="Z4980" t="s">
        <v>1909</v>
      </c>
      <c r="AA4980" t="s">
        <v>4008</v>
      </c>
      <c r="AB4980" s="198">
        <v>37196</v>
      </c>
      <c r="AC4980" s="198">
        <v>37346</v>
      </c>
    </row>
    <row r="4981" spans="1:29" x14ac:dyDescent="0.25">
      <c r="A4981" s="44" t="str">
        <f t="shared" si="386"/>
        <v>US Power Physical</v>
      </c>
      <c r="B4981" s="44" t="str">
        <f t="shared" si="387"/>
        <v>US</v>
      </c>
      <c r="C4981" s="44" t="str">
        <f t="shared" si="388"/>
        <v>Power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5</v>
      </c>
      <c r="F4981" s="213">
        <f t="shared" si="390"/>
        <v>250</v>
      </c>
      <c r="G4981" s="202">
        <v>1313830</v>
      </c>
      <c r="H4981" s="198">
        <v>37041.55605324074</v>
      </c>
      <c r="I4981" t="s">
        <v>1238</v>
      </c>
      <c r="M4981" t="s">
        <v>1657</v>
      </c>
      <c r="N4981" t="s">
        <v>2977</v>
      </c>
      <c r="O4981" t="s">
        <v>879</v>
      </c>
      <c r="Q4981" s="199">
        <v>50</v>
      </c>
      <c r="S4981" t="s">
        <v>2945</v>
      </c>
      <c r="T4981" t="s">
        <v>3255</v>
      </c>
      <c r="U4981" s="201">
        <v>37.5</v>
      </c>
      <c r="V4981" t="s">
        <v>1076</v>
      </c>
      <c r="W4981" t="s">
        <v>1678</v>
      </c>
      <c r="X4981" t="s">
        <v>2986</v>
      </c>
      <c r="Y4981" t="s">
        <v>1072</v>
      </c>
      <c r="Z4981" t="s">
        <v>1904</v>
      </c>
      <c r="AA4981">
        <v>626626.1</v>
      </c>
      <c r="AB4981" s="198">
        <v>37046.875</v>
      </c>
      <c r="AC4981" s="198">
        <v>37050.875</v>
      </c>
    </row>
    <row r="4982" spans="1:29" x14ac:dyDescent="0.25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151</v>
      </c>
      <c r="F4982" s="213">
        <f t="shared" si="390"/>
        <v>755000</v>
      </c>
      <c r="G4982" s="202">
        <v>1313834</v>
      </c>
      <c r="H4982" s="198">
        <v>37041.556203703702</v>
      </c>
      <c r="I4982" t="s">
        <v>2976</v>
      </c>
      <c r="M4982" t="s">
        <v>2946</v>
      </c>
      <c r="N4982" t="s">
        <v>1268</v>
      </c>
      <c r="O4982" t="s">
        <v>1555</v>
      </c>
      <c r="Q4982" s="199">
        <v>5000</v>
      </c>
      <c r="S4982" t="s">
        <v>2947</v>
      </c>
      <c r="T4982" t="s">
        <v>3255</v>
      </c>
      <c r="U4982" s="201">
        <v>4.2549999999999999</v>
      </c>
      <c r="V4982" t="s">
        <v>1417</v>
      </c>
      <c r="W4982" t="s">
        <v>1767</v>
      </c>
      <c r="X4982" t="s">
        <v>1269</v>
      </c>
      <c r="Y4982" t="s">
        <v>3275</v>
      </c>
      <c r="Z4982" t="s">
        <v>1909</v>
      </c>
      <c r="AA4982" t="s">
        <v>4009</v>
      </c>
      <c r="AB4982" s="198">
        <v>37196</v>
      </c>
      <c r="AC4982" s="198">
        <v>37346</v>
      </c>
    </row>
    <row r="4983" spans="1:29" x14ac:dyDescent="0.25">
      <c r="A4983" s="44" t="str">
        <f t="shared" si="386"/>
        <v>US Power Physical</v>
      </c>
      <c r="B4983" s="44" t="str">
        <f t="shared" si="387"/>
        <v>US</v>
      </c>
      <c r="C4983" s="44" t="str">
        <f t="shared" si="388"/>
        <v>Power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92</v>
      </c>
      <c r="F4983" s="213">
        <f t="shared" si="390"/>
        <v>2300</v>
      </c>
      <c r="G4983" s="202">
        <v>1313836</v>
      </c>
      <c r="H4983" s="198">
        <v>37041.556516203702</v>
      </c>
      <c r="I4983" t="s">
        <v>1523</v>
      </c>
      <c r="M4983" t="s">
        <v>1657</v>
      </c>
      <c r="N4983" t="s">
        <v>2904</v>
      </c>
      <c r="O4983" t="s">
        <v>3549</v>
      </c>
      <c r="P4983" s="199">
        <v>25</v>
      </c>
      <c r="S4983" t="s">
        <v>2945</v>
      </c>
      <c r="T4983" t="s">
        <v>3255</v>
      </c>
      <c r="U4983" s="201">
        <v>117</v>
      </c>
      <c r="V4983" t="s">
        <v>294</v>
      </c>
      <c r="W4983" t="s">
        <v>293</v>
      </c>
      <c r="X4983" t="s">
        <v>295</v>
      </c>
      <c r="Y4983" t="s">
        <v>1072</v>
      </c>
      <c r="Z4983" t="s">
        <v>1904</v>
      </c>
      <c r="AA4983">
        <v>626628.1</v>
      </c>
      <c r="AB4983" s="198">
        <v>37438</v>
      </c>
      <c r="AC4983" s="198">
        <v>37529</v>
      </c>
    </row>
    <row r="4984" spans="1:29" x14ac:dyDescent="0.25">
      <c r="A4984" s="44" t="str">
        <f t="shared" si="386"/>
        <v>US Natural Gas Physical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10000</v>
      </c>
      <c r="G4984" s="202">
        <v>1313838</v>
      </c>
      <c r="H4984" s="198">
        <v>37041.556516203702</v>
      </c>
      <c r="I4984" t="s">
        <v>1464</v>
      </c>
      <c r="M4984" t="s">
        <v>2946</v>
      </c>
      <c r="N4984" t="s">
        <v>1524</v>
      </c>
      <c r="O4984" t="s">
        <v>3990</v>
      </c>
      <c r="Q4984" s="199">
        <v>10000</v>
      </c>
      <c r="S4984" t="s">
        <v>2947</v>
      </c>
      <c r="T4984" t="s">
        <v>3255</v>
      </c>
      <c r="U4984" s="201">
        <v>3.7549999999999999</v>
      </c>
      <c r="V4984" t="s">
        <v>1465</v>
      </c>
      <c r="W4984" t="s">
        <v>1101</v>
      </c>
      <c r="X4984" t="s">
        <v>1102</v>
      </c>
      <c r="Y4984" t="s">
        <v>1528</v>
      </c>
      <c r="Z4984" t="s">
        <v>1909</v>
      </c>
      <c r="AA4984">
        <v>819117</v>
      </c>
      <c r="AB4984" s="198">
        <v>37043.875</v>
      </c>
      <c r="AC4984" s="198">
        <v>37043.875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775000</v>
      </c>
      <c r="G4985" s="202">
        <v>1313843</v>
      </c>
      <c r="H4985" s="198">
        <v>37041.556770833333</v>
      </c>
      <c r="I4985" t="s">
        <v>60</v>
      </c>
      <c r="M4985" t="s">
        <v>2946</v>
      </c>
      <c r="N4985" t="s">
        <v>1268</v>
      </c>
      <c r="O4985" t="s">
        <v>1537</v>
      </c>
      <c r="Q4985" s="199">
        <v>25000</v>
      </c>
      <c r="S4985" t="s">
        <v>2947</v>
      </c>
      <c r="T4985" t="s">
        <v>3255</v>
      </c>
      <c r="U4985" s="201">
        <v>3.85</v>
      </c>
      <c r="V4985" t="s">
        <v>3166</v>
      </c>
      <c r="W4985" t="s">
        <v>1767</v>
      </c>
      <c r="X4985" t="s">
        <v>1269</v>
      </c>
      <c r="Y4985" t="s">
        <v>3275</v>
      </c>
      <c r="Z4985" t="s">
        <v>1909</v>
      </c>
      <c r="AA4985" t="s">
        <v>4010</v>
      </c>
      <c r="AB4985" s="198">
        <v>37073.875</v>
      </c>
      <c r="AC4985" s="198">
        <v>37103.875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377500</v>
      </c>
      <c r="G4986" s="202">
        <v>1313844</v>
      </c>
      <c r="H4986" s="198">
        <v>37041.55678240741</v>
      </c>
      <c r="I4986" t="s">
        <v>3227</v>
      </c>
      <c r="M4986" t="s">
        <v>2946</v>
      </c>
      <c r="N4986" t="s">
        <v>1268</v>
      </c>
      <c r="O4986" t="s">
        <v>1555</v>
      </c>
      <c r="Q4986" s="199">
        <v>2500</v>
      </c>
      <c r="S4986" t="s">
        <v>2947</v>
      </c>
      <c r="T4986" t="s">
        <v>3255</v>
      </c>
      <c r="U4986" s="201">
        <v>4.26</v>
      </c>
      <c r="V4986" t="s">
        <v>3198</v>
      </c>
      <c r="W4986" t="s">
        <v>1767</v>
      </c>
      <c r="X4986" t="s">
        <v>1269</v>
      </c>
      <c r="Y4986" t="s">
        <v>3275</v>
      </c>
      <c r="Z4986" t="s">
        <v>1909</v>
      </c>
      <c r="AA4986" t="s">
        <v>4011</v>
      </c>
      <c r="AB4986" s="198">
        <v>37196</v>
      </c>
      <c r="AC4986" s="198">
        <v>37346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1313846</v>
      </c>
      <c r="H4987" s="198">
        <v>37041.556921296295</v>
      </c>
      <c r="I4987" t="s">
        <v>1435</v>
      </c>
      <c r="M4987" t="s">
        <v>2946</v>
      </c>
      <c r="N4987" t="s">
        <v>1268</v>
      </c>
      <c r="O4987" t="s">
        <v>74</v>
      </c>
      <c r="Q4987" s="199">
        <v>10000</v>
      </c>
      <c r="S4987" t="s">
        <v>2947</v>
      </c>
      <c r="T4987" t="s">
        <v>3255</v>
      </c>
      <c r="U4987" s="201">
        <v>3.78</v>
      </c>
      <c r="V4987" t="s">
        <v>1341</v>
      </c>
      <c r="W4987" t="s">
        <v>1580</v>
      </c>
      <c r="X4987" t="s">
        <v>1093</v>
      </c>
      <c r="Y4987" t="s">
        <v>3275</v>
      </c>
      <c r="Z4987" t="s">
        <v>1909</v>
      </c>
      <c r="AA4987" t="s">
        <v>4012</v>
      </c>
      <c r="AB4987" s="198">
        <v>37043.875</v>
      </c>
      <c r="AC4987" s="198">
        <v>37072.875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775000</v>
      </c>
      <c r="G4988" s="202">
        <v>1313847</v>
      </c>
      <c r="H4988" s="198">
        <v>37041.556944444441</v>
      </c>
      <c r="I4988" t="s">
        <v>1272</v>
      </c>
      <c r="M4988" t="s">
        <v>2946</v>
      </c>
      <c r="N4988" t="s">
        <v>1268</v>
      </c>
      <c r="O4988" t="s">
        <v>1278</v>
      </c>
      <c r="Q4988" s="199">
        <v>25000</v>
      </c>
      <c r="S4988" t="s">
        <v>2947</v>
      </c>
      <c r="T4988" t="s">
        <v>3255</v>
      </c>
      <c r="U4988" s="201">
        <v>3.9375</v>
      </c>
      <c r="V4988" t="s">
        <v>3125</v>
      </c>
      <c r="W4988" t="s">
        <v>1767</v>
      </c>
      <c r="X4988" t="s">
        <v>1269</v>
      </c>
      <c r="Y4988" t="s">
        <v>3275</v>
      </c>
      <c r="Z4988" t="s">
        <v>1909</v>
      </c>
      <c r="AA4988" t="s">
        <v>4013</v>
      </c>
      <c r="AB4988" s="198">
        <v>37104.875</v>
      </c>
      <c r="AC4988" s="198">
        <v>37134.875</v>
      </c>
    </row>
    <row r="4989" spans="1:29" x14ac:dyDescent="0.25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123</v>
      </c>
      <c r="F4989" s="213">
        <f t="shared" si="390"/>
        <v>615000</v>
      </c>
      <c r="G4989" s="202">
        <v>1313849</v>
      </c>
      <c r="H4989" s="198">
        <v>37041.556990740741</v>
      </c>
      <c r="I4989" t="s">
        <v>1570</v>
      </c>
      <c r="M4989" t="s">
        <v>2946</v>
      </c>
      <c r="N4989" t="s">
        <v>1268</v>
      </c>
      <c r="O4989" t="s">
        <v>251</v>
      </c>
      <c r="Q4989" s="199">
        <v>5000</v>
      </c>
      <c r="S4989" t="s">
        <v>2947</v>
      </c>
      <c r="T4989" t="s">
        <v>3255</v>
      </c>
      <c r="U4989" s="201">
        <v>3.94</v>
      </c>
      <c r="V4989" t="s">
        <v>3826</v>
      </c>
      <c r="W4989" t="s">
        <v>1767</v>
      </c>
      <c r="X4989" t="s">
        <v>1269</v>
      </c>
      <c r="Y4989" t="s">
        <v>3275</v>
      </c>
      <c r="Z4989" t="s">
        <v>1909</v>
      </c>
      <c r="AA4989" t="s">
        <v>4014</v>
      </c>
      <c r="AB4989" s="198">
        <v>37073</v>
      </c>
      <c r="AC4989" s="198">
        <v>37195</v>
      </c>
    </row>
    <row r="4990" spans="1:29" x14ac:dyDescent="0.25">
      <c r="A4990" s="44" t="str">
        <f t="shared" si="386"/>
        <v>US Power Physical</v>
      </c>
      <c r="B4990" s="44" t="str">
        <f t="shared" si="387"/>
        <v>US</v>
      </c>
      <c r="C4990" s="44" t="str">
        <f t="shared" si="388"/>
        <v>Power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59</v>
      </c>
      <c r="F4990" s="213">
        <f t="shared" si="390"/>
        <v>2950</v>
      </c>
      <c r="G4990" s="202">
        <v>1313850</v>
      </c>
      <c r="H4990" s="198">
        <v>37041.557083333333</v>
      </c>
      <c r="I4990" t="s">
        <v>2992</v>
      </c>
      <c r="M4990" t="s">
        <v>1657</v>
      </c>
      <c r="N4990" t="s">
        <v>1259</v>
      </c>
      <c r="O4990" t="s">
        <v>1358</v>
      </c>
      <c r="Q4990" s="199">
        <v>50</v>
      </c>
      <c r="S4990" t="s">
        <v>2945</v>
      </c>
      <c r="T4990" t="s">
        <v>3255</v>
      </c>
      <c r="U4990" s="201">
        <v>35.75</v>
      </c>
      <c r="V4990" t="s">
        <v>3159</v>
      </c>
      <c r="W4990" t="s">
        <v>1564</v>
      </c>
      <c r="X4990" t="s">
        <v>1565</v>
      </c>
      <c r="Y4990" t="s">
        <v>1072</v>
      </c>
      <c r="Z4990" t="s">
        <v>1904</v>
      </c>
      <c r="AA4990">
        <v>626632.1</v>
      </c>
      <c r="AB4990" s="198">
        <v>37257</v>
      </c>
      <c r="AC4990" s="198">
        <v>37315</v>
      </c>
    </row>
    <row r="4991" spans="1:29" x14ac:dyDescent="0.25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1313851</v>
      </c>
      <c r="H4991" s="198">
        <v>37041.557141203702</v>
      </c>
      <c r="I4991" t="s">
        <v>2910</v>
      </c>
      <c r="M4991" t="s">
        <v>2946</v>
      </c>
      <c r="N4991" t="s">
        <v>1524</v>
      </c>
      <c r="O4991" t="s">
        <v>4015</v>
      </c>
      <c r="P4991" s="199">
        <v>10000</v>
      </c>
      <c r="S4991" t="s">
        <v>2947</v>
      </c>
      <c r="T4991" t="s">
        <v>3255</v>
      </c>
      <c r="U4991" s="201">
        <v>3.61</v>
      </c>
      <c r="V4991" t="s">
        <v>2958</v>
      </c>
      <c r="W4991" t="s">
        <v>1363</v>
      </c>
      <c r="X4991" t="s">
        <v>1548</v>
      </c>
      <c r="Y4991" t="s">
        <v>1528</v>
      </c>
      <c r="Z4991" t="s">
        <v>1909</v>
      </c>
      <c r="AA4991">
        <v>819119</v>
      </c>
      <c r="AB4991" s="198">
        <v>37043.875</v>
      </c>
      <c r="AC4991" s="198">
        <v>37072.875</v>
      </c>
    </row>
    <row r="4992" spans="1:29" x14ac:dyDescent="0.25">
      <c r="A4992" s="44" t="str">
        <f t="shared" si="386"/>
        <v xml:space="preserve"> Natural Gas Physical</v>
      </c>
      <c r="B4992" s="44" t="str">
        <f t="shared" si="387"/>
        <v/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1313852</v>
      </c>
      <c r="H4992" s="198">
        <v>37041.557152777779</v>
      </c>
      <c r="I4992" t="s">
        <v>1262</v>
      </c>
      <c r="M4992" t="s">
        <v>2946</v>
      </c>
      <c r="N4992" t="s">
        <v>1556</v>
      </c>
      <c r="O4992" t="s">
        <v>422</v>
      </c>
      <c r="P4992" s="199">
        <v>10000</v>
      </c>
      <c r="S4992" t="s">
        <v>2947</v>
      </c>
      <c r="T4992" t="s">
        <v>3255</v>
      </c>
      <c r="U4992" s="201">
        <v>3.9449999999999998</v>
      </c>
      <c r="V4992" t="s">
        <v>2970</v>
      </c>
      <c r="W4992" t="s">
        <v>1557</v>
      </c>
      <c r="X4992" t="s">
        <v>1558</v>
      </c>
      <c r="Y4992" t="s">
        <v>1528</v>
      </c>
      <c r="Z4992" t="s">
        <v>1909</v>
      </c>
      <c r="AA4992">
        <v>819120</v>
      </c>
      <c r="AB4992" s="198">
        <v>37043.875</v>
      </c>
      <c r="AC4992" s="198">
        <v>37072.875</v>
      </c>
    </row>
    <row r="4993" spans="1:29" x14ac:dyDescent="0.25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150000</v>
      </c>
      <c r="G4993" s="202">
        <v>1313853</v>
      </c>
      <c r="H4993" s="198">
        <v>37041.557233796295</v>
      </c>
      <c r="I4993" t="s">
        <v>66</v>
      </c>
      <c r="M4993" t="s">
        <v>2946</v>
      </c>
      <c r="N4993" t="s">
        <v>1524</v>
      </c>
      <c r="O4993" t="s">
        <v>2281</v>
      </c>
      <c r="P4993" s="199">
        <v>5000</v>
      </c>
      <c r="S4993" t="s">
        <v>2947</v>
      </c>
      <c r="T4993" t="s">
        <v>3255</v>
      </c>
      <c r="U4993" s="201">
        <v>3.69</v>
      </c>
      <c r="V4993" t="s">
        <v>1400</v>
      </c>
      <c r="W4993" t="s">
        <v>1107</v>
      </c>
      <c r="X4993" t="s">
        <v>85</v>
      </c>
      <c r="Y4993" t="s">
        <v>1528</v>
      </c>
      <c r="Z4993" t="s">
        <v>1909</v>
      </c>
      <c r="AA4993">
        <v>819122</v>
      </c>
      <c r="AB4993" s="198">
        <v>37043.875</v>
      </c>
      <c r="AC4993" s="198">
        <v>37072.875</v>
      </c>
    </row>
    <row r="4994" spans="1:29" x14ac:dyDescent="0.25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1313855</v>
      </c>
      <c r="H4994" s="198">
        <v>37041.557291666664</v>
      </c>
      <c r="I4994" t="s">
        <v>1267</v>
      </c>
      <c r="M4994" t="s">
        <v>3086</v>
      </c>
      <c r="N4994" t="s">
        <v>1063</v>
      </c>
      <c r="O4994" t="s">
        <v>2972</v>
      </c>
      <c r="P4994" s="199">
        <v>50000</v>
      </c>
      <c r="S4994" t="s">
        <v>2953</v>
      </c>
      <c r="T4994" t="s">
        <v>3255</v>
      </c>
      <c r="U4994" s="201">
        <v>28.63</v>
      </c>
      <c r="V4994" t="s">
        <v>1511</v>
      </c>
      <c r="W4994" t="s">
        <v>1065</v>
      </c>
      <c r="X4994" t="s">
        <v>1066</v>
      </c>
      <c r="Y4994" t="s">
        <v>1670</v>
      </c>
      <c r="Z4994" t="s">
        <v>1909</v>
      </c>
      <c r="AA4994">
        <v>109873</v>
      </c>
      <c r="AB4994" s="198">
        <v>37073</v>
      </c>
      <c r="AC4994" s="198">
        <v>37103</v>
      </c>
    </row>
    <row r="4995" spans="1:29" x14ac:dyDescent="0.25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365</v>
      </c>
      <c r="F4995" s="213">
        <f t="shared" si="390"/>
        <v>182500</v>
      </c>
      <c r="G4995" s="202">
        <v>1313856</v>
      </c>
      <c r="H4995" s="198">
        <v>37041.557303240741</v>
      </c>
      <c r="I4995" t="s">
        <v>77</v>
      </c>
      <c r="M4995" t="s">
        <v>2946</v>
      </c>
      <c r="N4995" t="s">
        <v>1268</v>
      </c>
      <c r="O4995" t="s">
        <v>1578</v>
      </c>
      <c r="Q4995" s="199">
        <v>500</v>
      </c>
      <c r="S4995" t="s">
        <v>2947</v>
      </c>
      <c r="T4995" t="s">
        <v>3255</v>
      </c>
      <c r="U4995" s="201">
        <v>3.98</v>
      </c>
      <c r="V4995" t="s">
        <v>1216</v>
      </c>
      <c r="W4995" t="s">
        <v>1767</v>
      </c>
      <c r="X4995" t="s">
        <v>1269</v>
      </c>
      <c r="Y4995" t="s">
        <v>3275</v>
      </c>
      <c r="Z4995" t="s">
        <v>1909</v>
      </c>
      <c r="AA4995" t="s">
        <v>4016</v>
      </c>
      <c r="AB4995" s="198">
        <v>37257.875</v>
      </c>
      <c r="AC4995" s="198">
        <v>37621.875</v>
      </c>
    </row>
    <row r="4996" spans="1:29" x14ac:dyDescent="0.25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1313857</v>
      </c>
      <c r="H4996" s="198">
        <v>37041.557395833333</v>
      </c>
      <c r="I4996" t="s">
        <v>1566</v>
      </c>
      <c r="M4996" t="s">
        <v>2946</v>
      </c>
      <c r="N4996" t="s">
        <v>1524</v>
      </c>
      <c r="O4996" t="s">
        <v>249</v>
      </c>
      <c r="P4996" s="199">
        <v>5000</v>
      </c>
      <c r="S4996" t="s">
        <v>2947</v>
      </c>
      <c r="T4996" t="s">
        <v>3255</v>
      </c>
      <c r="U4996" s="201">
        <v>4.125</v>
      </c>
      <c r="V4996" t="s">
        <v>424</v>
      </c>
      <c r="W4996" t="s">
        <v>250</v>
      </c>
      <c r="X4996" t="s">
        <v>70</v>
      </c>
      <c r="Y4996" t="s">
        <v>1528</v>
      </c>
      <c r="Z4996" t="s">
        <v>1909</v>
      </c>
      <c r="AA4996">
        <v>819123</v>
      </c>
      <c r="AB4996" s="198">
        <v>37043.875</v>
      </c>
      <c r="AC4996" s="198">
        <v>37072.875</v>
      </c>
    </row>
    <row r="4997" spans="1:29" x14ac:dyDescent="0.25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</v>
      </c>
      <c r="G4997" s="202">
        <v>1313859</v>
      </c>
      <c r="H4997" s="198">
        <v>37041.557488425926</v>
      </c>
      <c r="I4997" t="s">
        <v>3228</v>
      </c>
      <c r="M4997" t="s">
        <v>1657</v>
      </c>
      <c r="N4997" t="s">
        <v>2977</v>
      </c>
      <c r="O4997" t="s">
        <v>1590</v>
      </c>
      <c r="Q4997" s="199">
        <v>50</v>
      </c>
      <c r="S4997" t="s">
        <v>2945</v>
      </c>
      <c r="T4997" t="s">
        <v>3255</v>
      </c>
      <c r="U4997" s="201">
        <v>46.25</v>
      </c>
      <c r="V4997" t="s">
        <v>53</v>
      </c>
      <c r="W4997" t="s">
        <v>1678</v>
      </c>
      <c r="X4997" t="s">
        <v>3202</v>
      </c>
      <c r="Y4997" t="s">
        <v>1072</v>
      </c>
      <c r="Z4997" t="s">
        <v>1904</v>
      </c>
      <c r="AA4997">
        <v>626633.1</v>
      </c>
      <c r="AB4997" s="198">
        <v>37043.600694444445</v>
      </c>
      <c r="AC4997" s="198">
        <v>37072.600694444445</v>
      </c>
    </row>
    <row r="4998" spans="1:29" x14ac:dyDescent="0.25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225000</v>
      </c>
      <c r="G4998" s="202">
        <v>1313866</v>
      </c>
      <c r="H4998" s="198">
        <v>37041.55773148148</v>
      </c>
      <c r="I4998" t="s">
        <v>1551</v>
      </c>
      <c r="M4998" t="s">
        <v>2946</v>
      </c>
      <c r="N4998" t="s">
        <v>1524</v>
      </c>
      <c r="O4998" t="s">
        <v>516</v>
      </c>
      <c r="P4998" s="199">
        <v>7500</v>
      </c>
      <c r="S4998" t="s">
        <v>2947</v>
      </c>
      <c r="T4998" t="s">
        <v>3255</v>
      </c>
      <c r="U4998" s="201">
        <v>3.65</v>
      </c>
      <c r="V4998" t="s">
        <v>3174</v>
      </c>
      <c r="W4998" t="s">
        <v>1388</v>
      </c>
      <c r="X4998" t="s">
        <v>85</v>
      </c>
      <c r="Y4998" t="s">
        <v>1528</v>
      </c>
      <c r="Z4998" t="s">
        <v>1909</v>
      </c>
      <c r="AA4998">
        <v>819125</v>
      </c>
      <c r="AB4998" s="198">
        <v>37043.875</v>
      </c>
      <c r="AC4998" s="198">
        <v>37072.875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151</v>
      </c>
      <c r="F4999" s="213">
        <f t="shared" si="390"/>
        <v>755000</v>
      </c>
      <c r="G4999" s="202">
        <v>1313869</v>
      </c>
      <c r="H4999" s="198">
        <v>37041.557939814818</v>
      </c>
      <c r="I4999" t="s">
        <v>1573</v>
      </c>
      <c r="M4999" t="s">
        <v>2946</v>
      </c>
      <c r="N4999" t="s">
        <v>1268</v>
      </c>
      <c r="O4999" t="s">
        <v>1555</v>
      </c>
      <c r="Q4999" s="199">
        <v>5000</v>
      </c>
      <c r="S4999" t="s">
        <v>2947</v>
      </c>
      <c r="T4999" t="s">
        <v>3255</v>
      </c>
      <c r="U4999" s="201">
        <v>4.2649999999999997</v>
      </c>
      <c r="V4999" t="s">
        <v>1217</v>
      </c>
      <c r="W4999" t="s">
        <v>1767</v>
      </c>
      <c r="X4999" t="s">
        <v>1269</v>
      </c>
      <c r="Y4999" t="s">
        <v>3275</v>
      </c>
      <c r="Z4999" t="s">
        <v>1909</v>
      </c>
      <c r="AA4999" t="s">
        <v>4017</v>
      </c>
      <c r="AB4999" s="198">
        <v>37196</v>
      </c>
      <c r="AC4999" s="198">
        <v>37346</v>
      </c>
    </row>
    <row r="5000" spans="1:29" x14ac:dyDescent="0.25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75000</v>
      </c>
      <c r="G5000" s="202">
        <v>1313871</v>
      </c>
      <c r="H5000" s="198">
        <v>37041.557986111111</v>
      </c>
      <c r="I5000" t="s">
        <v>1551</v>
      </c>
      <c r="M5000" t="s">
        <v>2946</v>
      </c>
      <c r="N5000" t="s">
        <v>1524</v>
      </c>
      <c r="O5000" t="s">
        <v>516</v>
      </c>
      <c r="P5000" s="199">
        <v>2500</v>
      </c>
      <c r="S5000" t="s">
        <v>2947</v>
      </c>
      <c r="T5000" t="s">
        <v>3255</v>
      </c>
      <c r="U5000" s="201">
        <v>3.65</v>
      </c>
      <c r="V5000" t="s">
        <v>3174</v>
      </c>
      <c r="W5000" t="s">
        <v>1388</v>
      </c>
      <c r="X5000" t="s">
        <v>85</v>
      </c>
      <c r="Y5000" t="s">
        <v>1528</v>
      </c>
      <c r="Z5000" t="s">
        <v>1909</v>
      </c>
      <c r="AA5000">
        <v>819126</v>
      </c>
      <c r="AB5000" s="198">
        <v>37043.875</v>
      </c>
      <c r="AC5000" s="198">
        <v>37072.875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1313877</v>
      </c>
      <c r="H5001" s="198">
        <v>37041.558275462965</v>
      </c>
      <c r="I5001" t="s">
        <v>3412</v>
      </c>
      <c r="M5001" t="s">
        <v>2946</v>
      </c>
      <c r="N5001" t="s">
        <v>1538</v>
      </c>
      <c r="O5001" t="s">
        <v>3516</v>
      </c>
      <c r="P5001" s="199">
        <v>10000</v>
      </c>
      <c r="S5001" t="s">
        <v>2947</v>
      </c>
      <c r="T5001" t="s">
        <v>3255</v>
      </c>
      <c r="U5001" s="201">
        <v>3.5000000000000003E-2</v>
      </c>
      <c r="V5001" t="s">
        <v>278</v>
      </c>
      <c r="W5001" t="s">
        <v>1402</v>
      </c>
      <c r="X5001" t="s">
        <v>1403</v>
      </c>
      <c r="Y5001" t="s">
        <v>3275</v>
      </c>
      <c r="Z5001" t="s">
        <v>1909</v>
      </c>
      <c r="AA5001" t="s">
        <v>4018</v>
      </c>
      <c r="AB5001" s="198">
        <v>37104</v>
      </c>
      <c r="AC5001" s="198">
        <v>37134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1313878</v>
      </c>
      <c r="H5002" s="198">
        <v>37041.55841435185</v>
      </c>
      <c r="I5002" t="s">
        <v>1062</v>
      </c>
      <c r="M5002" t="s">
        <v>2946</v>
      </c>
      <c r="N5002" t="s">
        <v>1268</v>
      </c>
      <c r="O5002" t="s">
        <v>1537</v>
      </c>
      <c r="P5002" s="199">
        <v>20000</v>
      </c>
      <c r="S5002" t="s">
        <v>2947</v>
      </c>
      <c r="T5002" t="s">
        <v>3255</v>
      </c>
      <c r="U5002" s="201">
        <v>3.85</v>
      </c>
      <c r="V5002" t="s">
        <v>1513</v>
      </c>
      <c r="W5002" t="s">
        <v>1767</v>
      </c>
      <c r="X5002" t="s">
        <v>1269</v>
      </c>
      <c r="Y5002" t="s">
        <v>3275</v>
      </c>
      <c r="Z5002" t="s">
        <v>1909</v>
      </c>
      <c r="AA5002" t="s">
        <v>4019</v>
      </c>
      <c r="AB5002" s="198">
        <v>37073.875</v>
      </c>
      <c r="AC5002" s="198">
        <v>37103.875</v>
      </c>
    </row>
    <row r="5003" spans="1:29" x14ac:dyDescent="0.25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123</v>
      </c>
      <c r="F5003" s="213">
        <f t="shared" ref="F5003:F5066" si="395">E5003*SUM(P5003:Q5003)</f>
        <v>615000</v>
      </c>
      <c r="G5003" s="202">
        <v>1313879</v>
      </c>
      <c r="H5003" s="198">
        <v>37041.558425925927</v>
      </c>
      <c r="I5003" t="s">
        <v>1484</v>
      </c>
      <c r="M5003" t="s">
        <v>2946</v>
      </c>
      <c r="N5003" t="s">
        <v>1268</v>
      </c>
      <c r="O5003" t="s">
        <v>251</v>
      </c>
      <c r="Q5003" s="199">
        <v>5000</v>
      </c>
      <c r="S5003" t="s">
        <v>2947</v>
      </c>
      <c r="T5003" t="s">
        <v>3255</v>
      </c>
      <c r="U5003" s="201">
        <v>3.9449999999999998</v>
      </c>
      <c r="V5003" t="s">
        <v>1007</v>
      </c>
      <c r="W5003" t="s">
        <v>1767</v>
      </c>
      <c r="X5003" t="s">
        <v>1269</v>
      </c>
      <c r="Y5003" t="s">
        <v>3275</v>
      </c>
      <c r="Z5003" t="s">
        <v>1909</v>
      </c>
      <c r="AA5003" t="s">
        <v>4020</v>
      </c>
      <c r="AB5003" s="198">
        <v>37073</v>
      </c>
      <c r="AC5003" s="198">
        <v>37195</v>
      </c>
    </row>
    <row r="5004" spans="1:29" x14ac:dyDescent="0.25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10000</v>
      </c>
      <c r="G5004" s="202">
        <v>1313880</v>
      </c>
      <c r="H5004" s="198">
        <v>37041.558576388888</v>
      </c>
      <c r="I5004" t="s">
        <v>75</v>
      </c>
      <c r="M5004" t="s">
        <v>2946</v>
      </c>
      <c r="N5004" t="s">
        <v>1524</v>
      </c>
      <c r="O5004" t="s">
        <v>3990</v>
      </c>
      <c r="P5004" s="199">
        <v>10000</v>
      </c>
      <c r="S5004" t="s">
        <v>2947</v>
      </c>
      <c r="T5004" t="s">
        <v>3255</v>
      </c>
      <c r="U5004" s="201">
        <v>3.76</v>
      </c>
      <c r="V5004" t="s">
        <v>76</v>
      </c>
      <c r="W5004" t="s">
        <v>1101</v>
      </c>
      <c r="X5004" t="s">
        <v>1102</v>
      </c>
      <c r="Y5004" t="s">
        <v>1528</v>
      </c>
      <c r="Z5004" t="s">
        <v>1909</v>
      </c>
      <c r="AA5004">
        <v>819127</v>
      </c>
      <c r="AB5004" s="198">
        <v>37043.875</v>
      </c>
      <c r="AC5004" s="198">
        <v>37043.875</v>
      </c>
    </row>
    <row r="5005" spans="1:29" x14ac:dyDescent="0.25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77500</v>
      </c>
      <c r="G5005" s="202">
        <v>1313881</v>
      </c>
      <c r="H5005" s="198">
        <v>37041.558587962965</v>
      </c>
      <c r="I5005" t="s">
        <v>1299</v>
      </c>
      <c r="M5005" t="s">
        <v>2946</v>
      </c>
      <c r="N5005" t="s">
        <v>1268</v>
      </c>
      <c r="O5005" t="s">
        <v>1278</v>
      </c>
      <c r="P5005" s="199">
        <v>2500</v>
      </c>
      <c r="S5005" t="s">
        <v>2947</v>
      </c>
      <c r="T5005" t="s">
        <v>3255</v>
      </c>
      <c r="U5005" s="201">
        <v>3.9175</v>
      </c>
      <c r="V5005" t="s">
        <v>2363</v>
      </c>
      <c r="W5005" t="s">
        <v>1767</v>
      </c>
      <c r="X5005" t="s">
        <v>1269</v>
      </c>
      <c r="Y5005" t="s">
        <v>3275</v>
      </c>
      <c r="Z5005" t="s">
        <v>1909</v>
      </c>
      <c r="AA5005" t="s">
        <v>4021</v>
      </c>
      <c r="AB5005" s="198">
        <v>37104.875</v>
      </c>
      <c r="AC5005" s="198">
        <v>37134.875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300000</v>
      </c>
      <c r="G5006" s="202">
        <v>1313883</v>
      </c>
      <c r="H5006" s="198">
        <v>37041.558842592596</v>
      </c>
      <c r="I5006" t="s">
        <v>1262</v>
      </c>
      <c r="M5006" t="s">
        <v>2946</v>
      </c>
      <c r="N5006" t="s">
        <v>1268</v>
      </c>
      <c r="O5006" t="s">
        <v>4022</v>
      </c>
      <c r="P5006" s="199">
        <v>10000</v>
      </c>
      <c r="S5006" t="s">
        <v>2947</v>
      </c>
      <c r="T5006" t="s">
        <v>3255</v>
      </c>
      <c r="U5006" s="201">
        <v>3.7149999999999999</v>
      </c>
      <c r="V5006" t="s">
        <v>1560</v>
      </c>
      <c r="W5006" t="s">
        <v>2914</v>
      </c>
      <c r="X5006" t="s">
        <v>2915</v>
      </c>
      <c r="Y5006" t="s">
        <v>3275</v>
      </c>
      <c r="Z5006" t="s">
        <v>1909</v>
      </c>
      <c r="AA5006" t="s">
        <v>4023</v>
      </c>
      <c r="AB5006" s="198">
        <v>37043.875</v>
      </c>
      <c r="AC5006" s="198">
        <v>37072.875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300000</v>
      </c>
      <c r="G5007" s="202">
        <v>1313885</v>
      </c>
      <c r="H5007" s="198">
        <v>37041.559004629627</v>
      </c>
      <c r="I5007" t="s">
        <v>75</v>
      </c>
      <c r="M5007" t="s">
        <v>2946</v>
      </c>
      <c r="N5007" t="s">
        <v>1268</v>
      </c>
      <c r="O5007" t="s">
        <v>74</v>
      </c>
      <c r="Q5007" s="199">
        <v>10000</v>
      </c>
      <c r="S5007" t="s">
        <v>2947</v>
      </c>
      <c r="T5007" t="s">
        <v>3255</v>
      </c>
      <c r="U5007" s="201">
        <v>3.8050000000000002</v>
      </c>
      <c r="V5007" t="s">
        <v>1466</v>
      </c>
      <c r="W5007" t="s">
        <v>1580</v>
      </c>
      <c r="X5007" t="s">
        <v>1093</v>
      </c>
      <c r="Y5007" t="s">
        <v>3275</v>
      </c>
      <c r="Z5007" t="s">
        <v>1909</v>
      </c>
      <c r="AA5007" t="s">
        <v>4024</v>
      </c>
      <c r="AB5007" s="198">
        <v>37043.875</v>
      </c>
      <c r="AC5007" s="198">
        <v>37072.875</v>
      </c>
    </row>
    <row r="5008" spans="1:29" x14ac:dyDescent="0.25">
      <c r="A5008" s="44" t="str">
        <f t="shared" si="391"/>
        <v>US Power Physical</v>
      </c>
      <c r="B5008" s="44" t="str">
        <f t="shared" si="392"/>
        <v>US</v>
      </c>
      <c r="C5008" s="44" t="str">
        <f t="shared" si="393"/>
        <v>Power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5</v>
      </c>
      <c r="F5008" s="213">
        <f t="shared" si="395"/>
        <v>250</v>
      </c>
      <c r="G5008" s="202">
        <v>1313887</v>
      </c>
      <c r="H5008" s="198">
        <v>37041.559224537035</v>
      </c>
      <c r="I5008" t="s">
        <v>1243</v>
      </c>
      <c r="M5008" t="s">
        <v>1657</v>
      </c>
      <c r="N5008" t="s">
        <v>2977</v>
      </c>
      <c r="O5008" t="s">
        <v>1158</v>
      </c>
      <c r="Q5008" s="199">
        <v>50</v>
      </c>
      <c r="S5008" t="s">
        <v>2945</v>
      </c>
      <c r="T5008" t="s">
        <v>3255</v>
      </c>
      <c r="U5008" s="201">
        <v>38.25</v>
      </c>
      <c r="V5008" t="s">
        <v>1367</v>
      </c>
      <c r="W5008" t="s">
        <v>2993</v>
      </c>
      <c r="X5008" t="s">
        <v>2994</v>
      </c>
      <c r="Y5008" t="s">
        <v>1072</v>
      </c>
      <c r="Z5008" t="s">
        <v>1904</v>
      </c>
      <c r="AA5008">
        <v>626636.1</v>
      </c>
      <c r="AB5008" s="198">
        <v>37046.875</v>
      </c>
      <c r="AC5008" s="198">
        <v>37050.875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1313890</v>
      </c>
      <c r="H5009" s="198">
        <v>37041.559594907405</v>
      </c>
      <c r="I5009" t="s">
        <v>1573</v>
      </c>
      <c r="M5009" t="s">
        <v>2946</v>
      </c>
      <c r="N5009" t="s">
        <v>1268</v>
      </c>
      <c r="O5009" t="s">
        <v>1555</v>
      </c>
      <c r="P5009" s="199">
        <v>5000</v>
      </c>
      <c r="S5009" t="s">
        <v>2947</v>
      </c>
      <c r="T5009" t="s">
        <v>3255</v>
      </c>
      <c r="U5009" s="201">
        <v>4.26</v>
      </c>
      <c r="V5009" t="s">
        <v>1688</v>
      </c>
      <c r="W5009" t="s">
        <v>1767</v>
      </c>
      <c r="X5009" t="s">
        <v>1269</v>
      </c>
      <c r="Y5009" t="s">
        <v>3275</v>
      </c>
      <c r="Z5009" t="s">
        <v>1909</v>
      </c>
      <c r="AA5009" t="s">
        <v>4025</v>
      </c>
      <c r="AB5009" s="198">
        <v>37196</v>
      </c>
      <c r="AC5009" s="198">
        <v>37346</v>
      </c>
    </row>
    <row r="5010" spans="1:29" x14ac:dyDescent="0.25">
      <c r="A5010" s="44" t="str">
        <f t="shared" si="391"/>
        <v>US Natural Gas Physical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30</v>
      </c>
      <c r="F5010" s="213">
        <f t="shared" si="395"/>
        <v>150000</v>
      </c>
      <c r="G5010" s="202">
        <v>1313891</v>
      </c>
      <c r="H5010" s="198">
        <v>37041.559594907405</v>
      </c>
      <c r="I5010" t="s">
        <v>1098</v>
      </c>
      <c r="M5010" t="s">
        <v>2946</v>
      </c>
      <c r="N5010" t="s">
        <v>1524</v>
      </c>
      <c r="O5010" t="s">
        <v>516</v>
      </c>
      <c r="P5010" s="199">
        <v>5000</v>
      </c>
      <c r="S5010" t="s">
        <v>2947</v>
      </c>
      <c r="T5010" t="s">
        <v>3255</v>
      </c>
      <c r="U5010" s="201">
        <v>3.66</v>
      </c>
      <c r="V5010" t="s">
        <v>1009</v>
      </c>
      <c r="W5010" t="s">
        <v>1388</v>
      </c>
      <c r="X5010" t="s">
        <v>85</v>
      </c>
      <c r="Y5010" t="s">
        <v>1528</v>
      </c>
      <c r="Z5010" t="s">
        <v>1909</v>
      </c>
      <c r="AA5010">
        <v>819129</v>
      </c>
      <c r="AB5010" s="198">
        <v>37043.875</v>
      </c>
      <c r="AC5010" s="198">
        <v>37072.875</v>
      </c>
    </row>
    <row r="5011" spans="1:29" x14ac:dyDescent="0.25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151</v>
      </c>
      <c r="F5011" s="213">
        <f t="shared" si="395"/>
        <v>755000</v>
      </c>
      <c r="G5011" s="202">
        <v>1313895</v>
      </c>
      <c r="H5011" s="198">
        <v>37041.55982638889</v>
      </c>
      <c r="I5011" t="s">
        <v>72</v>
      </c>
      <c r="M5011" t="s">
        <v>2946</v>
      </c>
      <c r="N5011" t="s">
        <v>3756</v>
      </c>
      <c r="O5011" t="s">
        <v>4026</v>
      </c>
      <c r="Q5011" s="199">
        <v>5000</v>
      </c>
      <c r="S5011" t="s">
        <v>2947</v>
      </c>
      <c r="T5011" t="s">
        <v>3255</v>
      </c>
      <c r="U5011" s="201">
        <v>0.22</v>
      </c>
      <c r="V5011" t="s">
        <v>4786</v>
      </c>
      <c r="W5011" t="s">
        <v>89</v>
      </c>
      <c r="X5011" t="s">
        <v>1576</v>
      </c>
      <c r="Y5011" t="s">
        <v>1528</v>
      </c>
      <c r="Z5011" t="s">
        <v>1909</v>
      </c>
      <c r="AA5011" t="s">
        <v>4027</v>
      </c>
      <c r="AB5011" s="198">
        <v>37196</v>
      </c>
      <c r="AC5011" s="198">
        <v>37346</v>
      </c>
    </row>
    <row r="5012" spans="1:29" x14ac:dyDescent="0.25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50000</v>
      </c>
      <c r="G5012" s="202">
        <v>1313898</v>
      </c>
      <c r="H5012" s="198">
        <v>37041.559837962966</v>
      </c>
      <c r="I5012" t="s">
        <v>1062</v>
      </c>
      <c r="M5012" t="s">
        <v>3086</v>
      </c>
      <c r="N5012" t="s">
        <v>1063</v>
      </c>
      <c r="O5012" t="s">
        <v>2972</v>
      </c>
      <c r="Q5012" s="199">
        <v>50000</v>
      </c>
      <c r="S5012" t="s">
        <v>2953</v>
      </c>
      <c r="T5012" t="s">
        <v>3255</v>
      </c>
      <c r="U5012" s="201">
        <v>28.65</v>
      </c>
      <c r="V5012" t="s">
        <v>1064</v>
      </c>
      <c r="W5012" t="s">
        <v>1065</v>
      </c>
      <c r="X5012" t="s">
        <v>1066</v>
      </c>
      <c r="Y5012" t="s">
        <v>1670</v>
      </c>
      <c r="Z5012" t="s">
        <v>1909</v>
      </c>
      <c r="AA5012">
        <v>109885</v>
      </c>
      <c r="AB5012" s="198">
        <v>37073</v>
      </c>
      <c r="AC5012" s="198">
        <v>37103</v>
      </c>
    </row>
    <row r="5013" spans="1:29" x14ac:dyDescent="0.25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123</v>
      </c>
      <c r="F5013" s="213">
        <f t="shared" si="395"/>
        <v>615000</v>
      </c>
      <c r="G5013" s="202">
        <v>1313900</v>
      </c>
      <c r="H5013" s="198">
        <v>37041.559988425928</v>
      </c>
      <c r="I5013" t="s">
        <v>1267</v>
      </c>
      <c r="M5013" t="s">
        <v>2946</v>
      </c>
      <c r="N5013" t="s">
        <v>1268</v>
      </c>
      <c r="O5013" t="s">
        <v>251</v>
      </c>
      <c r="Q5013" s="199">
        <v>5000</v>
      </c>
      <c r="S5013" t="s">
        <v>2947</v>
      </c>
      <c r="T5013" t="s">
        <v>3255</v>
      </c>
      <c r="U5013" s="201">
        <v>3.9550000000000001</v>
      </c>
      <c r="V5013" t="s">
        <v>1490</v>
      </c>
      <c r="W5013" t="s">
        <v>1767</v>
      </c>
      <c r="X5013" t="s">
        <v>1269</v>
      </c>
      <c r="Y5013" t="s">
        <v>3275</v>
      </c>
      <c r="Z5013" t="s">
        <v>1909</v>
      </c>
      <c r="AA5013" t="s">
        <v>4028</v>
      </c>
      <c r="AB5013" s="198">
        <v>37073</v>
      </c>
      <c r="AC5013" s="198">
        <v>37195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310000</v>
      </c>
      <c r="G5014" s="202">
        <v>1313902</v>
      </c>
      <c r="H5014" s="198">
        <v>37041.560069444444</v>
      </c>
      <c r="I5014" t="s">
        <v>1267</v>
      </c>
      <c r="M5014" t="s">
        <v>2946</v>
      </c>
      <c r="N5014" t="s">
        <v>1268</v>
      </c>
      <c r="O5014" t="s">
        <v>1537</v>
      </c>
      <c r="Q5014" s="199">
        <v>10000</v>
      </c>
      <c r="S5014" t="s">
        <v>2947</v>
      </c>
      <c r="T5014" t="s">
        <v>3255</v>
      </c>
      <c r="U5014" s="201">
        <v>3.8650000000000002</v>
      </c>
      <c r="V5014" t="s">
        <v>1490</v>
      </c>
      <c r="W5014" t="s">
        <v>1767</v>
      </c>
      <c r="X5014" t="s">
        <v>1269</v>
      </c>
      <c r="Y5014" t="s">
        <v>3275</v>
      </c>
      <c r="Z5014" t="s">
        <v>1909</v>
      </c>
      <c r="AA5014" t="s">
        <v>4029</v>
      </c>
      <c r="AB5014" s="198">
        <v>37073.875</v>
      </c>
      <c r="AC5014" s="198">
        <v>37103.875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300000</v>
      </c>
      <c r="G5015" s="202">
        <v>1313904</v>
      </c>
      <c r="H5015" s="198">
        <v>37041.560150462959</v>
      </c>
      <c r="I5015" t="s">
        <v>1435</v>
      </c>
      <c r="M5015" t="s">
        <v>2946</v>
      </c>
      <c r="N5015" t="s">
        <v>1268</v>
      </c>
      <c r="O5015" t="s">
        <v>74</v>
      </c>
      <c r="Q5015" s="199">
        <v>10000</v>
      </c>
      <c r="S5015" t="s">
        <v>2947</v>
      </c>
      <c r="T5015" t="s">
        <v>3255</v>
      </c>
      <c r="U5015" s="201">
        <v>3.82</v>
      </c>
      <c r="V5015" t="s">
        <v>444</v>
      </c>
      <c r="W5015" t="s">
        <v>1580</v>
      </c>
      <c r="X5015" t="s">
        <v>1093</v>
      </c>
      <c r="Y5015" t="s">
        <v>3275</v>
      </c>
      <c r="Z5015" t="s">
        <v>1909</v>
      </c>
      <c r="AA5015" t="s">
        <v>4030</v>
      </c>
      <c r="AB5015" s="198">
        <v>37043.875</v>
      </c>
      <c r="AC5015" s="198">
        <v>37072.875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310000</v>
      </c>
      <c r="G5016" s="202">
        <v>1313907</v>
      </c>
      <c r="H5016" s="198">
        <v>37041.560324074075</v>
      </c>
      <c r="I5016" t="s">
        <v>1600</v>
      </c>
      <c r="M5016" t="s">
        <v>2946</v>
      </c>
      <c r="N5016" t="s">
        <v>1268</v>
      </c>
      <c r="O5016" t="s">
        <v>1537</v>
      </c>
      <c r="Q5016" s="199">
        <v>10000</v>
      </c>
      <c r="S5016" t="s">
        <v>2947</v>
      </c>
      <c r="T5016" t="s">
        <v>3255</v>
      </c>
      <c r="U5016" s="201">
        <v>3.875</v>
      </c>
      <c r="V5016" t="s">
        <v>11</v>
      </c>
      <c r="W5016" t="s">
        <v>1767</v>
      </c>
      <c r="X5016" t="s">
        <v>1269</v>
      </c>
      <c r="Y5016" t="s">
        <v>3275</v>
      </c>
      <c r="Z5016" t="s">
        <v>1909</v>
      </c>
      <c r="AA5016" t="s">
        <v>4031</v>
      </c>
      <c r="AB5016" s="198">
        <v>37073.875</v>
      </c>
      <c r="AC5016" s="198">
        <v>37103.875</v>
      </c>
    </row>
    <row r="5017" spans="1:29" x14ac:dyDescent="0.25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31</v>
      </c>
      <c r="F5017" s="213">
        <f t="shared" si="395"/>
        <v>310000</v>
      </c>
      <c r="G5017" s="202">
        <v>1313908</v>
      </c>
      <c r="H5017" s="198">
        <v>37041.560393518521</v>
      </c>
      <c r="I5017" t="s">
        <v>1062</v>
      </c>
      <c r="M5017" t="s">
        <v>2946</v>
      </c>
      <c r="N5017" t="s">
        <v>1268</v>
      </c>
      <c r="O5017" t="s">
        <v>1537</v>
      </c>
      <c r="P5017" s="199">
        <v>10000</v>
      </c>
      <c r="S5017" t="s">
        <v>2947</v>
      </c>
      <c r="T5017" t="s">
        <v>3255</v>
      </c>
      <c r="U5017" s="201">
        <v>3.8650000000000002</v>
      </c>
      <c r="V5017" t="s">
        <v>1513</v>
      </c>
      <c r="W5017" t="s">
        <v>1767</v>
      </c>
      <c r="X5017" t="s">
        <v>1269</v>
      </c>
      <c r="Y5017" t="s">
        <v>3275</v>
      </c>
      <c r="Z5017" t="s">
        <v>1909</v>
      </c>
      <c r="AA5017" t="s">
        <v>4032</v>
      </c>
      <c r="AB5017" s="198">
        <v>37073.875</v>
      </c>
      <c r="AC5017" s="198">
        <v>37103.875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31</v>
      </c>
      <c r="F5018" s="213">
        <f t="shared" si="395"/>
        <v>4650</v>
      </c>
      <c r="G5018" s="202">
        <v>1313912</v>
      </c>
      <c r="H5018" s="198">
        <v>37041.560439814813</v>
      </c>
      <c r="I5018" t="s">
        <v>1546</v>
      </c>
      <c r="M5018" t="s">
        <v>2946</v>
      </c>
      <c r="N5018" t="s">
        <v>1268</v>
      </c>
      <c r="O5018" t="s">
        <v>528</v>
      </c>
      <c r="P5018" s="199">
        <v>150</v>
      </c>
      <c r="S5018" t="s">
        <v>1441</v>
      </c>
      <c r="T5018" t="s">
        <v>3255</v>
      </c>
      <c r="U5018" s="201">
        <v>3.9409999999999998</v>
      </c>
      <c r="V5018" t="s">
        <v>3121</v>
      </c>
      <c r="W5018" t="s">
        <v>1767</v>
      </c>
      <c r="X5018" t="s">
        <v>1269</v>
      </c>
      <c r="Y5018" t="s">
        <v>3275</v>
      </c>
      <c r="Z5018" t="s">
        <v>1909</v>
      </c>
      <c r="AA5018" t="s">
        <v>4033</v>
      </c>
      <c r="AB5018" s="198">
        <v>37104.875</v>
      </c>
      <c r="AC5018" s="198">
        <v>37134.875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4650</v>
      </c>
      <c r="G5019" s="202">
        <v>1313911</v>
      </c>
      <c r="H5019" s="198">
        <v>37041.560439814813</v>
      </c>
      <c r="I5019" t="s">
        <v>1546</v>
      </c>
      <c r="M5019" t="s">
        <v>2946</v>
      </c>
      <c r="N5019" t="s">
        <v>1268</v>
      </c>
      <c r="O5019" t="s">
        <v>3196</v>
      </c>
      <c r="Q5019" s="199">
        <v>150</v>
      </c>
      <c r="S5019" t="s">
        <v>1441</v>
      </c>
      <c r="T5019" t="s">
        <v>3255</v>
      </c>
      <c r="U5019" s="201">
        <v>3.8650000000000002</v>
      </c>
      <c r="V5019" t="s">
        <v>3121</v>
      </c>
      <c r="W5019" t="s">
        <v>1767</v>
      </c>
      <c r="X5019" t="s">
        <v>1269</v>
      </c>
      <c r="Y5019" t="s">
        <v>3275</v>
      </c>
      <c r="Z5019" t="s">
        <v>1909</v>
      </c>
      <c r="AA5019" t="s">
        <v>4034</v>
      </c>
      <c r="AB5019" s="198">
        <v>37073.875</v>
      </c>
      <c r="AC5019" s="198">
        <v>37103.875</v>
      </c>
    </row>
    <row r="5020" spans="1:29" x14ac:dyDescent="0.25">
      <c r="A5020" s="44" t="str">
        <f t="shared" si="391"/>
        <v>US Natural Gas Physical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1313913</v>
      </c>
      <c r="H5020" s="198">
        <v>37041.56045138889</v>
      </c>
      <c r="I5020" t="s">
        <v>1566</v>
      </c>
      <c r="M5020" t="s">
        <v>2946</v>
      </c>
      <c r="N5020" t="s">
        <v>1524</v>
      </c>
      <c r="O5020" t="s">
        <v>249</v>
      </c>
      <c r="P5020" s="199">
        <v>5000</v>
      </c>
      <c r="S5020" t="s">
        <v>2947</v>
      </c>
      <c r="T5020" t="s">
        <v>3255</v>
      </c>
      <c r="U5020" s="201">
        <v>4.1475</v>
      </c>
      <c r="V5020" t="s">
        <v>424</v>
      </c>
      <c r="W5020" t="s">
        <v>250</v>
      </c>
      <c r="X5020" t="s">
        <v>70</v>
      </c>
      <c r="Y5020" t="s">
        <v>1528</v>
      </c>
      <c r="Z5020" t="s">
        <v>1909</v>
      </c>
      <c r="AA5020">
        <v>819134</v>
      </c>
      <c r="AB5020" s="198">
        <v>37043.875</v>
      </c>
      <c r="AC5020" s="198">
        <v>37072.875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310000</v>
      </c>
      <c r="G5021" s="202">
        <v>1313915</v>
      </c>
      <c r="H5021" s="198">
        <v>37041.56050925926</v>
      </c>
      <c r="I5021" t="s">
        <v>500</v>
      </c>
      <c r="M5021" t="s">
        <v>2946</v>
      </c>
      <c r="N5021" t="s">
        <v>1268</v>
      </c>
      <c r="O5021" t="s">
        <v>1537</v>
      </c>
      <c r="Q5021" s="199">
        <v>10000</v>
      </c>
      <c r="S5021" t="s">
        <v>2947</v>
      </c>
      <c r="T5021" t="s">
        <v>3255</v>
      </c>
      <c r="U5021" s="201">
        <v>3.87</v>
      </c>
      <c r="V5021" t="s">
        <v>501</v>
      </c>
      <c r="W5021" t="s">
        <v>1767</v>
      </c>
      <c r="X5021" t="s">
        <v>1269</v>
      </c>
      <c r="Y5021" t="s">
        <v>3275</v>
      </c>
      <c r="Z5021" t="s">
        <v>1909</v>
      </c>
      <c r="AA5021" t="s">
        <v>4035</v>
      </c>
      <c r="AB5021" s="198">
        <v>37073.875</v>
      </c>
      <c r="AC5021" s="198">
        <v>37103.875</v>
      </c>
    </row>
    <row r="5022" spans="1:29" x14ac:dyDescent="0.25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30</v>
      </c>
      <c r="F5022" s="213">
        <f t="shared" si="395"/>
        <v>300000</v>
      </c>
      <c r="G5022" s="202">
        <v>1313916</v>
      </c>
      <c r="H5022" s="198">
        <v>37041.560567129629</v>
      </c>
      <c r="I5022" t="s">
        <v>3227</v>
      </c>
      <c r="M5022" t="s">
        <v>2946</v>
      </c>
      <c r="N5022" t="s">
        <v>1524</v>
      </c>
      <c r="O5022" t="s">
        <v>3032</v>
      </c>
      <c r="Q5022" s="199">
        <v>10000</v>
      </c>
      <c r="S5022" t="s">
        <v>2947</v>
      </c>
      <c r="T5022" t="s">
        <v>3255</v>
      </c>
      <c r="U5022" s="201">
        <v>3.7850000000000001</v>
      </c>
      <c r="V5022" t="s">
        <v>394</v>
      </c>
      <c r="W5022" t="s">
        <v>1174</v>
      </c>
      <c r="X5022" t="s">
        <v>1175</v>
      </c>
      <c r="Y5022" t="s">
        <v>1528</v>
      </c>
      <c r="Z5022" t="s">
        <v>1909</v>
      </c>
      <c r="AA5022">
        <v>819135</v>
      </c>
      <c r="AB5022" s="198">
        <v>37043.488888888889</v>
      </c>
      <c r="AC5022" s="198">
        <v>37072.488888888889</v>
      </c>
    </row>
    <row r="5023" spans="1:29" x14ac:dyDescent="0.25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3">
        <f t="shared" si="395"/>
        <v>155000</v>
      </c>
      <c r="G5023" s="202">
        <v>1313918</v>
      </c>
      <c r="H5023" s="198">
        <v>37041.560659722221</v>
      </c>
      <c r="I5023" t="s">
        <v>60</v>
      </c>
      <c r="M5023" t="s">
        <v>2946</v>
      </c>
      <c r="N5023" t="s">
        <v>1538</v>
      </c>
      <c r="O5023" t="s">
        <v>3511</v>
      </c>
      <c r="Q5023" s="199">
        <v>5000</v>
      </c>
      <c r="S5023" t="s">
        <v>2947</v>
      </c>
      <c r="T5023" t="s">
        <v>3255</v>
      </c>
      <c r="U5023" s="201">
        <v>2.15</v>
      </c>
      <c r="V5023" t="s">
        <v>473</v>
      </c>
      <c r="W5023" t="s">
        <v>106</v>
      </c>
      <c r="X5023" t="s">
        <v>107</v>
      </c>
      <c r="Y5023" t="s">
        <v>3275</v>
      </c>
      <c r="Z5023" t="s">
        <v>1909</v>
      </c>
      <c r="AA5023" t="s">
        <v>4036</v>
      </c>
      <c r="AB5023" s="198">
        <v>37073.875</v>
      </c>
      <c r="AC5023" s="198">
        <v>37103.875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755000</v>
      </c>
      <c r="G5024" s="202">
        <v>1313922</v>
      </c>
      <c r="H5024" s="198">
        <v>37041.560972222222</v>
      </c>
      <c r="I5024" t="s">
        <v>1570</v>
      </c>
      <c r="M5024" t="s">
        <v>2946</v>
      </c>
      <c r="N5024" t="s">
        <v>1268</v>
      </c>
      <c r="O5024" t="s">
        <v>1555</v>
      </c>
      <c r="Q5024" s="199">
        <v>5000</v>
      </c>
      <c r="S5024" t="s">
        <v>2947</v>
      </c>
      <c r="T5024" t="s">
        <v>3255</v>
      </c>
      <c r="U5024" s="201">
        <v>4.2850000000000001</v>
      </c>
      <c r="V5024" t="s">
        <v>3826</v>
      </c>
      <c r="W5024" t="s">
        <v>1767</v>
      </c>
      <c r="X5024" t="s">
        <v>1269</v>
      </c>
      <c r="Y5024" t="s">
        <v>3275</v>
      </c>
      <c r="Z5024" t="s">
        <v>1909</v>
      </c>
      <c r="AA5024" t="s">
        <v>4037</v>
      </c>
      <c r="AB5024" s="198">
        <v>37196</v>
      </c>
      <c r="AC5024" s="198">
        <v>37346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755000</v>
      </c>
      <c r="G5025" s="202">
        <v>1313923</v>
      </c>
      <c r="H5025" s="198">
        <v>37041.560995370368</v>
      </c>
      <c r="I5025" t="s">
        <v>1267</v>
      </c>
      <c r="M5025" t="s">
        <v>2946</v>
      </c>
      <c r="N5025" t="s">
        <v>1538</v>
      </c>
      <c r="O5025" t="s">
        <v>1380</v>
      </c>
      <c r="P5025" s="199">
        <v>5000</v>
      </c>
      <c r="S5025" t="s">
        <v>2947</v>
      </c>
      <c r="T5025" t="s">
        <v>3255</v>
      </c>
      <c r="U5025" s="201">
        <v>1.39</v>
      </c>
      <c r="V5025" t="s">
        <v>1202</v>
      </c>
      <c r="W5025" t="s">
        <v>1539</v>
      </c>
      <c r="X5025" t="s">
        <v>1540</v>
      </c>
      <c r="Y5025" t="s">
        <v>3275</v>
      </c>
      <c r="Z5025" t="s">
        <v>1909</v>
      </c>
      <c r="AA5025" t="s">
        <v>4038</v>
      </c>
      <c r="AB5025" s="198">
        <v>37196</v>
      </c>
      <c r="AC5025" s="198">
        <v>37346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155000</v>
      </c>
      <c r="G5026" s="202">
        <v>1313925</v>
      </c>
      <c r="H5026" s="198">
        <v>37041.561099537037</v>
      </c>
      <c r="I5026" t="s">
        <v>2976</v>
      </c>
      <c r="M5026" t="s">
        <v>2946</v>
      </c>
      <c r="N5026" t="s">
        <v>1268</v>
      </c>
      <c r="O5026" t="s">
        <v>1537</v>
      </c>
      <c r="Q5026" s="199">
        <v>5000</v>
      </c>
      <c r="S5026" t="s">
        <v>2947</v>
      </c>
      <c r="T5026" t="s">
        <v>3255</v>
      </c>
      <c r="U5026" s="201">
        <v>3.8650000000000002</v>
      </c>
      <c r="V5026" t="s">
        <v>3214</v>
      </c>
      <c r="W5026" t="s">
        <v>1767</v>
      </c>
      <c r="X5026" t="s">
        <v>1269</v>
      </c>
      <c r="Y5026" t="s">
        <v>3275</v>
      </c>
      <c r="Z5026" t="s">
        <v>1909</v>
      </c>
      <c r="AA5026" t="s">
        <v>4039</v>
      </c>
      <c r="AB5026" s="198">
        <v>37073.875</v>
      </c>
      <c r="AC5026" s="198">
        <v>37103.875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13">
        <f t="shared" si="395"/>
        <v>150000</v>
      </c>
      <c r="G5027" s="202">
        <v>1313927</v>
      </c>
      <c r="H5027" s="198">
        <v>37041.561122685183</v>
      </c>
      <c r="I5027" t="s">
        <v>1600</v>
      </c>
      <c r="M5027" t="s">
        <v>2946</v>
      </c>
      <c r="N5027" t="s">
        <v>1268</v>
      </c>
      <c r="O5027" t="s">
        <v>1168</v>
      </c>
      <c r="P5027" s="199">
        <v>5000</v>
      </c>
      <c r="S5027" t="s">
        <v>2947</v>
      </c>
      <c r="T5027" t="s">
        <v>3255</v>
      </c>
      <c r="U5027" s="201">
        <v>3.82</v>
      </c>
      <c r="V5027" t="s">
        <v>3905</v>
      </c>
      <c r="W5027" t="s">
        <v>1402</v>
      </c>
      <c r="X5027" t="s">
        <v>1403</v>
      </c>
      <c r="Y5027" t="s">
        <v>3275</v>
      </c>
      <c r="Z5027" t="s">
        <v>1909</v>
      </c>
      <c r="AA5027" t="s">
        <v>4040</v>
      </c>
      <c r="AB5027" s="198">
        <v>37043.875</v>
      </c>
      <c r="AC5027" s="198">
        <v>37072.875</v>
      </c>
    </row>
    <row r="5028" spans="1:29" x14ac:dyDescent="0.25">
      <c r="A5028" s="44" t="str">
        <f t="shared" si="391"/>
        <v xml:space="preserve"> Natural Gas Physical</v>
      </c>
      <c r="B5028" s="44" t="str">
        <f t="shared" si="392"/>
        <v/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150000</v>
      </c>
      <c r="G5028" s="202">
        <v>1313928</v>
      </c>
      <c r="H5028" s="198">
        <v>37041.561168981483</v>
      </c>
      <c r="I5028" t="s">
        <v>1468</v>
      </c>
      <c r="M5028" t="s">
        <v>2946</v>
      </c>
      <c r="N5028" t="s">
        <v>96</v>
      </c>
      <c r="O5028" t="s">
        <v>3128</v>
      </c>
      <c r="Q5028" s="199">
        <v>5000</v>
      </c>
      <c r="S5028" t="s">
        <v>3329</v>
      </c>
      <c r="T5028" t="s">
        <v>97</v>
      </c>
      <c r="U5028" s="201">
        <v>5.07</v>
      </c>
      <c r="V5028" t="s">
        <v>1004</v>
      </c>
      <c r="W5028" t="s">
        <v>1502</v>
      </c>
      <c r="X5028" t="s">
        <v>99</v>
      </c>
      <c r="Y5028" t="s">
        <v>1528</v>
      </c>
      <c r="Z5028" t="s">
        <v>1910</v>
      </c>
      <c r="AA5028">
        <v>819137</v>
      </c>
      <c r="AB5028" s="198">
        <v>37043.875</v>
      </c>
      <c r="AC5028" s="198">
        <v>37072.875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775000</v>
      </c>
      <c r="G5029" s="202">
        <v>1313930</v>
      </c>
      <c r="H5029" s="198">
        <v>37041.561261574076</v>
      </c>
      <c r="I5029" t="s">
        <v>1226</v>
      </c>
      <c r="M5029" t="s">
        <v>2946</v>
      </c>
      <c r="N5029" t="s">
        <v>1268</v>
      </c>
      <c r="O5029" t="s">
        <v>1537</v>
      </c>
      <c r="Q5029" s="199">
        <v>25000</v>
      </c>
      <c r="S5029" t="s">
        <v>2947</v>
      </c>
      <c r="T5029" t="s">
        <v>3255</v>
      </c>
      <c r="U5029" s="201">
        <v>3.87</v>
      </c>
      <c r="V5029" t="s">
        <v>3441</v>
      </c>
      <c r="W5029" t="s">
        <v>1767</v>
      </c>
      <c r="X5029" t="s">
        <v>1269</v>
      </c>
      <c r="Y5029" t="s">
        <v>3275</v>
      </c>
      <c r="Z5029" t="s">
        <v>1909</v>
      </c>
      <c r="AA5029" t="s">
        <v>4041</v>
      </c>
      <c r="AB5029" s="198">
        <v>37073.875</v>
      </c>
      <c r="AC5029" s="198">
        <v>37103.875</v>
      </c>
    </row>
    <row r="5030" spans="1:29" x14ac:dyDescent="0.25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151</v>
      </c>
      <c r="F5030" s="213">
        <f t="shared" si="395"/>
        <v>755000</v>
      </c>
      <c r="G5030" s="202">
        <v>1313931</v>
      </c>
      <c r="H5030" s="198">
        <v>37041.561354166668</v>
      </c>
      <c r="I5030" t="s">
        <v>1241</v>
      </c>
      <c r="M5030" t="s">
        <v>2946</v>
      </c>
      <c r="N5030" t="s">
        <v>1268</v>
      </c>
      <c r="O5030" t="s">
        <v>1555</v>
      </c>
      <c r="Q5030" s="199">
        <v>5000</v>
      </c>
      <c r="S5030" t="s">
        <v>2947</v>
      </c>
      <c r="T5030" t="s">
        <v>3255</v>
      </c>
      <c r="U5030" s="201">
        <v>4.29</v>
      </c>
      <c r="V5030" t="s">
        <v>3385</v>
      </c>
      <c r="W5030" t="s">
        <v>1767</v>
      </c>
      <c r="X5030" t="s">
        <v>1269</v>
      </c>
      <c r="Y5030" t="s">
        <v>3275</v>
      </c>
      <c r="Z5030" t="s">
        <v>1909</v>
      </c>
      <c r="AA5030" t="s">
        <v>4042</v>
      </c>
      <c r="AB5030" s="198">
        <v>37196</v>
      </c>
      <c r="AC5030" s="198">
        <v>37346</v>
      </c>
    </row>
    <row r="5031" spans="1:29" x14ac:dyDescent="0.25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775000</v>
      </c>
      <c r="G5031" s="202">
        <v>1313933</v>
      </c>
      <c r="H5031" s="198">
        <v>37041.561412037037</v>
      </c>
      <c r="I5031" t="s">
        <v>1267</v>
      </c>
      <c r="M5031" t="s">
        <v>2946</v>
      </c>
      <c r="N5031" t="s">
        <v>1268</v>
      </c>
      <c r="O5031" t="s">
        <v>1537</v>
      </c>
      <c r="Q5031" s="199">
        <v>25000</v>
      </c>
      <c r="S5031" t="s">
        <v>2947</v>
      </c>
      <c r="T5031" t="s">
        <v>3255</v>
      </c>
      <c r="U5031" s="201">
        <v>3.875</v>
      </c>
      <c r="V5031" t="s">
        <v>1490</v>
      </c>
      <c r="W5031" t="s">
        <v>1767</v>
      </c>
      <c r="X5031" t="s">
        <v>1269</v>
      </c>
      <c r="Y5031" t="s">
        <v>3275</v>
      </c>
      <c r="Z5031" t="s">
        <v>1909</v>
      </c>
      <c r="AA5031" t="s">
        <v>4043</v>
      </c>
      <c r="AB5031" s="198">
        <v>37073.875</v>
      </c>
      <c r="AC5031" s="198">
        <v>37103.875</v>
      </c>
    </row>
    <row r="5032" spans="1:29" x14ac:dyDescent="0.25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3">
        <f t="shared" si="395"/>
        <v>775000</v>
      </c>
      <c r="G5032" s="202">
        <v>1313934</v>
      </c>
      <c r="H5032" s="198">
        <v>37041.561527777776</v>
      </c>
      <c r="I5032" t="s">
        <v>3225</v>
      </c>
      <c r="M5032" t="s">
        <v>2946</v>
      </c>
      <c r="N5032" t="s">
        <v>1268</v>
      </c>
      <c r="O5032" t="s">
        <v>1537</v>
      </c>
      <c r="Q5032" s="199">
        <v>25000</v>
      </c>
      <c r="S5032" t="s">
        <v>2947</v>
      </c>
      <c r="T5032" t="s">
        <v>3255</v>
      </c>
      <c r="U5032" s="201">
        <v>3.88</v>
      </c>
      <c r="V5032" t="s">
        <v>365</v>
      </c>
      <c r="W5032" t="s">
        <v>1767</v>
      </c>
      <c r="X5032" t="s">
        <v>1269</v>
      </c>
      <c r="Y5032" t="s">
        <v>3275</v>
      </c>
      <c r="Z5032" t="s">
        <v>1909</v>
      </c>
      <c r="AA5032" t="s">
        <v>4044</v>
      </c>
      <c r="AB5032" s="198">
        <v>37073.875</v>
      </c>
      <c r="AC5032" s="198">
        <v>37103.875</v>
      </c>
    </row>
    <row r="5033" spans="1:29" x14ac:dyDescent="0.25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10000</v>
      </c>
      <c r="G5033" s="202">
        <v>1313935</v>
      </c>
      <c r="H5033" s="198">
        <v>37041.561585648145</v>
      </c>
      <c r="I5033" t="s">
        <v>1463</v>
      </c>
      <c r="M5033" t="s">
        <v>2946</v>
      </c>
      <c r="N5033" t="s">
        <v>96</v>
      </c>
      <c r="O5033" t="s">
        <v>1016</v>
      </c>
      <c r="P5033" s="199">
        <v>10000</v>
      </c>
      <c r="S5033" t="s">
        <v>3329</v>
      </c>
      <c r="T5033" t="s">
        <v>97</v>
      </c>
      <c r="U5033" s="201">
        <v>4.8600000000000003</v>
      </c>
      <c r="V5033" t="s">
        <v>3338</v>
      </c>
      <c r="W5033" t="s">
        <v>98</v>
      </c>
      <c r="X5033" t="s">
        <v>99</v>
      </c>
      <c r="Y5033" t="s">
        <v>1528</v>
      </c>
      <c r="Z5033" t="s">
        <v>1910</v>
      </c>
      <c r="AA5033">
        <v>819139</v>
      </c>
      <c r="AB5033" s="198">
        <v>37041.875</v>
      </c>
      <c r="AC5033" s="198">
        <v>37041.875</v>
      </c>
    </row>
    <row r="5034" spans="1:29" x14ac:dyDescent="0.25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310000</v>
      </c>
      <c r="G5034" s="202">
        <v>1313936</v>
      </c>
      <c r="H5034" s="198">
        <v>37041.561608796299</v>
      </c>
      <c r="I5034" t="s">
        <v>3412</v>
      </c>
      <c r="M5034" t="s">
        <v>2946</v>
      </c>
      <c r="N5034" t="s">
        <v>1538</v>
      </c>
      <c r="O5034" t="s">
        <v>493</v>
      </c>
      <c r="P5034" s="199">
        <v>10000</v>
      </c>
      <c r="S5034" t="s">
        <v>2947</v>
      </c>
      <c r="T5034" t="s">
        <v>3255</v>
      </c>
      <c r="U5034" s="201">
        <v>3.2500000000000001E-2</v>
      </c>
      <c r="V5034" t="s">
        <v>278</v>
      </c>
      <c r="W5034" t="s">
        <v>1402</v>
      </c>
      <c r="X5034" t="s">
        <v>1403</v>
      </c>
      <c r="Y5034" t="s">
        <v>3275</v>
      </c>
      <c r="Z5034" t="s">
        <v>1909</v>
      </c>
      <c r="AA5034" t="s">
        <v>4045</v>
      </c>
      <c r="AB5034" s="198">
        <v>37073</v>
      </c>
      <c r="AC5034" s="198">
        <v>37103</v>
      </c>
    </row>
    <row r="5035" spans="1:29" x14ac:dyDescent="0.25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30</v>
      </c>
      <c r="F5035" s="213">
        <f t="shared" si="395"/>
        <v>1500</v>
      </c>
      <c r="G5035" s="202">
        <v>1313939</v>
      </c>
      <c r="H5035" s="198">
        <v>37041.561643518522</v>
      </c>
      <c r="I5035" t="s">
        <v>2999</v>
      </c>
      <c r="M5035" t="s">
        <v>1657</v>
      </c>
      <c r="N5035" t="s">
        <v>2977</v>
      </c>
      <c r="O5035" t="s">
        <v>1536</v>
      </c>
      <c r="Q5035" s="199">
        <v>50</v>
      </c>
      <c r="S5035" t="s">
        <v>2945</v>
      </c>
      <c r="T5035" t="s">
        <v>3255</v>
      </c>
      <c r="U5035" s="201">
        <v>46</v>
      </c>
      <c r="V5035" t="s">
        <v>46</v>
      </c>
      <c r="W5035" t="s">
        <v>2993</v>
      </c>
      <c r="X5035" t="s">
        <v>1248</v>
      </c>
      <c r="Y5035" t="s">
        <v>1072</v>
      </c>
      <c r="Z5035" t="s">
        <v>1904</v>
      </c>
      <c r="AA5035">
        <v>626646.1</v>
      </c>
      <c r="AB5035" s="198">
        <v>37043.591666666667</v>
      </c>
      <c r="AC5035" s="198">
        <v>37072.591666666667</v>
      </c>
    </row>
    <row r="5036" spans="1:29" x14ac:dyDescent="0.25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151</v>
      </c>
      <c r="F5036" s="213">
        <f t="shared" si="395"/>
        <v>755000</v>
      </c>
      <c r="G5036" s="202">
        <v>1313940</v>
      </c>
      <c r="H5036" s="198">
        <v>37041.561655092592</v>
      </c>
      <c r="I5036" t="s">
        <v>1241</v>
      </c>
      <c r="M5036" t="s">
        <v>2946</v>
      </c>
      <c r="N5036" t="s">
        <v>1268</v>
      </c>
      <c r="O5036" t="s">
        <v>1555</v>
      </c>
      <c r="Q5036" s="199">
        <v>5000</v>
      </c>
      <c r="S5036" t="s">
        <v>2947</v>
      </c>
      <c r="T5036" t="s">
        <v>3255</v>
      </c>
      <c r="U5036" s="201">
        <v>4.2949999999999999</v>
      </c>
      <c r="V5036" t="s">
        <v>3385</v>
      </c>
      <c r="W5036" t="s">
        <v>1767</v>
      </c>
      <c r="X5036" t="s">
        <v>1269</v>
      </c>
      <c r="Y5036" t="s">
        <v>3275</v>
      </c>
      <c r="Z5036" t="s">
        <v>1909</v>
      </c>
      <c r="AA5036" t="s">
        <v>4046</v>
      </c>
      <c r="AB5036" s="198">
        <v>37196</v>
      </c>
      <c r="AC5036" s="198">
        <v>37346</v>
      </c>
    </row>
    <row r="5037" spans="1:29" x14ac:dyDescent="0.25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300000</v>
      </c>
      <c r="G5037" s="202">
        <v>1313941</v>
      </c>
      <c r="H5037" s="198">
        <v>37041.561712962961</v>
      </c>
      <c r="I5037" t="s">
        <v>3412</v>
      </c>
      <c r="M5037" t="s">
        <v>2946</v>
      </c>
      <c r="N5037" t="s">
        <v>1538</v>
      </c>
      <c r="O5037" t="s">
        <v>3518</v>
      </c>
      <c r="P5037" s="199">
        <v>10000</v>
      </c>
      <c r="S5037" t="s">
        <v>2947</v>
      </c>
      <c r="T5037" t="s">
        <v>3255</v>
      </c>
      <c r="U5037" s="201">
        <v>2.2499999999999999E-2</v>
      </c>
      <c r="V5037" t="s">
        <v>278</v>
      </c>
      <c r="W5037" t="s">
        <v>1402</v>
      </c>
      <c r="X5037" t="s">
        <v>1403</v>
      </c>
      <c r="Y5037" t="s">
        <v>3275</v>
      </c>
      <c r="Z5037" t="s">
        <v>1909</v>
      </c>
      <c r="AA5037" t="s">
        <v>4047</v>
      </c>
      <c r="AB5037" s="198">
        <v>37135</v>
      </c>
      <c r="AC5037" s="198">
        <v>37164</v>
      </c>
    </row>
    <row r="5038" spans="1:29" x14ac:dyDescent="0.25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310000</v>
      </c>
      <c r="G5038" s="202">
        <v>1313942</v>
      </c>
      <c r="H5038" s="198">
        <v>37041.561747685184</v>
      </c>
      <c r="I5038" t="s">
        <v>1171</v>
      </c>
      <c r="M5038" t="s">
        <v>2946</v>
      </c>
      <c r="N5038" t="s">
        <v>1268</v>
      </c>
      <c r="O5038" t="s">
        <v>1537</v>
      </c>
      <c r="Q5038" s="199">
        <v>10000</v>
      </c>
      <c r="S5038" t="s">
        <v>2947</v>
      </c>
      <c r="T5038" t="s">
        <v>3255</v>
      </c>
      <c r="U5038" s="201">
        <v>3.89</v>
      </c>
      <c r="V5038" t="s">
        <v>3037</v>
      </c>
      <c r="W5038" t="s">
        <v>1767</v>
      </c>
      <c r="X5038" t="s">
        <v>1269</v>
      </c>
      <c r="Y5038" t="s">
        <v>3275</v>
      </c>
      <c r="Z5038" t="s">
        <v>1909</v>
      </c>
      <c r="AA5038" t="s">
        <v>4048</v>
      </c>
      <c r="AB5038" s="198">
        <v>37073.875</v>
      </c>
      <c r="AC5038" s="198">
        <v>37103.875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31</v>
      </c>
      <c r="F5039" s="213">
        <f t="shared" si="395"/>
        <v>310000</v>
      </c>
      <c r="G5039" s="202">
        <v>1313943</v>
      </c>
      <c r="H5039" s="198">
        <v>37041.561793981484</v>
      </c>
      <c r="I5039" t="s">
        <v>500</v>
      </c>
      <c r="M5039" t="s">
        <v>2946</v>
      </c>
      <c r="N5039" t="s">
        <v>1268</v>
      </c>
      <c r="O5039" t="s">
        <v>1537</v>
      </c>
      <c r="Q5039" s="199">
        <v>10000</v>
      </c>
      <c r="S5039" t="s">
        <v>2947</v>
      </c>
      <c r="T5039" t="s">
        <v>3255</v>
      </c>
      <c r="U5039" s="201">
        <v>3.89</v>
      </c>
      <c r="V5039" t="s">
        <v>501</v>
      </c>
      <c r="W5039" t="s">
        <v>1767</v>
      </c>
      <c r="X5039" t="s">
        <v>1269</v>
      </c>
      <c r="Y5039" t="s">
        <v>3275</v>
      </c>
      <c r="Z5039" t="s">
        <v>1909</v>
      </c>
      <c r="AA5039" t="s">
        <v>4049</v>
      </c>
      <c r="AB5039" s="198">
        <v>37073.875</v>
      </c>
      <c r="AC5039" s="198">
        <v>37103.875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310000</v>
      </c>
      <c r="G5040" s="202">
        <v>1313944</v>
      </c>
      <c r="H5040" s="198">
        <v>37041.561828703707</v>
      </c>
      <c r="I5040" t="s">
        <v>3412</v>
      </c>
      <c r="M5040" t="s">
        <v>2946</v>
      </c>
      <c r="N5040" t="s">
        <v>1538</v>
      </c>
      <c r="O5040" t="s">
        <v>4050</v>
      </c>
      <c r="P5040" s="199">
        <v>10000</v>
      </c>
      <c r="S5040" t="s">
        <v>2947</v>
      </c>
      <c r="T5040" t="s">
        <v>3255</v>
      </c>
      <c r="U5040" s="201">
        <v>1.2500000000000001E-2</v>
      </c>
      <c r="V5040" t="s">
        <v>278</v>
      </c>
      <c r="W5040" t="s">
        <v>1402</v>
      </c>
      <c r="X5040" t="s">
        <v>1403</v>
      </c>
      <c r="Y5040" t="s">
        <v>3275</v>
      </c>
      <c r="Z5040" t="s">
        <v>1909</v>
      </c>
      <c r="AA5040" t="s">
        <v>4051</v>
      </c>
      <c r="AB5040" s="198">
        <v>37165</v>
      </c>
      <c r="AC5040" s="198">
        <v>37195</v>
      </c>
    </row>
    <row r="5041" spans="1:29" x14ac:dyDescent="0.25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377500</v>
      </c>
      <c r="G5041" s="202">
        <v>1313946</v>
      </c>
      <c r="H5041" s="198">
        <v>37041.561886574076</v>
      </c>
      <c r="I5041" t="s">
        <v>1267</v>
      </c>
      <c r="M5041" t="s">
        <v>2946</v>
      </c>
      <c r="N5041" t="s">
        <v>1268</v>
      </c>
      <c r="O5041" t="s">
        <v>1555</v>
      </c>
      <c r="Q5041" s="199">
        <v>2500</v>
      </c>
      <c r="S5041" t="s">
        <v>2947</v>
      </c>
      <c r="T5041" t="s">
        <v>3255</v>
      </c>
      <c r="U5041" s="201">
        <v>4.3</v>
      </c>
      <c r="V5041" t="s">
        <v>1501</v>
      </c>
      <c r="W5041" t="s">
        <v>1767</v>
      </c>
      <c r="X5041" t="s">
        <v>1269</v>
      </c>
      <c r="Y5041" t="s">
        <v>3275</v>
      </c>
      <c r="Z5041" t="s">
        <v>1909</v>
      </c>
      <c r="AA5041" t="s">
        <v>4052</v>
      </c>
      <c r="AB5041" s="198">
        <v>37196</v>
      </c>
      <c r="AC5041" s="198">
        <v>37346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1313945</v>
      </c>
      <c r="H5042" s="198">
        <v>37041.561886574076</v>
      </c>
      <c r="I5042" t="s">
        <v>1464</v>
      </c>
      <c r="M5042" t="s">
        <v>2946</v>
      </c>
      <c r="N5042" t="s">
        <v>1268</v>
      </c>
      <c r="O5042" t="s">
        <v>1537</v>
      </c>
      <c r="P5042" s="199">
        <v>10000</v>
      </c>
      <c r="S5042" t="s">
        <v>2947</v>
      </c>
      <c r="T5042" t="s">
        <v>3255</v>
      </c>
      <c r="U5042" s="201">
        <v>3.8849999999999998</v>
      </c>
      <c r="V5042" t="s">
        <v>1165</v>
      </c>
      <c r="W5042" t="s">
        <v>1767</v>
      </c>
      <c r="X5042" t="s">
        <v>1269</v>
      </c>
      <c r="Y5042" t="s">
        <v>3275</v>
      </c>
      <c r="Z5042" t="s">
        <v>1909</v>
      </c>
      <c r="AA5042" t="s">
        <v>4053</v>
      </c>
      <c r="AB5042" s="198">
        <v>37073.875</v>
      </c>
      <c r="AC5042" s="198">
        <v>37103.875</v>
      </c>
    </row>
    <row r="5043" spans="1:29" x14ac:dyDescent="0.25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1500</v>
      </c>
      <c r="G5043" s="202">
        <v>1313947</v>
      </c>
      <c r="H5043" s="198">
        <v>37041.561898148146</v>
      </c>
      <c r="I5043" t="s">
        <v>1262</v>
      </c>
      <c r="M5043" t="s">
        <v>1657</v>
      </c>
      <c r="N5043" t="s">
        <v>2977</v>
      </c>
      <c r="O5043" t="s">
        <v>1264</v>
      </c>
      <c r="Q5043" s="199">
        <v>50</v>
      </c>
      <c r="S5043" t="s">
        <v>2945</v>
      </c>
      <c r="T5043" t="s">
        <v>3255</v>
      </c>
      <c r="U5043" s="201">
        <v>42.5</v>
      </c>
      <c r="V5043" t="s">
        <v>1353</v>
      </c>
      <c r="W5043" t="s">
        <v>2985</v>
      </c>
      <c r="X5043" t="s">
        <v>1266</v>
      </c>
      <c r="Y5043" t="s">
        <v>1072</v>
      </c>
      <c r="Z5043" t="s">
        <v>1904</v>
      </c>
      <c r="AA5043">
        <v>626648.1</v>
      </c>
      <c r="AB5043" s="198">
        <v>37135.594444444447</v>
      </c>
      <c r="AC5043" s="198">
        <v>37164.594444444447</v>
      </c>
    </row>
    <row r="5044" spans="1:29" x14ac:dyDescent="0.25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300000</v>
      </c>
      <c r="G5044" s="202">
        <v>1313949</v>
      </c>
      <c r="H5044" s="198">
        <v>37041.561990740738</v>
      </c>
      <c r="I5044" t="s">
        <v>3033</v>
      </c>
      <c r="M5044" t="s">
        <v>2946</v>
      </c>
      <c r="N5044" t="s">
        <v>1524</v>
      </c>
      <c r="O5044" t="s">
        <v>401</v>
      </c>
      <c r="Q5044" s="199">
        <v>10000</v>
      </c>
      <c r="S5044" t="s">
        <v>2947</v>
      </c>
      <c r="T5044" t="s">
        <v>3255</v>
      </c>
      <c r="U5044" s="201">
        <v>3.85</v>
      </c>
      <c r="V5044" t="s">
        <v>3034</v>
      </c>
      <c r="W5044" t="s">
        <v>1101</v>
      </c>
      <c r="X5044" t="s">
        <v>1102</v>
      </c>
      <c r="Y5044" t="s">
        <v>1528</v>
      </c>
      <c r="Z5044" t="s">
        <v>1909</v>
      </c>
      <c r="AA5044">
        <v>819140</v>
      </c>
      <c r="AB5044" s="198">
        <v>37043.875</v>
      </c>
      <c r="AC5044" s="198">
        <v>37072.875</v>
      </c>
    </row>
    <row r="5045" spans="1:29" x14ac:dyDescent="0.25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620000</v>
      </c>
      <c r="G5045" s="202">
        <v>1313951</v>
      </c>
      <c r="H5045" s="198">
        <v>37041.562025462961</v>
      </c>
      <c r="I5045" t="s">
        <v>2976</v>
      </c>
      <c r="M5045" t="s">
        <v>2946</v>
      </c>
      <c r="N5045" t="s">
        <v>1268</v>
      </c>
      <c r="O5045" t="s">
        <v>1537</v>
      </c>
      <c r="Q5045" s="199">
        <v>20000</v>
      </c>
      <c r="S5045" t="s">
        <v>2947</v>
      </c>
      <c r="T5045" t="s">
        <v>3255</v>
      </c>
      <c r="U5045" s="201">
        <v>3.89</v>
      </c>
      <c r="V5045" t="s">
        <v>3002</v>
      </c>
      <c r="W5045" t="s">
        <v>1767</v>
      </c>
      <c r="X5045" t="s">
        <v>1269</v>
      </c>
      <c r="Y5045" t="s">
        <v>3275</v>
      </c>
      <c r="Z5045" t="s">
        <v>1909</v>
      </c>
      <c r="AA5045" t="s">
        <v>4054</v>
      </c>
      <c r="AB5045" s="198">
        <v>37073.875</v>
      </c>
      <c r="AC5045" s="198">
        <v>37103.875</v>
      </c>
    </row>
    <row r="5046" spans="1:29" x14ac:dyDescent="0.25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151</v>
      </c>
      <c r="F5046" s="213">
        <f t="shared" si="395"/>
        <v>755000</v>
      </c>
      <c r="G5046" s="202">
        <v>1313953</v>
      </c>
      <c r="H5046" s="198">
        <v>37041.562106481484</v>
      </c>
      <c r="I5046" t="s">
        <v>1258</v>
      </c>
      <c r="M5046" t="s">
        <v>2946</v>
      </c>
      <c r="N5046" t="s">
        <v>1268</v>
      </c>
      <c r="O5046" t="s">
        <v>1555</v>
      </c>
      <c r="Q5046" s="199">
        <v>5000</v>
      </c>
      <c r="S5046" t="s">
        <v>2947</v>
      </c>
      <c r="T5046" t="s">
        <v>3255</v>
      </c>
      <c r="U5046" s="201">
        <v>4.3049999999999997</v>
      </c>
      <c r="V5046" t="s">
        <v>399</v>
      </c>
      <c r="W5046" t="s">
        <v>1767</v>
      </c>
      <c r="X5046" t="s">
        <v>1269</v>
      </c>
      <c r="Y5046" t="s">
        <v>3275</v>
      </c>
      <c r="Z5046" t="s">
        <v>1909</v>
      </c>
      <c r="AA5046" t="s">
        <v>4055</v>
      </c>
      <c r="AB5046" s="198">
        <v>37196</v>
      </c>
      <c r="AC5046" s="198">
        <v>37346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151</v>
      </c>
      <c r="F5047" s="213">
        <f t="shared" si="395"/>
        <v>755000</v>
      </c>
      <c r="G5047" s="202">
        <v>1313954</v>
      </c>
      <c r="H5047" s="198">
        <v>37041.562118055554</v>
      </c>
      <c r="I5047" t="s">
        <v>1262</v>
      </c>
      <c r="M5047" t="s">
        <v>2946</v>
      </c>
      <c r="N5047" t="s">
        <v>1538</v>
      </c>
      <c r="O5047" t="s">
        <v>356</v>
      </c>
      <c r="Q5047" s="199">
        <v>5000</v>
      </c>
      <c r="S5047" t="s">
        <v>2947</v>
      </c>
      <c r="T5047" t="s">
        <v>3255</v>
      </c>
      <c r="U5047" s="201">
        <v>2.25</v>
      </c>
      <c r="V5047" t="s">
        <v>1089</v>
      </c>
      <c r="W5047" t="s">
        <v>106</v>
      </c>
      <c r="X5047" t="s">
        <v>107</v>
      </c>
      <c r="Y5047" t="s">
        <v>3275</v>
      </c>
      <c r="Z5047" t="s">
        <v>1909</v>
      </c>
      <c r="AA5047" t="s">
        <v>4056</v>
      </c>
      <c r="AB5047" s="198">
        <v>37196</v>
      </c>
      <c r="AC5047" s="198">
        <v>37346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77500</v>
      </c>
      <c r="G5048" s="202">
        <v>1313955</v>
      </c>
      <c r="H5048" s="198">
        <v>37041.562199074076</v>
      </c>
      <c r="I5048" t="s">
        <v>1272</v>
      </c>
      <c r="M5048" t="s">
        <v>2946</v>
      </c>
      <c r="N5048" t="s">
        <v>1268</v>
      </c>
      <c r="O5048" t="s">
        <v>1537</v>
      </c>
      <c r="P5048" s="199">
        <v>2500</v>
      </c>
      <c r="S5048" t="s">
        <v>2947</v>
      </c>
      <c r="T5048" t="s">
        <v>3255</v>
      </c>
      <c r="U5048" s="201">
        <v>3.8849999999999998</v>
      </c>
      <c r="V5048" t="s">
        <v>318</v>
      </c>
      <c r="W5048" t="s">
        <v>1767</v>
      </c>
      <c r="X5048" t="s">
        <v>1269</v>
      </c>
      <c r="Y5048" t="s">
        <v>3275</v>
      </c>
      <c r="Z5048" t="s">
        <v>1909</v>
      </c>
      <c r="AA5048" t="s">
        <v>4057</v>
      </c>
      <c r="AB5048" s="198">
        <v>37073.875</v>
      </c>
      <c r="AC5048" s="198">
        <v>37103.875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150000</v>
      </c>
      <c r="G5049" s="202">
        <v>1313956</v>
      </c>
      <c r="H5049" s="198">
        <v>37041.562199074076</v>
      </c>
      <c r="I5049" t="s">
        <v>3151</v>
      </c>
      <c r="M5049" t="s">
        <v>2946</v>
      </c>
      <c r="N5049" t="s">
        <v>1268</v>
      </c>
      <c r="O5049" t="s">
        <v>74</v>
      </c>
      <c r="P5049" s="199">
        <v>5000</v>
      </c>
      <c r="S5049" t="s">
        <v>2947</v>
      </c>
      <c r="T5049" t="s">
        <v>3255</v>
      </c>
      <c r="U5049" s="201">
        <v>3.84</v>
      </c>
      <c r="V5049" t="s">
        <v>530</v>
      </c>
      <c r="W5049" t="s">
        <v>1580</v>
      </c>
      <c r="X5049" t="s">
        <v>1093</v>
      </c>
      <c r="Y5049" t="s">
        <v>3275</v>
      </c>
      <c r="Z5049" t="s">
        <v>1909</v>
      </c>
      <c r="AA5049" t="s">
        <v>4058</v>
      </c>
      <c r="AB5049" s="198">
        <v>37043.875</v>
      </c>
      <c r="AC5049" s="198">
        <v>37072.875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1313959</v>
      </c>
      <c r="H5050" s="198">
        <v>37041.562268518515</v>
      </c>
      <c r="I5050" t="s">
        <v>1532</v>
      </c>
      <c r="M5050" t="s">
        <v>2946</v>
      </c>
      <c r="N5050" t="s">
        <v>1268</v>
      </c>
      <c r="O5050" t="s">
        <v>74</v>
      </c>
      <c r="P5050" s="199">
        <v>5000</v>
      </c>
      <c r="S5050" t="s">
        <v>2947</v>
      </c>
      <c r="T5050" t="s">
        <v>3255</v>
      </c>
      <c r="U5050" s="201">
        <v>3.84</v>
      </c>
      <c r="V5050" t="s">
        <v>3041</v>
      </c>
      <c r="W5050" t="s">
        <v>1580</v>
      </c>
      <c r="X5050" t="s">
        <v>1093</v>
      </c>
      <c r="Y5050" t="s">
        <v>3275</v>
      </c>
      <c r="Z5050" t="s">
        <v>1909</v>
      </c>
      <c r="AA5050" t="s">
        <v>4059</v>
      </c>
      <c r="AB5050" s="198">
        <v>37043.875</v>
      </c>
      <c r="AC5050" s="198">
        <v>37072.875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150000</v>
      </c>
      <c r="G5051" s="202">
        <v>1313960</v>
      </c>
      <c r="H5051" s="198">
        <v>37041.562280092592</v>
      </c>
      <c r="I5051" t="s">
        <v>2992</v>
      </c>
      <c r="M5051" t="s">
        <v>2946</v>
      </c>
      <c r="N5051" t="s">
        <v>1538</v>
      </c>
      <c r="O5051" t="s">
        <v>1414</v>
      </c>
      <c r="Q5051" s="199">
        <v>5000</v>
      </c>
      <c r="S5051" t="s">
        <v>2947</v>
      </c>
      <c r="T5051" t="s">
        <v>3255</v>
      </c>
      <c r="U5051" s="201">
        <v>5.4</v>
      </c>
      <c r="V5051" t="s">
        <v>533</v>
      </c>
      <c r="W5051" t="s">
        <v>1410</v>
      </c>
      <c r="X5051" t="s">
        <v>1411</v>
      </c>
      <c r="Y5051" t="s">
        <v>3275</v>
      </c>
      <c r="Z5051" t="s">
        <v>1909</v>
      </c>
      <c r="AA5051" t="s">
        <v>4060</v>
      </c>
      <c r="AB5051" s="198">
        <v>37135.875</v>
      </c>
      <c r="AC5051" s="198">
        <v>37164.875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542500</v>
      </c>
      <c r="G5052" s="202">
        <v>1313961</v>
      </c>
      <c r="H5052" s="198">
        <v>37041.562291666669</v>
      </c>
      <c r="I5052" t="s">
        <v>2976</v>
      </c>
      <c r="M5052" t="s">
        <v>2946</v>
      </c>
      <c r="N5052" t="s">
        <v>1268</v>
      </c>
      <c r="O5052" t="s">
        <v>1537</v>
      </c>
      <c r="P5052" s="199">
        <v>17500</v>
      </c>
      <c r="S5052" t="s">
        <v>2947</v>
      </c>
      <c r="T5052" t="s">
        <v>3255</v>
      </c>
      <c r="U5052" s="201">
        <v>3.89</v>
      </c>
      <c r="V5052" t="s">
        <v>1085</v>
      </c>
      <c r="W5052" t="s">
        <v>1767</v>
      </c>
      <c r="X5052" t="s">
        <v>1269</v>
      </c>
      <c r="Y5052" t="s">
        <v>3275</v>
      </c>
      <c r="Z5052" t="s">
        <v>1909</v>
      </c>
      <c r="AA5052" t="s">
        <v>4061</v>
      </c>
      <c r="AB5052" s="198">
        <v>37073.875</v>
      </c>
      <c r="AC5052" s="198">
        <v>37103.875</v>
      </c>
    </row>
    <row r="5053" spans="1:29" x14ac:dyDescent="0.25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151</v>
      </c>
      <c r="F5053" s="213">
        <f t="shared" si="395"/>
        <v>755000</v>
      </c>
      <c r="G5053" s="202">
        <v>1313963</v>
      </c>
      <c r="H5053" s="198">
        <v>37041.562326388892</v>
      </c>
      <c r="I5053" t="s">
        <v>1546</v>
      </c>
      <c r="M5053" t="s">
        <v>2946</v>
      </c>
      <c r="N5053" t="s">
        <v>1268</v>
      </c>
      <c r="O5053" t="s">
        <v>1555</v>
      </c>
      <c r="Q5053" s="199">
        <v>5000</v>
      </c>
      <c r="S5053" t="s">
        <v>2947</v>
      </c>
      <c r="T5053" t="s">
        <v>3255</v>
      </c>
      <c r="U5053" s="201">
        <v>4.3099999999999996</v>
      </c>
      <c r="V5053" t="s">
        <v>1504</v>
      </c>
      <c r="W5053" t="s">
        <v>1767</v>
      </c>
      <c r="X5053" t="s">
        <v>1269</v>
      </c>
      <c r="Y5053" t="s">
        <v>3275</v>
      </c>
      <c r="Z5053" t="s">
        <v>1909</v>
      </c>
      <c r="AA5053" t="s">
        <v>4062</v>
      </c>
      <c r="AB5053" s="198">
        <v>37196</v>
      </c>
      <c r="AC5053" s="198">
        <v>37346</v>
      </c>
    </row>
    <row r="5054" spans="1:29" x14ac:dyDescent="0.25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31</v>
      </c>
      <c r="F5054" s="213">
        <f t="shared" si="395"/>
        <v>542500</v>
      </c>
      <c r="G5054" s="202">
        <v>1313967</v>
      </c>
      <c r="H5054" s="198">
        <v>37041.562384259261</v>
      </c>
      <c r="I5054" t="s">
        <v>2992</v>
      </c>
      <c r="M5054" t="s">
        <v>2946</v>
      </c>
      <c r="N5054" t="s">
        <v>1268</v>
      </c>
      <c r="O5054" t="s">
        <v>1537</v>
      </c>
      <c r="P5054" s="199">
        <v>17500</v>
      </c>
      <c r="S5054" t="s">
        <v>2947</v>
      </c>
      <c r="T5054" t="s">
        <v>3255</v>
      </c>
      <c r="U5054" s="201">
        <v>3.89</v>
      </c>
      <c r="V5054" t="s">
        <v>62</v>
      </c>
      <c r="W5054" t="s">
        <v>1767</v>
      </c>
      <c r="X5054" t="s">
        <v>1269</v>
      </c>
      <c r="Y5054" t="s">
        <v>3275</v>
      </c>
      <c r="Z5054" t="s">
        <v>1909</v>
      </c>
      <c r="AA5054" t="s">
        <v>4063</v>
      </c>
      <c r="AB5054" s="198">
        <v>37073.875</v>
      </c>
      <c r="AC5054" s="198">
        <v>37103.875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77500</v>
      </c>
      <c r="G5055" s="202">
        <v>1313968</v>
      </c>
      <c r="H5055" s="198">
        <v>37041.562418981484</v>
      </c>
      <c r="I5055" t="s">
        <v>1062</v>
      </c>
      <c r="M5055" t="s">
        <v>2946</v>
      </c>
      <c r="N5055" t="s">
        <v>1268</v>
      </c>
      <c r="O5055" t="s">
        <v>1537</v>
      </c>
      <c r="P5055" s="199">
        <v>2500</v>
      </c>
      <c r="S5055" t="s">
        <v>2947</v>
      </c>
      <c r="T5055" t="s">
        <v>3255</v>
      </c>
      <c r="U5055" s="201">
        <v>3.89</v>
      </c>
      <c r="V5055" t="s">
        <v>1513</v>
      </c>
      <c r="W5055" t="s">
        <v>1767</v>
      </c>
      <c r="X5055" t="s">
        <v>1269</v>
      </c>
      <c r="Y5055" t="s">
        <v>3275</v>
      </c>
      <c r="Z5055" t="s">
        <v>1909</v>
      </c>
      <c r="AA5055" t="s">
        <v>4064</v>
      </c>
      <c r="AB5055" s="198">
        <v>37073.875</v>
      </c>
      <c r="AC5055" s="198">
        <v>37103.875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123</v>
      </c>
      <c r="F5056" s="213">
        <f t="shared" si="395"/>
        <v>615000</v>
      </c>
      <c r="G5056" s="202">
        <v>1313969</v>
      </c>
      <c r="H5056" s="198">
        <v>37041.562430555554</v>
      </c>
      <c r="I5056" t="s">
        <v>1523</v>
      </c>
      <c r="M5056" t="s">
        <v>2946</v>
      </c>
      <c r="N5056" t="s">
        <v>1268</v>
      </c>
      <c r="O5056" t="s">
        <v>251</v>
      </c>
      <c r="Q5056" s="199">
        <v>5000</v>
      </c>
      <c r="S5056" t="s">
        <v>2947</v>
      </c>
      <c r="T5056" t="s">
        <v>3255</v>
      </c>
      <c r="U5056" s="201">
        <v>3.9950000000000001</v>
      </c>
      <c r="V5056" t="s">
        <v>1115</v>
      </c>
      <c r="W5056" t="s">
        <v>1767</v>
      </c>
      <c r="X5056" t="s">
        <v>1269</v>
      </c>
      <c r="Y5056" t="s">
        <v>3275</v>
      </c>
      <c r="Z5056" t="s">
        <v>1909</v>
      </c>
      <c r="AA5056" t="s">
        <v>4065</v>
      </c>
      <c r="AB5056" s="198">
        <v>37073</v>
      </c>
      <c r="AC5056" s="198">
        <v>37195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620000</v>
      </c>
      <c r="G5057" s="202">
        <v>1313970</v>
      </c>
      <c r="H5057" s="198">
        <v>37041.562465277777</v>
      </c>
      <c r="I5057" t="s">
        <v>2976</v>
      </c>
      <c r="M5057" t="s">
        <v>2946</v>
      </c>
      <c r="N5057" t="s">
        <v>1268</v>
      </c>
      <c r="O5057" t="s">
        <v>1537</v>
      </c>
      <c r="P5057" s="199">
        <v>20000</v>
      </c>
      <c r="S5057" t="s">
        <v>2947</v>
      </c>
      <c r="T5057" t="s">
        <v>3255</v>
      </c>
      <c r="U5057" s="201">
        <v>3.8849999999999998</v>
      </c>
      <c r="V5057" t="s">
        <v>1085</v>
      </c>
      <c r="W5057" t="s">
        <v>1767</v>
      </c>
      <c r="X5057" t="s">
        <v>1269</v>
      </c>
      <c r="Y5057" t="s">
        <v>3275</v>
      </c>
      <c r="Z5057" t="s">
        <v>1909</v>
      </c>
      <c r="AA5057" t="s">
        <v>4066</v>
      </c>
      <c r="AB5057" s="198">
        <v>37073.875</v>
      </c>
      <c r="AC5057" s="198">
        <v>37103.875</v>
      </c>
    </row>
    <row r="5058" spans="1:29" x14ac:dyDescent="0.25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310000</v>
      </c>
      <c r="G5058" s="202">
        <v>1313971</v>
      </c>
      <c r="H5058" s="198">
        <v>37041.562511574077</v>
      </c>
      <c r="I5058" t="s">
        <v>1515</v>
      </c>
      <c r="M5058" t="s">
        <v>2946</v>
      </c>
      <c r="N5058" t="s">
        <v>1268</v>
      </c>
      <c r="O5058" t="s">
        <v>1537</v>
      </c>
      <c r="Q5058" s="199">
        <v>10000</v>
      </c>
      <c r="S5058" t="s">
        <v>2947</v>
      </c>
      <c r="T5058" t="s">
        <v>3255</v>
      </c>
      <c r="U5058" s="201">
        <v>3.89</v>
      </c>
      <c r="V5058" t="s">
        <v>1170</v>
      </c>
      <c r="W5058" t="s">
        <v>1767</v>
      </c>
      <c r="X5058" t="s">
        <v>1269</v>
      </c>
      <c r="Y5058" t="s">
        <v>3275</v>
      </c>
      <c r="Z5058" t="s">
        <v>1909</v>
      </c>
      <c r="AA5058" t="s">
        <v>4067</v>
      </c>
      <c r="AB5058" s="198">
        <v>37073.875</v>
      </c>
      <c r="AC5058" s="198">
        <v>37103.875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620000</v>
      </c>
      <c r="G5059" s="202">
        <v>1313973</v>
      </c>
      <c r="H5059" s="198">
        <v>37041.562592592592</v>
      </c>
      <c r="I5059" t="s">
        <v>2976</v>
      </c>
      <c r="M5059" t="s">
        <v>2946</v>
      </c>
      <c r="N5059" t="s">
        <v>1268</v>
      </c>
      <c r="O5059" t="s">
        <v>1537</v>
      </c>
      <c r="P5059" s="199">
        <v>20000</v>
      </c>
      <c r="S5059" t="s">
        <v>2947</v>
      </c>
      <c r="T5059" t="s">
        <v>3255</v>
      </c>
      <c r="U5059" s="201">
        <v>3.8849999999999998</v>
      </c>
      <c r="V5059" t="s">
        <v>1085</v>
      </c>
      <c r="W5059" t="s">
        <v>1767</v>
      </c>
      <c r="X5059" t="s">
        <v>1269</v>
      </c>
      <c r="Y5059" t="s">
        <v>3275</v>
      </c>
      <c r="Z5059" t="s">
        <v>1909</v>
      </c>
      <c r="AA5059" t="s">
        <v>4068</v>
      </c>
      <c r="AB5059" s="198">
        <v>37073.875</v>
      </c>
      <c r="AC5059" s="198">
        <v>37103.875</v>
      </c>
    </row>
    <row r="5060" spans="1:29" x14ac:dyDescent="0.25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232500</v>
      </c>
      <c r="G5060" s="202">
        <v>1313975</v>
      </c>
      <c r="H5060" s="198">
        <v>37041.562673611108</v>
      </c>
      <c r="I5060" t="s">
        <v>1062</v>
      </c>
      <c r="M5060" t="s">
        <v>2946</v>
      </c>
      <c r="N5060" t="s">
        <v>1268</v>
      </c>
      <c r="O5060" t="s">
        <v>1537</v>
      </c>
      <c r="P5060" s="199">
        <v>7500</v>
      </c>
      <c r="S5060" t="s">
        <v>2947</v>
      </c>
      <c r="T5060" t="s">
        <v>3255</v>
      </c>
      <c r="U5060" s="201">
        <v>3.8849999999999998</v>
      </c>
      <c r="V5060" t="s">
        <v>1513</v>
      </c>
      <c r="W5060" t="s">
        <v>1767</v>
      </c>
      <c r="X5060" t="s">
        <v>1269</v>
      </c>
      <c r="Y5060" t="s">
        <v>3275</v>
      </c>
      <c r="Z5060" t="s">
        <v>1909</v>
      </c>
      <c r="AA5060" t="s">
        <v>4069</v>
      </c>
      <c r="AB5060" s="198">
        <v>37073.875</v>
      </c>
      <c r="AC5060" s="198">
        <v>37103.875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365</v>
      </c>
      <c r="F5061" s="213">
        <f t="shared" si="395"/>
        <v>182500</v>
      </c>
      <c r="G5061" s="202">
        <v>1313976</v>
      </c>
      <c r="H5061" s="198">
        <v>37041.562673611108</v>
      </c>
      <c r="I5061" t="s">
        <v>1272</v>
      </c>
      <c r="M5061" t="s">
        <v>2946</v>
      </c>
      <c r="N5061" t="s">
        <v>1268</v>
      </c>
      <c r="O5061" t="s">
        <v>1578</v>
      </c>
      <c r="Q5061" s="199">
        <v>500</v>
      </c>
      <c r="S5061" t="s">
        <v>2947</v>
      </c>
      <c r="T5061" t="s">
        <v>3255</v>
      </c>
      <c r="U5061" s="201">
        <v>4</v>
      </c>
      <c r="V5061" t="s">
        <v>1273</v>
      </c>
      <c r="W5061" t="s">
        <v>1767</v>
      </c>
      <c r="X5061" t="s">
        <v>1269</v>
      </c>
      <c r="Y5061" t="s">
        <v>3275</v>
      </c>
      <c r="Z5061" t="s">
        <v>1909</v>
      </c>
      <c r="AA5061" t="s">
        <v>4070</v>
      </c>
      <c r="AB5061" s="198">
        <v>37257.875</v>
      </c>
      <c r="AC5061" s="198">
        <v>37621.875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123</v>
      </c>
      <c r="F5062" s="213">
        <f t="shared" si="395"/>
        <v>615000</v>
      </c>
      <c r="G5062" s="202">
        <v>1313977</v>
      </c>
      <c r="H5062" s="198">
        <v>37041.562696759262</v>
      </c>
      <c r="I5062" t="s">
        <v>1523</v>
      </c>
      <c r="M5062" t="s">
        <v>2946</v>
      </c>
      <c r="N5062" t="s">
        <v>1268</v>
      </c>
      <c r="O5062" t="s">
        <v>251</v>
      </c>
      <c r="Q5062" s="199">
        <v>5000</v>
      </c>
      <c r="S5062" t="s">
        <v>2947</v>
      </c>
      <c r="T5062" t="s">
        <v>3255</v>
      </c>
      <c r="U5062" s="201">
        <v>3.99</v>
      </c>
      <c r="V5062" t="s">
        <v>1115</v>
      </c>
      <c r="W5062" t="s">
        <v>1767</v>
      </c>
      <c r="X5062" t="s">
        <v>1269</v>
      </c>
      <c r="Y5062" t="s">
        <v>3275</v>
      </c>
      <c r="Z5062" t="s">
        <v>1909</v>
      </c>
      <c r="AA5062" t="s">
        <v>4071</v>
      </c>
      <c r="AB5062" s="198">
        <v>37073</v>
      </c>
      <c r="AC5062" s="198">
        <v>37195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31</v>
      </c>
      <c r="F5063" s="213">
        <f t="shared" si="395"/>
        <v>387500</v>
      </c>
      <c r="G5063" s="202">
        <v>1313978</v>
      </c>
      <c r="H5063" s="198">
        <v>37041.562719907408</v>
      </c>
      <c r="I5063" t="s">
        <v>2976</v>
      </c>
      <c r="M5063" t="s">
        <v>2946</v>
      </c>
      <c r="N5063" t="s">
        <v>1268</v>
      </c>
      <c r="O5063" t="s">
        <v>1537</v>
      </c>
      <c r="P5063" s="199">
        <v>12500</v>
      </c>
      <c r="S5063" t="s">
        <v>2947</v>
      </c>
      <c r="T5063" t="s">
        <v>3255</v>
      </c>
      <c r="U5063" s="201">
        <v>3.8849999999999998</v>
      </c>
      <c r="V5063" t="s">
        <v>4072</v>
      </c>
      <c r="W5063" t="s">
        <v>1767</v>
      </c>
      <c r="X5063" t="s">
        <v>1269</v>
      </c>
      <c r="Y5063" t="s">
        <v>3275</v>
      </c>
      <c r="Z5063" t="s">
        <v>1909</v>
      </c>
      <c r="AA5063" t="s">
        <v>4073</v>
      </c>
      <c r="AB5063" s="198">
        <v>37073.875</v>
      </c>
      <c r="AC5063" s="198">
        <v>37103.875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365</v>
      </c>
      <c r="F5064" s="213">
        <f t="shared" si="395"/>
        <v>912500</v>
      </c>
      <c r="G5064" s="202">
        <v>1313980</v>
      </c>
      <c r="H5064" s="198">
        <v>37041.562754629631</v>
      </c>
      <c r="I5064" t="s">
        <v>1484</v>
      </c>
      <c r="M5064" t="s">
        <v>2946</v>
      </c>
      <c r="N5064" t="s">
        <v>1268</v>
      </c>
      <c r="O5064" t="s">
        <v>1578</v>
      </c>
      <c r="Q5064" s="199">
        <v>2500</v>
      </c>
      <c r="S5064" t="s">
        <v>2947</v>
      </c>
      <c r="T5064" t="s">
        <v>3255</v>
      </c>
      <c r="U5064" s="201">
        <v>4</v>
      </c>
      <c r="V5064" t="s">
        <v>3339</v>
      </c>
      <c r="W5064" t="s">
        <v>1767</v>
      </c>
      <c r="X5064" t="s">
        <v>1269</v>
      </c>
      <c r="Y5064" t="s">
        <v>3275</v>
      </c>
      <c r="Z5064" t="s">
        <v>1909</v>
      </c>
      <c r="AA5064" t="s">
        <v>4074</v>
      </c>
      <c r="AB5064" s="198">
        <v>37257.875</v>
      </c>
      <c r="AC5064" s="198">
        <v>37621.875</v>
      </c>
    </row>
    <row r="5065" spans="1:29" x14ac:dyDescent="0.25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31</v>
      </c>
      <c r="F5065" s="213">
        <f t="shared" si="395"/>
        <v>620000</v>
      </c>
      <c r="G5065" s="202">
        <v>1313979</v>
      </c>
      <c r="H5065" s="198">
        <v>37041.562754629631</v>
      </c>
      <c r="I5065" t="s">
        <v>3227</v>
      </c>
      <c r="M5065" t="s">
        <v>2946</v>
      </c>
      <c r="N5065" t="s">
        <v>1268</v>
      </c>
      <c r="O5065" t="s">
        <v>1537</v>
      </c>
      <c r="P5065" s="199">
        <v>20000</v>
      </c>
      <c r="S5065" t="s">
        <v>2947</v>
      </c>
      <c r="T5065" t="s">
        <v>3255</v>
      </c>
      <c r="U5065" s="201">
        <v>3.88</v>
      </c>
      <c r="V5065" t="s">
        <v>1271</v>
      </c>
      <c r="W5065" t="s">
        <v>1767</v>
      </c>
      <c r="X5065" t="s">
        <v>1269</v>
      </c>
      <c r="Y5065" t="s">
        <v>3275</v>
      </c>
      <c r="Z5065" t="s">
        <v>1909</v>
      </c>
      <c r="AA5065" t="s">
        <v>4075</v>
      </c>
      <c r="AB5065" s="198">
        <v>37073.875</v>
      </c>
      <c r="AC5065" s="198">
        <v>37103.875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151</v>
      </c>
      <c r="F5066" s="213">
        <f t="shared" si="395"/>
        <v>377500</v>
      </c>
      <c r="G5066" s="202">
        <v>1313981</v>
      </c>
      <c r="H5066" s="198">
        <v>37041.5627662037</v>
      </c>
      <c r="I5066" t="s">
        <v>3227</v>
      </c>
      <c r="M5066" t="s">
        <v>2946</v>
      </c>
      <c r="N5066" t="s">
        <v>1268</v>
      </c>
      <c r="O5066" t="s">
        <v>1555</v>
      </c>
      <c r="P5066" s="199">
        <v>2500</v>
      </c>
      <c r="S5066" t="s">
        <v>2947</v>
      </c>
      <c r="T5066" t="s">
        <v>3255</v>
      </c>
      <c r="U5066" s="201">
        <v>4.3</v>
      </c>
      <c r="V5066" t="s">
        <v>3198</v>
      </c>
      <c r="W5066" t="s">
        <v>1767</v>
      </c>
      <c r="X5066" t="s">
        <v>1269</v>
      </c>
      <c r="Y5066" t="s">
        <v>3275</v>
      </c>
      <c r="Z5066" t="s">
        <v>1909</v>
      </c>
      <c r="AA5066" t="s">
        <v>4076</v>
      </c>
      <c r="AB5066" s="198">
        <v>37196</v>
      </c>
      <c r="AC5066" s="198">
        <v>37346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377500</v>
      </c>
      <c r="G5067" s="202">
        <v>1313984</v>
      </c>
      <c r="H5067" s="198">
        <v>37041.562847222223</v>
      </c>
      <c r="I5067" t="s">
        <v>1272</v>
      </c>
      <c r="M5067" t="s">
        <v>2946</v>
      </c>
      <c r="N5067" t="s">
        <v>1268</v>
      </c>
      <c r="O5067" t="s">
        <v>1555</v>
      </c>
      <c r="P5067" s="199">
        <v>2500</v>
      </c>
      <c r="S5067" t="s">
        <v>2947</v>
      </c>
      <c r="T5067" t="s">
        <v>3255</v>
      </c>
      <c r="U5067" s="201">
        <v>4.3</v>
      </c>
      <c r="V5067" t="s">
        <v>1273</v>
      </c>
      <c r="W5067" t="s">
        <v>1767</v>
      </c>
      <c r="X5067" t="s">
        <v>1269</v>
      </c>
      <c r="Y5067" t="s">
        <v>3275</v>
      </c>
      <c r="Z5067" t="s">
        <v>1909</v>
      </c>
      <c r="AA5067" t="s">
        <v>4077</v>
      </c>
      <c r="AB5067" s="198">
        <v>37196</v>
      </c>
      <c r="AC5067" s="198">
        <v>37346</v>
      </c>
    </row>
    <row r="5068" spans="1:29" x14ac:dyDescent="0.25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31</v>
      </c>
      <c r="F5068" s="213">
        <f t="shared" si="400"/>
        <v>310000</v>
      </c>
      <c r="G5068" s="202">
        <v>1313985</v>
      </c>
      <c r="H5068" s="198">
        <v>37041.562881944446</v>
      </c>
      <c r="I5068" t="s">
        <v>1254</v>
      </c>
      <c r="M5068" t="s">
        <v>2946</v>
      </c>
      <c r="N5068" t="s">
        <v>1268</v>
      </c>
      <c r="O5068" t="s">
        <v>1537</v>
      </c>
      <c r="P5068" s="199">
        <v>10000</v>
      </c>
      <c r="S5068" t="s">
        <v>2947</v>
      </c>
      <c r="T5068" t="s">
        <v>3255</v>
      </c>
      <c r="U5068" s="201">
        <v>3.8849999999999998</v>
      </c>
      <c r="V5068" t="s">
        <v>3221</v>
      </c>
      <c r="W5068" t="s">
        <v>1767</v>
      </c>
      <c r="X5068" t="s">
        <v>1269</v>
      </c>
      <c r="Y5068" t="s">
        <v>3275</v>
      </c>
      <c r="Z5068" t="s">
        <v>1909</v>
      </c>
      <c r="AA5068" t="s">
        <v>4078</v>
      </c>
      <c r="AB5068" s="198">
        <v>37073.875</v>
      </c>
      <c r="AC5068" s="198">
        <v>37103.875</v>
      </c>
    </row>
    <row r="5069" spans="1:29" x14ac:dyDescent="0.25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310000</v>
      </c>
      <c r="G5069" s="202">
        <v>1313990</v>
      </c>
      <c r="H5069" s="198">
        <v>37041.563009259262</v>
      </c>
      <c r="I5069" t="s">
        <v>1274</v>
      </c>
      <c r="M5069" t="s">
        <v>2946</v>
      </c>
      <c r="N5069" t="s">
        <v>1268</v>
      </c>
      <c r="O5069" t="s">
        <v>1537</v>
      </c>
      <c r="P5069" s="199">
        <v>10000</v>
      </c>
      <c r="S5069" t="s">
        <v>2947</v>
      </c>
      <c r="T5069" t="s">
        <v>3255</v>
      </c>
      <c r="U5069" s="201">
        <v>3.8849999999999998</v>
      </c>
      <c r="V5069" t="s">
        <v>1275</v>
      </c>
      <c r="W5069" t="s">
        <v>1767</v>
      </c>
      <c r="X5069" t="s">
        <v>1269</v>
      </c>
      <c r="Y5069" t="s">
        <v>3275</v>
      </c>
      <c r="Z5069" t="s">
        <v>1909</v>
      </c>
      <c r="AA5069" t="s">
        <v>4079</v>
      </c>
      <c r="AB5069" s="198">
        <v>37073.875</v>
      </c>
      <c r="AC5069" s="198">
        <v>37103.875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155000</v>
      </c>
      <c r="G5070" s="202">
        <v>1313995</v>
      </c>
      <c r="H5070" s="198">
        <v>37041.563090277778</v>
      </c>
      <c r="I5070" t="s">
        <v>1272</v>
      </c>
      <c r="M5070" t="s">
        <v>2946</v>
      </c>
      <c r="N5070" t="s">
        <v>1268</v>
      </c>
      <c r="O5070" t="s">
        <v>1537</v>
      </c>
      <c r="Q5070" s="199">
        <v>5000</v>
      </c>
      <c r="S5070" t="s">
        <v>2947</v>
      </c>
      <c r="T5070" t="s">
        <v>3255</v>
      </c>
      <c r="U5070" s="201">
        <v>3.89</v>
      </c>
      <c r="V5070" t="s">
        <v>1273</v>
      </c>
      <c r="W5070" t="s">
        <v>1767</v>
      </c>
      <c r="X5070" t="s">
        <v>1269</v>
      </c>
      <c r="Y5070" t="s">
        <v>3275</v>
      </c>
      <c r="Z5070" t="s">
        <v>1909</v>
      </c>
      <c r="AA5070" t="s">
        <v>4080</v>
      </c>
      <c r="AB5070" s="198">
        <v>37073.875</v>
      </c>
      <c r="AC5070" s="198">
        <v>37103.875</v>
      </c>
    </row>
    <row r="5071" spans="1:29" x14ac:dyDescent="0.25">
      <c r="A5071" s="44" t="str">
        <f t="shared" si="396"/>
        <v>US Crude Financial</v>
      </c>
      <c r="B5071" s="44" t="str">
        <f t="shared" si="397"/>
        <v>US</v>
      </c>
      <c r="C5071" s="44" t="str">
        <f t="shared" si="398"/>
        <v>Crude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50000</v>
      </c>
      <c r="G5071" s="202">
        <v>1313996</v>
      </c>
      <c r="H5071" s="198">
        <v>37041.563125000001</v>
      </c>
      <c r="I5071" t="s">
        <v>1267</v>
      </c>
      <c r="M5071" t="s">
        <v>3086</v>
      </c>
      <c r="N5071" t="s">
        <v>1063</v>
      </c>
      <c r="O5071" t="s">
        <v>2972</v>
      </c>
      <c r="Q5071" s="199">
        <v>50000</v>
      </c>
      <c r="S5071" t="s">
        <v>2953</v>
      </c>
      <c r="T5071" t="s">
        <v>3255</v>
      </c>
      <c r="U5071" s="201">
        <v>28.67</v>
      </c>
      <c r="V5071" t="s">
        <v>3197</v>
      </c>
      <c r="W5071" t="s">
        <v>1065</v>
      </c>
      <c r="X5071" t="s">
        <v>1066</v>
      </c>
      <c r="Y5071" t="s">
        <v>1670</v>
      </c>
      <c r="Z5071" t="s">
        <v>1909</v>
      </c>
      <c r="AA5071">
        <v>109886</v>
      </c>
      <c r="AB5071" s="198">
        <v>37073</v>
      </c>
      <c r="AC5071" s="198">
        <v>37103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310000</v>
      </c>
      <c r="G5072" s="202">
        <v>1314001</v>
      </c>
      <c r="H5072" s="198">
        <v>37041.563310185185</v>
      </c>
      <c r="I5072" t="s">
        <v>2987</v>
      </c>
      <c r="M5072" t="s">
        <v>2946</v>
      </c>
      <c r="N5072" t="s">
        <v>1268</v>
      </c>
      <c r="O5072" t="s">
        <v>1537</v>
      </c>
      <c r="P5072" s="199">
        <v>10000</v>
      </c>
      <c r="S5072" t="s">
        <v>2947</v>
      </c>
      <c r="T5072" t="s">
        <v>3255</v>
      </c>
      <c r="U5072" s="201">
        <v>3.89</v>
      </c>
      <c r="V5072" t="s">
        <v>3438</v>
      </c>
      <c r="W5072" t="s">
        <v>1767</v>
      </c>
      <c r="X5072" t="s">
        <v>1269</v>
      </c>
      <c r="Y5072" t="s">
        <v>3275</v>
      </c>
      <c r="Z5072" t="s">
        <v>1909</v>
      </c>
      <c r="AA5072" t="s">
        <v>4081</v>
      </c>
      <c r="AB5072" s="198">
        <v>37073.875</v>
      </c>
      <c r="AC5072" s="198">
        <v>37103.875</v>
      </c>
    </row>
    <row r="5073" spans="1:29" x14ac:dyDescent="0.25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5</v>
      </c>
      <c r="F5073" s="213">
        <f t="shared" si="400"/>
        <v>250</v>
      </c>
      <c r="G5073" s="202">
        <v>1314008</v>
      </c>
      <c r="H5073" s="198">
        <v>37041.563472222224</v>
      </c>
      <c r="I5073" t="s">
        <v>2992</v>
      </c>
      <c r="M5073" t="s">
        <v>1657</v>
      </c>
      <c r="N5073" t="s">
        <v>1259</v>
      </c>
      <c r="O5073" t="s">
        <v>355</v>
      </c>
      <c r="Q5073" s="199">
        <v>50</v>
      </c>
      <c r="S5073" t="s">
        <v>2945</v>
      </c>
      <c r="T5073" t="s">
        <v>3255</v>
      </c>
      <c r="U5073" s="201">
        <v>41.5</v>
      </c>
      <c r="V5073" t="s">
        <v>3159</v>
      </c>
      <c r="W5073" t="s">
        <v>1260</v>
      </c>
      <c r="X5073" t="s">
        <v>1565</v>
      </c>
      <c r="Y5073" t="s">
        <v>1072</v>
      </c>
      <c r="Z5073" t="s">
        <v>1904</v>
      </c>
      <c r="AA5073">
        <v>626657.1</v>
      </c>
      <c r="AB5073" s="198">
        <v>37046</v>
      </c>
      <c r="AC5073" s="198">
        <v>37050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1314009</v>
      </c>
      <c r="H5074" s="198">
        <v>37041.563518518517</v>
      </c>
      <c r="I5074" t="s">
        <v>2992</v>
      </c>
      <c r="M5074" t="s">
        <v>2946</v>
      </c>
      <c r="N5074" t="s">
        <v>1538</v>
      </c>
      <c r="O5074" t="s">
        <v>1409</v>
      </c>
      <c r="Q5074" s="199">
        <v>5000</v>
      </c>
      <c r="S5074" t="s">
        <v>2947</v>
      </c>
      <c r="T5074" t="s">
        <v>3255</v>
      </c>
      <c r="U5074" s="201">
        <v>6.35</v>
      </c>
      <c r="V5074" t="s">
        <v>533</v>
      </c>
      <c r="W5074" t="s">
        <v>1410</v>
      </c>
      <c r="X5074" t="s">
        <v>1411</v>
      </c>
      <c r="Y5074" t="s">
        <v>3275</v>
      </c>
      <c r="Z5074" t="s">
        <v>1909</v>
      </c>
      <c r="AA5074" t="s">
        <v>4082</v>
      </c>
      <c r="AB5074" s="198">
        <v>37073.875</v>
      </c>
      <c r="AC5074" s="198">
        <v>37103.875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155000</v>
      </c>
      <c r="G5075" s="202">
        <v>1314010</v>
      </c>
      <c r="H5075" s="198">
        <v>37041.563576388886</v>
      </c>
      <c r="I5075" t="s">
        <v>2992</v>
      </c>
      <c r="M5075" t="s">
        <v>2946</v>
      </c>
      <c r="N5075" t="s">
        <v>1538</v>
      </c>
      <c r="O5075" t="s">
        <v>1413</v>
      </c>
      <c r="Q5075" s="199">
        <v>5000</v>
      </c>
      <c r="S5075" t="s">
        <v>2947</v>
      </c>
      <c r="T5075" t="s">
        <v>3255</v>
      </c>
      <c r="U5075" s="201">
        <v>6.35</v>
      </c>
      <c r="V5075" t="s">
        <v>533</v>
      </c>
      <c r="W5075" t="s">
        <v>1410</v>
      </c>
      <c r="X5075" t="s">
        <v>1411</v>
      </c>
      <c r="Y5075" t="s">
        <v>3275</v>
      </c>
      <c r="Z5075" t="s">
        <v>1909</v>
      </c>
      <c r="AA5075" t="s">
        <v>4083</v>
      </c>
      <c r="AB5075" s="198">
        <v>37104.875</v>
      </c>
      <c r="AC5075" s="198">
        <v>37134.875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31</v>
      </c>
      <c r="F5076" s="213">
        <f t="shared" si="400"/>
        <v>77500</v>
      </c>
      <c r="G5076" s="202">
        <v>1314012</v>
      </c>
      <c r="H5076" s="198">
        <v>37041.563599537039</v>
      </c>
      <c r="I5076" t="s">
        <v>1272</v>
      </c>
      <c r="M5076" t="s">
        <v>2946</v>
      </c>
      <c r="N5076" t="s">
        <v>1268</v>
      </c>
      <c r="O5076" t="s">
        <v>1537</v>
      </c>
      <c r="P5076" s="199">
        <v>2500</v>
      </c>
      <c r="S5076" t="s">
        <v>2947</v>
      </c>
      <c r="T5076" t="s">
        <v>3255</v>
      </c>
      <c r="U5076" s="201">
        <v>3.89</v>
      </c>
      <c r="V5076" t="s">
        <v>1703</v>
      </c>
      <c r="W5076" t="s">
        <v>1767</v>
      </c>
      <c r="X5076" t="s">
        <v>1269</v>
      </c>
      <c r="Y5076" t="s">
        <v>3275</v>
      </c>
      <c r="Z5076" t="s">
        <v>1909</v>
      </c>
      <c r="AA5076" t="s">
        <v>4084</v>
      </c>
      <c r="AB5076" s="198">
        <v>37073.875</v>
      </c>
      <c r="AC5076" s="198">
        <v>37103.875</v>
      </c>
    </row>
    <row r="5077" spans="1:29" x14ac:dyDescent="0.25">
      <c r="A5077" s="44" t="str">
        <f t="shared" si="396"/>
        <v>US Crude Financial</v>
      </c>
      <c r="B5077" s="44" t="str">
        <f t="shared" si="397"/>
        <v>US</v>
      </c>
      <c r="C5077" s="44" t="str">
        <f t="shared" si="398"/>
        <v>Crude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50000</v>
      </c>
      <c r="G5077" s="202">
        <v>1314013</v>
      </c>
      <c r="H5077" s="198">
        <v>37041.563599537039</v>
      </c>
      <c r="I5077" t="s">
        <v>1267</v>
      </c>
      <c r="M5077" t="s">
        <v>3086</v>
      </c>
      <c r="N5077" t="s">
        <v>1063</v>
      </c>
      <c r="O5077" t="s">
        <v>2972</v>
      </c>
      <c r="Q5077" s="199">
        <v>50000</v>
      </c>
      <c r="S5077" t="s">
        <v>2953</v>
      </c>
      <c r="T5077" t="s">
        <v>3255</v>
      </c>
      <c r="U5077" s="201">
        <v>28.69</v>
      </c>
      <c r="V5077" t="s">
        <v>1511</v>
      </c>
      <c r="W5077" t="s">
        <v>1065</v>
      </c>
      <c r="X5077" t="s">
        <v>1066</v>
      </c>
      <c r="Y5077" t="s">
        <v>1670</v>
      </c>
      <c r="Z5077" t="s">
        <v>1909</v>
      </c>
      <c r="AA5077">
        <v>109887</v>
      </c>
      <c r="AB5077" s="198">
        <v>37073</v>
      </c>
      <c r="AC5077" s="198">
        <v>37103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151</v>
      </c>
      <c r="F5078" s="213">
        <f t="shared" si="400"/>
        <v>755000</v>
      </c>
      <c r="G5078" s="202">
        <v>1314016</v>
      </c>
      <c r="H5078" s="198">
        <v>37041.563657407409</v>
      </c>
      <c r="I5078" t="s">
        <v>1546</v>
      </c>
      <c r="M5078" t="s">
        <v>2946</v>
      </c>
      <c r="N5078" t="s">
        <v>1268</v>
      </c>
      <c r="O5078" t="s">
        <v>1555</v>
      </c>
      <c r="P5078" s="199">
        <v>5000</v>
      </c>
      <c r="S5078" t="s">
        <v>2947</v>
      </c>
      <c r="T5078" t="s">
        <v>3255</v>
      </c>
      <c r="U5078" s="201">
        <v>4.3049999999999997</v>
      </c>
      <c r="V5078" t="s">
        <v>3121</v>
      </c>
      <c r="W5078" t="s">
        <v>1767</v>
      </c>
      <c r="X5078" t="s">
        <v>1269</v>
      </c>
      <c r="Y5078" t="s">
        <v>3275</v>
      </c>
      <c r="Z5078" t="s">
        <v>1909</v>
      </c>
      <c r="AA5078" t="s">
        <v>4085</v>
      </c>
      <c r="AB5078" s="198">
        <v>37196</v>
      </c>
      <c r="AC5078" s="198">
        <v>37346</v>
      </c>
    </row>
    <row r="5079" spans="1:29" x14ac:dyDescent="0.25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123</v>
      </c>
      <c r="F5079" s="213">
        <f t="shared" si="400"/>
        <v>615000</v>
      </c>
      <c r="G5079" s="202">
        <v>1314017</v>
      </c>
      <c r="H5079" s="198">
        <v>37041.563668981478</v>
      </c>
      <c r="I5079" t="s">
        <v>1523</v>
      </c>
      <c r="M5079" t="s">
        <v>2946</v>
      </c>
      <c r="N5079" t="s">
        <v>1268</v>
      </c>
      <c r="O5079" t="s">
        <v>251</v>
      </c>
      <c r="Q5079" s="199">
        <v>5000</v>
      </c>
      <c r="S5079" t="s">
        <v>2947</v>
      </c>
      <c r="T5079" t="s">
        <v>3255</v>
      </c>
      <c r="U5079" s="201">
        <v>3.9950000000000001</v>
      </c>
      <c r="V5079" t="s">
        <v>1115</v>
      </c>
      <c r="W5079" t="s">
        <v>1767</v>
      </c>
      <c r="X5079" t="s">
        <v>1269</v>
      </c>
      <c r="Y5079" t="s">
        <v>3275</v>
      </c>
      <c r="Z5079" t="s">
        <v>1909</v>
      </c>
      <c r="AA5079" t="s">
        <v>4086</v>
      </c>
      <c r="AB5079" s="198">
        <v>37073</v>
      </c>
      <c r="AC5079" s="198">
        <v>37195</v>
      </c>
    </row>
    <row r="5080" spans="1:29" x14ac:dyDescent="0.25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31</v>
      </c>
      <c r="F5080" s="213">
        <f t="shared" si="400"/>
        <v>310000</v>
      </c>
      <c r="G5080" s="202">
        <v>1314018</v>
      </c>
      <c r="H5080" s="198">
        <v>37041.563680555555</v>
      </c>
      <c r="I5080" t="s">
        <v>1267</v>
      </c>
      <c r="M5080" t="s">
        <v>2946</v>
      </c>
      <c r="N5080" t="s">
        <v>1268</v>
      </c>
      <c r="O5080" t="s">
        <v>1537</v>
      </c>
      <c r="P5080" s="199">
        <v>10000</v>
      </c>
      <c r="S5080" t="s">
        <v>2947</v>
      </c>
      <c r="T5080" t="s">
        <v>3255</v>
      </c>
      <c r="U5080" s="201">
        <v>3.89</v>
      </c>
      <c r="V5080" t="s">
        <v>1303</v>
      </c>
      <c r="W5080" t="s">
        <v>1767</v>
      </c>
      <c r="X5080" t="s">
        <v>1269</v>
      </c>
      <c r="Y5080" t="s">
        <v>3275</v>
      </c>
      <c r="Z5080" t="s">
        <v>1909</v>
      </c>
      <c r="AA5080" t="s">
        <v>4087</v>
      </c>
      <c r="AB5080" s="198">
        <v>37073.875</v>
      </c>
      <c r="AC5080" s="198">
        <v>37103.875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155000</v>
      </c>
      <c r="G5081" s="202">
        <v>1314019</v>
      </c>
      <c r="H5081" s="198">
        <v>37041.563738425924</v>
      </c>
      <c r="I5081" t="s">
        <v>1267</v>
      </c>
      <c r="M5081" t="s">
        <v>2946</v>
      </c>
      <c r="N5081" t="s">
        <v>1538</v>
      </c>
      <c r="O5081" t="s">
        <v>1420</v>
      </c>
      <c r="Q5081" s="199">
        <v>5000</v>
      </c>
      <c r="S5081" t="s">
        <v>2947</v>
      </c>
      <c r="T5081" t="s">
        <v>3255</v>
      </c>
      <c r="U5081" s="201">
        <v>3.65</v>
      </c>
      <c r="V5081" t="s">
        <v>3172</v>
      </c>
      <c r="W5081" t="s">
        <v>1410</v>
      </c>
      <c r="X5081" t="s">
        <v>1411</v>
      </c>
      <c r="Y5081" t="s">
        <v>3275</v>
      </c>
      <c r="Z5081" t="s">
        <v>1909</v>
      </c>
      <c r="AA5081" t="s">
        <v>4088</v>
      </c>
      <c r="AB5081" s="198">
        <v>37165</v>
      </c>
      <c r="AC5081" s="198">
        <v>37195</v>
      </c>
    </row>
    <row r="5082" spans="1:29" x14ac:dyDescent="0.25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365</v>
      </c>
      <c r="F5082" s="213">
        <f t="shared" si="400"/>
        <v>1825000</v>
      </c>
      <c r="G5082" s="202">
        <v>1314021</v>
      </c>
      <c r="H5082" s="198">
        <v>37041.563796296294</v>
      </c>
      <c r="I5082" t="s">
        <v>2976</v>
      </c>
      <c r="M5082" t="s">
        <v>2946</v>
      </c>
      <c r="N5082" t="s">
        <v>1268</v>
      </c>
      <c r="O5082" t="s">
        <v>1578</v>
      </c>
      <c r="Q5082" s="199">
        <v>5000</v>
      </c>
      <c r="S5082" t="s">
        <v>2947</v>
      </c>
      <c r="T5082" t="s">
        <v>3255</v>
      </c>
      <c r="U5082" s="201">
        <v>4</v>
      </c>
      <c r="V5082" t="s">
        <v>68</v>
      </c>
      <c r="W5082" t="s">
        <v>1767</v>
      </c>
      <c r="X5082" t="s">
        <v>1269</v>
      </c>
      <c r="Y5082" t="s">
        <v>3275</v>
      </c>
      <c r="Z5082" t="s">
        <v>1909</v>
      </c>
      <c r="AA5082" t="s">
        <v>4089</v>
      </c>
      <c r="AB5082" s="198">
        <v>37257.875</v>
      </c>
      <c r="AC5082" s="198">
        <v>37621.875</v>
      </c>
    </row>
    <row r="5083" spans="1:29" x14ac:dyDescent="0.25">
      <c r="A5083" s="44" t="str">
        <f t="shared" si="396"/>
        <v>US Weather Financial</v>
      </c>
      <c r="B5083" s="44" t="str">
        <f t="shared" si="397"/>
        <v>US</v>
      </c>
      <c r="C5083" s="44" t="str">
        <f t="shared" si="398"/>
        <v>Weather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5</v>
      </c>
      <c r="F5083" s="213">
        <f t="shared" si="400"/>
        <v>15</v>
      </c>
      <c r="G5083" s="202">
        <v>1314022</v>
      </c>
      <c r="H5083" s="198">
        <v>37041.563819444447</v>
      </c>
      <c r="I5083" t="s">
        <v>2992</v>
      </c>
      <c r="M5083" t="s">
        <v>1596</v>
      </c>
      <c r="N5083" t="s">
        <v>3219</v>
      </c>
      <c r="O5083" t="s">
        <v>3562</v>
      </c>
      <c r="P5083" s="199">
        <v>3</v>
      </c>
      <c r="S5083" t="s">
        <v>1597</v>
      </c>
      <c r="T5083" t="s">
        <v>3255</v>
      </c>
      <c r="U5083" s="201">
        <v>9</v>
      </c>
      <c r="V5083" t="s">
        <v>3563</v>
      </c>
      <c r="W5083" t="s">
        <v>896</v>
      </c>
      <c r="X5083" t="s">
        <v>3220</v>
      </c>
      <c r="Y5083" t="s">
        <v>1596</v>
      </c>
      <c r="Z5083" t="s">
        <v>1909</v>
      </c>
      <c r="AA5083">
        <v>1314022</v>
      </c>
      <c r="AB5083" s="198">
        <v>37046.874305555553</v>
      </c>
      <c r="AC5083" s="198">
        <v>37050.874305555553</v>
      </c>
    </row>
    <row r="5084" spans="1:29" x14ac:dyDescent="0.25">
      <c r="A5084" s="44" t="str">
        <f t="shared" si="396"/>
        <v>US Crude Financial</v>
      </c>
      <c r="B5084" s="44" t="str">
        <f t="shared" si="397"/>
        <v>US</v>
      </c>
      <c r="C5084" s="44" t="str">
        <f t="shared" si="398"/>
        <v>Crude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50000</v>
      </c>
      <c r="G5084" s="202">
        <v>1314025</v>
      </c>
      <c r="H5084" s="198">
        <v>37041.563969907409</v>
      </c>
      <c r="I5084" t="s">
        <v>1267</v>
      </c>
      <c r="M5084" t="s">
        <v>3086</v>
      </c>
      <c r="N5084" t="s">
        <v>1063</v>
      </c>
      <c r="O5084" t="s">
        <v>2972</v>
      </c>
      <c r="Q5084" s="199">
        <v>50000</v>
      </c>
      <c r="S5084" t="s">
        <v>2953</v>
      </c>
      <c r="T5084" t="s">
        <v>3255</v>
      </c>
      <c r="U5084" s="201">
        <v>28.71</v>
      </c>
      <c r="V5084" t="s">
        <v>3332</v>
      </c>
      <c r="W5084" t="s">
        <v>1065</v>
      </c>
      <c r="X5084" t="s">
        <v>1066</v>
      </c>
      <c r="Y5084" t="s">
        <v>1670</v>
      </c>
      <c r="Z5084" t="s">
        <v>1909</v>
      </c>
      <c r="AA5084">
        <v>109888</v>
      </c>
      <c r="AB5084" s="198">
        <v>37073</v>
      </c>
      <c r="AC5084" s="198">
        <v>37103</v>
      </c>
    </row>
    <row r="5085" spans="1:29" x14ac:dyDescent="0.25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31</v>
      </c>
      <c r="F5085" s="213">
        <f t="shared" si="400"/>
        <v>77500</v>
      </c>
      <c r="G5085" s="202">
        <v>1314026</v>
      </c>
      <c r="H5085" s="198">
        <v>37041.563981481479</v>
      </c>
      <c r="I5085" t="s">
        <v>1262</v>
      </c>
      <c r="M5085" t="s">
        <v>2946</v>
      </c>
      <c r="N5085" t="s">
        <v>1268</v>
      </c>
      <c r="O5085" t="s">
        <v>1537</v>
      </c>
      <c r="Q5085" s="199">
        <v>2500</v>
      </c>
      <c r="S5085" t="s">
        <v>2947</v>
      </c>
      <c r="T5085" t="s">
        <v>3255</v>
      </c>
      <c r="U5085" s="201">
        <v>3.89</v>
      </c>
      <c r="V5085" t="s">
        <v>344</v>
      </c>
      <c r="W5085" t="s">
        <v>1767</v>
      </c>
      <c r="X5085" t="s">
        <v>1269</v>
      </c>
      <c r="Y5085" t="s">
        <v>3275</v>
      </c>
      <c r="Z5085" t="s">
        <v>1909</v>
      </c>
      <c r="AA5085" t="s">
        <v>4090</v>
      </c>
      <c r="AB5085" s="198">
        <v>37073.875</v>
      </c>
      <c r="AC5085" s="198">
        <v>37103.875</v>
      </c>
    </row>
    <row r="5086" spans="1:29" x14ac:dyDescent="0.25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232500</v>
      </c>
      <c r="G5086" s="202">
        <v>1314027</v>
      </c>
      <c r="H5086" s="198">
        <v>37041.564085648148</v>
      </c>
      <c r="I5086" t="s">
        <v>1267</v>
      </c>
      <c r="M5086" t="s">
        <v>2946</v>
      </c>
      <c r="N5086" t="s">
        <v>1268</v>
      </c>
      <c r="O5086" t="s">
        <v>1537</v>
      </c>
      <c r="Q5086" s="199">
        <v>7500</v>
      </c>
      <c r="S5086" t="s">
        <v>2947</v>
      </c>
      <c r="T5086" t="s">
        <v>3255</v>
      </c>
      <c r="U5086" s="201">
        <v>3.89</v>
      </c>
      <c r="V5086" t="s">
        <v>1485</v>
      </c>
      <c r="W5086" t="s">
        <v>1767</v>
      </c>
      <c r="X5086" t="s">
        <v>1269</v>
      </c>
      <c r="Y5086" t="s">
        <v>3275</v>
      </c>
      <c r="Z5086" t="s">
        <v>1909</v>
      </c>
      <c r="AA5086" t="s">
        <v>4091</v>
      </c>
      <c r="AB5086" s="198">
        <v>37073.875</v>
      </c>
      <c r="AC5086" s="198">
        <v>37103.875</v>
      </c>
    </row>
    <row r="5087" spans="1:29" x14ac:dyDescent="0.25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3">
        <f t="shared" si="400"/>
        <v>620000</v>
      </c>
      <c r="G5087" s="202">
        <v>1314028</v>
      </c>
      <c r="H5087" s="198">
        <v>37041.564189814817</v>
      </c>
      <c r="I5087" t="s">
        <v>1569</v>
      </c>
      <c r="M5087" t="s">
        <v>2946</v>
      </c>
      <c r="N5087" t="s">
        <v>1268</v>
      </c>
      <c r="O5087" t="s">
        <v>1537</v>
      </c>
      <c r="Q5087" s="199">
        <v>20000</v>
      </c>
      <c r="S5087" t="s">
        <v>2947</v>
      </c>
      <c r="T5087" t="s">
        <v>3255</v>
      </c>
      <c r="U5087" s="201">
        <v>3.895</v>
      </c>
      <c r="V5087" t="s">
        <v>1438</v>
      </c>
      <c r="W5087" t="s">
        <v>1767</v>
      </c>
      <c r="X5087" t="s">
        <v>1269</v>
      </c>
      <c r="Y5087" t="s">
        <v>3275</v>
      </c>
      <c r="Z5087" t="s">
        <v>1909</v>
      </c>
      <c r="AA5087" t="s">
        <v>4092</v>
      </c>
      <c r="AB5087" s="198">
        <v>37073.875</v>
      </c>
      <c r="AC5087" s="198">
        <v>37103.875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620000</v>
      </c>
      <c r="G5088" s="202">
        <v>1314029</v>
      </c>
      <c r="H5088" s="198">
        <v>37041.564282407409</v>
      </c>
      <c r="I5088" t="s">
        <v>3227</v>
      </c>
      <c r="M5088" t="s">
        <v>2946</v>
      </c>
      <c r="N5088" t="s">
        <v>1268</v>
      </c>
      <c r="O5088" t="s">
        <v>1537</v>
      </c>
      <c r="Q5088" s="199">
        <v>20000</v>
      </c>
      <c r="S5088" t="s">
        <v>2947</v>
      </c>
      <c r="T5088" t="s">
        <v>3255</v>
      </c>
      <c r="U5088" s="201">
        <v>3.9</v>
      </c>
      <c r="V5088" t="s">
        <v>1271</v>
      </c>
      <c r="W5088" t="s">
        <v>1767</v>
      </c>
      <c r="X5088" t="s">
        <v>1269</v>
      </c>
      <c r="Y5088" t="s">
        <v>3275</v>
      </c>
      <c r="Z5088" t="s">
        <v>1909</v>
      </c>
      <c r="AA5088" t="s">
        <v>4093</v>
      </c>
      <c r="AB5088" s="198">
        <v>37073.875</v>
      </c>
      <c r="AC5088" s="198">
        <v>37103.875</v>
      </c>
    </row>
    <row r="5089" spans="1:29" x14ac:dyDescent="0.25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61</v>
      </c>
      <c r="F5089" s="213">
        <f t="shared" si="400"/>
        <v>3050</v>
      </c>
      <c r="G5089" s="202">
        <v>1314032</v>
      </c>
      <c r="H5089" s="198">
        <v>37041.564479166664</v>
      </c>
      <c r="I5089" t="s">
        <v>1226</v>
      </c>
      <c r="M5089" t="s">
        <v>1657</v>
      </c>
      <c r="N5089" t="s">
        <v>2977</v>
      </c>
      <c r="O5089" t="s">
        <v>2577</v>
      </c>
      <c r="Q5089" s="199">
        <v>50</v>
      </c>
      <c r="S5089" t="s">
        <v>2945</v>
      </c>
      <c r="T5089" t="s">
        <v>3255</v>
      </c>
      <c r="U5089" s="201">
        <v>36</v>
      </c>
      <c r="V5089" t="s">
        <v>3173</v>
      </c>
      <c r="W5089" t="s">
        <v>1265</v>
      </c>
      <c r="X5089" t="s">
        <v>3202</v>
      </c>
      <c r="Y5089" t="s">
        <v>1072</v>
      </c>
      <c r="Z5089" t="s">
        <v>1904</v>
      </c>
      <c r="AA5089">
        <v>626660.1</v>
      </c>
      <c r="AB5089" s="198">
        <v>37316.875</v>
      </c>
      <c r="AC5089" s="198">
        <v>37376.875</v>
      </c>
    </row>
    <row r="5090" spans="1:29" x14ac:dyDescent="0.25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61</v>
      </c>
      <c r="F5090" s="213">
        <f t="shared" si="400"/>
        <v>3050</v>
      </c>
      <c r="G5090" s="202">
        <v>1314033</v>
      </c>
      <c r="H5090" s="198">
        <v>37041.564525462964</v>
      </c>
      <c r="I5090" t="s">
        <v>1226</v>
      </c>
      <c r="M5090" t="s">
        <v>1657</v>
      </c>
      <c r="N5090" t="s">
        <v>2977</v>
      </c>
      <c r="O5090" t="s">
        <v>2577</v>
      </c>
      <c r="Q5090" s="199">
        <v>50</v>
      </c>
      <c r="S5090" t="s">
        <v>2945</v>
      </c>
      <c r="T5090" t="s">
        <v>3255</v>
      </c>
      <c r="U5090" s="201">
        <v>36.25</v>
      </c>
      <c r="V5090" t="s">
        <v>3173</v>
      </c>
      <c r="W5090" t="s">
        <v>1265</v>
      </c>
      <c r="X5090" t="s">
        <v>3202</v>
      </c>
      <c r="Y5090" t="s">
        <v>1072</v>
      </c>
      <c r="Z5090" t="s">
        <v>1904</v>
      </c>
      <c r="AA5090">
        <v>626661.1</v>
      </c>
      <c r="AB5090" s="198">
        <v>37316.875</v>
      </c>
      <c r="AC5090" s="198">
        <v>37376.875</v>
      </c>
    </row>
    <row r="5091" spans="1:29" x14ac:dyDescent="0.25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150000</v>
      </c>
      <c r="G5091" s="202">
        <v>1314035</v>
      </c>
      <c r="H5091" s="198">
        <v>37041.564560185187</v>
      </c>
      <c r="I5091" t="s">
        <v>1566</v>
      </c>
      <c r="M5091" t="s">
        <v>2946</v>
      </c>
      <c r="N5091" t="s">
        <v>1524</v>
      </c>
      <c r="O5091" t="s">
        <v>249</v>
      </c>
      <c r="P5091" s="199">
        <v>5000</v>
      </c>
      <c r="S5091" t="s">
        <v>2947</v>
      </c>
      <c r="T5091" t="s">
        <v>3255</v>
      </c>
      <c r="U5091" s="201">
        <v>4.17</v>
      </c>
      <c r="V5091" t="s">
        <v>424</v>
      </c>
      <c r="W5091" t="s">
        <v>250</v>
      </c>
      <c r="X5091" t="s">
        <v>70</v>
      </c>
      <c r="Y5091" t="s">
        <v>1528</v>
      </c>
      <c r="Z5091" t="s">
        <v>1909</v>
      </c>
      <c r="AA5091">
        <v>819149</v>
      </c>
      <c r="AB5091" s="198">
        <v>37043.875</v>
      </c>
      <c r="AC5091" s="198">
        <v>37072.875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1314036</v>
      </c>
      <c r="H5092" s="198">
        <v>37041.564571759256</v>
      </c>
      <c r="I5092" t="s">
        <v>1464</v>
      </c>
      <c r="M5092" t="s">
        <v>2946</v>
      </c>
      <c r="N5092" t="s">
        <v>1268</v>
      </c>
      <c r="O5092" t="s">
        <v>1537</v>
      </c>
      <c r="P5092" s="199">
        <v>5000</v>
      </c>
      <c r="S5092" t="s">
        <v>2947</v>
      </c>
      <c r="T5092" t="s">
        <v>3255</v>
      </c>
      <c r="U5092" s="201">
        <v>3.895</v>
      </c>
      <c r="V5092" t="s">
        <v>1165</v>
      </c>
      <c r="W5092" t="s">
        <v>1767</v>
      </c>
      <c r="X5092" t="s">
        <v>1269</v>
      </c>
      <c r="Y5092" t="s">
        <v>3275</v>
      </c>
      <c r="Z5092" t="s">
        <v>1909</v>
      </c>
      <c r="AA5092" t="s">
        <v>4094</v>
      </c>
      <c r="AB5092" s="198">
        <v>37073.875</v>
      </c>
      <c r="AC5092" s="198">
        <v>37103.875</v>
      </c>
    </row>
    <row r="5093" spans="1:29" x14ac:dyDescent="0.25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30</v>
      </c>
      <c r="F5093" s="213">
        <f t="shared" si="400"/>
        <v>1500</v>
      </c>
      <c r="G5093" s="202">
        <v>1314038</v>
      </c>
      <c r="H5093" s="198">
        <v>37041.564571759256</v>
      </c>
      <c r="I5093" t="s">
        <v>1515</v>
      </c>
      <c r="M5093" t="s">
        <v>1657</v>
      </c>
      <c r="N5093" t="s">
        <v>2977</v>
      </c>
      <c r="O5093" t="s">
        <v>504</v>
      </c>
      <c r="Q5093" s="199">
        <v>50</v>
      </c>
      <c r="S5093" t="s">
        <v>2945</v>
      </c>
      <c r="T5093" t="s">
        <v>3255</v>
      </c>
      <c r="U5093" s="201">
        <v>53.5</v>
      </c>
      <c r="V5093" t="s">
        <v>1149</v>
      </c>
      <c r="W5093" t="s">
        <v>1253</v>
      </c>
      <c r="X5093" t="s">
        <v>3001</v>
      </c>
      <c r="Y5093" t="s">
        <v>1072</v>
      </c>
      <c r="Z5093" t="s">
        <v>1904</v>
      </c>
      <c r="AA5093">
        <v>626662.1</v>
      </c>
      <c r="AB5093" s="198">
        <v>37408.71597222222</v>
      </c>
      <c r="AC5093" s="198">
        <v>37437.71597222222</v>
      </c>
    </row>
    <row r="5094" spans="1:29" x14ac:dyDescent="0.25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1314039</v>
      </c>
      <c r="H5094" s="198">
        <v>37041.564583333333</v>
      </c>
      <c r="I5094" t="s">
        <v>1267</v>
      </c>
      <c r="M5094" t="s">
        <v>3086</v>
      </c>
      <c r="N5094" t="s">
        <v>1063</v>
      </c>
      <c r="O5094" t="s">
        <v>2972</v>
      </c>
      <c r="P5094" s="199">
        <v>50000</v>
      </c>
      <c r="S5094" t="s">
        <v>2953</v>
      </c>
      <c r="T5094" t="s">
        <v>3255</v>
      </c>
      <c r="U5094" s="201">
        <v>28.69</v>
      </c>
      <c r="V5094" t="s">
        <v>1511</v>
      </c>
      <c r="W5094" t="s">
        <v>1065</v>
      </c>
      <c r="X5094" t="s">
        <v>1066</v>
      </c>
      <c r="Y5094" t="s">
        <v>1670</v>
      </c>
      <c r="Z5094" t="s">
        <v>1909</v>
      </c>
      <c r="AA5094">
        <v>109889</v>
      </c>
      <c r="AB5094" s="198">
        <v>37073</v>
      </c>
      <c r="AC5094" s="198">
        <v>37103</v>
      </c>
    </row>
    <row r="5095" spans="1:29" x14ac:dyDescent="0.25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232500</v>
      </c>
      <c r="G5095" s="202">
        <v>1314041</v>
      </c>
      <c r="H5095" s="198">
        <v>37041.564606481479</v>
      </c>
      <c r="I5095" t="s">
        <v>3169</v>
      </c>
      <c r="M5095" t="s">
        <v>2946</v>
      </c>
      <c r="N5095" t="s">
        <v>1268</v>
      </c>
      <c r="O5095" t="s">
        <v>1537</v>
      </c>
      <c r="P5095" s="199">
        <v>7500</v>
      </c>
      <c r="S5095" t="s">
        <v>2947</v>
      </c>
      <c r="T5095" t="s">
        <v>3255</v>
      </c>
      <c r="U5095" s="201">
        <v>3.895</v>
      </c>
      <c r="V5095" t="s">
        <v>3404</v>
      </c>
      <c r="W5095" t="s">
        <v>1767</v>
      </c>
      <c r="X5095" t="s">
        <v>1269</v>
      </c>
      <c r="Y5095" t="s">
        <v>3275</v>
      </c>
      <c r="Z5095" t="s">
        <v>1909</v>
      </c>
      <c r="AA5095" t="s">
        <v>4095</v>
      </c>
      <c r="AB5095" s="198">
        <v>37073.875</v>
      </c>
      <c r="AC5095" s="198">
        <v>37103.875</v>
      </c>
    </row>
    <row r="5096" spans="1:29" x14ac:dyDescent="0.25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3">
        <f t="shared" si="400"/>
        <v>50</v>
      </c>
      <c r="G5096" s="202">
        <v>1314042</v>
      </c>
      <c r="H5096" s="198">
        <v>37041.564652777779</v>
      </c>
      <c r="I5096" t="s">
        <v>2999</v>
      </c>
      <c r="M5096" t="s">
        <v>1657</v>
      </c>
      <c r="N5096" t="s">
        <v>2977</v>
      </c>
      <c r="O5096" t="s">
        <v>40</v>
      </c>
      <c r="P5096" s="199">
        <v>50</v>
      </c>
      <c r="S5096" t="s">
        <v>2945</v>
      </c>
      <c r="T5096" t="s">
        <v>3255</v>
      </c>
      <c r="U5096" s="201">
        <v>37.25</v>
      </c>
      <c r="V5096" t="s">
        <v>13</v>
      </c>
      <c r="W5096" t="s">
        <v>1242</v>
      </c>
      <c r="X5096" t="s">
        <v>2984</v>
      </c>
      <c r="Y5096" t="s">
        <v>1072</v>
      </c>
      <c r="Z5096" t="s">
        <v>1904</v>
      </c>
      <c r="AA5096">
        <v>626663.1</v>
      </c>
      <c r="AB5096" s="198">
        <v>37043.875</v>
      </c>
      <c r="AC5096" s="198">
        <v>37043.875</v>
      </c>
    </row>
    <row r="5097" spans="1:29" x14ac:dyDescent="0.25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30</v>
      </c>
      <c r="F5097" s="213">
        <f t="shared" si="400"/>
        <v>300000</v>
      </c>
      <c r="G5097" s="202">
        <v>1314045</v>
      </c>
      <c r="H5097" s="198">
        <v>37041.564664351848</v>
      </c>
      <c r="I5097" t="s">
        <v>3227</v>
      </c>
      <c r="M5097" t="s">
        <v>2946</v>
      </c>
      <c r="N5097" t="s">
        <v>1524</v>
      </c>
      <c r="O5097" t="s">
        <v>3032</v>
      </c>
      <c r="P5097" s="199">
        <v>10000</v>
      </c>
      <c r="S5097" t="s">
        <v>2947</v>
      </c>
      <c r="T5097" t="s">
        <v>3255</v>
      </c>
      <c r="U5097" s="201">
        <v>3.7974999999999999</v>
      </c>
      <c r="V5097" t="s">
        <v>394</v>
      </c>
      <c r="W5097" t="s">
        <v>1174</v>
      </c>
      <c r="X5097" t="s">
        <v>1175</v>
      </c>
      <c r="Y5097" t="s">
        <v>1528</v>
      </c>
      <c r="Z5097" t="s">
        <v>1909</v>
      </c>
      <c r="AA5097">
        <v>819151</v>
      </c>
      <c r="AB5097" s="198">
        <v>37043.488888888889</v>
      </c>
      <c r="AC5097" s="198">
        <v>37072.488888888889</v>
      </c>
    </row>
    <row r="5098" spans="1:29" x14ac:dyDescent="0.25">
      <c r="A5098" s="44" t="str">
        <f t="shared" si="396"/>
        <v>US Power Physical</v>
      </c>
      <c r="B5098" s="44" t="str">
        <f t="shared" si="397"/>
        <v>US</v>
      </c>
      <c r="C5098" s="44" t="str">
        <f t="shared" si="398"/>
        <v>Power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92</v>
      </c>
      <c r="F5098" s="213">
        <f t="shared" si="400"/>
        <v>4600</v>
      </c>
      <c r="G5098" s="202">
        <v>1314049</v>
      </c>
      <c r="H5098" s="198">
        <v>37041.564837962964</v>
      </c>
      <c r="I5098" t="s">
        <v>2999</v>
      </c>
      <c r="M5098" t="s">
        <v>1657</v>
      </c>
      <c r="N5098" t="s">
        <v>2977</v>
      </c>
      <c r="O5098" t="s">
        <v>535</v>
      </c>
      <c r="Q5098" s="199">
        <v>50</v>
      </c>
      <c r="S5098" t="s">
        <v>2945</v>
      </c>
      <c r="T5098" t="s">
        <v>3255</v>
      </c>
      <c r="U5098" s="201">
        <v>44.45</v>
      </c>
      <c r="V5098" t="s">
        <v>3160</v>
      </c>
      <c r="W5098" t="s">
        <v>1253</v>
      </c>
      <c r="X5098" t="s">
        <v>3001</v>
      </c>
      <c r="Y5098" t="s">
        <v>1072</v>
      </c>
      <c r="Z5098" t="s">
        <v>1904</v>
      </c>
      <c r="AA5098">
        <v>626668.1</v>
      </c>
      <c r="AB5098" s="198">
        <v>37530.71597222222</v>
      </c>
      <c r="AC5098" s="198">
        <v>37621.71597222222</v>
      </c>
    </row>
    <row r="5099" spans="1:29" x14ac:dyDescent="0.25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1314051</v>
      </c>
      <c r="H5099" s="198">
        <v>37041.564872685187</v>
      </c>
      <c r="I5099" t="s">
        <v>1238</v>
      </c>
      <c r="M5099" t="s">
        <v>1657</v>
      </c>
      <c r="N5099" t="s">
        <v>1259</v>
      </c>
      <c r="O5099" t="s">
        <v>480</v>
      </c>
      <c r="Q5099" s="199">
        <v>50</v>
      </c>
      <c r="S5099" t="s">
        <v>2945</v>
      </c>
      <c r="T5099" t="s">
        <v>3255</v>
      </c>
      <c r="U5099" s="201">
        <v>41.25</v>
      </c>
      <c r="V5099" t="s">
        <v>1215</v>
      </c>
      <c r="W5099" t="s">
        <v>1564</v>
      </c>
      <c r="X5099" t="s">
        <v>1565</v>
      </c>
      <c r="Y5099" t="s">
        <v>1072</v>
      </c>
      <c r="Z5099" t="s">
        <v>1904</v>
      </c>
      <c r="AA5099">
        <v>626670.1</v>
      </c>
      <c r="AB5099" s="198">
        <v>37408</v>
      </c>
      <c r="AC5099" s="198">
        <v>37437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465000</v>
      </c>
      <c r="G5100" s="202">
        <v>1314052</v>
      </c>
      <c r="H5100" s="198">
        <v>37041.564884259256</v>
      </c>
      <c r="I5100" t="s">
        <v>3123</v>
      </c>
      <c r="M5100" t="s">
        <v>2946</v>
      </c>
      <c r="N5100" t="s">
        <v>1268</v>
      </c>
      <c r="O5100" t="s">
        <v>1537</v>
      </c>
      <c r="Q5100" s="199">
        <v>15000</v>
      </c>
      <c r="S5100" t="s">
        <v>2947</v>
      </c>
      <c r="T5100" t="s">
        <v>3255</v>
      </c>
      <c r="U5100" s="201">
        <v>3.9</v>
      </c>
      <c r="V5100" t="s">
        <v>1398</v>
      </c>
      <c r="W5100" t="s">
        <v>1767</v>
      </c>
      <c r="X5100" t="s">
        <v>1269</v>
      </c>
      <c r="Y5100" t="s">
        <v>3275</v>
      </c>
      <c r="Z5100" t="s">
        <v>1909</v>
      </c>
      <c r="AA5100" t="s">
        <v>4096</v>
      </c>
      <c r="AB5100" s="198">
        <v>37073.875</v>
      </c>
      <c r="AC5100" s="198">
        <v>37103.875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1314053</v>
      </c>
      <c r="H5101" s="198">
        <v>37041.564895833333</v>
      </c>
      <c r="I5101" t="s">
        <v>1435</v>
      </c>
      <c r="M5101" t="s">
        <v>2946</v>
      </c>
      <c r="N5101" t="s">
        <v>1268</v>
      </c>
      <c r="O5101" t="s">
        <v>74</v>
      </c>
      <c r="Q5101" s="199">
        <v>10000</v>
      </c>
      <c r="S5101" t="s">
        <v>2947</v>
      </c>
      <c r="T5101" t="s">
        <v>3255</v>
      </c>
      <c r="U5101" s="201">
        <v>3.8450000000000002</v>
      </c>
      <c r="V5101" t="s">
        <v>1341</v>
      </c>
      <c r="W5101" t="s">
        <v>1580</v>
      </c>
      <c r="X5101" t="s">
        <v>1093</v>
      </c>
      <c r="Y5101" t="s">
        <v>3275</v>
      </c>
      <c r="Z5101" t="s">
        <v>1909</v>
      </c>
      <c r="AA5101" t="s">
        <v>4097</v>
      </c>
      <c r="AB5101" s="198">
        <v>37043.875</v>
      </c>
      <c r="AC5101" s="198">
        <v>37072.875</v>
      </c>
    </row>
    <row r="5102" spans="1:29" x14ac:dyDescent="0.25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1314055</v>
      </c>
      <c r="H5102" s="198">
        <v>37041.564930555556</v>
      </c>
      <c r="I5102" t="s">
        <v>2979</v>
      </c>
      <c r="M5102" t="s">
        <v>1657</v>
      </c>
      <c r="N5102" t="s">
        <v>2977</v>
      </c>
      <c r="O5102" t="s">
        <v>1536</v>
      </c>
      <c r="P5102" s="199">
        <v>50</v>
      </c>
      <c r="S5102" t="s">
        <v>2945</v>
      </c>
      <c r="T5102" t="s">
        <v>3255</v>
      </c>
      <c r="U5102" s="201">
        <v>47</v>
      </c>
      <c r="V5102" t="s">
        <v>1081</v>
      </c>
      <c r="W5102" t="s">
        <v>2993</v>
      </c>
      <c r="X5102" t="s">
        <v>1248</v>
      </c>
      <c r="Y5102" t="s">
        <v>1072</v>
      </c>
      <c r="Z5102" t="s">
        <v>1904</v>
      </c>
      <c r="AA5102">
        <v>626671.1</v>
      </c>
      <c r="AB5102" s="198">
        <v>37043.591666666667</v>
      </c>
      <c r="AC5102" s="198">
        <v>37072.591666666667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620000</v>
      </c>
      <c r="G5103" s="202">
        <v>1314057</v>
      </c>
      <c r="H5103" s="198">
        <v>37041.565023148149</v>
      </c>
      <c r="I5103" t="s">
        <v>3225</v>
      </c>
      <c r="M5103" t="s">
        <v>2946</v>
      </c>
      <c r="N5103" t="s">
        <v>1268</v>
      </c>
      <c r="O5103" t="s">
        <v>1537</v>
      </c>
      <c r="Q5103" s="199">
        <v>20000</v>
      </c>
      <c r="S5103" t="s">
        <v>2947</v>
      </c>
      <c r="T5103" t="s">
        <v>3255</v>
      </c>
      <c r="U5103" s="201">
        <v>3.9</v>
      </c>
      <c r="V5103" t="s">
        <v>365</v>
      </c>
      <c r="W5103" t="s">
        <v>1767</v>
      </c>
      <c r="X5103" t="s">
        <v>1269</v>
      </c>
      <c r="Y5103" t="s">
        <v>3275</v>
      </c>
      <c r="Z5103" t="s">
        <v>1909</v>
      </c>
      <c r="AA5103" t="s">
        <v>4098</v>
      </c>
      <c r="AB5103" s="198">
        <v>37073.875</v>
      </c>
      <c r="AC5103" s="198">
        <v>37103.875</v>
      </c>
    </row>
    <row r="5104" spans="1:29" x14ac:dyDescent="0.25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61</v>
      </c>
      <c r="F5104" s="213">
        <f t="shared" si="400"/>
        <v>3050</v>
      </c>
      <c r="G5104" s="202">
        <v>1314058</v>
      </c>
      <c r="H5104" s="198">
        <v>37041.565023148149</v>
      </c>
      <c r="I5104" t="s">
        <v>2999</v>
      </c>
      <c r="M5104" t="s">
        <v>1657</v>
      </c>
      <c r="N5104" t="s">
        <v>2977</v>
      </c>
      <c r="O5104" t="s">
        <v>285</v>
      </c>
      <c r="Q5104" s="199">
        <v>50</v>
      </c>
      <c r="S5104" t="s">
        <v>2945</v>
      </c>
      <c r="T5104" t="s">
        <v>3255</v>
      </c>
      <c r="U5104" s="201">
        <v>46.5</v>
      </c>
      <c r="V5104" t="s">
        <v>3160</v>
      </c>
      <c r="W5104" t="s">
        <v>1253</v>
      </c>
      <c r="X5104" t="s">
        <v>3001</v>
      </c>
      <c r="Y5104" t="s">
        <v>1072</v>
      </c>
      <c r="Z5104" t="s">
        <v>1904</v>
      </c>
      <c r="AA5104">
        <v>626673.1</v>
      </c>
      <c r="AB5104" s="198">
        <v>37316.71597222222</v>
      </c>
      <c r="AC5104" s="198">
        <v>37376.71597222222</v>
      </c>
    </row>
    <row r="5105" spans="1:29" x14ac:dyDescent="0.25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50000</v>
      </c>
      <c r="G5105" s="202">
        <v>1314059</v>
      </c>
      <c r="H5105" s="198">
        <v>37041.565069444441</v>
      </c>
      <c r="I5105" t="s">
        <v>1267</v>
      </c>
      <c r="M5105" t="s">
        <v>3086</v>
      </c>
      <c r="N5105" t="s">
        <v>1063</v>
      </c>
      <c r="O5105" t="s">
        <v>2972</v>
      </c>
      <c r="Q5105" s="199">
        <v>50000</v>
      </c>
      <c r="S5105" t="s">
        <v>2953</v>
      </c>
      <c r="T5105" t="s">
        <v>3255</v>
      </c>
      <c r="U5105" s="201">
        <v>28.71</v>
      </c>
      <c r="V5105" t="s">
        <v>3332</v>
      </c>
      <c r="W5105" t="s">
        <v>1065</v>
      </c>
      <c r="X5105" t="s">
        <v>1066</v>
      </c>
      <c r="Y5105" t="s">
        <v>1670</v>
      </c>
      <c r="Z5105" t="s">
        <v>1909</v>
      </c>
      <c r="AA5105">
        <v>109890</v>
      </c>
      <c r="AB5105" s="198">
        <v>37073</v>
      </c>
      <c r="AC5105" s="198">
        <v>37103</v>
      </c>
    </row>
    <row r="5106" spans="1:29" x14ac:dyDescent="0.25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</v>
      </c>
      <c r="G5106" s="202">
        <v>1314060</v>
      </c>
      <c r="H5106" s="198">
        <v>37041.565104166664</v>
      </c>
      <c r="I5106" t="s">
        <v>1267</v>
      </c>
      <c r="M5106" t="s">
        <v>1657</v>
      </c>
      <c r="N5106" t="s">
        <v>2977</v>
      </c>
      <c r="O5106" t="s">
        <v>2041</v>
      </c>
      <c r="Q5106" s="199">
        <v>50</v>
      </c>
      <c r="S5106" t="s">
        <v>2945</v>
      </c>
      <c r="T5106" t="s">
        <v>3255</v>
      </c>
      <c r="U5106" s="201">
        <v>51.75</v>
      </c>
      <c r="V5106" t="s">
        <v>2042</v>
      </c>
      <c r="W5106" t="s">
        <v>2985</v>
      </c>
      <c r="X5106" t="s">
        <v>445</v>
      </c>
      <c r="Y5106" t="s">
        <v>1072</v>
      </c>
      <c r="Z5106" t="s">
        <v>1904</v>
      </c>
      <c r="AA5106">
        <v>626674.1</v>
      </c>
      <c r="AB5106" s="198">
        <v>37408.875</v>
      </c>
      <c r="AC5106" s="198">
        <v>37437.875</v>
      </c>
    </row>
    <row r="5107" spans="1:29" x14ac:dyDescent="0.25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1314061</v>
      </c>
      <c r="H5107" s="198">
        <v>37041.565115740741</v>
      </c>
      <c r="I5107" t="s">
        <v>3137</v>
      </c>
      <c r="M5107" t="s">
        <v>2946</v>
      </c>
      <c r="N5107" t="s">
        <v>1268</v>
      </c>
      <c r="O5107" t="s">
        <v>74</v>
      </c>
      <c r="P5107" s="199">
        <v>5000</v>
      </c>
      <c r="S5107" t="s">
        <v>2947</v>
      </c>
      <c r="T5107" t="s">
        <v>3255</v>
      </c>
      <c r="U5107" s="201">
        <v>3.835</v>
      </c>
      <c r="V5107" t="s">
        <v>426</v>
      </c>
      <c r="W5107" t="s">
        <v>1580</v>
      </c>
      <c r="X5107" t="s">
        <v>1093</v>
      </c>
      <c r="Y5107" t="s">
        <v>3275</v>
      </c>
      <c r="Z5107" t="s">
        <v>1909</v>
      </c>
      <c r="AA5107" t="s">
        <v>4099</v>
      </c>
      <c r="AB5107" s="198">
        <v>37043.875</v>
      </c>
      <c r="AC5107" s="198">
        <v>37072.875</v>
      </c>
    </row>
    <row r="5108" spans="1:29" x14ac:dyDescent="0.25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123</v>
      </c>
      <c r="F5108" s="213">
        <f t="shared" si="400"/>
        <v>615000</v>
      </c>
      <c r="G5108" s="202">
        <v>1314064</v>
      </c>
      <c r="H5108" s="198">
        <v>37041.565185185187</v>
      </c>
      <c r="I5108" t="s">
        <v>1523</v>
      </c>
      <c r="M5108" t="s">
        <v>2946</v>
      </c>
      <c r="N5108" t="s">
        <v>1268</v>
      </c>
      <c r="O5108" t="s">
        <v>251</v>
      </c>
      <c r="Q5108" s="199">
        <v>5000</v>
      </c>
      <c r="S5108" t="s">
        <v>2947</v>
      </c>
      <c r="T5108" t="s">
        <v>3255</v>
      </c>
      <c r="U5108" s="201">
        <v>3.9950000000000001</v>
      </c>
      <c r="V5108" t="s">
        <v>1115</v>
      </c>
      <c r="W5108" t="s">
        <v>1767</v>
      </c>
      <c r="X5108" t="s">
        <v>1269</v>
      </c>
      <c r="Y5108" t="s">
        <v>3275</v>
      </c>
      <c r="Z5108" t="s">
        <v>1909</v>
      </c>
      <c r="AA5108" t="s">
        <v>4100</v>
      </c>
      <c r="AB5108" s="198">
        <v>37073</v>
      </c>
      <c r="AC5108" s="198">
        <v>37195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1314065</v>
      </c>
      <c r="H5109" s="198">
        <v>37041.565254629626</v>
      </c>
      <c r="I5109" t="s">
        <v>75</v>
      </c>
      <c r="M5109" t="s">
        <v>2946</v>
      </c>
      <c r="N5109" t="s">
        <v>1268</v>
      </c>
      <c r="O5109" t="s">
        <v>4101</v>
      </c>
      <c r="Q5109" s="199">
        <v>5000</v>
      </c>
      <c r="S5109" t="s">
        <v>2947</v>
      </c>
      <c r="T5109" t="s">
        <v>3255</v>
      </c>
      <c r="U5109" s="201">
        <v>3.1349999999999998</v>
      </c>
      <c r="V5109" t="s">
        <v>4102</v>
      </c>
      <c r="W5109" t="s">
        <v>2919</v>
      </c>
      <c r="X5109" t="s">
        <v>1210</v>
      </c>
      <c r="Y5109" t="s">
        <v>3275</v>
      </c>
      <c r="Z5109" t="s">
        <v>1909</v>
      </c>
      <c r="AA5109" t="s">
        <v>4103</v>
      </c>
      <c r="AB5109" s="198">
        <v>37043.875</v>
      </c>
      <c r="AC5109" s="198">
        <v>37072.875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1314066</v>
      </c>
      <c r="H5110" s="198">
        <v>37041.565358796295</v>
      </c>
      <c r="I5110" t="s">
        <v>1274</v>
      </c>
      <c r="M5110" t="s">
        <v>2946</v>
      </c>
      <c r="N5110" t="s">
        <v>1268</v>
      </c>
      <c r="O5110" t="s">
        <v>1537</v>
      </c>
      <c r="P5110" s="199">
        <v>20000</v>
      </c>
      <c r="S5110" t="s">
        <v>2947</v>
      </c>
      <c r="T5110" t="s">
        <v>3255</v>
      </c>
      <c r="U5110" s="201">
        <v>3.9</v>
      </c>
      <c r="V5110" t="s">
        <v>1275</v>
      </c>
      <c r="W5110" t="s">
        <v>1767</v>
      </c>
      <c r="X5110" t="s">
        <v>1269</v>
      </c>
      <c r="Y5110" t="s">
        <v>3275</v>
      </c>
      <c r="Z5110" t="s">
        <v>1909</v>
      </c>
      <c r="AA5110" t="s">
        <v>4104</v>
      </c>
      <c r="AB5110" s="198">
        <v>37073.875</v>
      </c>
      <c r="AC5110" s="198">
        <v>37103.875</v>
      </c>
    </row>
    <row r="5111" spans="1:29" x14ac:dyDescent="0.25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151</v>
      </c>
      <c r="F5111" s="213">
        <f t="shared" si="400"/>
        <v>755000</v>
      </c>
      <c r="G5111" s="202">
        <v>1314067</v>
      </c>
      <c r="H5111" s="198">
        <v>37041.565428240741</v>
      </c>
      <c r="I5111" t="s">
        <v>1262</v>
      </c>
      <c r="M5111" t="s">
        <v>2946</v>
      </c>
      <c r="N5111" t="s">
        <v>1538</v>
      </c>
      <c r="O5111" t="s">
        <v>356</v>
      </c>
      <c r="Q5111" s="199">
        <v>5000</v>
      </c>
      <c r="S5111" t="s">
        <v>2947</v>
      </c>
      <c r="T5111" t="s">
        <v>3255</v>
      </c>
      <c r="U5111" s="201">
        <v>2.2999999999999998</v>
      </c>
      <c r="V5111" t="s">
        <v>1089</v>
      </c>
      <c r="W5111" t="s">
        <v>106</v>
      </c>
      <c r="X5111" t="s">
        <v>107</v>
      </c>
      <c r="Y5111" t="s">
        <v>3275</v>
      </c>
      <c r="Z5111" t="s">
        <v>1909</v>
      </c>
      <c r="AA5111" t="s">
        <v>4105</v>
      </c>
      <c r="AB5111" s="198">
        <v>37196</v>
      </c>
      <c r="AC5111" s="198">
        <v>37346</v>
      </c>
    </row>
    <row r="5112" spans="1:29" x14ac:dyDescent="0.25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3">
        <f t="shared" si="400"/>
        <v>620000</v>
      </c>
      <c r="G5112" s="202">
        <v>1314068</v>
      </c>
      <c r="H5112" s="198">
        <v>37041.565439814818</v>
      </c>
      <c r="I5112" t="s">
        <v>1241</v>
      </c>
      <c r="M5112" t="s">
        <v>2946</v>
      </c>
      <c r="N5112" t="s">
        <v>1268</v>
      </c>
      <c r="O5112" t="s">
        <v>1537</v>
      </c>
      <c r="Q5112" s="199">
        <v>20000</v>
      </c>
      <c r="S5112" t="s">
        <v>2947</v>
      </c>
      <c r="T5112" t="s">
        <v>3255</v>
      </c>
      <c r="U5112" s="201">
        <v>3.9049999999999998</v>
      </c>
      <c r="V5112" t="s">
        <v>2568</v>
      </c>
      <c r="W5112" t="s">
        <v>1767</v>
      </c>
      <c r="X5112" t="s">
        <v>1269</v>
      </c>
      <c r="Y5112" t="s">
        <v>3275</v>
      </c>
      <c r="Z5112" t="s">
        <v>1909</v>
      </c>
      <c r="AA5112" t="s">
        <v>4106</v>
      </c>
      <c r="AB5112" s="198">
        <v>37073.875</v>
      </c>
      <c r="AC5112" s="198">
        <v>37103.875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615000</v>
      </c>
      <c r="G5113" s="202">
        <v>1314072</v>
      </c>
      <c r="H5113" s="198">
        <v>37041.565752314818</v>
      </c>
      <c r="I5113" t="s">
        <v>3123</v>
      </c>
      <c r="M5113" t="s">
        <v>2946</v>
      </c>
      <c r="N5113" t="s">
        <v>1268</v>
      </c>
      <c r="O5113" t="s">
        <v>251</v>
      </c>
      <c r="Q5113" s="199">
        <v>5000</v>
      </c>
      <c r="S5113" t="s">
        <v>2947</v>
      </c>
      <c r="T5113" t="s">
        <v>3255</v>
      </c>
      <c r="U5113" s="201">
        <v>4</v>
      </c>
      <c r="V5113" t="s">
        <v>898</v>
      </c>
      <c r="W5113" t="s">
        <v>1767</v>
      </c>
      <c r="X5113" t="s">
        <v>1269</v>
      </c>
      <c r="Y5113" t="s">
        <v>3275</v>
      </c>
      <c r="Z5113" t="s">
        <v>1909</v>
      </c>
      <c r="AA5113" t="s">
        <v>4107</v>
      </c>
      <c r="AB5113" s="198">
        <v>37073</v>
      </c>
      <c r="AC5113" s="198">
        <v>37195</v>
      </c>
    </row>
    <row r="5114" spans="1:29" x14ac:dyDescent="0.25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1314073</v>
      </c>
      <c r="H5114" s="198">
        <v>37041.565833333334</v>
      </c>
      <c r="I5114" t="s">
        <v>1484</v>
      </c>
      <c r="M5114" t="s">
        <v>2946</v>
      </c>
      <c r="N5114" t="s">
        <v>1268</v>
      </c>
      <c r="O5114" t="s">
        <v>111</v>
      </c>
      <c r="Q5114" s="199">
        <v>5000</v>
      </c>
      <c r="S5114" t="s">
        <v>2947</v>
      </c>
      <c r="T5114" t="s">
        <v>3255</v>
      </c>
      <c r="U5114" s="201">
        <v>4.0250000000000004</v>
      </c>
      <c r="V5114" t="s">
        <v>1498</v>
      </c>
      <c r="W5114" t="s">
        <v>1767</v>
      </c>
      <c r="X5114" t="s">
        <v>1269</v>
      </c>
      <c r="Y5114" t="s">
        <v>3275</v>
      </c>
      <c r="Z5114" t="s">
        <v>1909</v>
      </c>
      <c r="AA5114" t="s">
        <v>4108</v>
      </c>
      <c r="AB5114" s="198">
        <v>37135.875</v>
      </c>
      <c r="AC5114" s="198">
        <v>37164.875</v>
      </c>
    </row>
    <row r="5115" spans="1:29" x14ac:dyDescent="0.25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31</v>
      </c>
      <c r="F5115" s="213">
        <f t="shared" si="400"/>
        <v>620000</v>
      </c>
      <c r="G5115" s="202">
        <v>1314076</v>
      </c>
      <c r="H5115" s="198">
        <v>37041.565879629627</v>
      </c>
      <c r="I5115" t="s">
        <v>1546</v>
      </c>
      <c r="M5115" t="s">
        <v>2946</v>
      </c>
      <c r="N5115" t="s">
        <v>1268</v>
      </c>
      <c r="O5115" t="s">
        <v>1537</v>
      </c>
      <c r="P5115" s="199">
        <v>20000</v>
      </c>
      <c r="S5115" t="s">
        <v>2947</v>
      </c>
      <c r="T5115" t="s">
        <v>3255</v>
      </c>
      <c r="U5115" s="201">
        <v>3.9</v>
      </c>
      <c r="V5115" t="s">
        <v>1298</v>
      </c>
      <c r="W5115" t="s">
        <v>1767</v>
      </c>
      <c r="X5115" t="s">
        <v>1269</v>
      </c>
      <c r="Y5115" t="s">
        <v>3275</v>
      </c>
      <c r="Z5115" t="s">
        <v>1909</v>
      </c>
      <c r="AA5115" t="s">
        <v>4109</v>
      </c>
      <c r="AB5115" s="198">
        <v>37073.875</v>
      </c>
      <c r="AC5115" s="198">
        <v>37103.875</v>
      </c>
    </row>
    <row r="5116" spans="1:29" x14ac:dyDescent="0.25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123</v>
      </c>
      <c r="F5116" s="213">
        <f t="shared" si="400"/>
        <v>615000</v>
      </c>
      <c r="G5116" s="202">
        <v>1314077</v>
      </c>
      <c r="H5116" s="198">
        <v>37041.565925925926</v>
      </c>
      <c r="I5116" t="s">
        <v>1532</v>
      </c>
      <c r="M5116" t="s">
        <v>2946</v>
      </c>
      <c r="N5116" t="s">
        <v>1268</v>
      </c>
      <c r="O5116" t="s">
        <v>251</v>
      </c>
      <c r="Q5116" s="199">
        <v>5000</v>
      </c>
      <c r="S5116" t="s">
        <v>2947</v>
      </c>
      <c r="T5116" t="s">
        <v>3255</v>
      </c>
      <c r="U5116" s="201">
        <v>4.0049999999999999</v>
      </c>
      <c r="V5116" t="s">
        <v>1543</v>
      </c>
      <c r="W5116" t="s">
        <v>1767</v>
      </c>
      <c r="X5116" t="s">
        <v>1269</v>
      </c>
      <c r="Y5116" t="s">
        <v>3275</v>
      </c>
      <c r="Z5116" t="s">
        <v>1909</v>
      </c>
      <c r="AA5116" t="s">
        <v>4110</v>
      </c>
      <c r="AB5116" s="198">
        <v>37073</v>
      </c>
      <c r="AC5116" s="198">
        <v>37195</v>
      </c>
    </row>
    <row r="5117" spans="1:29" x14ac:dyDescent="0.25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5</v>
      </c>
      <c r="F5117" s="213">
        <f t="shared" si="400"/>
        <v>250</v>
      </c>
      <c r="G5117" s="202">
        <v>1314078</v>
      </c>
      <c r="H5117" s="198">
        <v>37041.565960648149</v>
      </c>
      <c r="I5117" t="s">
        <v>1600</v>
      </c>
      <c r="M5117" t="s">
        <v>1657</v>
      </c>
      <c r="N5117" t="s">
        <v>2977</v>
      </c>
      <c r="O5117" t="s">
        <v>1158</v>
      </c>
      <c r="Q5117" s="199">
        <v>50</v>
      </c>
      <c r="S5117" t="s">
        <v>2945</v>
      </c>
      <c r="T5117" t="s">
        <v>3255</v>
      </c>
      <c r="U5117" s="201">
        <v>38.75</v>
      </c>
      <c r="V5117" t="s">
        <v>1236</v>
      </c>
      <c r="W5117" t="s">
        <v>2993</v>
      </c>
      <c r="X5117" t="s">
        <v>2994</v>
      </c>
      <c r="Y5117" t="s">
        <v>1072</v>
      </c>
      <c r="Z5117" t="s">
        <v>1904</v>
      </c>
      <c r="AA5117">
        <v>626677.1</v>
      </c>
      <c r="AB5117" s="198">
        <v>37046.875</v>
      </c>
      <c r="AC5117" s="198">
        <v>37050.875</v>
      </c>
    </row>
    <row r="5118" spans="1:29" x14ac:dyDescent="0.25">
      <c r="A5118" s="44" t="str">
        <f t="shared" si="396"/>
        <v>US Natural Gas Physical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10000</v>
      </c>
      <c r="G5118" s="202">
        <v>1314079</v>
      </c>
      <c r="H5118" s="198">
        <v>37041.565995370373</v>
      </c>
      <c r="I5118" t="s">
        <v>3227</v>
      </c>
      <c r="M5118" t="s">
        <v>2946</v>
      </c>
      <c r="N5118" t="s">
        <v>1524</v>
      </c>
      <c r="O5118" t="s">
        <v>3990</v>
      </c>
      <c r="Q5118" s="199">
        <v>10000</v>
      </c>
      <c r="S5118" t="s">
        <v>2947</v>
      </c>
      <c r="T5118" t="s">
        <v>3255</v>
      </c>
      <c r="U5118" s="201">
        <v>3.8</v>
      </c>
      <c r="V5118" t="s">
        <v>1122</v>
      </c>
      <c r="W5118" t="s">
        <v>1101</v>
      </c>
      <c r="X5118" t="s">
        <v>1102</v>
      </c>
      <c r="Y5118" t="s">
        <v>1528</v>
      </c>
      <c r="Z5118" t="s">
        <v>1909</v>
      </c>
      <c r="AA5118">
        <v>819156</v>
      </c>
      <c r="AB5118" s="198">
        <v>37043.875</v>
      </c>
      <c r="AC5118" s="198">
        <v>37043.875</v>
      </c>
    </row>
    <row r="5119" spans="1:29" x14ac:dyDescent="0.25">
      <c r="A5119" s="44" t="str">
        <f t="shared" si="396"/>
        <v>US Natural Gas Physical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10000</v>
      </c>
      <c r="G5119" s="202">
        <v>1314081</v>
      </c>
      <c r="H5119" s="198">
        <v>37041.566099537034</v>
      </c>
      <c r="I5119" t="s">
        <v>3227</v>
      </c>
      <c r="M5119" t="s">
        <v>2946</v>
      </c>
      <c r="N5119" t="s">
        <v>1524</v>
      </c>
      <c r="O5119" t="s">
        <v>3990</v>
      </c>
      <c r="Q5119" s="199">
        <v>10000</v>
      </c>
      <c r="S5119" t="s">
        <v>2947</v>
      </c>
      <c r="T5119" t="s">
        <v>3255</v>
      </c>
      <c r="U5119" s="201">
        <v>3.81</v>
      </c>
      <c r="V5119" t="s">
        <v>1122</v>
      </c>
      <c r="W5119" t="s">
        <v>1101</v>
      </c>
      <c r="X5119" t="s">
        <v>1102</v>
      </c>
      <c r="Y5119" t="s">
        <v>1528</v>
      </c>
      <c r="Z5119" t="s">
        <v>1909</v>
      </c>
      <c r="AA5119">
        <v>819157</v>
      </c>
      <c r="AB5119" s="198">
        <v>37043.875</v>
      </c>
      <c r="AC5119" s="198">
        <v>37043.875</v>
      </c>
    </row>
    <row r="5120" spans="1:29" x14ac:dyDescent="0.25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151</v>
      </c>
      <c r="F5120" s="213">
        <f t="shared" si="400"/>
        <v>755000</v>
      </c>
      <c r="G5120" s="202">
        <v>1314084</v>
      </c>
      <c r="H5120" s="198">
        <v>37041.566284722219</v>
      </c>
      <c r="I5120" t="s">
        <v>1267</v>
      </c>
      <c r="M5120" t="s">
        <v>2946</v>
      </c>
      <c r="N5120" t="s">
        <v>1268</v>
      </c>
      <c r="O5120" t="s">
        <v>1555</v>
      </c>
      <c r="P5120" s="199">
        <v>5000</v>
      </c>
      <c r="S5120" t="s">
        <v>2947</v>
      </c>
      <c r="T5120" t="s">
        <v>3255</v>
      </c>
      <c r="U5120" s="201">
        <v>4.3150000000000004</v>
      </c>
      <c r="V5120" t="s">
        <v>1490</v>
      </c>
      <c r="W5120" t="s">
        <v>1767</v>
      </c>
      <c r="X5120" t="s">
        <v>1269</v>
      </c>
      <c r="Y5120" t="s">
        <v>3275</v>
      </c>
      <c r="Z5120" t="s">
        <v>1909</v>
      </c>
      <c r="AA5120" t="s">
        <v>4111</v>
      </c>
      <c r="AB5120" s="198">
        <v>37196</v>
      </c>
      <c r="AC5120" s="198">
        <v>37346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1314086</v>
      </c>
      <c r="H5121" s="198">
        <v>37041.566307870373</v>
      </c>
      <c r="I5121" t="s">
        <v>75</v>
      </c>
      <c r="M5121" t="s">
        <v>2946</v>
      </c>
      <c r="N5121" t="s">
        <v>1538</v>
      </c>
      <c r="O5121" t="s">
        <v>3008</v>
      </c>
      <c r="P5121" s="199">
        <v>5000</v>
      </c>
      <c r="S5121" t="s">
        <v>2947</v>
      </c>
      <c r="T5121" t="s">
        <v>3255</v>
      </c>
      <c r="U5121" s="201">
        <v>-0.255</v>
      </c>
      <c r="V5121" t="s">
        <v>1383</v>
      </c>
      <c r="W5121" t="s">
        <v>1469</v>
      </c>
      <c r="X5121" t="s">
        <v>1470</v>
      </c>
      <c r="Y5121" t="s">
        <v>3275</v>
      </c>
      <c r="Z5121" t="s">
        <v>1909</v>
      </c>
      <c r="AA5121" t="s">
        <v>4112</v>
      </c>
      <c r="AB5121" s="198">
        <v>37196</v>
      </c>
      <c r="AC5121" s="198">
        <v>37346</v>
      </c>
    </row>
    <row r="5122" spans="1:29" x14ac:dyDescent="0.25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620000</v>
      </c>
      <c r="G5122" s="202">
        <v>1314088</v>
      </c>
      <c r="H5122" s="198">
        <v>37041.566331018519</v>
      </c>
      <c r="I5122" t="s">
        <v>3227</v>
      </c>
      <c r="M5122" t="s">
        <v>2946</v>
      </c>
      <c r="N5122" t="s">
        <v>1268</v>
      </c>
      <c r="O5122" t="s">
        <v>1537</v>
      </c>
      <c r="P5122" s="199">
        <v>20000</v>
      </c>
      <c r="S5122" t="s">
        <v>2947</v>
      </c>
      <c r="T5122" t="s">
        <v>3255</v>
      </c>
      <c r="U5122" s="201">
        <v>3.895</v>
      </c>
      <c r="V5122" t="s">
        <v>3369</v>
      </c>
      <c r="W5122" t="s">
        <v>1767</v>
      </c>
      <c r="X5122" t="s">
        <v>1269</v>
      </c>
      <c r="Y5122" t="s">
        <v>3275</v>
      </c>
      <c r="Z5122" t="s">
        <v>1909</v>
      </c>
      <c r="AA5122" t="s">
        <v>4113</v>
      </c>
      <c r="AB5122" s="198">
        <v>37073.875</v>
      </c>
      <c r="AC5122" s="198">
        <v>37103.875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155000</v>
      </c>
      <c r="G5123" s="202">
        <v>1314087</v>
      </c>
      <c r="H5123" s="198">
        <v>37041.566331018519</v>
      </c>
      <c r="I5123" t="s">
        <v>3095</v>
      </c>
      <c r="M5123" t="s">
        <v>2946</v>
      </c>
      <c r="N5123" t="s">
        <v>1538</v>
      </c>
      <c r="O5123" t="s">
        <v>1420</v>
      </c>
      <c r="Q5123" s="199">
        <v>5000</v>
      </c>
      <c r="S5123" t="s">
        <v>2947</v>
      </c>
      <c r="T5123" t="s">
        <v>3255</v>
      </c>
      <c r="U5123" s="201">
        <v>3.8</v>
      </c>
      <c r="V5123" t="s">
        <v>1690</v>
      </c>
      <c r="W5123" t="s">
        <v>1410</v>
      </c>
      <c r="X5123" t="s">
        <v>1411</v>
      </c>
      <c r="Y5123" t="s">
        <v>3275</v>
      </c>
      <c r="Z5123" t="s">
        <v>1909</v>
      </c>
      <c r="AA5123" t="s">
        <v>4114</v>
      </c>
      <c r="AB5123" s="198">
        <v>37165</v>
      </c>
      <c r="AC5123" s="198">
        <v>37195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1314093</v>
      </c>
      <c r="H5124" s="198">
        <v>37041.566562499997</v>
      </c>
      <c r="I5124" t="s">
        <v>1600</v>
      </c>
      <c r="M5124" t="s">
        <v>2946</v>
      </c>
      <c r="N5124" t="s">
        <v>1268</v>
      </c>
      <c r="O5124" t="s">
        <v>1537</v>
      </c>
      <c r="Q5124" s="199">
        <v>5000</v>
      </c>
      <c r="S5124" t="s">
        <v>2947</v>
      </c>
      <c r="T5124" t="s">
        <v>3255</v>
      </c>
      <c r="U5124" s="201">
        <v>3.9</v>
      </c>
      <c r="V5124" t="s">
        <v>160</v>
      </c>
      <c r="W5124" t="s">
        <v>1767</v>
      </c>
      <c r="X5124" t="s">
        <v>1269</v>
      </c>
      <c r="Y5124" t="s">
        <v>3275</v>
      </c>
      <c r="Z5124" t="s">
        <v>1909</v>
      </c>
      <c r="AA5124" t="s">
        <v>4115</v>
      </c>
      <c r="AB5124" s="198">
        <v>37073.875</v>
      </c>
      <c r="AC5124" s="198">
        <v>37103.875</v>
      </c>
    </row>
    <row r="5125" spans="1:29" x14ac:dyDescent="0.25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5</v>
      </c>
      <c r="F5125" s="213">
        <f t="shared" si="400"/>
        <v>250</v>
      </c>
      <c r="G5125" s="202">
        <v>1314095</v>
      </c>
      <c r="H5125" s="198">
        <v>37041.566608796296</v>
      </c>
      <c r="I5125" t="s">
        <v>1274</v>
      </c>
      <c r="M5125" t="s">
        <v>1657</v>
      </c>
      <c r="N5125" t="s">
        <v>2977</v>
      </c>
      <c r="O5125" t="s">
        <v>1158</v>
      </c>
      <c r="P5125" s="199">
        <v>50</v>
      </c>
      <c r="S5125" t="s">
        <v>2945</v>
      </c>
      <c r="T5125" t="s">
        <v>3255</v>
      </c>
      <c r="U5125" s="201">
        <v>39.5</v>
      </c>
      <c r="V5125" t="s">
        <v>3558</v>
      </c>
      <c r="W5125" t="s">
        <v>2993</v>
      </c>
      <c r="X5125" t="s">
        <v>2994</v>
      </c>
      <c r="Y5125" t="s">
        <v>1072</v>
      </c>
      <c r="Z5125" t="s">
        <v>1904</v>
      </c>
      <c r="AA5125">
        <v>626685.1</v>
      </c>
      <c r="AB5125" s="198">
        <v>37046.875</v>
      </c>
      <c r="AC5125" s="198">
        <v>37050.875</v>
      </c>
    </row>
    <row r="5126" spans="1:29" x14ac:dyDescent="0.25">
      <c r="A5126" s="44" t="str">
        <f t="shared" si="396"/>
        <v>US Crude Financial</v>
      </c>
      <c r="B5126" s="44" t="str">
        <f t="shared" si="397"/>
        <v>US</v>
      </c>
      <c r="C5126" s="44" t="str">
        <f t="shared" si="398"/>
        <v>Crude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50000</v>
      </c>
      <c r="G5126" s="202">
        <v>1314097</v>
      </c>
      <c r="H5126" s="198">
        <v>37041.566666666666</v>
      </c>
      <c r="I5126" t="s">
        <v>1267</v>
      </c>
      <c r="M5126" t="s">
        <v>3086</v>
      </c>
      <c r="N5126" t="s">
        <v>1063</v>
      </c>
      <c r="O5126" t="s">
        <v>2972</v>
      </c>
      <c r="P5126" s="199">
        <v>50000</v>
      </c>
      <c r="S5126" t="s">
        <v>2953</v>
      </c>
      <c r="T5126" t="s">
        <v>3255</v>
      </c>
      <c r="U5126" s="201">
        <v>28.69</v>
      </c>
      <c r="V5126" t="s">
        <v>3332</v>
      </c>
      <c r="W5126" t="s">
        <v>1065</v>
      </c>
      <c r="X5126" t="s">
        <v>1066</v>
      </c>
      <c r="Y5126" t="s">
        <v>1670</v>
      </c>
      <c r="Z5126" t="s">
        <v>1909</v>
      </c>
      <c r="AA5126">
        <v>109891</v>
      </c>
      <c r="AB5126" s="198">
        <v>37073</v>
      </c>
      <c r="AC5126" s="198">
        <v>37103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1314099</v>
      </c>
      <c r="H5127" s="198">
        <v>37041.566689814812</v>
      </c>
      <c r="I5127" t="s">
        <v>1569</v>
      </c>
      <c r="M5127" t="s">
        <v>2946</v>
      </c>
      <c r="N5127" t="s">
        <v>1268</v>
      </c>
      <c r="O5127" t="s">
        <v>1537</v>
      </c>
      <c r="Q5127" s="199">
        <v>20000</v>
      </c>
      <c r="S5127" t="s">
        <v>2947</v>
      </c>
      <c r="T5127" t="s">
        <v>3255</v>
      </c>
      <c r="U5127" s="201">
        <v>3.9</v>
      </c>
      <c r="V5127" t="s">
        <v>1438</v>
      </c>
      <c r="W5127" t="s">
        <v>1767</v>
      </c>
      <c r="X5127" t="s">
        <v>1269</v>
      </c>
      <c r="Y5127" t="s">
        <v>3275</v>
      </c>
      <c r="Z5127" t="s">
        <v>1909</v>
      </c>
      <c r="AA5127" t="s">
        <v>4116</v>
      </c>
      <c r="AB5127" s="198">
        <v>37073.875</v>
      </c>
      <c r="AC5127" s="198">
        <v>37103.875</v>
      </c>
    </row>
    <row r="5128" spans="1:29" x14ac:dyDescent="0.25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3">
        <f t="shared" si="400"/>
        <v>615000</v>
      </c>
      <c r="G5128" s="202">
        <v>1314100</v>
      </c>
      <c r="H5128" s="198">
        <v>37041.566736111112</v>
      </c>
      <c r="I5128" t="s">
        <v>1532</v>
      </c>
      <c r="M5128" t="s">
        <v>2946</v>
      </c>
      <c r="N5128" t="s">
        <v>1268</v>
      </c>
      <c r="O5128" t="s">
        <v>251</v>
      </c>
      <c r="Q5128" s="199">
        <v>5000</v>
      </c>
      <c r="S5128" t="s">
        <v>2947</v>
      </c>
      <c r="T5128" t="s">
        <v>3255</v>
      </c>
      <c r="U5128" s="201">
        <v>3.9950000000000001</v>
      </c>
      <c r="V5128" t="s">
        <v>2913</v>
      </c>
      <c r="W5128" t="s">
        <v>1767</v>
      </c>
      <c r="X5128" t="s">
        <v>1269</v>
      </c>
      <c r="Y5128" t="s">
        <v>3275</v>
      </c>
      <c r="Z5128" t="s">
        <v>1909</v>
      </c>
      <c r="AA5128" t="s">
        <v>4117</v>
      </c>
      <c r="AB5128" s="198">
        <v>37073</v>
      </c>
      <c r="AC5128" s="198">
        <v>37195</v>
      </c>
    </row>
    <row r="5129" spans="1:29" x14ac:dyDescent="0.25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1314101</v>
      </c>
      <c r="H5129" s="198">
        <v>37041.566770833335</v>
      </c>
      <c r="I5129" t="s">
        <v>2976</v>
      </c>
      <c r="M5129" t="s">
        <v>2946</v>
      </c>
      <c r="N5129" t="s">
        <v>1268</v>
      </c>
      <c r="O5129" t="s">
        <v>436</v>
      </c>
      <c r="P5129" s="199">
        <v>5000</v>
      </c>
      <c r="S5129" t="s">
        <v>2947</v>
      </c>
      <c r="T5129" t="s">
        <v>3255</v>
      </c>
      <c r="U5129" s="201">
        <v>3.7524999999999999</v>
      </c>
      <c r="V5129" t="s">
        <v>1445</v>
      </c>
      <c r="W5129" t="s">
        <v>2914</v>
      </c>
      <c r="X5129" t="s">
        <v>2915</v>
      </c>
      <c r="Y5129" t="s">
        <v>3275</v>
      </c>
      <c r="Z5129" t="s">
        <v>1909</v>
      </c>
      <c r="AA5129" t="s">
        <v>4118</v>
      </c>
      <c r="AB5129" s="198">
        <v>37043.875</v>
      </c>
      <c r="AC5129" s="198">
        <v>37072.875</v>
      </c>
    </row>
    <row r="5130" spans="1:29" x14ac:dyDescent="0.25">
      <c r="A5130" s="44" t="str">
        <f t="shared" ref="A5130:A5193" si="401">B5130&amp;" "&amp;C5130&amp;" "&amp;D5130</f>
        <v>US Crude Financial</v>
      </c>
      <c r="B5130" s="44" t="str">
        <f t="shared" si="397"/>
        <v>US</v>
      </c>
      <c r="C5130" s="44" t="str">
        <f t="shared" si="398"/>
        <v>Crude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50000</v>
      </c>
      <c r="G5130" s="202">
        <v>1314102</v>
      </c>
      <c r="H5130" s="198">
        <v>37041.566782407404</v>
      </c>
      <c r="I5130" t="s">
        <v>1395</v>
      </c>
      <c r="M5130" t="s">
        <v>3086</v>
      </c>
      <c r="N5130" t="s">
        <v>1063</v>
      </c>
      <c r="O5130" t="s">
        <v>1344</v>
      </c>
      <c r="P5130" s="199">
        <v>50000</v>
      </c>
      <c r="S5130" t="s">
        <v>2953</v>
      </c>
      <c r="T5130" t="s">
        <v>3255</v>
      </c>
      <c r="U5130" s="201">
        <v>28.67</v>
      </c>
      <c r="V5130" t="s">
        <v>3344</v>
      </c>
      <c r="W5130" t="s">
        <v>1065</v>
      </c>
      <c r="X5130" t="s">
        <v>1120</v>
      </c>
      <c r="Y5130" t="s">
        <v>1670</v>
      </c>
      <c r="Z5130" t="s">
        <v>1909</v>
      </c>
      <c r="AA5130">
        <v>109892</v>
      </c>
      <c r="AB5130" s="198">
        <v>37073</v>
      </c>
      <c r="AC5130" s="198">
        <v>37103</v>
      </c>
    </row>
    <row r="5131" spans="1:29" x14ac:dyDescent="0.25">
      <c r="A5131" s="44" t="str">
        <f t="shared" si="401"/>
        <v>US Power Physical</v>
      </c>
      <c r="B5131" s="44" t="str">
        <f t="shared" ref="B5131:B5194" si="402">IF((LEFT(N5131,2)="US"),"US","")</f>
        <v>US</v>
      </c>
      <c r="C5131" s="44" t="str">
        <f t="shared" ref="C5131:C5194" si="403">M5131</f>
        <v>Power</v>
      </c>
      <c r="D5131" s="44" t="str">
        <f t="shared" ref="D5131:D5194" si="404">IF(ISNUMBER(FIND("Phy",N5131))=TRUE,"Physical","Financial")</f>
        <v>Physical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</v>
      </c>
      <c r="G5131" s="202">
        <v>1314104</v>
      </c>
      <c r="H5131" s="198">
        <v>37041.566863425927</v>
      </c>
      <c r="I5131" t="s">
        <v>2999</v>
      </c>
      <c r="M5131" t="s">
        <v>1657</v>
      </c>
      <c r="N5131" t="s">
        <v>2977</v>
      </c>
      <c r="O5131" t="s">
        <v>40</v>
      </c>
      <c r="P5131" s="199">
        <v>50</v>
      </c>
      <c r="S5131" t="s">
        <v>2945</v>
      </c>
      <c r="T5131" t="s">
        <v>3255</v>
      </c>
      <c r="U5131" s="201">
        <v>37</v>
      </c>
      <c r="V5131" t="s">
        <v>13</v>
      </c>
      <c r="W5131" t="s">
        <v>1242</v>
      </c>
      <c r="X5131" t="s">
        <v>2984</v>
      </c>
      <c r="Y5131" t="s">
        <v>1072</v>
      </c>
      <c r="Z5131" t="s">
        <v>1904</v>
      </c>
      <c r="AA5131">
        <v>626688.1</v>
      </c>
      <c r="AB5131" s="198">
        <v>37043.875</v>
      </c>
      <c r="AC5131" s="198">
        <v>37043.875</v>
      </c>
    </row>
    <row r="5132" spans="1:29" x14ac:dyDescent="0.25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155000</v>
      </c>
      <c r="G5132" s="202">
        <v>1314108</v>
      </c>
      <c r="H5132" s="198">
        <v>37041.566921296297</v>
      </c>
      <c r="I5132" t="s">
        <v>3225</v>
      </c>
      <c r="M5132" t="s">
        <v>2946</v>
      </c>
      <c r="N5132" t="s">
        <v>1538</v>
      </c>
      <c r="O5132" t="s">
        <v>2596</v>
      </c>
      <c r="P5132" s="199">
        <v>5000</v>
      </c>
      <c r="S5132" t="s">
        <v>2947</v>
      </c>
      <c r="T5132" t="s">
        <v>3255</v>
      </c>
      <c r="U5132" s="201">
        <v>-1.3</v>
      </c>
      <c r="V5132" t="s">
        <v>1437</v>
      </c>
      <c r="W5132" t="s">
        <v>106</v>
      </c>
      <c r="X5132" t="s">
        <v>107</v>
      </c>
      <c r="Y5132" t="s">
        <v>3275</v>
      </c>
      <c r="Z5132" t="s">
        <v>1909</v>
      </c>
      <c r="AA5132" t="s">
        <v>4119</v>
      </c>
      <c r="AB5132" s="198">
        <v>37073.875</v>
      </c>
      <c r="AC5132" s="198">
        <v>37103.875</v>
      </c>
    </row>
    <row r="5133" spans="1:29" x14ac:dyDescent="0.25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1314110</v>
      </c>
      <c r="H5133" s="198">
        <v>37041.566967592589</v>
      </c>
      <c r="I5133" t="s">
        <v>1267</v>
      </c>
      <c r="M5133" t="s">
        <v>3086</v>
      </c>
      <c r="N5133" t="s">
        <v>1063</v>
      </c>
      <c r="O5133" t="s">
        <v>2972</v>
      </c>
      <c r="P5133" s="199">
        <v>50000</v>
      </c>
      <c r="S5133" t="s">
        <v>2953</v>
      </c>
      <c r="T5133" t="s">
        <v>3255</v>
      </c>
      <c r="U5133" s="201">
        <v>28.65</v>
      </c>
      <c r="V5133" t="s">
        <v>1511</v>
      </c>
      <c r="W5133" t="s">
        <v>1065</v>
      </c>
      <c r="X5133" t="s">
        <v>1066</v>
      </c>
      <c r="Y5133" t="s">
        <v>1670</v>
      </c>
      <c r="Z5133" t="s">
        <v>1909</v>
      </c>
      <c r="AA5133">
        <v>109893</v>
      </c>
      <c r="AB5133" s="198">
        <v>37073</v>
      </c>
      <c r="AC5133" s="198">
        <v>37103</v>
      </c>
    </row>
    <row r="5134" spans="1:29" x14ac:dyDescent="0.25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1314111</v>
      </c>
      <c r="H5134" s="198">
        <v>37041.566990740743</v>
      </c>
      <c r="I5134" t="s">
        <v>60</v>
      </c>
      <c r="M5134" t="s">
        <v>2946</v>
      </c>
      <c r="N5134" t="s">
        <v>1268</v>
      </c>
      <c r="O5134" t="s">
        <v>1537</v>
      </c>
      <c r="Q5134" s="199">
        <v>20000</v>
      </c>
      <c r="S5134" t="s">
        <v>2947</v>
      </c>
      <c r="T5134" t="s">
        <v>3255</v>
      </c>
      <c r="U5134" s="201">
        <v>3.91</v>
      </c>
      <c r="V5134" t="s">
        <v>3166</v>
      </c>
      <c r="W5134" t="s">
        <v>1767</v>
      </c>
      <c r="X5134" t="s">
        <v>1269</v>
      </c>
      <c r="Y5134" t="s">
        <v>3275</v>
      </c>
      <c r="Z5134" t="s">
        <v>1909</v>
      </c>
      <c r="AA5134" t="s">
        <v>4120</v>
      </c>
      <c r="AB5134" s="198">
        <v>37073.875</v>
      </c>
      <c r="AC5134" s="198">
        <v>37103.875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365</v>
      </c>
      <c r="F5135" s="213">
        <f t="shared" si="405"/>
        <v>1825000</v>
      </c>
      <c r="G5135" s="202">
        <v>1314113</v>
      </c>
      <c r="H5135" s="198">
        <v>37041.567037037035</v>
      </c>
      <c r="I5135" t="s">
        <v>1600</v>
      </c>
      <c r="M5135" t="s">
        <v>2946</v>
      </c>
      <c r="N5135" t="s">
        <v>1268</v>
      </c>
      <c r="O5135" t="s">
        <v>1578</v>
      </c>
      <c r="Q5135" s="199">
        <v>5000</v>
      </c>
      <c r="S5135" t="s">
        <v>2947</v>
      </c>
      <c r="T5135" t="s">
        <v>3255</v>
      </c>
      <c r="U5135" s="201">
        <v>4.0149999999999997</v>
      </c>
      <c r="V5135" t="s">
        <v>160</v>
      </c>
      <c r="W5135" t="s">
        <v>1767</v>
      </c>
      <c r="X5135" t="s">
        <v>1269</v>
      </c>
      <c r="Y5135" t="s">
        <v>3275</v>
      </c>
      <c r="Z5135" t="s">
        <v>1909</v>
      </c>
      <c r="AA5135" t="s">
        <v>4121</v>
      </c>
      <c r="AB5135" s="198">
        <v>37257.875</v>
      </c>
      <c r="AC5135" s="198">
        <v>37621.875</v>
      </c>
    </row>
    <row r="5136" spans="1:29" x14ac:dyDescent="0.25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5000</v>
      </c>
      <c r="G5136" s="202">
        <v>1314115</v>
      </c>
      <c r="H5136" s="198">
        <v>37041.567048611112</v>
      </c>
      <c r="I5136" t="s">
        <v>1484</v>
      </c>
      <c r="M5136" t="s">
        <v>2946</v>
      </c>
      <c r="N5136" t="s">
        <v>96</v>
      </c>
      <c r="O5136" t="s">
        <v>1016</v>
      </c>
      <c r="Q5136" s="199">
        <v>5000</v>
      </c>
      <c r="S5136" t="s">
        <v>3329</v>
      </c>
      <c r="T5136" t="s">
        <v>97</v>
      </c>
      <c r="U5136" s="201">
        <v>4.9000000000000004</v>
      </c>
      <c r="V5136" t="s">
        <v>3368</v>
      </c>
      <c r="W5136" t="s">
        <v>98</v>
      </c>
      <c r="X5136" t="s">
        <v>99</v>
      </c>
      <c r="Y5136" t="s">
        <v>1528</v>
      </c>
      <c r="Z5136" t="s">
        <v>1910</v>
      </c>
      <c r="AA5136">
        <v>819162</v>
      </c>
      <c r="AB5136" s="198">
        <v>37041.875</v>
      </c>
      <c r="AC5136" s="198">
        <v>37041.875</v>
      </c>
    </row>
    <row r="5137" spans="1:29" x14ac:dyDescent="0.25">
      <c r="A5137" s="44" t="str">
        <f t="shared" si="401"/>
        <v>US Natural Gas Physical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1</v>
      </c>
      <c r="F5137" s="213">
        <f t="shared" si="405"/>
        <v>10000</v>
      </c>
      <c r="G5137" s="202">
        <v>1314114</v>
      </c>
      <c r="H5137" s="198">
        <v>37041.567048611112</v>
      </c>
      <c r="I5137" t="s">
        <v>75</v>
      </c>
      <c r="M5137" t="s">
        <v>2946</v>
      </c>
      <c r="N5137" t="s">
        <v>1524</v>
      </c>
      <c r="O5137" t="s">
        <v>3990</v>
      </c>
      <c r="P5137" s="199">
        <v>10000</v>
      </c>
      <c r="S5137" t="s">
        <v>2947</v>
      </c>
      <c r="T5137" t="s">
        <v>3255</v>
      </c>
      <c r="U5137" s="201">
        <v>3.8</v>
      </c>
      <c r="V5137" t="s">
        <v>76</v>
      </c>
      <c r="W5137" t="s">
        <v>1101</v>
      </c>
      <c r="X5137" t="s">
        <v>1102</v>
      </c>
      <c r="Y5137" t="s">
        <v>1528</v>
      </c>
      <c r="Z5137" t="s">
        <v>1909</v>
      </c>
      <c r="AA5137">
        <v>819161</v>
      </c>
      <c r="AB5137" s="198">
        <v>37043.875</v>
      </c>
      <c r="AC5137" s="198">
        <v>37043.875</v>
      </c>
    </row>
    <row r="5138" spans="1:29" x14ac:dyDescent="0.25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1314116</v>
      </c>
      <c r="H5138" s="198">
        <v>37041.567083333335</v>
      </c>
      <c r="I5138" t="s">
        <v>1267</v>
      </c>
      <c r="M5138" t="s">
        <v>3086</v>
      </c>
      <c r="N5138" t="s">
        <v>1063</v>
      </c>
      <c r="O5138" t="s">
        <v>2972</v>
      </c>
      <c r="P5138" s="199">
        <v>50000</v>
      </c>
      <c r="S5138" t="s">
        <v>2953</v>
      </c>
      <c r="T5138" t="s">
        <v>3255</v>
      </c>
      <c r="U5138" s="201">
        <v>28.63</v>
      </c>
      <c r="V5138" t="s">
        <v>1511</v>
      </c>
      <c r="W5138" t="s">
        <v>1065</v>
      </c>
      <c r="X5138" t="s">
        <v>1066</v>
      </c>
      <c r="Y5138" t="s">
        <v>1670</v>
      </c>
      <c r="Z5138" t="s">
        <v>1909</v>
      </c>
      <c r="AA5138">
        <v>109894</v>
      </c>
      <c r="AB5138" s="198">
        <v>37073</v>
      </c>
      <c r="AC5138" s="198">
        <v>37103</v>
      </c>
    </row>
    <row r="5139" spans="1:29" x14ac:dyDescent="0.25">
      <c r="A5139" s="44" t="str">
        <f t="shared" si="401"/>
        <v>US Power Physical</v>
      </c>
      <c r="B5139" s="44" t="str">
        <f t="shared" si="402"/>
        <v>US</v>
      </c>
      <c r="C5139" s="44" t="str">
        <f t="shared" si="403"/>
        <v>Power</v>
      </c>
      <c r="D5139" s="44" t="str">
        <f t="shared" si="404"/>
        <v>Physical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</v>
      </c>
      <c r="G5139" s="202">
        <v>1314117</v>
      </c>
      <c r="H5139" s="198">
        <v>37041.567106481481</v>
      </c>
      <c r="I5139" t="s">
        <v>1052</v>
      </c>
      <c r="M5139" t="s">
        <v>1657</v>
      </c>
      <c r="N5139" t="s">
        <v>2977</v>
      </c>
      <c r="O5139" t="s">
        <v>1213</v>
      </c>
      <c r="Q5139" s="199">
        <v>50</v>
      </c>
      <c r="S5139" t="s">
        <v>2945</v>
      </c>
      <c r="T5139" t="s">
        <v>3255</v>
      </c>
      <c r="U5139" s="201">
        <v>43</v>
      </c>
      <c r="V5139" t="s">
        <v>231</v>
      </c>
      <c r="W5139" t="s">
        <v>2988</v>
      </c>
      <c r="X5139" t="s">
        <v>2998</v>
      </c>
      <c r="Y5139" t="s">
        <v>1072</v>
      </c>
      <c r="Z5139" t="s">
        <v>1904</v>
      </c>
      <c r="AA5139">
        <v>626690.1</v>
      </c>
      <c r="AB5139" s="198">
        <v>37043.710416666669</v>
      </c>
      <c r="AC5139" s="198">
        <v>37072.710416666669</v>
      </c>
    </row>
    <row r="5140" spans="1:29" x14ac:dyDescent="0.25">
      <c r="A5140" s="44" t="str">
        <f t="shared" si="401"/>
        <v>US Crude Financial</v>
      </c>
      <c r="B5140" s="44" t="str">
        <f t="shared" si="402"/>
        <v>US</v>
      </c>
      <c r="C5140" s="44" t="str">
        <f t="shared" si="403"/>
        <v>Crude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50000</v>
      </c>
      <c r="G5140" s="202">
        <v>1314118</v>
      </c>
      <c r="H5140" s="198">
        <v>37041.567129629628</v>
      </c>
      <c r="I5140" t="s">
        <v>1267</v>
      </c>
      <c r="M5140" t="s">
        <v>3086</v>
      </c>
      <c r="N5140" t="s">
        <v>1063</v>
      </c>
      <c r="O5140" t="s">
        <v>2972</v>
      </c>
      <c r="P5140" s="199">
        <v>50000</v>
      </c>
      <c r="S5140" t="s">
        <v>2953</v>
      </c>
      <c r="T5140" t="s">
        <v>3255</v>
      </c>
      <c r="U5140" s="201">
        <v>28.61</v>
      </c>
      <c r="V5140" t="s">
        <v>3332</v>
      </c>
      <c r="W5140" t="s">
        <v>1065</v>
      </c>
      <c r="X5140" t="s">
        <v>1066</v>
      </c>
      <c r="Y5140" t="s">
        <v>1670</v>
      </c>
      <c r="Z5140" t="s">
        <v>1909</v>
      </c>
      <c r="AA5140">
        <v>109895</v>
      </c>
      <c r="AB5140" s="198">
        <v>37073</v>
      </c>
      <c r="AC5140" s="198">
        <v>37103</v>
      </c>
    </row>
    <row r="5141" spans="1:29" x14ac:dyDescent="0.25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30</v>
      </c>
      <c r="F5141" s="213">
        <f t="shared" si="405"/>
        <v>1500</v>
      </c>
      <c r="G5141" s="202">
        <v>1314119</v>
      </c>
      <c r="H5141" s="198">
        <v>37041.567152777781</v>
      </c>
      <c r="I5141" t="s">
        <v>1052</v>
      </c>
      <c r="M5141" t="s">
        <v>1657</v>
      </c>
      <c r="N5141" t="s">
        <v>2977</v>
      </c>
      <c r="O5141" t="s">
        <v>1263</v>
      </c>
      <c r="P5141" s="199">
        <v>50</v>
      </c>
      <c r="S5141" t="s">
        <v>2945</v>
      </c>
      <c r="T5141" t="s">
        <v>3255</v>
      </c>
      <c r="U5141" s="201">
        <v>46</v>
      </c>
      <c r="V5141" t="s">
        <v>231</v>
      </c>
      <c r="W5141" t="s">
        <v>2981</v>
      </c>
      <c r="X5141" t="s">
        <v>2982</v>
      </c>
      <c r="Y5141" t="s">
        <v>1072</v>
      </c>
      <c r="Z5141" t="s">
        <v>1904</v>
      </c>
      <c r="AA5141">
        <v>626691.1</v>
      </c>
      <c r="AB5141" s="198">
        <v>37043.71597222222</v>
      </c>
      <c r="AC5141" s="198">
        <v>37072.71597222222</v>
      </c>
    </row>
    <row r="5142" spans="1:29" x14ac:dyDescent="0.25">
      <c r="A5142" s="44" t="str">
        <f t="shared" si="401"/>
        <v xml:space="preserve"> Natural Gas Physical</v>
      </c>
      <c r="B5142" s="44" t="str">
        <f t="shared" si="402"/>
        <v/>
      </c>
      <c r="C5142" s="44" t="str">
        <f t="shared" si="403"/>
        <v>Natural Gas</v>
      </c>
      <c r="D5142" s="44" t="str">
        <f t="shared" si="404"/>
        <v>Physical</v>
      </c>
      <c r="E5142" s="44">
        <f>IF(VLOOKUP(S5142,'DD-Lookup'!$J$6:$L$50,3,FALSE)="Monthly",(YEAR(AC5142)-YEAR(AB5142))*12+MONTH(AC5142)-MONTH(AB5142)+1,(AC5142-AB5142+1))</f>
        <v>30</v>
      </c>
      <c r="F5142" s="213">
        <f t="shared" si="405"/>
        <v>300000</v>
      </c>
      <c r="G5142" s="202">
        <v>1314120</v>
      </c>
      <c r="H5142" s="198">
        <v>37041.567175925928</v>
      </c>
      <c r="I5142" t="s">
        <v>1262</v>
      </c>
      <c r="M5142" t="s">
        <v>2946</v>
      </c>
      <c r="N5142" t="s">
        <v>1556</v>
      </c>
      <c r="O5142" t="s">
        <v>422</v>
      </c>
      <c r="P5142" s="199">
        <v>10000</v>
      </c>
      <c r="S5142" t="s">
        <v>2947</v>
      </c>
      <c r="T5142" t="s">
        <v>3255</v>
      </c>
      <c r="U5142" s="201">
        <v>4</v>
      </c>
      <c r="V5142" t="s">
        <v>2970</v>
      </c>
      <c r="W5142" t="s">
        <v>1557</v>
      </c>
      <c r="X5142" t="s">
        <v>1558</v>
      </c>
      <c r="Y5142" t="s">
        <v>1528</v>
      </c>
      <c r="Z5142" t="s">
        <v>1909</v>
      </c>
      <c r="AA5142">
        <v>819163</v>
      </c>
      <c r="AB5142" s="198">
        <v>37043.875</v>
      </c>
      <c r="AC5142" s="198">
        <v>37072.875</v>
      </c>
    </row>
    <row r="5143" spans="1:29" x14ac:dyDescent="0.25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300000</v>
      </c>
      <c r="G5143" s="202">
        <v>1314121</v>
      </c>
      <c r="H5143" s="198">
        <v>37041.567210648151</v>
      </c>
      <c r="I5143" t="s">
        <v>2910</v>
      </c>
      <c r="M5143" t="s">
        <v>2946</v>
      </c>
      <c r="N5143" t="s">
        <v>1524</v>
      </c>
      <c r="O5143" t="s">
        <v>401</v>
      </c>
      <c r="P5143" s="199">
        <v>10000</v>
      </c>
      <c r="S5143" t="s">
        <v>2947</v>
      </c>
      <c r="T5143" t="s">
        <v>3255</v>
      </c>
      <c r="U5143" s="201">
        <v>3.84</v>
      </c>
      <c r="V5143" t="s">
        <v>3908</v>
      </c>
      <c r="W5143" t="s">
        <v>1101</v>
      </c>
      <c r="X5143" t="s">
        <v>1102</v>
      </c>
      <c r="Y5143" t="s">
        <v>1528</v>
      </c>
      <c r="Z5143" t="s">
        <v>1909</v>
      </c>
      <c r="AA5143">
        <v>819165</v>
      </c>
      <c r="AB5143" s="198">
        <v>37043.875</v>
      </c>
      <c r="AC5143" s="198">
        <v>37072.875</v>
      </c>
    </row>
    <row r="5144" spans="1:29" x14ac:dyDescent="0.25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1314122</v>
      </c>
      <c r="H5144" s="198">
        <v>37041.567210648151</v>
      </c>
      <c r="I5144" t="s">
        <v>3227</v>
      </c>
      <c r="M5144" t="s">
        <v>2946</v>
      </c>
      <c r="N5144" t="s">
        <v>1524</v>
      </c>
      <c r="O5144" t="s">
        <v>3990</v>
      </c>
      <c r="Q5144" s="199">
        <v>10000</v>
      </c>
      <c r="S5144" t="s">
        <v>2947</v>
      </c>
      <c r="T5144" t="s">
        <v>3255</v>
      </c>
      <c r="U5144" s="201">
        <v>3.81</v>
      </c>
      <c r="V5144" t="s">
        <v>1122</v>
      </c>
      <c r="W5144" t="s">
        <v>1101</v>
      </c>
      <c r="X5144" t="s">
        <v>1102</v>
      </c>
      <c r="Y5144" t="s">
        <v>1528</v>
      </c>
      <c r="Z5144" t="s">
        <v>1909</v>
      </c>
      <c r="AA5144">
        <v>819164</v>
      </c>
      <c r="AB5144" s="198">
        <v>37043.875</v>
      </c>
      <c r="AC5144" s="198">
        <v>37043.875</v>
      </c>
    </row>
    <row r="5145" spans="1:29" x14ac:dyDescent="0.25">
      <c r="A5145" s="44" t="str">
        <f t="shared" si="401"/>
        <v>US Crude Financial</v>
      </c>
      <c r="B5145" s="44" t="str">
        <f t="shared" si="402"/>
        <v>US</v>
      </c>
      <c r="C5145" s="44" t="str">
        <f t="shared" si="403"/>
        <v>Crude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1</v>
      </c>
      <c r="F5145" s="213">
        <f t="shared" si="405"/>
        <v>50000</v>
      </c>
      <c r="G5145" s="202">
        <v>1314124</v>
      </c>
      <c r="H5145" s="198">
        <v>37041.567291666666</v>
      </c>
      <c r="I5145" t="s">
        <v>1062</v>
      </c>
      <c r="M5145" t="s">
        <v>3086</v>
      </c>
      <c r="N5145" t="s">
        <v>1063</v>
      </c>
      <c r="O5145" t="s">
        <v>2972</v>
      </c>
      <c r="Q5145" s="199">
        <v>50000</v>
      </c>
      <c r="S5145" t="s">
        <v>2953</v>
      </c>
      <c r="T5145" t="s">
        <v>3255</v>
      </c>
      <c r="U5145" s="201">
        <v>28.63</v>
      </c>
      <c r="V5145" t="s">
        <v>1064</v>
      </c>
      <c r="W5145" t="s">
        <v>1065</v>
      </c>
      <c r="X5145" t="s">
        <v>1066</v>
      </c>
      <c r="Y5145" t="s">
        <v>1670</v>
      </c>
      <c r="Z5145" t="s">
        <v>1909</v>
      </c>
      <c r="AA5145">
        <v>109896</v>
      </c>
      <c r="AB5145" s="198">
        <v>37073</v>
      </c>
      <c r="AC5145" s="198">
        <v>37103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300000</v>
      </c>
      <c r="G5146" s="202">
        <v>1314125</v>
      </c>
      <c r="H5146" s="198">
        <v>37041.567418981482</v>
      </c>
      <c r="I5146" t="s">
        <v>3151</v>
      </c>
      <c r="M5146" t="s">
        <v>2946</v>
      </c>
      <c r="N5146" t="s">
        <v>1268</v>
      </c>
      <c r="O5146" t="s">
        <v>74</v>
      </c>
      <c r="Q5146" s="199">
        <v>10000</v>
      </c>
      <c r="S5146" t="s">
        <v>2947</v>
      </c>
      <c r="T5146" t="s">
        <v>3255</v>
      </c>
      <c r="U5146" s="201">
        <v>3.85</v>
      </c>
      <c r="V5146" t="s">
        <v>4122</v>
      </c>
      <c r="W5146" t="s">
        <v>1580</v>
      </c>
      <c r="X5146" t="s">
        <v>1093</v>
      </c>
      <c r="Y5146" t="s">
        <v>3275</v>
      </c>
      <c r="Z5146" t="s">
        <v>1909</v>
      </c>
      <c r="AA5146" t="s">
        <v>4123</v>
      </c>
      <c r="AB5146" s="198">
        <v>37043.875</v>
      </c>
      <c r="AC5146" s="198">
        <v>37072.875</v>
      </c>
    </row>
    <row r="5147" spans="1:29" x14ac:dyDescent="0.25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123</v>
      </c>
      <c r="F5147" s="213">
        <f t="shared" si="405"/>
        <v>615000</v>
      </c>
      <c r="G5147" s="202">
        <v>1314128</v>
      </c>
      <c r="H5147" s="198">
        <v>37041.567523148151</v>
      </c>
      <c r="I5147" t="s">
        <v>1532</v>
      </c>
      <c r="M5147" t="s">
        <v>2946</v>
      </c>
      <c r="N5147" t="s">
        <v>1268</v>
      </c>
      <c r="O5147" t="s">
        <v>251</v>
      </c>
      <c r="Q5147" s="199">
        <v>5000</v>
      </c>
      <c r="S5147" t="s">
        <v>2947</v>
      </c>
      <c r="T5147" t="s">
        <v>3255</v>
      </c>
      <c r="U5147" s="201">
        <v>4.0049999999999999</v>
      </c>
      <c r="V5147" t="s">
        <v>2913</v>
      </c>
      <c r="W5147" t="s">
        <v>1767</v>
      </c>
      <c r="X5147" t="s">
        <v>1269</v>
      </c>
      <c r="Y5147" t="s">
        <v>3275</v>
      </c>
      <c r="Z5147" t="s">
        <v>1909</v>
      </c>
      <c r="AA5147" t="s">
        <v>4124</v>
      </c>
      <c r="AB5147" s="198">
        <v>37073</v>
      </c>
      <c r="AC5147" s="198">
        <v>37195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123</v>
      </c>
      <c r="F5148" s="213">
        <f t="shared" si="405"/>
        <v>615000</v>
      </c>
      <c r="G5148" s="202">
        <v>1314130</v>
      </c>
      <c r="H5148" s="198">
        <v>37041.567604166667</v>
      </c>
      <c r="I5148" t="s">
        <v>1532</v>
      </c>
      <c r="M5148" t="s">
        <v>2946</v>
      </c>
      <c r="N5148" t="s">
        <v>1538</v>
      </c>
      <c r="O5148" t="s">
        <v>537</v>
      </c>
      <c r="Q5148" s="199">
        <v>5000</v>
      </c>
      <c r="S5148" t="s">
        <v>2947</v>
      </c>
      <c r="T5148" t="s">
        <v>3255</v>
      </c>
      <c r="U5148" s="201">
        <v>-0.08</v>
      </c>
      <c r="V5148" t="s">
        <v>899</v>
      </c>
      <c r="W5148" t="s">
        <v>2937</v>
      </c>
      <c r="X5148" t="s">
        <v>2938</v>
      </c>
      <c r="Y5148" t="s">
        <v>3275</v>
      </c>
      <c r="Z5148" t="s">
        <v>1909</v>
      </c>
      <c r="AA5148" t="s">
        <v>4125</v>
      </c>
      <c r="AB5148" s="198">
        <v>37073</v>
      </c>
      <c r="AC5148" s="198">
        <v>37195</v>
      </c>
    </row>
    <row r="5149" spans="1:29" x14ac:dyDescent="0.25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1314131</v>
      </c>
      <c r="H5149" s="198">
        <v>37041.567627314813</v>
      </c>
      <c r="I5149" t="s">
        <v>3228</v>
      </c>
      <c r="M5149" t="s">
        <v>1657</v>
      </c>
      <c r="N5149" t="s">
        <v>2977</v>
      </c>
      <c r="O5149" t="s">
        <v>1263</v>
      </c>
      <c r="Q5149" s="199">
        <v>50</v>
      </c>
      <c r="S5149" t="s">
        <v>2945</v>
      </c>
      <c r="T5149" t="s">
        <v>3255</v>
      </c>
      <c r="U5149" s="201">
        <v>46.25</v>
      </c>
      <c r="V5149" t="s">
        <v>904</v>
      </c>
      <c r="W5149" t="s">
        <v>2981</v>
      </c>
      <c r="X5149" t="s">
        <v>2982</v>
      </c>
      <c r="Y5149" t="s">
        <v>1072</v>
      </c>
      <c r="Z5149" t="s">
        <v>1904</v>
      </c>
      <c r="AA5149">
        <v>626693.1</v>
      </c>
      <c r="AB5149" s="198">
        <v>37043.71597222222</v>
      </c>
      <c r="AC5149" s="198">
        <v>37072.71597222222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214</v>
      </c>
      <c r="F5150" s="213">
        <f t="shared" si="405"/>
        <v>1070000</v>
      </c>
      <c r="G5150" s="202">
        <v>1314133</v>
      </c>
      <c r="H5150" s="198">
        <v>37041.567731481482</v>
      </c>
      <c r="I5150" t="s">
        <v>1532</v>
      </c>
      <c r="M5150" t="s">
        <v>2946</v>
      </c>
      <c r="N5150" t="s">
        <v>1538</v>
      </c>
      <c r="O5150" t="s">
        <v>2775</v>
      </c>
      <c r="Q5150" s="199">
        <v>5000</v>
      </c>
      <c r="S5150" t="s">
        <v>2947</v>
      </c>
      <c r="T5150" t="s">
        <v>3255</v>
      </c>
      <c r="U5150" s="201">
        <v>1.1499999999999999</v>
      </c>
      <c r="V5150" t="s">
        <v>1424</v>
      </c>
      <c r="W5150" t="s">
        <v>1410</v>
      </c>
      <c r="X5150" t="s">
        <v>1411</v>
      </c>
      <c r="Y5150" t="s">
        <v>3275</v>
      </c>
      <c r="Z5150" t="s">
        <v>1909</v>
      </c>
      <c r="AA5150" t="s">
        <v>4126</v>
      </c>
      <c r="AB5150" s="198">
        <v>37347</v>
      </c>
      <c r="AC5150" s="198">
        <v>37560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1314134</v>
      </c>
      <c r="H5151" s="198">
        <v>37041.567789351851</v>
      </c>
      <c r="I5151" t="s">
        <v>1226</v>
      </c>
      <c r="M5151" t="s">
        <v>2946</v>
      </c>
      <c r="N5151" t="s">
        <v>1268</v>
      </c>
      <c r="O5151" t="s">
        <v>74</v>
      </c>
      <c r="P5151" s="199">
        <v>10000</v>
      </c>
      <c r="S5151" t="s">
        <v>2947</v>
      </c>
      <c r="T5151" t="s">
        <v>3255</v>
      </c>
      <c r="U5151" s="201">
        <v>3.85</v>
      </c>
      <c r="V5151" t="s">
        <v>1486</v>
      </c>
      <c r="W5151" t="s">
        <v>1580</v>
      </c>
      <c r="X5151" t="s">
        <v>1093</v>
      </c>
      <c r="Y5151" t="s">
        <v>3275</v>
      </c>
      <c r="Z5151" t="s">
        <v>1909</v>
      </c>
      <c r="AA5151" t="s">
        <v>4127</v>
      </c>
      <c r="AB5151" s="198">
        <v>37043.875</v>
      </c>
      <c r="AC5151" s="198">
        <v>37072.875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620000</v>
      </c>
      <c r="G5152" s="202">
        <v>1314135</v>
      </c>
      <c r="H5152" s="198">
        <v>37041.567812499998</v>
      </c>
      <c r="I5152" t="s">
        <v>1274</v>
      </c>
      <c r="M5152" t="s">
        <v>2946</v>
      </c>
      <c r="N5152" t="s">
        <v>1268</v>
      </c>
      <c r="O5152" t="s">
        <v>1537</v>
      </c>
      <c r="P5152" s="199">
        <v>20000</v>
      </c>
      <c r="S5152" t="s">
        <v>2947</v>
      </c>
      <c r="T5152" t="s">
        <v>3255</v>
      </c>
      <c r="U5152" s="201">
        <v>3.915</v>
      </c>
      <c r="V5152" t="s">
        <v>1275</v>
      </c>
      <c r="W5152" t="s">
        <v>1767</v>
      </c>
      <c r="X5152" t="s">
        <v>1269</v>
      </c>
      <c r="Y5152" t="s">
        <v>3275</v>
      </c>
      <c r="Z5152" t="s">
        <v>1909</v>
      </c>
      <c r="AA5152" t="s">
        <v>4128</v>
      </c>
      <c r="AB5152" s="198">
        <v>37073.875</v>
      </c>
      <c r="AC5152" s="198">
        <v>37103.875</v>
      </c>
    </row>
    <row r="5153" spans="1:29" x14ac:dyDescent="0.25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1314136</v>
      </c>
      <c r="H5153" s="198">
        <v>37041.567870370367</v>
      </c>
      <c r="I5153" t="s">
        <v>4129</v>
      </c>
      <c r="M5153" t="s">
        <v>2946</v>
      </c>
      <c r="N5153" t="s">
        <v>1524</v>
      </c>
      <c r="O5153" t="s">
        <v>4015</v>
      </c>
      <c r="Q5153" s="199">
        <v>5000</v>
      </c>
      <c r="S5153" t="s">
        <v>2947</v>
      </c>
      <c r="T5153" t="s">
        <v>3255</v>
      </c>
      <c r="U5153" s="201">
        <v>3.73</v>
      </c>
      <c r="V5153" t="s">
        <v>4130</v>
      </c>
      <c r="W5153" t="s">
        <v>1363</v>
      </c>
      <c r="X5153" t="s">
        <v>1548</v>
      </c>
      <c r="Y5153" t="s">
        <v>1528</v>
      </c>
      <c r="Z5153" t="s">
        <v>1909</v>
      </c>
      <c r="AA5153">
        <v>819167</v>
      </c>
      <c r="AB5153" s="198">
        <v>37043.875</v>
      </c>
      <c r="AC5153" s="198">
        <v>37072.875</v>
      </c>
    </row>
    <row r="5154" spans="1:29" x14ac:dyDescent="0.25">
      <c r="A5154" s="44" t="str">
        <f t="shared" si="401"/>
        <v>US Natural Gas Physical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1314137</v>
      </c>
      <c r="H5154" s="198">
        <v>37041.567928240744</v>
      </c>
      <c r="I5154" t="s">
        <v>1551</v>
      </c>
      <c r="M5154" t="s">
        <v>2946</v>
      </c>
      <c r="N5154" t="s">
        <v>1524</v>
      </c>
      <c r="O5154" t="s">
        <v>3042</v>
      </c>
      <c r="Q5154" s="199">
        <v>5000</v>
      </c>
      <c r="S5154" t="s">
        <v>2947</v>
      </c>
      <c r="T5154" t="s">
        <v>3255</v>
      </c>
      <c r="U5154" s="201">
        <v>3.8149999999999999</v>
      </c>
      <c r="V5154" t="s">
        <v>265</v>
      </c>
      <c r="W5154" t="s">
        <v>1107</v>
      </c>
      <c r="X5154" t="s">
        <v>1108</v>
      </c>
      <c r="Y5154" t="s">
        <v>1528</v>
      </c>
      <c r="Z5154" t="s">
        <v>1909</v>
      </c>
      <c r="AA5154">
        <v>819168</v>
      </c>
      <c r="AB5154" s="198">
        <v>37043.875</v>
      </c>
      <c r="AC5154" s="198">
        <v>37072.875</v>
      </c>
    </row>
    <row r="5155" spans="1:29" x14ac:dyDescent="0.25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1314138</v>
      </c>
      <c r="H5155" s="198">
        <v>37041.567939814813</v>
      </c>
      <c r="I5155" t="s">
        <v>1484</v>
      </c>
      <c r="M5155" t="s">
        <v>2946</v>
      </c>
      <c r="N5155" t="s">
        <v>1268</v>
      </c>
      <c r="O5155" t="s">
        <v>111</v>
      </c>
      <c r="Q5155" s="199">
        <v>5000</v>
      </c>
      <c r="S5155" t="s">
        <v>2947</v>
      </c>
      <c r="T5155" t="s">
        <v>3255</v>
      </c>
      <c r="U5155" s="201">
        <v>4.0350000000000001</v>
      </c>
      <c r="V5155" t="s">
        <v>1498</v>
      </c>
      <c r="W5155" t="s">
        <v>1767</v>
      </c>
      <c r="X5155" t="s">
        <v>1269</v>
      </c>
      <c r="Y5155" t="s">
        <v>3275</v>
      </c>
      <c r="Z5155" t="s">
        <v>1909</v>
      </c>
      <c r="AA5155" t="s">
        <v>4131</v>
      </c>
      <c r="AB5155" s="198">
        <v>37135.875</v>
      </c>
      <c r="AC5155" s="198">
        <v>37164.875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1314141</v>
      </c>
      <c r="H5156" s="198">
        <v>37041.56795138889</v>
      </c>
      <c r="I5156" t="s">
        <v>1254</v>
      </c>
      <c r="M5156" t="s">
        <v>2946</v>
      </c>
      <c r="N5156" t="s">
        <v>1268</v>
      </c>
      <c r="O5156" t="s">
        <v>74</v>
      </c>
      <c r="Q5156" s="199">
        <v>10000</v>
      </c>
      <c r="S5156" t="s">
        <v>2947</v>
      </c>
      <c r="T5156" t="s">
        <v>3255</v>
      </c>
      <c r="U5156" s="201">
        <v>3.86</v>
      </c>
      <c r="V5156" t="s">
        <v>1382</v>
      </c>
      <c r="W5156" t="s">
        <v>1580</v>
      </c>
      <c r="X5156" t="s">
        <v>1093</v>
      </c>
      <c r="Y5156" t="s">
        <v>3275</v>
      </c>
      <c r="Z5156" t="s">
        <v>1909</v>
      </c>
      <c r="AA5156" t="s">
        <v>4132</v>
      </c>
      <c r="AB5156" s="198">
        <v>37043.875</v>
      </c>
      <c r="AC5156" s="198">
        <v>37072.875</v>
      </c>
    </row>
    <row r="5157" spans="1:29" x14ac:dyDescent="0.25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365</v>
      </c>
      <c r="F5157" s="213">
        <f t="shared" si="405"/>
        <v>1825000</v>
      </c>
      <c r="G5157" s="202">
        <v>1314145</v>
      </c>
      <c r="H5157" s="198">
        <v>37041.568020833336</v>
      </c>
      <c r="I5157" t="s">
        <v>1570</v>
      </c>
      <c r="M5157" t="s">
        <v>2946</v>
      </c>
      <c r="N5157" t="s">
        <v>1268</v>
      </c>
      <c r="O5157" t="s">
        <v>1578</v>
      </c>
      <c r="Q5157" s="199">
        <v>5000</v>
      </c>
      <c r="S5157" t="s">
        <v>2947</v>
      </c>
      <c r="T5157" t="s">
        <v>3255</v>
      </c>
      <c r="U5157" s="201">
        <v>4.0199999999999996</v>
      </c>
      <c r="V5157" t="s">
        <v>1571</v>
      </c>
      <c r="W5157" t="s">
        <v>1767</v>
      </c>
      <c r="X5157" t="s">
        <v>1269</v>
      </c>
      <c r="Y5157" t="s">
        <v>3275</v>
      </c>
      <c r="Z5157" t="s">
        <v>1909</v>
      </c>
      <c r="AA5157" t="s">
        <v>4133</v>
      </c>
      <c r="AB5157" s="198">
        <v>37257.875</v>
      </c>
      <c r="AC5157" s="198">
        <v>37621.875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755000</v>
      </c>
      <c r="G5158" s="202">
        <v>1314146</v>
      </c>
      <c r="H5158" s="198">
        <v>37041.568078703705</v>
      </c>
      <c r="I5158" t="s">
        <v>1570</v>
      </c>
      <c r="M5158" t="s">
        <v>2946</v>
      </c>
      <c r="N5158" t="s">
        <v>1268</v>
      </c>
      <c r="O5158" t="s">
        <v>1555</v>
      </c>
      <c r="Q5158" s="199">
        <v>5000</v>
      </c>
      <c r="S5158" t="s">
        <v>2947</v>
      </c>
      <c r="T5158" t="s">
        <v>3255</v>
      </c>
      <c r="U5158" s="201">
        <v>4.335</v>
      </c>
      <c r="V5158" t="s">
        <v>3826</v>
      </c>
      <c r="W5158" t="s">
        <v>1767</v>
      </c>
      <c r="X5158" t="s">
        <v>1269</v>
      </c>
      <c r="Y5158" t="s">
        <v>3275</v>
      </c>
      <c r="Z5158" t="s">
        <v>1909</v>
      </c>
      <c r="AA5158" t="s">
        <v>4134</v>
      </c>
      <c r="AB5158" s="198">
        <v>37196</v>
      </c>
      <c r="AC5158" s="198">
        <v>37346</v>
      </c>
    </row>
    <row r="5159" spans="1:29" x14ac:dyDescent="0.25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1314150</v>
      </c>
      <c r="H5159" s="198">
        <v>37041.568113425928</v>
      </c>
      <c r="I5159" t="s">
        <v>3225</v>
      </c>
      <c r="M5159" t="s">
        <v>2946</v>
      </c>
      <c r="N5159" t="s">
        <v>1268</v>
      </c>
      <c r="O5159" t="s">
        <v>1555</v>
      </c>
      <c r="Q5159" s="199">
        <v>5000</v>
      </c>
      <c r="S5159" t="s">
        <v>2947</v>
      </c>
      <c r="T5159" t="s">
        <v>3255</v>
      </c>
      <c r="U5159" s="201">
        <v>4.3449999999999998</v>
      </c>
      <c r="V5159" t="s">
        <v>365</v>
      </c>
      <c r="W5159" t="s">
        <v>1767</v>
      </c>
      <c r="X5159" t="s">
        <v>1269</v>
      </c>
      <c r="Y5159" t="s">
        <v>3275</v>
      </c>
      <c r="Z5159" t="s">
        <v>1909</v>
      </c>
      <c r="AA5159" t="s">
        <v>4135</v>
      </c>
      <c r="AB5159" s="198">
        <v>37196</v>
      </c>
      <c r="AC5159" s="198">
        <v>37346</v>
      </c>
    </row>
    <row r="5160" spans="1:29" x14ac:dyDescent="0.25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3100</v>
      </c>
      <c r="G5160" s="202">
        <v>1314151</v>
      </c>
      <c r="H5160" s="198">
        <v>37041.568136574075</v>
      </c>
      <c r="I5160" t="s">
        <v>1272</v>
      </c>
      <c r="M5160" t="s">
        <v>2946</v>
      </c>
      <c r="N5160" t="s">
        <v>1440</v>
      </c>
      <c r="O5160" t="s">
        <v>317</v>
      </c>
      <c r="Q5160" s="199">
        <v>100</v>
      </c>
      <c r="S5160" t="s">
        <v>1441</v>
      </c>
      <c r="T5160" t="s">
        <v>3255</v>
      </c>
      <c r="U5160" s="201">
        <v>7.4999999999999997E-2</v>
      </c>
      <c r="V5160" t="s">
        <v>318</v>
      </c>
      <c r="W5160" t="s">
        <v>1442</v>
      </c>
      <c r="X5160" t="s">
        <v>1443</v>
      </c>
      <c r="Y5160" t="s">
        <v>3275</v>
      </c>
      <c r="Z5160" t="s">
        <v>1909</v>
      </c>
      <c r="AA5160" t="s">
        <v>4136</v>
      </c>
      <c r="AB5160" s="198">
        <v>37073</v>
      </c>
      <c r="AC5160" s="198">
        <v>37103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387500</v>
      </c>
      <c r="G5161" s="202">
        <v>1314153</v>
      </c>
      <c r="H5161" s="198">
        <v>37041.568182870367</v>
      </c>
      <c r="I5161" t="s">
        <v>3227</v>
      </c>
      <c r="M5161" t="s">
        <v>2946</v>
      </c>
      <c r="N5161" t="s">
        <v>1268</v>
      </c>
      <c r="O5161" t="s">
        <v>1537</v>
      </c>
      <c r="Q5161" s="199">
        <v>12500</v>
      </c>
      <c r="S5161" t="s">
        <v>2947</v>
      </c>
      <c r="T5161" t="s">
        <v>3255</v>
      </c>
      <c r="U5161" s="201">
        <v>3.92</v>
      </c>
      <c r="V5161" t="s">
        <v>1271</v>
      </c>
      <c r="W5161" t="s">
        <v>1767</v>
      </c>
      <c r="X5161" t="s">
        <v>1269</v>
      </c>
      <c r="Y5161" t="s">
        <v>3275</v>
      </c>
      <c r="Z5161" t="s">
        <v>1909</v>
      </c>
      <c r="AA5161" t="s">
        <v>4137</v>
      </c>
      <c r="AB5161" s="198">
        <v>37073.875</v>
      </c>
      <c r="AC5161" s="198">
        <v>37103.875</v>
      </c>
    </row>
    <row r="5162" spans="1:29" x14ac:dyDescent="0.25">
      <c r="A5162" s="44" t="str">
        <f t="shared" si="401"/>
        <v xml:space="preserve"> Natural Gas Physical</v>
      </c>
      <c r="B5162" s="44" t="str">
        <f t="shared" si="402"/>
        <v/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10000</v>
      </c>
      <c r="G5162" s="202">
        <v>1314155</v>
      </c>
      <c r="H5162" s="198">
        <v>37041.56821759259</v>
      </c>
      <c r="I5162" t="s">
        <v>1463</v>
      </c>
      <c r="M5162" t="s">
        <v>2946</v>
      </c>
      <c r="N5162" t="s">
        <v>96</v>
      </c>
      <c r="O5162" t="s">
        <v>1016</v>
      </c>
      <c r="Q5162" s="199">
        <v>10000</v>
      </c>
      <c r="S5162" t="s">
        <v>3329</v>
      </c>
      <c r="T5162" t="s">
        <v>97</v>
      </c>
      <c r="U5162" s="201">
        <v>4.93</v>
      </c>
      <c r="V5162" t="s">
        <v>3338</v>
      </c>
      <c r="W5162" t="s">
        <v>98</v>
      </c>
      <c r="X5162" t="s">
        <v>99</v>
      </c>
      <c r="Y5162" t="s">
        <v>1528</v>
      </c>
      <c r="Z5162" t="s">
        <v>1910</v>
      </c>
      <c r="AA5162">
        <v>819171</v>
      </c>
      <c r="AB5162" s="198">
        <v>37041.875</v>
      </c>
      <c r="AC5162" s="198">
        <v>37041.875</v>
      </c>
    </row>
    <row r="5163" spans="1:29" x14ac:dyDescent="0.25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620000</v>
      </c>
      <c r="G5163" s="202">
        <v>1314156</v>
      </c>
      <c r="H5163" s="198">
        <v>37041.568287037036</v>
      </c>
      <c r="I5163" t="s">
        <v>1241</v>
      </c>
      <c r="M5163" t="s">
        <v>2946</v>
      </c>
      <c r="N5163" t="s">
        <v>1268</v>
      </c>
      <c r="O5163" t="s">
        <v>1537</v>
      </c>
      <c r="Q5163" s="199">
        <v>20000</v>
      </c>
      <c r="S5163" t="s">
        <v>2947</v>
      </c>
      <c r="T5163" t="s">
        <v>3255</v>
      </c>
      <c r="U5163" s="201">
        <v>3.9249999999999998</v>
      </c>
      <c r="V5163" t="s">
        <v>3385</v>
      </c>
      <c r="W5163" t="s">
        <v>1767</v>
      </c>
      <c r="X5163" t="s">
        <v>1269</v>
      </c>
      <c r="Y5163" t="s">
        <v>3275</v>
      </c>
      <c r="Z5163" t="s">
        <v>1909</v>
      </c>
      <c r="AA5163" t="s">
        <v>4138</v>
      </c>
      <c r="AB5163" s="198">
        <v>37073.875</v>
      </c>
      <c r="AC5163" s="198">
        <v>37103.875</v>
      </c>
    </row>
    <row r="5164" spans="1:29" x14ac:dyDescent="0.25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151</v>
      </c>
      <c r="F5164" s="213">
        <f t="shared" si="405"/>
        <v>3020000</v>
      </c>
      <c r="G5164" s="202">
        <v>1314158</v>
      </c>
      <c r="H5164" s="198">
        <v>37041.568310185183</v>
      </c>
      <c r="I5164" t="s">
        <v>1573</v>
      </c>
      <c r="M5164" t="s">
        <v>2946</v>
      </c>
      <c r="N5164" t="s">
        <v>1000</v>
      </c>
      <c r="O5164" t="s">
        <v>4139</v>
      </c>
      <c r="Q5164" s="199">
        <v>20000</v>
      </c>
      <c r="S5164" t="s">
        <v>2947</v>
      </c>
      <c r="T5164" t="s">
        <v>3255</v>
      </c>
      <c r="U5164" s="201">
        <v>0.31</v>
      </c>
      <c r="V5164" t="s">
        <v>1688</v>
      </c>
      <c r="W5164" t="s">
        <v>1001</v>
      </c>
      <c r="X5164" t="s">
        <v>1002</v>
      </c>
      <c r="Y5164" t="s">
        <v>3275</v>
      </c>
      <c r="Z5164" t="s">
        <v>1909</v>
      </c>
      <c r="AA5164" t="s">
        <v>4140</v>
      </c>
      <c r="AB5164" s="198">
        <v>37196</v>
      </c>
      <c r="AC5164" s="198">
        <v>37346</v>
      </c>
    </row>
    <row r="5165" spans="1:29" x14ac:dyDescent="0.25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1314159</v>
      </c>
      <c r="H5165" s="198">
        <v>37041.568333333336</v>
      </c>
      <c r="I5165" t="s">
        <v>1267</v>
      </c>
      <c r="M5165" t="s">
        <v>3086</v>
      </c>
      <c r="N5165" t="s">
        <v>1063</v>
      </c>
      <c r="O5165" t="s">
        <v>2972</v>
      </c>
      <c r="P5165" s="199">
        <v>50000</v>
      </c>
      <c r="S5165" t="s">
        <v>2953</v>
      </c>
      <c r="T5165" t="s">
        <v>3255</v>
      </c>
      <c r="U5165" s="201">
        <v>28.61</v>
      </c>
      <c r="V5165" t="s">
        <v>1511</v>
      </c>
      <c r="W5165" t="s">
        <v>1065</v>
      </c>
      <c r="X5165" t="s">
        <v>1066</v>
      </c>
      <c r="Y5165" t="s">
        <v>1670</v>
      </c>
      <c r="Z5165" t="s">
        <v>1909</v>
      </c>
      <c r="AA5165">
        <v>109897</v>
      </c>
      <c r="AB5165" s="198">
        <v>37073</v>
      </c>
      <c r="AC5165" s="198">
        <v>37103</v>
      </c>
    </row>
    <row r="5166" spans="1:29" x14ac:dyDescent="0.25">
      <c r="A5166" s="44" t="str">
        <f t="shared" si="401"/>
        <v>US Natural Gas Physical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Physical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75000</v>
      </c>
      <c r="G5166" s="202">
        <v>1314160</v>
      </c>
      <c r="H5166" s="198">
        <v>37041.568356481483</v>
      </c>
      <c r="I5166" t="s">
        <v>2194</v>
      </c>
      <c r="M5166" t="s">
        <v>2946</v>
      </c>
      <c r="N5166" t="s">
        <v>1524</v>
      </c>
      <c r="O5166" t="s">
        <v>2195</v>
      </c>
      <c r="P5166" s="199">
        <v>2500</v>
      </c>
      <c r="S5166" t="s">
        <v>2947</v>
      </c>
      <c r="T5166" t="s">
        <v>3255</v>
      </c>
      <c r="U5166" s="201">
        <v>3.6749999999999998</v>
      </c>
      <c r="V5166" t="s">
        <v>2196</v>
      </c>
      <c r="W5166" t="s">
        <v>1363</v>
      </c>
      <c r="X5166" t="s">
        <v>1548</v>
      </c>
      <c r="Y5166" t="s">
        <v>1528</v>
      </c>
      <c r="Z5166" t="s">
        <v>1909</v>
      </c>
      <c r="AA5166">
        <v>819172</v>
      </c>
      <c r="AB5166" s="198">
        <v>37043.875</v>
      </c>
      <c r="AC5166" s="198">
        <v>37072.875</v>
      </c>
    </row>
    <row r="5167" spans="1:29" x14ac:dyDescent="0.25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50</v>
      </c>
      <c r="G5167" s="202">
        <v>1314161</v>
      </c>
      <c r="H5167" s="198">
        <v>37041.568391203706</v>
      </c>
      <c r="I5167" t="s">
        <v>1600</v>
      </c>
      <c r="M5167" t="s">
        <v>1657</v>
      </c>
      <c r="N5167" t="s">
        <v>2977</v>
      </c>
      <c r="O5167" t="s">
        <v>4141</v>
      </c>
      <c r="Q5167" s="199">
        <v>50</v>
      </c>
      <c r="S5167" t="s">
        <v>2945</v>
      </c>
      <c r="T5167" t="s">
        <v>3255</v>
      </c>
      <c r="U5167" s="201">
        <v>19.5</v>
      </c>
      <c r="V5167" t="s">
        <v>30</v>
      </c>
      <c r="W5167" t="s">
        <v>2988</v>
      </c>
      <c r="X5167" t="s">
        <v>2978</v>
      </c>
      <c r="Y5167" t="s">
        <v>1072</v>
      </c>
      <c r="Z5167" t="s">
        <v>1904</v>
      </c>
      <c r="AA5167">
        <v>626698.1</v>
      </c>
      <c r="AB5167" s="198">
        <v>37043.875</v>
      </c>
      <c r="AC5167" s="198">
        <v>37043.875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1314162</v>
      </c>
      <c r="H5168" s="198">
        <v>37041.568402777775</v>
      </c>
      <c r="I5168" t="s">
        <v>60</v>
      </c>
      <c r="M5168" t="s">
        <v>2946</v>
      </c>
      <c r="N5168" t="s">
        <v>1268</v>
      </c>
      <c r="O5168" t="s">
        <v>1537</v>
      </c>
      <c r="Q5168" s="199">
        <v>20000</v>
      </c>
      <c r="S5168" t="s">
        <v>2947</v>
      </c>
      <c r="T5168" t="s">
        <v>3255</v>
      </c>
      <c r="U5168" s="201">
        <v>3.93</v>
      </c>
      <c r="V5168" t="s">
        <v>3166</v>
      </c>
      <c r="W5168" t="s">
        <v>1767</v>
      </c>
      <c r="X5168" t="s">
        <v>1269</v>
      </c>
      <c r="Y5168" t="s">
        <v>3275</v>
      </c>
      <c r="Z5168" t="s">
        <v>1909</v>
      </c>
      <c r="AA5168" t="s">
        <v>4142</v>
      </c>
      <c r="AB5168" s="198">
        <v>37073.875</v>
      </c>
      <c r="AC5168" s="198">
        <v>37103.875</v>
      </c>
    </row>
    <row r="5169" spans="1:29" x14ac:dyDescent="0.25">
      <c r="A5169" s="44" t="str">
        <f t="shared" si="401"/>
        <v>US Crude Financial</v>
      </c>
      <c r="B5169" s="44" t="str">
        <f t="shared" si="402"/>
        <v>US</v>
      </c>
      <c r="C5169" s="44" t="str">
        <f t="shared" si="403"/>
        <v>Crude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50000</v>
      </c>
      <c r="G5169" s="202">
        <v>1314163</v>
      </c>
      <c r="H5169" s="198">
        <v>37041.568449074075</v>
      </c>
      <c r="I5169" t="s">
        <v>1062</v>
      </c>
      <c r="M5169" t="s">
        <v>3086</v>
      </c>
      <c r="N5169" t="s">
        <v>1063</v>
      </c>
      <c r="O5169" t="s">
        <v>2972</v>
      </c>
      <c r="P5169" s="199">
        <v>50000</v>
      </c>
      <c r="S5169" t="s">
        <v>2953</v>
      </c>
      <c r="T5169" t="s">
        <v>3255</v>
      </c>
      <c r="U5169" s="201">
        <v>28.59</v>
      </c>
      <c r="V5169" t="s">
        <v>1064</v>
      </c>
      <c r="W5169" t="s">
        <v>1065</v>
      </c>
      <c r="X5169" t="s">
        <v>1066</v>
      </c>
      <c r="Y5169" t="s">
        <v>1670</v>
      </c>
      <c r="Z5169" t="s">
        <v>1909</v>
      </c>
      <c r="AA5169">
        <v>109898</v>
      </c>
      <c r="AB5169" s="198">
        <v>37073</v>
      </c>
      <c r="AC5169" s="198">
        <v>37103</v>
      </c>
    </row>
    <row r="5170" spans="1:29" x14ac:dyDescent="0.25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</v>
      </c>
      <c r="G5170" s="202">
        <v>1314165</v>
      </c>
      <c r="H5170" s="198">
        <v>37041.568460648145</v>
      </c>
      <c r="I5170" t="s">
        <v>2991</v>
      </c>
      <c r="M5170" t="s">
        <v>1657</v>
      </c>
      <c r="N5170" t="s">
        <v>2977</v>
      </c>
      <c r="O5170" t="s">
        <v>4143</v>
      </c>
      <c r="Q5170" s="199">
        <v>50</v>
      </c>
      <c r="S5170" t="s">
        <v>2945</v>
      </c>
      <c r="T5170" t="s">
        <v>3255</v>
      </c>
      <c r="U5170" s="201">
        <v>20.25</v>
      </c>
      <c r="V5170" t="s">
        <v>44</v>
      </c>
      <c r="W5170" t="s">
        <v>1678</v>
      </c>
      <c r="X5170" t="s">
        <v>2986</v>
      </c>
      <c r="Y5170" t="s">
        <v>1072</v>
      </c>
      <c r="Z5170" t="s">
        <v>1904</v>
      </c>
      <c r="AA5170">
        <v>626699.1</v>
      </c>
      <c r="AB5170" s="198">
        <v>37043.875</v>
      </c>
      <c r="AC5170" s="198">
        <v>37043.875</v>
      </c>
    </row>
    <row r="5171" spans="1:29" x14ac:dyDescent="0.25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92</v>
      </c>
      <c r="F5171" s="213">
        <f t="shared" si="405"/>
        <v>4600</v>
      </c>
      <c r="G5171" s="202">
        <v>1314167</v>
      </c>
      <c r="H5171" s="198">
        <v>37041.568506944444</v>
      </c>
      <c r="I5171" t="s">
        <v>1238</v>
      </c>
      <c r="M5171" t="s">
        <v>1657</v>
      </c>
      <c r="N5171" t="s">
        <v>1259</v>
      </c>
      <c r="O5171" t="s">
        <v>4144</v>
      </c>
      <c r="Q5171" s="199">
        <v>50</v>
      </c>
      <c r="S5171" t="s">
        <v>2945</v>
      </c>
      <c r="T5171" t="s">
        <v>3255</v>
      </c>
      <c r="U5171" s="201">
        <v>33.5</v>
      </c>
      <c r="V5171" t="s">
        <v>1215</v>
      </c>
      <c r="W5171" t="s">
        <v>1564</v>
      </c>
      <c r="X5171" t="s">
        <v>1565</v>
      </c>
      <c r="Y5171" t="s">
        <v>1072</v>
      </c>
      <c r="Z5171" t="s">
        <v>1904</v>
      </c>
      <c r="AA5171">
        <v>626700.1</v>
      </c>
      <c r="AB5171" s="198">
        <v>37530</v>
      </c>
      <c r="AC5171" s="198">
        <v>37621</v>
      </c>
    </row>
    <row r="5172" spans="1:29" x14ac:dyDescent="0.25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45000</v>
      </c>
      <c r="G5172" s="202">
        <v>1314169</v>
      </c>
      <c r="H5172" s="198">
        <v>37041.568530092591</v>
      </c>
      <c r="I5172" t="s">
        <v>1463</v>
      </c>
      <c r="M5172" t="s">
        <v>2946</v>
      </c>
      <c r="N5172" t="s">
        <v>96</v>
      </c>
      <c r="O5172" t="s">
        <v>3128</v>
      </c>
      <c r="P5172" s="199">
        <v>1500</v>
      </c>
      <c r="S5172" t="s">
        <v>3329</v>
      </c>
      <c r="T5172" t="s">
        <v>97</v>
      </c>
      <c r="U5172" s="201">
        <v>5.12</v>
      </c>
      <c r="V5172" t="s">
        <v>3338</v>
      </c>
      <c r="W5172" t="s">
        <v>1502</v>
      </c>
      <c r="X5172" t="s">
        <v>99</v>
      </c>
      <c r="Y5172" t="s">
        <v>1528</v>
      </c>
      <c r="Z5172" t="s">
        <v>1910</v>
      </c>
      <c r="AA5172">
        <v>819174</v>
      </c>
      <c r="AB5172" s="198">
        <v>37043.875</v>
      </c>
      <c r="AC5172" s="198">
        <v>37072.875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31</v>
      </c>
      <c r="F5173" s="213">
        <f t="shared" si="405"/>
        <v>155000</v>
      </c>
      <c r="G5173" s="202">
        <v>1314172</v>
      </c>
      <c r="H5173" s="198">
        <v>37041.568622685183</v>
      </c>
      <c r="I5173" t="s">
        <v>3123</v>
      </c>
      <c r="M5173" t="s">
        <v>2946</v>
      </c>
      <c r="N5173" t="s">
        <v>1268</v>
      </c>
      <c r="O5173" t="s">
        <v>1537</v>
      </c>
      <c r="P5173" s="199">
        <v>5000</v>
      </c>
      <c r="S5173" t="s">
        <v>2947</v>
      </c>
      <c r="T5173" t="s">
        <v>3255</v>
      </c>
      <c r="U5173" s="201">
        <v>3.92</v>
      </c>
      <c r="V5173" t="s">
        <v>1398</v>
      </c>
      <c r="W5173" t="s">
        <v>1767</v>
      </c>
      <c r="X5173" t="s">
        <v>1269</v>
      </c>
      <c r="Y5173" t="s">
        <v>3275</v>
      </c>
      <c r="Z5173" t="s">
        <v>1909</v>
      </c>
      <c r="AA5173" t="s">
        <v>4145</v>
      </c>
      <c r="AB5173" s="198">
        <v>37073.875</v>
      </c>
      <c r="AC5173" s="198">
        <v>37103.875</v>
      </c>
    </row>
    <row r="5174" spans="1:29" x14ac:dyDescent="0.25">
      <c r="A5174" s="44" t="str">
        <f t="shared" si="401"/>
        <v xml:space="preserve"> Natural Gas Financial</v>
      </c>
      <c r="B5174" s="44" t="str">
        <f t="shared" si="402"/>
        <v/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1314177</v>
      </c>
      <c r="H5174" s="198">
        <v>37041.568703703706</v>
      </c>
      <c r="I5174" t="s">
        <v>1094</v>
      </c>
      <c r="M5174" t="s">
        <v>2946</v>
      </c>
      <c r="N5174" t="s">
        <v>3215</v>
      </c>
      <c r="O5174" t="s">
        <v>3181</v>
      </c>
      <c r="Q5174" s="199">
        <v>2500</v>
      </c>
      <c r="S5174" t="s">
        <v>2947</v>
      </c>
      <c r="T5174" t="s">
        <v>3255</v>
      </c>
      <c r="U5174" s="201">
        <v>-0.33500000000000002</v>
      </c>
      <c r="V5174" t="s">
        <v>1337</v>
      </c>
      <c r="W5174" t="s">
        <v>3217</v>
      </c>
      <c r="X5174" t="s">
        <v>3218</v>
      </c>
      <c r="Y5174" t="s">
        <v>3275</v>
      </c>
      <c r="Z5174" t="s">
        <v>1910</v>
      </c>
      <c r="AA5174" t="s">
        <v>4146</v>
      </c>
      <c r="AB5174" s="198">
        <v>37196</v>
      </c>
      <c r="AC5174" s="198">
        <v>37346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31</v>
      </c>
      <c r="F5175" s="213">
        <f t="shared" si="405"/>
        <v>465000</v>
      </c>
      <c r="G5175" s="202">
        <v>1314178</v>
      </c>
      <c r="H5175" s="198">
        <v>37041.568738425929</v>
      </c>
      <c r="I5175" t="s">
        <v>2992</v>
      </c>
      <c r="M5175" t="s">
        <v>2946</v>
      </c>
      <c r="N5175" t="s">
        <v>1268</v>
      </c>
      <c r="O5175" t="s">
        <v>1537</v>
      </c>
      <c r="P5175" s="199">
        <v>15000</v>
      </c>
      <c r="S5175" t="s">
        <v>2947</v>
      </c>
      <c r="T5175" t="s">
        <v>3255</v>
      </c>
      <c r="U5175" s="201">
        <v>3.9249999999999998</v>
      </c>
      <c r="V5175" t="s">
        <v>62</v>
      </c>
      <c r="W5175" t="s">
        <v>1767</v>
      </c>
      <c r="X5175" t="s">
        <v>1269</v>
      </c>
      <c r="Y5175" t="s">
        <v>3275</v>
      </c>
      <c r="Z5175" t="s">
        <v>1909</v>
      </c>
      <c r="AA5175" t="s">
        <v>4147</v>
      </c>
      <c r="AB5175" s="198">
        <v>37073.875</v>
      </c>
      <c r="AC5175" s="198">
        <v>37103.875</v>
      </c>
    </row>
    <row r="5176" spans="1:29" x14ac:dyDescent="0.25">
      <c r="A5176" s="44" t="str">
        <f t="shared" si="401"/>
        <v>US Crude Financial</v>
      </c>
      <c r="B5176" s="44" t="str">
        <f t="shared" si="402"/>
        <v>US</v>
      </c>
      <c r="C5176" s="44" t="str">
        <f t="shared" si="403"/>
        <v>Crude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50000</v>
      </c>
      <c r="G5176" s="202">
        <v>1314179</v>
      </c>
      <c r="H5176" s="198">
        <v>37041.568865740737</v>
      </c>
      <c r="I5176" t="s">
        <v>1267</v>
      </c>
      <c r="M5176" t="s">
        <v>3086</v>
      </c>
      <c r="N5176" t="s">
        <v>1063</v>
      </c>
      <c r="O5176" t="s">
        <v>2972</v>
      </c>
      <c r="P5176" s="199">
        <v>50000</v>
      </c>
      <c r="S5176" t="s">
        <v>2953</v>
      </c>
      <c r="T5176" t="s">
        <v>3255</v>
      </c>
      <c r="U5176" s="201">
        <v>28.57</v>
      </c>
      <c r="V5176" t="s">
        <v>1511</v>
      </c>
      <c r="W5176" t="s">
        <v>1065</v>
      </c>
      <c r="X5176" t="s">
        <v>1066</v>
      </c>
      <c r="Y5176" t="s">
        <v>1670</v>
      </c>
      <c r="Z5176" t="s">
        <v>1909</v>
      </c>
      <c r="AA5176">
        <v>109899</v>
      </c>
      <c r="AB5176" s="198">
        <v>37073</v>
      </c>
      <c r="AC5176" s="198">
        <v>37103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310000</v>
      </c>
      <c r="G5177" s="202">
        <v>1314180</v>
      </c>
      <c r="H5177" s="198">
        <v>37041.568877314814</v>
      </c>
      <c r="I5177" t="s">
        <v>500</v>
      </c>
      <c r="M5177" t="s">
        <v>2946</v>
      </c>
      <c r="N5177" t="s">
        <v>1268</v>
      </c>
      <c r="O5177" t="s">
        <v>1537</v>
      </c>
      <c r="Q5177" s="199">
        <v>10000</v>
      </c>
      <c r="S5177" t="s">
        <v>2947</v>
      </c>
      <c r="T5177" t="s">
        <v>3255</v>
      </c>
      <c r="U5177" s="201">
        <v>3.93</v>
      </c>
      <c r="V5177" t="s">
        <v>501</v>
      </c>
      <c r="W5177" t="s">
        <v>1767</v>
      </c>
      <c r="X5177" t="s">
        <v>1269</v>
      </c>
      <c r="Y5177" t="s">
        <v>3275</v>
      </c>
      <c r="Z5177" t="s">
        <v>1909</v>
      </c>
      <c r="AA5177" t="s">
        <v>4148</v>
      </c>
      <c r="AB5177" s="198">
        <v>37073.875</v>
      </c>
      <c r="AC5177" s="198">
        <v>37103.875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1314181</v>
      </c>
      <c r="H5178" s="198">
        <v>37041.56890046296</v>
      </c>
      <c r="I5178" t="s">
        <v>3225</v>
      </c>
      <c r="M5178" t="s">
        <v>2946</v>
      </c>
      <c r="N5178" t="s">
        <v>1268</v>
      </c>
      <c r="O5178" t="s">
        <v>1555</v>
      </c>
      <c r="Q5178" s="199">
        <v>5000</v>
      </c>
      <c r="S5178" t="s">
        <v>2947</v>
      </c>
      <c r="T5178" t="s">
        <v>3255</v>
      </c>
      <c r="U5178" s="201">
        <v>4.3449999999999998</v>
      </c>
      <c r="V5178" t="s">
        <v>1198</v>
      </c>
      <c r="W5178" t="s">
        <v>1767</v>
      </c>
      <c r="X5178" t="s">
        <v>1269</v>
      </c>
      <c r="Y5178" t="s">
        <v>3275</v>
      </c>
      <c r="Z5178" t="s">
        <v>1909</v>
      </c>
      <c r="AA5178" t="s">
        <v>4149</v>
      </c>
      <c r="AB5178" s="198">
        <v>37196</v>
      </c>
      <c r="AC5178" s="198">
        <v>37346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310000</v>
      </c>
      <c r="G5179" s="202">
        <v>1314183</v>
      </c>
      <c r="H5179" s="198">
        <v>37041.568923611114</v>
      </c>
      <c r="I5179" t="s">
        <v>67</v>
      </c>
      <c r="M5179" t="s">
        <v>2946</v>
      </c>
      <c r="N5179" t="s">
        <v>1268</v>
      </c>
      <c r="O5179" t="s">
        <v>1537</v>
      </c>
      <c r="Q5179" s="199">
        <v>10000</v>
      </c>
      <c r="S5179" t="s">
        <v>2947</v>
      </c>
      <c r="T5179" t="s">
        <v>3255</v>
      </c>
      <c r="U5179" s="201">
        <v>3.93</v>
      </c>
      <c r="V5179" t="s">
        <v>2962</v>
      </c>
      <c r="W5179" t="s">
        <v>1767</v>
      </c>
      <c r="X5179" t="s">
        <v>1269</v>
      </c>
      <c r="Y5179" t="s">
        <v>3275</v>
      </c>
      <c r="Z5179" t="s">
        <v>1909</v>
      </c>
      <c r="AA5179" t="s">
        <v>4150</v>
      </c>
      <c r="AB5179" s="198">
        <v>37073.875</v>
      </c>
      <c r="AC5179" s="198">
        <v>37103.875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450000</v>
      </c>
      <c r="G5180" s="202">
        <v>1314188</v>
      </c>
      <c r="H5180" s="198">
        <v>37041.568958333337</v>
      </c>
      <c r="I5180" t="s">
        <v>1600</v>
      </c>
      <c r="M5180" t="s">
        <v>2946</v>
      </c>
      <c r="N5180" t="s">
        <v>1268</v>
      </c>
      <c r="O5180" t="s">
        <v>4151</v>
      </c>
      <c r="Q5180" s="199">
        <v>15000</v>
      </c>
      <c r="S5180" t="s">
        <v>2947</v>
      </c>
      <c r="T5180" t="s">
        <v>3255</v>
      </c>
      <c r="U5180" s="201">
        <v>3.79</v>
      </c>
      <c r="V5180" t="s">
        <v>420</v>
      </c>
      <c r="W5180" t="s">
        <v>1402</v>
      </c>
      <c r="X5180" t="s">
        <v>1403</v>
      </c>
      <c r="Y5180" t="s">
        <v>3275</v>
      </c>
      <c r="Z5180" t="s">
        <v>1909</v>
      </c>
      <c r="AA5180" t="s">
        <v>4152</v>
      </c>
      <c r="AB5180" s="198">
        <v>37043.875</v>
      </c>
      <c r="AC5180" s="198">
        <v>37072.875</v>
      </c>
    </row>
    <row r="5181" spans="1:29" x14ac:dyDescent="0.25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30</v>
      </c>
      <c r="F5181" s="213">
        <f t="shared" si="405"/>
        <v>150000</v>
      </c>
      <c r="G5181" s="202">
        <v>1314187</v>
      </c>
      <c r="H5181" s="198">
        <v>37041.568958333337</v>
      </c>
      <c r="I5181" t="s">
        <v>1551</v>
      </c>
      <c r="M5181" t="s">
        <v>2946</v>
      </c>
      <c r="N5181" t="s">
        <v>1524</v>
      </c>
      <c r="O5181" t="s">
        <v>350</v>
      </c>
      <c r="Q5181" s="199">
        <v>5000</v>
      </c>
      <c r="S5181" t="s">
        <v>2947</v>
      </c>
      <c r="T5181" t="s">
        <v>3255</v>
      </c>
      <c r="U5181" s="201">
        <v>3.8849999999999998</v>
      </c>
      <c r="V5181" t="s">
        <v>265</v>
      </c>
      <c r="W5181" t="s">
        <v>1101</v>
      </c>
      <c r="X5181" t="s">
        <v>1102</v>
      </c>
      <c r="Y5181" t="s">
        <v>1528</v>
      </c>
      <c r="Z5181" t="s">
        <v>1909</v>
      </c>
      <c r="AA5181">
        <v>819176</v>
      </c>
      <c r="AB5181" s="198">
        <v>37043.875</v>
      </c>
      <c r="AC5181" s="198">
        <v>37072.875</v>
      </c>
    </row>
    <row r="5182" spans="1:29" x14ac:dyDescent="0.25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5</v>
      </c>
      <c r="F5182" s="213">
        <f t="shared" si="405"/>
        <v>250</v>
      </c>
      <c r="G5182" s="202">
        <v>1314186</v>
      </c>
      <c r="H5182" s="198">
        <v>37041.568958333337</v>
      </c>
      <c r="I5182" t="s">
        <v>1246</v>
      </c>
      <c r="M5182" t="s">
        <v>1657</v>
      </c>
      <c r="N5182" t="s">
        <v>2977</v>
      </c>
      <c r="O5182" t="s">
        <v>1158</v>
      </c>
      <c r="P5182" s="199">
        <v>50</v>
      </c>
      <c r="S5182" t="s">
        <v>2945</v>
      </c>
      <c r="T5182" t="s">
        <v>3255</v>
      </c>
      <c r="U5182" s="201">
        <v>39</v>
      </c>
      <c r="V5182" t="s">
        <v>1056</v>
      </c>
      <c r="W5182" t="s">
        <v>2993</v>
      </c>
      <c r="X5182" t="s">
        <v>2994</v>
      </c>
      <c r="Y5182" t="s">
        <v>1072</v>
      </c>
      <c r="Z5182" t="s">
        <v>1904</v>
      </c>
      <c r="AA5182">
        <v>626702.1</v>
      </c>
      <c r="AB5182" s="198">
        <v>37046.875</v>
      </c>
      <c r="AC5182" s="198">
        <v>37050.875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151</v>
      </c>
      <c r="F5183" s="213">
        <f t="shared" si="405"/>
        <v>755000</v>
      </c>
      <c r="G5183" s="202">
        <v>1314190</v>
      </c>
      <c r="H5183" s="198">
        <v>37041.568969907406</v>
      </c>
      <c r="I5183" t="s">
        <v>3225</v>
      </c>
      <c r="M5183" t="s">
        <v>2946</v>
      </c>
      <c r="N5183" t="s">
        <v>1268</v>
      </c>
      <c r="O5183" t="s">
        <v>1555</v>
      </c>
      <c r="Q5183" s="199">
        <v>5000</v>
      </c>
      <c r="S5183" t="s">
        <v>2947</v>
      </c>
      <c r="T5183" t="s">
        <v>3255</v>
      </c>
      <c r="U5183" s="201">
        <v>4.3499999999999996</v>
      </c>
      <c r="V5183" t="s">
        <v>1198</v>
      </c>
      <c r="W5183" t="s">
        <v>1767</v>
      </c>
      <c r="X5183" t="s">
        <v>1269</v>
      </c>
      <c r="Y5183" t="s">
        <v>3275</v>
      </c>
      <c r="Z5183" t="s">
        <v>1909</v>
      </c>
      <c r="AA5183" t="s">
        <v>4153</v>
      </c>
      <c r="AB5183" s="198">
        <v>37196</v>
      </c>
      <c r="AC5183" s="198">
        <v>37346</v>
      </c>
    </row>
    <row r="5184" spans="1:29" x14ac:dyDescent="0.25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5</v>
      </c>
      <c r="F5184" s="213">
        <f t="shared" si="405"/>
        <v>250</v>
      </c>
      <c r="G5184" s="202">
        <v>1314191</v>
      </c>
      <c r="H5184" s="198">
        <v>37041.569039351853</v>
      </c>
      <c r="I5184" t="s">
        <v>2992</v>
      </c>
      <c r="M5184" t="s">
        <v>1657</v>
      </c>
      <c r="N5184" t="s">
        <v>1259</v>
      </c>
      <c r="O5184" t="s">
        <v>355</v>
      </c>
      <c r="Q5184" s="199">
        <v>50</v>
      </c>
      <c r="S5184" t="s">
        <v>2945</v>
      </c>
      <c r="T5184" t="s">
        <v>3255</v>
      </c>
      <c r="U5184" s="201">
        <v>42.25</v>
      </c>
      <c r="V5184" t="s">
        <v>3159</v>
      </c>
      <c r="W5184" t="s">
        <v>1260</v>
      </c>
      <c r="X5184" t="s">
        <v>1565</v>
      </c>
      <c r="Y5184" t="s">
        <v>1072</v>
      </c>
      <c r="Z5184" t="s">
        <v>1904</v>
      </c>
      <c r="AA5184">
        <v>626703.1</v>
      </c>
      <c r="AB5184" s="198">
        <v>37046</v>
      </c>
      <c r="AC5184" s="198">
        <v>37050</v>
      </c>
    </row>
    <row r="5185" spans="1:29" x14ac:dyDescent="0.25">
      <c r="A5185" s="44" t="str">
        <f t="shared" si="401"/>
        <v>US Oil Products Financial</v>
      </c>
      <c r="B5185" s="44" t="str">
        <f t="shared" si="402"/>
        <v>US</v>
      </c>
      <c r="C5185" s="44" t="str">
        <f t="shared" si="403"/>
        <v>Oil Products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</v>
      </c>
      <c r="F5185" s="213">
        <f t="shared" si="405"/>
        <v>25000</v>
      </c>
      <c r="G5185" s="202">
        <v>1314193</v>
      </c>
      <c r="H5185" s="198">
        <v>37041.569074074076</v>
      </c>
      <c r="I5185" t="s">
        <v>2944</v>
      </c>
      <c r="M5185" t="s">
        <v>2950</v>
      </c>
      <c r="N5185" t="s">
        <v>3185</v>
      </c>
      <c r="O5185" t="s">
        <v>873</v>
      </c>
      <c r="P5185" s="199">
        <v>25000</v>
      </c>
      <c r="S5185" t="s">
        <v>1595</v>
      </c>
      <c r="T5185" t="s">
        <v>3255</v>
      </c>
      <c r="U5185" s="201">
        <v>98.8</v>
      </c>
      <c r="V5185" t="s">
        <v>1152</v>
      </c>
      <c r="W5185" t="s">
        <v>3186</v>
      </c>
      <c r="X5185" t="s">
        <v>3187</v>
      </c>
      <c r="Y5185" t="s">
        <v>1670</v>
      </c>
      <c r="Z5185" t="s">
        <v>1909</v>
      </c>
      <c r="AA5185">
        <v>109900</v>
      </c>
      <c r="AB5185" s="198">
        <v>37043.875</v>
      </c>
      <c r="AC5185" s="198">
        <v>37072.875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1314196</v>
      </c>
      <c r="H5186" s="198">
        <v>37041.569155092591</v>
      </c>
      <c r="I5186" t="s">
        <v>2992</v>
      </c>
      <c r="M5186" t="s">
        <v>2946</v>
      </c>
      <c r="N5186" t="s">
        <v>1538</v>
      </c>
      <c r="O5186" t="s">
        <v>2084</v>
      </c>
      <c r="Q5186" s="199">
        <v>5000</v>
      </c>
      <c r="S5186" t="s">
        <v>2947</v>
      </c>
      <c r="T5186" t="s">
        <v>3255</v>
      </c>
      <c r="U5186" s="201">
        <v>0.45750000000000002</v>
      </c>
      <c r="V5186" t="s">
        <v>1099</v>
      </c>
      <c r="W5186" t="s">
        <v>1539</v>
      </c>
      <c r="X5186" t="s">
        <v>1540</v>
      </c>
      <c r="Y5186" t="s">
        <v>3275</v>
      </c>
      <c r="Z5186" t="s">
        <v>1909</v>
      </c>
      <c r="AA5186" t="s">
        <v>4154</v>
      </c>
      <c r="AB5186" s="198">
        <v>37165</v>
      </c>
      <c r="AC5186" s="198">
        <v>37195</v>
      </c>
    </row>
    <row r="5187" spans="1:29" x14ac:dyDescent="0.25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31</v>
      </c>
      <c r="F5187" s="213">
        <f t="shared" si="405"/>
        <v>620000</v>
      </c>
      <c r="G5187" s="202">
        <v>1314197</v>
      </c>
      <c r="H5187" s="198">
        <v>37041.569166666668</v>
      </c>
      <c r="I5187" t="s">
        <v>1241</v>
      </c>
      <c r="M5187" t="s">
        <v>2946</v>
      </c>
      <c r="N5187" t="s">
        <v>1268</v>
      </c>
      <c r="O5187" t="s">
        <v>1278</v>
      </c>
      <c r="Q5187" s="199">
        <v>20000</v>
      </c>
      <c r="S5187" t="s">
        <v>2947</v>
      </c>
      <c r="T5187" t="s">
        <v>3255</v>
      </c>
      <c r="U5187" s="201">
        <v>4.0125000000000002</v>
      </c>
      <c r="V5187" t="s">
        <v>3385</v>
      </c>
      <c r="W5187" t="s">
        <v>1767</v>
      </c>
      <c r="X5187" t="s">
        <v>1269</v>
      </c>
      <c r="Y5187" t="s">
        <v>3275</v>
      </c>
      <c r="Z5187" t="s">
        <v>1909</v>
      </c>
      <c r="AA5187" t="s">
        <v>4155</v>
      </c>
      <c r="AB5187" s="198">
        <v>37104.875</v>
      </c>
      <c r="AC5187" s="198">
        <v>37134.875</v>
      </c>
    </row>
    <row r="5188" spans="1:29" x14ac:dyDescent="0.25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20000</v>
      </c>
      <c r="G5188" s="202">
        <v>1314201</v>
      </c>
      <c r="H5188" s="198">
        <v>37041.569247685184</v>
      </c>
      <c r="I5188" t="s">
        <v>1241</v>
      </c>
      <c r="M5188" t="s">
        <v>3086</v>
      </c>
      <c r="N5188" t="s">
        <v>1063</v>
      </c>
      <c r="O5188" t="s">
        <v>1344</v>
      </c>
      <c r="Q5188" s="199">
        <v>20000</v>
      </c>
      <c r="S5188" t="s">
        <v>2953</v>
      </c>
      <c r="T5188" t="s">
        <v>3255</v>
      </c>
      <c r="U5188" s="201">
        <v>28.59</v>
      </c>
      <c r="V5188" t="s">
        <v>1559</v>
      </c>
      <c r="W5188" t="s">
        <v>1065</v>
      </c>
      <c r="X5188" t="s">
        <v>1120</v>
      </c>
      <c r="Y5188" t="s">
        <v>1670</v>
      </c>
      <c r="Z5188" t="s">
        <v>1909</v>
      </c>
      <c r="AA5188">
        <v>109901</v>
      </c>
      <c r="AB5188" s="198">
        <v>37073</v>
      </c>
      <c r="AC5188" s="198">
        <v>37103</v>
      </c>
    </row>
    <row r="5189" spans="1:29" x14ac:dyDescent="0.25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50000</v>
      </c>
      <c r="G5189" s="202">
        <v>1314202</v>
      </c>
      <c r="H5189" s="198">
        <v>37041.56927083333</v>
      </c>
      <c r="I5189" t="s">
        <v>1395</v>
      </c>
      <c r="M5189" t="s">
        <v>3086</v>
      </c>
      <c r="N5189" t="s">
        <v>1063</v>
      </c>
      <c r="O5189" t="s">
        <v>1344</v>
      </c>
      <c r="P5189" s="199">
        <v>50000</v>
      </c>
      <c r="S5189" t="s">
        <v>2953</v>
      </c>
      <c r="T5189" t="s">
        <v>3255</v>
      </c>
      <c r="U5189" s="201">
        <v>28.55</v>
      </c>
      <c r="V5189" t="s">
        <v>3344</v>
      </c>
      <c r="W5189" t="s">
        <v>1065</v>
      </c>
      <c r="X5189" t="s">
        <v>1120</v>
      </c>
      <c r="Y5189" t="s">
        <v>1670</v>
      </c>
      <c r="Z5189" t="s">
        <v>1909</v>
      </c>
      <c r="AA5189">
        <v>109902</v>
      </c>
      <c r="AB5189" s="198">
        <v>37073</v>
      </c>
      <c r="AC5189" s="198">
        <v>37103</v>
      </c>
    </row>
    <row r="5190" spans="1:29" x14ac:dyDescent="0.25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1314205</v>
      </c>
      <c r="H5190" s="198">
        <v>37041.569305555553</v>
      </c>
      <c r="I5190" t="s">
        <v>3227</v>
      </c>
      <c r="M5190" t="s">
        <v>2946</v>
      </c>
      <c r="N5190" t="s">
        <v>1524</v>
      </c>
      <c r="O5190" t="s">
        <v>3990</v>
      </c>
      <c r="Q5190" s="199">
        <v>10000</v>
      </c>
      <c r="S5190" t="s">
        <v>2947</v>
      </c>
      <c r="T5190" t="s">
        <v>3255</v>
      </c>
      <c r="U5190" s="201">
        <v>3.82</v>
      </c>
      <c r="V5190" t="s">
        <v>1122</v>
      </c>
      <c r="W5190" t="s">
        <v>1101</v>
      </c>
      <c r="X5190" t="s">
        <v>1102</v>
      </c>
      <c r="Y5190" t="s">
        <v>1528</v>
      </c>
      <c r="Z5190" t="s">
        <v>1909</v>
      </c>
      <c r="AA5190">
        <v>819178</v>
      </c>
      <c r="AB5190" s="198">
        <v>37043.875</v>
      </c>
      <c r="AC5190" s="198">
        <v>37043.875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232500</v>
      </c>
      <c r="G5191" s="202">
        <v>1314206</v>
      </c>
      <c r="H5191" s="198">
        <v>37041.56931712963</v>
      </c>
      <c r="I5191" t="s">
        <v>3227</v>
      </c>
      <c r="M5191" t="s">
        <v>2946</v>
      </c>
      <c r="N5191" t="s">
        <v>1268</v>
      </c>
      <c r="O5191" t="s">
        <v>1537</v>
      </c>
      <c r="P5191" s="199">
        <v>7500</v>
      </c>
      <c r="S5191" t="s">
        <v>2947</v>
      </c>
      <c r="T5191" t="s">
        <v>3255</v>
      </c>
      <c r="U5191" s="201">
        <v>3.93</v>
      </c>
      <c r="V5191" t="s">
        <v>1271</v>
      </c>
      <c r="W5191" t="s">
        <v>1767</v>
      </c>
      <c r="X5191" t="s">
        <v>1269</v>
      </c>
      <c r="Y5191" t="s">
        <v>3275</v>
      </c>
      <c r="Z5191" t="s">
        <v>1909</v>
      </c>
      <c r="AA5191" t="s">
        <v>4156</v>
      </c>
      <c r="AB5191" s="198">
        <v>37073.875</v>
      </c>
      <c r="AC5191" s="198">
        <v>37103.875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77500</v>
      </c>
      <c r="G5192" s="202">
        <v>1314208</v>
      </c>
      <c r="H5192" s="198">
        <v>37041.569351851853</v>
      </c>
      <c r="I5192" t="s">
        <v>3123</v>
      </c>
      <c r="M5192" t="s">
        <v>2946</v>
      </c>
      <c r="N5192" t="s">
        <v>1268</v>
      </c>
      <c r="O5192" t="s">
        <v>1537</v>
      </c>
      <c r="P5192" s="199">
        <v>2500</v>
      </c>
      <c r="S5192" t="s">
        <v>2947</v>
      </c>
      <c r="T5192" t="s">
        <v>3255</v>
      </c>
      <c r="U5192" s="201">
        <v>3.93</v>
      </c>
      <c r="V5192" t="s">
        <v>1398</v>
      </c>
      <c r="W5192" t="s">
        <v>1767</v>
      </c>
      <c r="X5192" t="s">
        <v>1269</v>
      </c>
      <c r="Y5192" t="s">
        <v>3275</v>
      </c>
      <c r="Z5192" t="s">
        <v>1909</v>
      </c>
      <c r="AA5192" t="s">
        <v>4157</v>
      </c>
      <c r="AB5192" s="198">
        <v>37073.875</v>
      </c>
      <c r="AC5192" s="198">
        <v>37103.875</v>
      </c>
    </row>
    <row r="5193" spans="1:29" x14ac:dyDescent="0.25">
      <c r="A5193" s="44" t="str">
        <f t="shared" si="401"/>
        <v>US Power Financial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1500</v>
      </c>
      <c r="G5193" s="202">
        <v>1314209</v>
      </c>
      <c r="H5193" s="198">
        <v>37041.569363425922</v>
      </c>
      <c r="I5193" t="s">
        <v>2999</v>
      </c>
      <c r="M5193" t="s">
        <v>1657</v>
      </c>
      <c r="N5193" t="s">
        <v>1069</v>
      </c>
      <c r="O5193" t="s">
        <v>4801</v>
      </c>
      <c r="Q5193" s="199">
        <v>50</v>
      </c>
      <c r="S5193" t="s">
        <v>2945</v>
      </c>
      <c r="T5193" t="s">
        <v>3255</v>
      </c>
      <c r="U5193" s="201">
        <v>41.5</v>
      </c>
      <c r="V5193" t="s">
        <v>3160</v>
      </c>
      <c r="W5193" t="s">
        <v>1253</v>
      </c>
      <c r="X5193" t="s">
        <v>3001</v>
      </c>
      <c r="Y5193" t="s">
        <v>1072</v>
      </c>
      <c r="Z5193" t="s">
        <v>1909</v>
      </c>
      <c r="AA5193">
        <v>626704.1</v>
      </c>
      <c r="AB5193" s="198">
        <v>37135</v>
      </c>
      <c r="AC5193" s="198">
        <v>37164</v>
      </c>
    </row>
    <row r="5194" spans="1:29" x14ac:dyDescent="0.25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1</v>
      </c>
      <c r="F5194" s="213">
        <f t="shared" si="405"/>
        <v>10000</v>
      </c>
      <c r="G5194" s="202">
        <v>1314213</v>
      </c>
      <c r="H5194" s="198">
        <v>37041.569398148145</v>
      </c>
      <c r="I5194" t="s">
        <v>3227</v>
      </c>
      <c r="M5194" t="s">
        <v>2946</v>
      </c>
      <c r="N5194" t="s">
        <v>1524</v>
      </c>
      <c r="O5194" t="s">
        <v>3990</v>
      </c>
      <c r="Q5194" s="199">
        <v>10000</v>
      </c>
      <c r="S5194" t="s">
        <v>2947</v>
      </c>
      <c r="T5194" t="s">
        <v>3255</v>
      </c>
      <c r="U5194" s="201">
        <v>3.83</v>
      </c>
      <c r="V5194" t="s">
        <v>1122</v>
      </c>
      <c r="W5194" t="s">
        <v>1101</v>
      </c>
      <c r="X5194" t="s">
        <v>1102</v>
      </c>
      <c r="Y5194" t="s">
        <v>1528</v>
      </c>
      <c r="Z5194" t="s">
        <v>1909</v>
      </c>
      <c r="AA5194">
        <v>819180</v>
      </c>
      <c r="AB5194" s="198">
        <v>37043.875</v>
      </c>
      <c r="AC5194" s="198">
        <v>37043.875</v>
      </c>
    </row>
    <row r="5195" spans="1:29" x14ac:dyDescent="0.25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620000</v>
      </c>
      <c r="G5195" s="202">
        <v>1314214</v>
      </c>
      <c r="H5195" s="198">
        <v>37041.569409722222</v>
      </c>
      <c r="I5195" t="s">
        <v>67</v>
      </c>
      <c r="M5195" t="s">
        <v>2946</v>
      </c>
      <c r="N5195" t="s">
        <v>1268</v>
      </c>
      <c r="O5195" t="s">
        <v>1537</v>
      </c>
      <c r="Q5195" s="199">
        <v>20000</v>
      </c>
      <c r="S5195" t="s">
        <v>2947</v>
      </c>
      <c r="T5195" t="s">
        <v>3255</v>
      </c>
      <c r="U5195" s="201">
        <v>3.9350000000000001</v>
      </c>
      <c r="V5195" t="s">
        <v>2962</v>
      </c>
      <c r="W5195" t="s">
        <v>1767</v>
      </c>
      <c r="X5195" t="s">
        <v>1269</v>
      </c>
      <c r="Y5195" t="s">
        <v>3275</v>
      </c>
      <c r="Z5195" t="s">
        <v>1909</v>
      </c>
      <c r="AA5195" t="s">
        <v>4158</v>
      </c>
      <c r="AB5195" s="198">
        <v>37073.875</v>
      </c>
      <c r="AC5195" s="198">
        <v>37103.875</v>
      </c>
    </row>
    <row r="5196" spans="1:29" x14ac:dyDescent="0.25">
      <c r="A5196" s="44" t="str">
        <f t="shared" si="406"/>
        <v>US Power Physical</v>
      </c>
      <c r="B5196" s="44" t="str">
        <f t="shared" si="407"/>
        <v>US</v>
      </c>
      <c r="C5196" s="44" t="str">
        <f t="shared" si="408"/>
        <v>Power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1500</v>
      </c>
      <c r="G5196" s="202">
        <v>1314215</v>
      </c>
      <c r="H5196" s="198">
        <v>37041.569456018522</v>
      </c>
      <c r="I5196" t="s">
        <v>1238</v>
      </c>
      <c r="M5196" t="s">
        <v>1657</v>
      </c>
      <c r="N5196" t="s">
        <v>1259</v>
      </c>
      <c r="O5196" t="s">
        <v>486</v>
      </c>
      <c r="Q5196" s="199">
        <v>50</v>
      </c>
      <c r="S5196" t="s">
        <v>2945</v>
      </c>
      <c r="T5196" t="s">
        <v>3255</v>
      </c>
      <c r="U5196" s="201">
        <v>36.25</v>
      </c>
      <c r="V5196" t="s">
        <v>1215</v>
      </c>
      <c r="W5196" t="s">
        <v>1564</v>
      </c>
      <c r="X5196" t="s">
        <v>1565</v>
      </c>
      <c r="Y5196" t="s">
        <v>1072</v>
      </c>
      <c r="Z5196" t="s">
        <v>1904</v>
      </c>
      <c r="AA5196">
        <v>626706.1</v>
      </c>
      <c r="AB5196" s="198">
        <v>37500</v>
      </c>
      <c r="AC5196" s="198">
        <v>37529</v>
      </c>
    </row>
    <row r="5197" spans="1:29" x14ac:dyDescent="0.25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1314217</v>
      </c>
      <c r="H5197" s="198">
        <v>37041.569490740738</v>
      </c>
      <c r="I5197" t="s">
        <v>2910</v>
      </c>
      <c r="M5197" t="s">
        <v>2946</v>
      </c>
      <c r="N5197" t="s">
        <v>1524</v>
      </c>
      <c r="O5197" t="s">
        <v>4015</v>
      </c>
      <c r="P5197" s="199">
        <v>10000</v>
      </c>
      <c r="S5197" t="s">
        <v>2947</v>
      </c>
      <c r="T5197" t="s">
        <v>3255</v>
      </c>
      <c r="U5197" s="201">
        <v>3.6949999999999998</v>
      </c>
      <c r="V5197" t="s">
        <v>2958</v>
      </c>
      <c r="W5197" t="s">
        <v>1363</v>
      </c>
      <c r="X5197" t="s">
        <v>1548</v>
      </c>
      <c r="Y5197" t="s">
        <v>1528</v>
      </c>
      <c r="Z5197" t="s">
        <v>1909</v>
      </c>
      <c r="AA5197">
        <v>819181</v>
      </c>
      <c r="AB5197" s="198">
        <v>37043.875</v>
      </c>
      <c r="AC5197" s="198">
        <v>37072.875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155000</v>
      </c>
      <c r="G5198" s="202">
        <v>1314219</v>
      </c>
      <c r="H5198" s="198">
        <v>37041.569502314815</v>
      </c>
      <c r="I5198" t="s">
        <v>3151</v>
      </c>
      <c r="M5198" t="s">
        <v>2946</v>
      </c>
      <c r="N5198" t="s">
        <v>1538</v>
      </c>
      <c r="O5198" t="s">
        <v>1420</v>
      </c>
      <c r="Q5198" s="199">
        <v>5000</v>
      </c>
      <c r="S5198" t="s">
        <v>2947</v>
      </c>
      <c r="T5198" t="s">
        <v>3255</v>
      </c>
      <c r="U5198" s="201">
        <v>4.0999999999999996</v>
      </c>
      <c r="V5198" t="s">
        <v>1003</v>
      </c>
      <c r="W5198" t="s">
        <v>1410</v>
      </c>
      <c r="X5198" t="s">
        <v>1411</v>
      </c>
      <c r="Y5198" t="s">
        <v>3275</v>
      </c>
      <c r="Z5198" t="s">
        <v>1909</v>
      </c>
      <c r="AA5198" t="s">
        <v>4159</v>
      </c>
      <c r="AB5198" s="198">
        <v>37165</v>
      </c>
      <c r="AC5198" s="198">
        <v>37195</v>
      </c>
    </row>
    <row r="5199" spans="1:29" x14ac:dyDescent="0.25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150000</v>
      </c>
      <c r="G5199" s="202">
        <v>1314220</v>
      </c>
      <c r="H5199" s="198">
        <v>37041.569594907407</v>
      </c>
      <c r="I5199" t="s">
        <v>1569</v>
      </c>
      <c r="M5199" t="s">
        <v>2946</v>
      </c>
      <c r="N5199" t="s">
        <v>1268</v>
      </c>
      <c r="O5199" t="s">
        <v>436</v>
      </c>
      <c r="Q5199" s="199">
        <v>5000</v>
      </c>
      <c r="S5199" t="s">
        <v>2947</v>
      </c>
      <c r="T5199" t="s">
        <v>3255</v>
      </c>
      <c r="U5199" s="201">
        <v>3.7974999999999999</v>
      </c>
      <c r="V5199" t="s">
        <v>398</v>
      </c>
      <c r="W5199" t="s">
        <v>2914</v>
      </c>
      <c r="X5199" t="s">
        <v>2915</v>
      </c>
      <c r="Y5199" t="s">
        <v>3275</v>
      </c>
      <c r="Z5199" t="s">
        <v>1909</v>
      </c>
      <c r="AA5199" t="s">
        <v>4160</v>
      </c>
      <c r="AB5199" s="198">
        <v>37043.875</v>
      </c>
      <c r="AC5199" s="198">
        <v>37072.875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620000</v>
      </c>
      <c r="G5200" s="202">
        <v>1314222</v>
      </c>
      <c r="H5200" s="198">
        <v>37041.569664351853</v>
      </c>
      <c r="I5200" t="s">
        <v>1532</v>
      </c>
      <c r="M5200" t="s">
        <v>2946</v>
      </c>
      <c r="N5200" t="s">
        <v>1268</v>
      </c>
      <c r="O5200" t="s">
        <v>1537</v>
      </c>
      <c r="P5200" s="199">
        <v>20000</v>
      </c>
      <c r="S5200" t="s">
        <v>2947</v>
      </c>
      <c r="T5200" t="s">
        <v>3255</v>
      </c>
      <c r="U5200" s="201">
        <v>3.9249999999999998</v>
      </c>
      <c r="V5200" t="s">
        <v>1205</v>
      </c>
      <c r="W5200" t="s">
        <v>1767</v>
      </c>
      <c r="X5200" t="s">
        <v>1269</v>
      </c>
      <c r="Y5200" t="s">
        <v>3275</v>
      </c>
      <c r="Z5200" t="s">
        <v>1909</v>
      </c>
      <c r="AA5200" t="s">
        <v>4161</v>
      </c>
      <c r="AB5200" s="198">
        <v>37073.875</v>
      </c>
      <c r="AC5200" s="198">
        <v>37103.875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155000</v>
      </c>
      <c r="G5201" s="202">
        <v>1314223</v>
      </c>
      <c r="H5201" s="198">
        <v>37041.569687499999</v>
      </c>
      <c r="I5201" t="s">
        <v>3151</v>
      </c>
      <c r="M5201" t="s">
        <v>2946</v>
      </c>
      <c r="N5201" t="s">
        <v>1538</v>
      </c>
      <c r="O5201" t="s">
        <v>1409</v>
      </c>
      <c r="Q5201" s="199">
        <v>5000</v>
      </c>
      <c r="S5201" t="s">
        <v>2947</v>
      </c>
      <c r="T5201" t="s">
        <v>3255</v>
      </c>
      <c r="U5201" s="201">
        <v>6.55</v>
      </c>
      <c r="V5201" t="s">
        <v>1003</v>
      </c>
      <c r="W5201" t="s">
        <v>1410</v>
      </c>
      <c r="X5201" t="s">
        <v>1411</v>
      </c>
      <c r="Y5201" t="s">
        <v>3275</v>
      </c>
      <c r="Z5201" t="s">
        <v>1909</v>
      </c>
      <c r="AA5201" t="s">
        <v>4162</v>
      </c>
      <c r="AB5201" s="198">
        <v>37073.875</v>
      </c>
      <c r="AC5201" s="198">
        <v>37103.875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620000</v>
      </c>
      <c r="G5202" s="202">
        <v>1314224</v>
      </c>
      <c r="H5202" s="198">
        <v>37041.569699074076</v>
      </c>
      <c r="I5202" t="s">
        <v>67</v>
      </c>
      <c r="M5202" t="s">
        <v>2946</v>
      </c>
      <c r="N5202" t="s">
        <v>1268</v>
      </c>
      <c r="O5202" t="s">
        <v>1537</v>
      </c>
      <c r="Q5202" s="199">
        <v>20000</v>
      </c>
      <c r="S5202" t="s">
        <v>2947</v>
      </c>
      <c r="T5202" t="s">
        <v>3255</v>
      </c>
      <c r="U5202" s="201">
        <v>3.93</v>
      </c>
      <c r="V5202" t="s">
        <v>2962</v>
      </c>
      <c r="W5202" t="s">
        <v>1767</v>
      </c>
      <c r="X5202" t="s">
        <v>1269</v>
      </c>
      <c r="Y5202" t="s">
        <v>3275</v>
      </c>
      <c r="Z5202" t="s">
        <v>1909</v>
      </c>
      <c r="AA5202" t="s">
        <v>4163</v>
      </c>
      <c r="AB5202" s="198">
        <v>37073.875</v>
      </c>
      <c r="AC5202" s="198">
        <v>37103.875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155000</v>
      </c>
      <c r="G5203" s="202">
        <v>1314225</v>
      </c>
      <c r="H5203" s="198">
        <v>37041.569710648146</v>
      </c>
      <c r="I5203" t="s">
        <v>77</v>
      </c>
      <c r="M5203" t="s">
        <v>2946</v>
      </c>
      <c r="N5203" t="s">
        <v>1538</v>
      </c>
      <c r="O5203" t="s">
        <v>4869</v>
      </c>
      <c r="Q5203" s="199">
        <v>5000</v>
      </c>
      <c r="S5203" t="s">
        <v>2947</v>
      </c>
      <c r="T5203" t="s">
        <v>3255</v>
      </c>
      <c r="U5203" s="201">
        <v>0.47749999999999998</v>
      </c>
      <c r="V5203" t="s">
        <v>1166</v>
      </c>
      <c r="W5203" t="s">
        <v>1539</v>
      </c>
      <c r="X5203" t="s">
        <v>1540</v>
      </c>
      <c r="Y5203" t="s">
        <v>3275</v>
      </c>
      <c r="Z5203" t="s">
        <v>1909</v>
      </c>
      <c r="AA5203" t="s">
        <v>4164</v>
      </c>
      <c r="AB5203" s="198">
        <v>37073.875</v>
      </c>
      <c r="AC5203" s="198">
        <v>37103.875</v>
      </c>
    </row>
    <row r="5204" spans="1:29" x14ac:dyDescent="0.25">
      <c r="A5204" s="44" t="str">
        <f t="shared" si="406"/>
        <v>US Crude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Crude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50000</v>
      </c>
      <c r="G5204" s="202">
        <v>1314226</v>
      </c>
      <c r="H5204" s="198">
        <v>37041.569722222222</v>
      </c>
      <c r="I5204" t="s">
        <v>1395</v>
      </c>
      <c r="M5204" t="s">
        <v>3086</v>
      </c>
      <c r="N5204" t="s">
        <v>1063</v>
      </c>
      <c r="O5204" t="s">
        <v>1344</v>
      </c>
      <c r="P5204" s="199">
        <v>50000</v>
      </c>
      <c r="S5204" t="s">
        <v>2953</v>
      </c>
      <c r="T5204" t="s">
        <v>3255</v>
      </c>
      <c r="U5204" s="201">
        <v>28.53</v>
      </c>
      <c r="V5204" t="s">
        <v>3344</v>
      </c>
      <c r="W5204" t="s">
        <v>1065</v>
      </c>
      <c r="X5204" t="s">
        <v>1120</v>
      </c>
      <c r="Y5204" t="s">
        <v>1670</v>
      </c>
      <c r="Z5204" t="s">
        <v>1909</v>
      </c>
      <c r="AA5204">
        <v>109903</v>
      </c>
      <c r="AB5204" s="198">
        <v>37073</v>
      </c>
      <c r="AC5204" s="198">
        <v>37103</v>
      </c>
    </row>
    <row r="5205" spans="1:29" x14ac:dyDescent="0.25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</v>
      </c>
      <c r="G5205" s="202">
        <v>1314227</v>
      </c>
      <c r="H5205" s="198">
        <v>37041.569745370369</v>
      </c>
      <c r="I5205" t="s">
        <v>67</v>
      </c>
      <c r="M5205" t="s">
        <v>2946</v>
      </c>
      <c r="N5205" t="s">
        <v>1440</v>
      </c>
      <c r="O5205" t="s">
        <v>4165</v>
      </c>
      <c r="P5205" s="199">
        <v>100</v>
      </c>
      <c r="S5205" t="s">
        <v>1441</v>
      </c>
      <c r="T5205" t="s">
        <v>3255</v>
      </c>
      <c r="U5205" s="201">
        <v>0.35499999999999998</v>
      </c>
      <c r="V5205" t="s">
        <v>4166</v>
      </c>
      <c r="W5205" t="s">
        <v>1442</v>
      </c>
      <c r="X5205" t="s">
        <v>1443</v>
      </c>
      <c r="Y5205" t="s">
        <v>3275</v>
      </c>
      <c r="Z5205" t="s">
        <v>1909</v>
      </c>
      <c r="AA5205" t="s">
        <v>4167</v>
      </c>
      <c r="AB5205" s="198">
        <v>37104</v>
      </c>
      <c r="AC5205" s="198">
        <v>37134</v>
      </c>
    </row>
    <row r="5206" spans="1:29" x14ac:dyDescent="0.25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225000</v>
      </c>
      <c r="G5206" s="202">
        <v>1314230</v>
      </c>
      <c r="H5206" s="198">
        <v>37041.569768518515</v>
      </c>
      <c r="I5206" t="s">
        <v>3227</v>
      </c>
      <c r="M5206" t="s">
        <v>2946</v>
      </c>
      <c r="N5206" t="s">
        <v>1268</v>
      </c>
      <c r="O5206" t="s">
        <v>2320</v>
      </c>
      <c r="P5206" s="199">
        <v>7500</v>
      </c>
      <c r="S5206" t="s">
        <v>2947</v>
      </c>
      <c r="T5206" t="s">
        <v>3255</v>
      </c>
      <c r="U5206" s="201">
        <v>3.9049999999999998</v>
      </c>
      <c r="V5206" t="s">
        <v>3369</v>
      </c>
      <c r="W5206" t="s">
        <v>89</v>
      </c>
      <c r="X5206" t="s">
        <v>90</v>
      </c>
      <c r="Y5206" t="s">
        <v>3275</v>
      </c>
      <c r="Z5206" t="s">
        <v>1909</v>
      </c>
      <c r="AA5206" t="s">
        <v>4168</v>
      </c>
      <c r="AB5206" s="198">
        <v>37043.875</v>
      </c>
      <c r="AC5206" s="198">
        <v>37072.875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155000</v>
      </c>
      <c r="G5207" s="202">
        <v>1314232</v>
      </c>
      <c r="H5207" s="198">
        <v>37041.569791666669</v>
      </c>
      <c r="I5207" t="s">
        <v>1484</v>
      </c>
      <c r="M5207" t="s">
        <v>2946</v>
      </c>
      <c r="N5207" t="s">
        <v>1268</v>
      </c>
      <c r="O5207" t="s">
        <v>1278</v>
      </c>
      <c r="Q5207" s="199">
        <v>5000</v>
      </c>
      <c r="S5207" t="s">
        <v>2947</v>
      </c>
      <c r="T5207" t="s">
        <v>3255</v>
      </c>
      <c r="U5207" s="201">
        <v>4.0125000000000002</v>
      </c>
      <c r="V5207" t="s">
        <v>1498</v>
      </c>
      <c r="W5207" t="s">
        <v>1767</v>
      </c>
      <c r="X5207" t="s">
        <v>1269</v>
      </c>
      <c r="Y5207" t="s">
        <v>3275</v>
      </c>
      <c r="Z5207" t="s">
        <v>1909</v>
      </c>
      <c r="AA5207" t="s">
        <v>4169</v>
      </c>
      <c r="AB5207" s="198">
        <v>37104.875</v>
      </c>
      <c r="AC5207" s="198">
        <v>37134.875</v>
      </c>
    </row>
    <row r="5208" spans="1:29" x14ac:dyDescent="0.25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77500</v>
      </c>
      <c r="G5208" s="202">
        <v>1314237</v>
      </c>
      <c r="H5208" s="198">
        <v>37041.569907407407</v>
      </c>
      <c r="I5208" t="s">
        <v>3123</v>
      </c>
      <c r="M5208" t="s">
        <v>2946</v>
      </c>
      <c r="N5208" t="s">
        <v>1268</v>
      </c>
      <c r="O5208" t="s">
        <v>1537</v>
      </c>
      <c r="P5208" s="199">
        <v>2500</v>
      </c>
      <c r="S5208" t="s">
        <v>2947</v>
      </c>
      <c r="T5208" t="s">
        <v>3255</v>
      </c>
      <c r="U5208" s="201">
        <v>3.93</v>
      </c>
      <c r="V5208" t="s">
        <v>1398</v>
      </c>
      <c r="W5208" t="s">
        <v>1767</v>
      </c>
      <c r="X5208" t="s">
        <v>1269</v>
      </c>
      <c r="Y5208" t="s">
        <v>3275</v>
      </c>
      <c r="Z5208" t="s">
        <v>1909</v>
      </c>
      <c r="AA5208" t="s">
        <v>4170</v>
      </c>
      <c r="AB5208" s="198">
        <v>37073.875</v>
      </c>
      <c r="AC5208" s="198">
        <v>37103.875</v>
      </c>
    </row>
    <row r="5209" spans="1:29" x14ac:dyDescent="0.25">
      <c r="A5209" s="44" t="str">
        <f t="shared" si="406"/>
        <v>US Power Financial</v>
      </c>
      <c r="B5209" s="44" t="str">
        <f t="shared" si="411"/>
        <v>US</v>
      </c>
      <c r="C5209" s="44" t="str">
        <f t="shared" si="412"/>
        <v>Power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5</v>
      </c>
      <c r="F5209" s="213">
        <f t="shared" si="414"/>
        <v>250</v>
      </c>
      <c r="G5209" s="202">
        <v>1314238</v>
      </c>
      <c r="H5209" s="198">
        <v>37041.56994212963</v>
      </c>
      <c r="I5209" t="s">
        <v>1546</v>
      </c>
      <c r="M5209" t="s">
        <v>1657</v>
      </c>
      <c r="N5209" t="s">
        <v>1069</v>
      </c>
      <c r="O5209" t="s">
        <v>38</v>
      </c>
      <c r="Q5209" s="199">
        <v>50</v>
      </c>
      <c r="S5209" t="s">
        <v>2945</v>
      </c>
      <c r="T5209" t="s">
        <v>3255</v>
      </c>
      <c r="U5209" s="201">
        <v>50.75</v>
      </c>
      <c r="V5209" t="s">
        <v>4800</v>
      </c>
      <c r="W5209" t="s">
        <v>1242</v>
      </c>
      <c r="X5209" t="s">
        <v>2984</v>
      </c>
      <c r="Y5209" t="s">
        <v>1072</v>
      </c>
      <c r="Z5209" t="s">
        <v>1909</v>
      </c>
      <c r="AA5209">
        <v>626707.1</v>
      </c>
      <c r="AB5209" s="198">
        <v>37046.875</v>
      </c>
      <c r="AC5209" s="198">
        <v>37050.875</v>
      </c>
    </row>
    <row r="5210" spans="1:29" x14ac:dyDescent="0.25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75000</v>
      </c>
      <c r="G5210" s="202">
        <v>1314239</v>
      </c>
      <c r="H5210" s="198">
        <v>37041.569988425923</v>
      </c>
      <c r="I5210" t="s">
        <v>1534</v>
      </c>
      <c r="M5210" t="s">
        <v>2946</v>
      </c>
      <c r="N5210" t="s">
        <v>1524</v>
      </c>
      <c r="O5210" t="s">
        <v>3383</v>
      </c>
      <c r="P5210" s="199">
        <v>2500</v>
      </c>
      <c r="S5210" t="s">
        <v>2947</v>
      </c>
      <c r="T5210" t="s">
        <v>3255</v>
      </c>
      <c r="U5210" s="201">
        <v>4.03</v>
      </c>
      <c r="V5210" t="s">
        <v>403</v>
      </c>
      <c r="W5210" t="s">
        <v>1117</v>
      </c>
      <c r="X5210" t="s">
        <v>1118</v>
      </c>
      <c r="Y5210" t="s">
        <v>1528</v>
      </c>
      <c r="Z5210" t="s">
        <v>1909</v>
      </c>
      <c r="AA5210">
        <v>819183</v>
      </c>
      <c r="AB5210" s="198">
        <v>37043.875</v>
      </c>
      <c r="AC5210" s="198">
        <v>37072.875</v>
      </c>
    </row>
    <row r="5211" spans="1:29" x14ac:dyDescent="0.25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465000</v>
      </c>
      <c r="G5211" s="202">
        <v>1314241</v>
      </c>
      <c r="H5211" s="198">
        <v>37041.570011574076</v>
      </c>
      <c r="I5211" t="s">
        <v>1267</v>
      </c>
      <c r="M5211" t="s">
        <v>2946</v>
      </c>
      <c r="N5211" t="s">
        <v>1268</v>
      </c>
      <c r="O5211" t="s">
        <v>1537</v>
      </c>
      <c r="Q5211" s="199">
        <v>15000</v>
      </c>
      <c r="S5211" t="s">
        <v>2947</v>
      </c>
      <c r="T5211" t="s">
        <v>3255</v>
      </c>
      <c r="U5211" s="201">
        <v>3.9350000000000001</v>
      </c>
      <c r="V5211" t="s">
        <v>1501</v>
      </c>
      <c r="W5211" t="s">
        <v>1767</v>
      </c>
      <c r="X5211" t="s">
        <v>1269</v>
      </c>
      <c r="Y5211" t="s">
        <v>3275</v>
      </c>
      <c r="Z5211" t="s">
        <v>1909</v>
      </c>
      <c r="AA5211" t="s">
        <v>4171</v>
      </c>
      <c r="AB5211" s="198">
        <v>37073.875</v>
      </c>
      <c r="AC5211" s="198">
        <v>37103.875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31</v>
      </c>
      <c r="F5212" s="213">
        <f t="shared" si="414"/>
        <v>620000</v>
      </c>
      <c r="G5212" s="202">
        <v>1314242</v>
      </c>
      <c r="H5212" s="198">
        <v>37041.570057870369</v>
      </c>
      <c r="I5212" t="s">
        <v>1570</v>
      </c>
      <c r="M5212" t="s">
        <v>2946</v>
      </c>
      <c r="N5212" t="s">
        <v>1268</v>
      </c>
      <c r="O5212" t="s">
        <v>1537</v>
      </c>
      <c r="P5212" s="199">
        <v>20000</v>
      </c>
      <c r="S5212" t="s">
        <v>2947</v>
      </c>
      <c r="T5212" t="s">
        <v>3255</v>
      </c>
      <c r="U5212" s="201">
        <v>3.9249999999999998</v>
      </c>
      <c r="V5212" t="s">
        <v>1571</v>
      </c>
      <c r="W5212" t="s">
        <v>1767</v>
      </c>
      <c r="X5212" t="s">
        <v>1269</v>
      </c>
      <c r="Y5212" t="s">
        <v>3275</v>
      </c>
      <c r="Z5212" t="s">
        <v>1909</v>
      </c>
      <c r="AA5212" t="s">
        <v>4172</v>
      </c>
      <c r="AB5212" s="198">
        <v>37073.875</v>
      </c>
      <c r="AC5212" s="198">
        <v>37103.875</v>
      </c>
    </row>
    <row r="5213" spans="1:29" x14ac:dyDescent="0.25">
      <c r="A5213" s="44" t="str">
        <f t="shared" si="406"/>
        <v xml:space="preserve"> Natural Gas Physical</v>
      </c>
      <c r="B5213" s="44" t="str">
        <f t="shared" si="411"/>
        <v/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1314244</v>
      </c>
      <c r="H5213" s="198">
        <v>37041.570104166669</v>
      </c>
      <c r="I5213" t="s">
        <v>1463</v>
      </c>
      <c r="M5213" t="s">
        <v>2946</v>
      </c>
      <c r="N5213" t="s">
        <v>96</v>
      </c>
      <c r="O5213" t="s">
        <v>1016</v>
      </c>
      <c r="Q5213" s="199">
        <v>10000</v>
      </c>
      <c r="S5213" t="s">
        <v>3329</v>
      </c>
      <c r="T5213" t="s">
        <v>97</v>
      </c>
      <c r="U5213" s="201">
        <v>4.9850000000000003</v>
      </c>
      <c r="V5213" t="s">
        <v>3338</v>
      </c>
      <c r="W5213" t="s">
        <v>98</v>
      </c>
      <c r="X5213" t="s">
        <v>99</v>
      </c>
      <c r="Y5213" t="s">
        <v>1528</v>
      </c>
      <c r="Z5213" t="s">
        <v>1910</v>
      </c>
      <c r="AA5213">
        <v>819184</v>
      </c>
      <c r="AB5213" s="198">
        <v>37041.875</v>
      </c>
      <c r="AC5213" s="198">
        <v>37041.875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1314245</v>
      </c>
      <c r="H5214" s="198">
        <v>37041.570138888892</v>
      </c>
      <c r="I5214" t="s">
        <v>4173</v>
      </c>
      <c r="M5214" t="s">
        <v>2946</v>
      </c>
      <c r="N5214" t="s">
        <v>1268</v>
      </c>
      <c r="O5214" t="s">
        <v>1537</v>
      </c>
      <c r="Q5214" s="199">
        <v>2500</v>
      </c>
      <c r="S5214" t="s">
        <v>2947</v>
      </c>
      <c r="T5214" t="s">
        <v>3255</v>
      </c>
      <c r="U5214" s="201">
        <v>3.93</v>
      </c>
      <c r="V5214" t="s">
        <v>4174</v>
      </c>
      <c r="W5214" t="s">
        <v>1767</v>
      </c>
      <c r="X5214" t="s">
        <v>1269</v>
      </c>
      <c r="Y5214" t="s">
        <v>3275</v>
      </c>
      <c r="Z5214" t="s">
        <v>1909</v>
      </c>
      <c r="AA5214" t="s">
        <v>4175</v>
      </c>
      <c r="AB5214" s="198">
        <v>37073.875</v>
      </c>
      <c r="AC5214" s="198">
        <v>37103.875</v>
      </c>
    </row>
    <row r="5215" spans="1:29" x14ac:dyDescent="0.25">
      <c r="A5215" s="44" t="str">
        <f t="shared" si="406"/>
        <v>US Crude Financial</v>
      </c>
      <c r="B5215" s="44" t="str">
        <f t="shared" si="411"/>
        <v>US</v>
      </c>
      <c r="C5215" s="44" t="str">
        <f t="shared" si="412"/>
        <v>Crude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25000</v>
      </c>
      <c r="G5215" s="202">
        <v>1314246</v>
      </c>
      <c r="H5215" s="198">
        <v>37041.570162037038</v>
      </c>
      <c r="I5215" t="s">
        <v>1062</v>
      </c>
      <c r="M5215" t="s">
        <v>3086</v>
      </c>
      <c r="N5215" t="s">
        <v>1063</v>
      </c>
      <c r="O5215" t="s">
        <v>2972</v>
      </c>
      <c r="P5215" s="199">
        <v>25000</v>
      </c>
      <c r="S5215" t="s">
        <v>2953</v>
      </c>
      <c r="T5215" t="s">
        <v>3255</v>
      </c>
      <c r="U5215" s="201">
        <v>28.53</v>
      </c>
      <c r="V5215" t="s">
        <v>1568</v>
      </c>
      <c r="W5215" t="s">
        <v>1065</v>
      </c>
      <c r="X5215" t="s">
        <v>1066</v>
      </c>
      <c r="Y5215" t="s">
        <v>1670</v>
      </c>
      <c r="Z5215" t="s">
        <v>1909</v>
      </c>
      <c r="AA5215">
        <v>109905</v>
      </c>
      <c r="AB5215" s="198">
        <v>37073</v>
      </c>
      <c r="AC5215" s="198">
        <v>37103</v>
      </c>
    </row>
    <row r="5216" spans="1:29" x14ac:dyDescent="0.25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77500</v>
      </c>
      <c r="G5216" s="202">
        <v>1314247</v>
      </c>
      <c r="H5216" s="198">
        <v>37041.570185185185</v>
      </c>
      <c r="I5216" t="s">
        <v>1267</v>
      </c>
      <c r="M5216" t="s">
        <v>2946</v>
      </c>
      <c r="N5216" t="s">
        <v>1268</v>
      </c>
      <c r="O5216" t="s">
        <v>1537</v>
      </c>
      <c r="Q5216" s="199">
        <v>2500</v>
      </c>
      <c r="S5216" t="s">
        <v>2947</v>
      </c>
      <c r="T5216" t="s">
        <v>3255</v>
      </c>
      <c r="U5216" s="201">
        <v>3.9350000000000001</v>
      </c>
      <c r="V5216" t="s">
        <v>1359</v>
      </c>
      <c r="W5216" t="s">
        <v>1767</v>
      </c>
      <c r="X5216" t="s">
        <v>1269</v>
      </c>
      <c r="Y5216" t="s">
        <v>3275</v>
      </c>
      <c r="Z5216" t="s">
        <v>1909</v>
      </c>
      <c r="AA5216" t="s">
        <v>4176</v>
      </c>
      <c r="AB5216" s="198">
        <v>37073.875</v>
      </c>
      <c r="AC5216" s="198">
        <v>37103.875</v>
      </c>
    </row>
    <row r="5217" spans="1:29" x14ac:dyDescent="0.25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155000</v>
      </c>
      <c r="G5217" s="202">
        <v>1314248</v>
      </c>
      <c r="H5217" s="198">
        <v>37041.570231481484</v>
      </c>
      <c r="I5217" t="s">
        <v>1600</v>
      </c>
      <c r="M5217" t="s">
        <v>2946</v>
      </c>
      <c r="N5217" t="s">
        <v>1268</v>
      </c>
      <c r="O5217" t="s">
        <v>1537</v>
      </c>
      <c r="Q5217" s="199">
        <v>5000</v>
      </c>
      <c r="S5217" t="s">
        <v>2947</v>
      </c>
      <c r="T5217" t="s">
        <v>3255</v>
      </c>
      <c r="U5217" s="201">
        <v>3.9350000000000001</v>
      </c>
      <c r="V5217" t="s">
        <v>284</v>
      </c>
      <c r="W5217" t="s">
        <v>1767</v>
      </c>
      <c r="X5217" t="s">
        <v>1269</v>
      </c>
      <c r="Y5217" t="s">
        <v>3275</v>
      </c>
      <c r="Z5217" t="s">
        <v>1909</v>
      </c>
      <c r="AA5217" t="s">
        <v>4177</v>
      </c>
      <c r="AB5217" s="198">
        <v>37073.875</v>
      </c>
      <c r="AC5217" s="198">
        <v>37103.875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300000</v>
      </c>
      <c r="G5218" s="202">
        <v>1314249</v>
      </c>
      <c r="H5218" s="198">
        <v>37041.570231481484</v>
      </c>
      <c r="I5218" t="s">
        <v>867</v>
      </c>
      <c r="M5218" t="s">
        <v>2946</v>
      </c>
      <c r="N5218" t="s">
        <v>1268</v>
      </c>
      <c r="O5218" t="s">
        <v>2049</v>
      </c>
      <c r="Q5218" s="199">
        <v>10000</v>
      </c>
      <c r="S5218" t="s">
        <v>2947</v>
      </c>
      <c r="T5218" t="s">
        <v>3255</v>
      </c>
      <c r="U5218" s="201">
        <v>3.7149999999999999</v>
      </c>
      <c r="V5218" t="s">
        <v>868</v>
      </c>
      <c r="W5218" t="s">
        <v>91</v>
      </c>
      <c r="X5218" t="s">
        <v>1279</v>
      </c>
      <c r="Y5218" t="s">
        <v>3275</v>
      </c>
      <c r="Z5218" t="s">
        <v>1909</v>
      </c>
      <c r="AA5218" t="s">
        <v>4178</v>
      </c>
      <c r="AB5218" s="198">
        <v>37043.875</v>
      </c>
      <c r="AC5218" s="198">
        <v>37072.875</v>
      </c>
    </row>
    <row r="5219" spans="1:29" x14ac:dyDescent="0.25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1314250</v>
      </c>
      <c r="H5219" s="198">
        <v>37041.570243055554</v>
      </c>
      <c r="I5219" t="s">
        <v>1267</v>
      </c>
      <c r="M5219" t="s">
        <v>2946</v>
      </c>
      <c r="N5219" t="s">
        <v>1268</v>
      </c>
      <c r="O5219" t="s">
        <v>251</v>
      </c>
      <c r="Q5219" s="199">
        <v>5000</v>
      </c>
      <c r="S5219" t="s">
        <v>2947</v>
      </c>
      <c r="T5219" t="s">
        <v>3255</v>
      </c>
      <c r="U5219" s="201">
        <v>4.0250000000000004</v>
      </c>
      <c r="V5219" t="s">
        <v>1485</v>
      </c>
      <c r="W5219" t="s">
        <v>1767</v>
      </c>
      <c r="X5219" t="s">
        <v>1269</v>
      </c>
      <c r="Y5219" t="s">
        <v>3275</v>
      </c>
      <c r="Z5219" t="s">
        <v>1909</v>
      </c>
      <c r="AA5219" t="s">
        <v>4179</v>
      </c>
      <c r="AB5219" s="198">
        <v>37073</v>
      </c>
      <c r="AC5219" s="198">
        <v>37195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300000</v>
      </c>
      <c r="G5220" s="202">
        <v>1314251</v>
      </c>
      <c r="H5220" s="198">
        <v>37041.5702662037</v>
      </c>
      <c r="I5220" t="s">
        <v>1254</v>
      </c>
      <c r="M5220" t="s">
        <v>2946</v>
      </c>
      <c r="N5220" t="s">
        <v>1268</v>
      </c>
      <c r="O5220" t="s">
        <v>74</v>
      </c>
      <c r="Q5220" s="199">
        <v>10000</v>
      </c>
      <c r="S5220" t="s">
        <v>2947</v>
      </c>
      <c r="T5220" t="s">
        <v>3255</v>
      </c>
      <c r="U5220" s="201">
        <v>3.8650000000000002</v>
      </c>
      <c r="V5220" t="s">
        <v>1382</v>
      </c>
      <c r="W5220" t="s">
        <v>1580</v>
      </c>
      <c r="X5220" t="s">
        <v>1093</v>
      </c>
      <c r="Y5220" t="s">
        <v>3275</v>
      </c>
      <c r="Z5220" t="s">
        <v>1909</v>
      </c>
      <c r="AA5220" t="s">
        <v>4180</v>
      </c>
      <c r="AB5220" s="198">
        <v>37043.875</v>
      </c>
      <c r="AC5220" s="198">
        <v>37072.875</v>
      </c>
    </row>
    <row r="5221" spans="1:29" x14ac:dyDescent="0.25">
      <c r="A5221" s="44" t="str">
        <f t="shared" si="406"/>
        <v>US Power Physical</v>
      </c>
      <c r="B5221" s="44" t="str">
        <f t="shared" si="411"/>
        <v>US</v>
      </c>
      <c r="C5221" s="44" t="str">
        <f t="shared" si="412"/>
        <v>Power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5</v>
      </c>
      <c r="F5221" s="213">
        <f t="shared" si="414"/>
        <v>250</v>
      </c>
      <c r="G5221" s="202">
        <v>1314252</v>
      </c>
      <c r="H5221" s="198">
        <v>37041.5702662037</v>
      </c>
      <c r="I5221" t="s">
        <v>1246</v>
      </c>
      <c r="M5221" t="s">
        <v>1657</v>
      </c>
      <c r="N5221" t="s">
        <v>2977</v>
      </c>
      <c r="O5221" t="s">
        <v>2846</v>
      </c>
      <c r="P5221" s="199">
        <v>50</v>
      </c>
      <c r="S5221" t="s">
        <v>2945</v>
      </c>
      <c r="T5221" t="s">
        <v>3255</v>
      </c>
      <c r="U5221" s="201">
        <v>42</v>
      </c>
      <c r="V5221" t="s">
        <v>1056</v>
      </c>
      <c r="W5221" t="s">
        <v>2993</v>
      </c>
      <c r="X5221" t="s">
        <v>2994</v>
      </c>
      <c r="Y5221" t="s">
        <v>1072</v>
      </c>
      <c r="Z5221" t="s">
        <v>1904</v>
      </c>
      <c r="AA5221">
        <v>626708.1</v>
      </c>
      <c r="AB5221" s="198">
        <v>37053.875</v>
      </c>
      <c r="AC5221" s="198">
        <v>37057.875</v>
      </c>
    </row>
    <row r="5222" spans="1:29" x14ac:dyDescent="0.25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31</v>
      </c>
      <c r="F5222" s="213">
        <f t="shared" si="414"/>
        <v>387500</v>
      </c>
      <c r="G5222" s="202">
        <v>1314253</v>
      </c>
      <c r="H5222" s="198">
        <v>37041.570300925923</v>
      </c>
      <c r="I5222" t="s">
        <v>1267</v>
      </c>
      <c r="M5222" t="s">
        <v>2946</v>
      </c>
      <c r="N5222" t="s">
        <v>1268</v>
      </c>
      <c r="O5222" t="s">
        <v>1537</v>
      </c>
      <c r="Q5222" s="199">
        <v>12500</v>
      </c>
      <c r="S5222" t="s">
        <v>2947</v>
      </c>
      <c r="T5222" t="s">
        <v>3255</v>
      </c>
      <c r="U5222" s="201">
        <v>3.9350000000000001</v>
      </c>
      <c r="V5222" t="s">
        <v>446</v>
      </c>
      <c r="W5222" t="s">
        <v>1767</v>
      </c>
      <c r="X5222" t="s">
        <v>1269</v>
      </c>
      <c r="Y5222" t="s">
        <v>3275</v>
      </c>
      <c r="Z5222" t="s">
        <v>1909</v>
      </c>
      <c r="AA5222" t="s">
        <v>4181</v>
      </c>
      <c r="AB5222" s="198">
        <v>37073.875</v>
      </c>
      <c r="AC5222" s="198">
        <v>37103.875</v>
      </c>
    </row>
    <row r="5223" spans="1:29" x14ac:dyDescent="0.25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31</v>
      </c>
      <c r="F5223" s="213">
        <f t="shared" si="414"/>
        <v>620000</v>
      </c>
      <c r="G5223" s="202">
        <v>1314257</v>
      </c>
      <c r="H5223" s="198">
        <v>37041.570439814815</v>
      </c>
      <c r="I5223" t="s">
        <v>3227</v>
      </c>
      <c r="M5223" t="s">
        <v>2946</v>
      </c>
      <c r="N5223" t="s">
        <v>1268</v>
      </c>
      <c r="O5223" t="s">
        <v>1537</v>
      </c>
      <c r="Q5223" s="199">
        <v>20000</v>
      </c>
      <c r="S5223" t="s">
        <v>2947</v>
      </c>
      <c r="T5223" t="s">
        <v>3255</v>
      </c>
      <c r="U5223" s="201">
        <v>3.94</v>
      </c>
      <c r="V5223" t="s">
        <v>1271</v>
      </c>
      <c r="W5223" t="s">
        <v>1767</v>
      </c>
      <c r="X5223" t="s">
        <v>1269</v>
      </c>
      <c r="Y5223" t="s">
        <v>3275</v>
      </c>
      <c r="Z5223" t="s">
        <v>1909</v>
      </c>
      <c r="AA5223" t="s">
        <v>4182</v>
      </c>
      <c r="AB5223" s="198">
        <v>37073.875</v>
      </c>
      <c r="AC5223" s="198">
        <v>37103.875</v>
      </c>
    </row>
    <row r="5224" spans="1:29" x14ac:dyDescent="0.25">
      <c r="A5224" s="44" t="str">
        <f t="shared" si="406"/>
        <v>US Natural Gas Physical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1</v>
      </c>
      <c r="F5224" s="213">
        <f t="shared" si="414"/>
        <v>10000</v>
      </c>
      <c r="G5224" s="202">
        <v>1314259</v>
      </c>
      <c r="H5224" s="198">
        <v>37041.570497685185</v>
      </c>
      <c r="I5224" t="s">
        <v>1464</v>
      </c>
      <c r="M5224" t="s">
        <v>2946</v>
      </c>
      <c r="N5224" t="s">
        <v>1524</v>
      </c>
      <c r="O5224" t="s">
        <v>3990</v>
      </c>
      <c r="P5224" s="199">
        <v>10000</v>
      </c>
      <c r="S5224" t="s">
        <v>2947</v>
      </c>
      <c r="T5224" t="s">
        <v>3255</v>
      </c>
      <c r="U5224" s="201">
        <v>3.8250000000000002</v>
      </c>
      <c r="V5224" t="s">
        <v>4928</v>
      </c>
      <c r="W5224" t="s">
        <v>1101</v>
      </c>
      <c r="X5224" t="s">
        <v>1102</v>
      </c>
      <c r="Y5224" t="s">
        <v>1528</v>
      </c>
      <c r="Z5224" t="s">
        <v>1909</v>
      </c>
      <c r="AA5224">
        <v>819186</v>
      </c>
      <c r="AB5224" s="198">
        <v>37043.875</v>
      </c>
      <c r="AC5224" s="198">
        <v>37043.875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144570</v>
      </c>
      <c r="G5225" s="202">
        <v>1314260</v>
      </c>
      <c r="H5225" s="198">
        <v>37041.570509259262</v>
      </c>
      <c r="I5225" t="s">
        <v>3227</v>
      </c>
      <c r="M5225" t="s">
        <v>2946</v>
      </c>
      <c r="N5225" t="s">
        <v>1268</v>
      </c>
      <c r="O5225" t="s">
        <v>2320</v>
      </c>
      <c r="P5225" s="199">
        <v>4819</v>
      </c>
      <c r="S5225" t="s">
        <v>2947</v>
      </c>
      <c r="T5225" t="s">
        <v>3255</v>
      </c>
      <c r="U5225" s="201">
        <v>3.91</v>
      </c>
      <c r="V5225" t="s">
        <v>3369</v>
      </c>
      <c r="W5225" t="s">
        <v>89</v>
      </c>
      <c r="X5225" t="s">
        <v>90</v>
      </c>
      <c r="Y5225" t="s">
        <v>3275</v>
      </c>
      <c r="Z5225" t="s">
        <v>1909</v>
      </c>
      <c r="AA5225" t="s">
        <v>4183</v>
      </c>
      <c r="AB5225" s="198">
        <v>37043.875</v>
      </c>
      <c r="AC5225" s="198">
        <v>37072.875</v>
      </c>
    </row>
    <row r="5226" spans="1:29" x14ac:dyDescent="0.25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155000</v>
      </c>
      <c r="G5226" s="202">
        <v>1314265</v>
      </c>
      <c r="H5226" s="198">
        <v>37041.570567129631</v>
      </c>
      <c r="I5226" t="s">
        <v>3123</v>
      </c>
      <c r="M5226" t="s">
        <v>2946</v>
      </c>
      <c r="N5226" t="s">
        <v>1268</v>
      </c>
      <c r="O5226" t="s">
        <v>1537</v>
      </c>
      <c r="P5226" s="199">
        <v>5000</v>
      </c>
      <c r="S5226" t="s">
        <v>2947</v>
      </c>
      <c r="T5226" t="s">
        <v>3255</v>
      </c>
      <c r="U5226" s="201">
        <v>3.93</v>
      </c>
      <c r="V5226" t="s">
        <v>1398</v>
      </c>
      <c r="W5226" t="s">
        <v>1767</v>
      </c>
      <c r="X5226" t="s">
        <v>1269</v>
      </c>
      <c r="Y5226" t="s">
        <v>3275</v>
      </c>
      <c r="Z5226" t="s">
        <v>1909</v>
      </c>
      <c r="AA5226" t="s">
        <v>4184</v>
      </c>
      <c r="AB5226" s="198">
        <v>37073.875</v>
      </c>
      <c r="AC5226" s="198">
        <v>37103.875</v>
      </c>
    </row>
    <row r="5227" spans="1:29" x14ac:dyDescent="0.25">
      <c r="A5227" s="44" t="str">
        <f t="shared" si="406"/>
        <v>US Natural Gas Financial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300000</v>
      </c>
      <c r="G5227" s="202">
        <v>1314266</v>
      </c>
      <c r="H5227" s="198">
        <v>37041.570613425924</v>
      </c>
      <c r="I5227" t="s">
        <v>3114</v>
      </c>
      <c r="M5227" t="s">
        <v>2946</v>
      </c>
      <c r="N5227" t="s">
        <v>1268</v>
      </c>
      <c r="O5227" t="s">
        <v>111</v>
      </c>
      <c r="P5227" s="199">
        <v>10000</v>
      </c>
      <c r="S5227" t="s">
        <v>2947</v>
      </c>
      <c r="T5227" t="s">
        <v>3255</v>
      </c>
      <c r="U5227" s="201">
        <v>4.0449999999999999</v>
      </c>
      <c r="V5227" t="s">
        <v>3115</v>
      </c>
      <c r="W5227" t="s">
        <v>1767</v>
      </c>
      <c r="X5227" t="s">
        <v>1269</v>
      </c>
      <c r="Y5227" t="s">
        <v>3275</v>
      </c>
      <c r="Z5227" t="s">
        <v>1909</v>
      </c>
      <c r="AA5227" t="s">
        <v>4185</v>
      </c>
      <c r="AB5227" s="198">
        <v>37135.875</v>
      </c>
      <c r="AC5227" s="198">
        <v>37164.875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1314269</v>
      </c>
      <c r="H5228" s="198">
        <v>37041.570625</v>
      </c>
      <c r="I5228" t="s">
        <v>1241</v>
      </c>
      <c r="M5228" t="s">
        <v>2946</v>
      </c>
      <c r="N5228" t="s">
        <v>1268</v>
      </c>
      <c r="O5228" t="s">
        <v>1555</v>
      </c>
      <c r="P5228" s="199">
        <v>5000</v>
      </c>
      <c r="S5228" t="s">
        <v>2947</v>
      </c>
      <c r="T5228" t="s">
        <v>3255</v>
      </c>
      <c r="U5228" s="201">
        <v>4.3449999999999998</v>
      </c>
      <c r="V5228" t="s">
        <v>3014</v>
      </c>
      <c r="W5228" t="s">
        <v>1767</v>
      </c>
      <c r="X5228" t="s">
        <v>1269</v>
      </c>
      <c r="Y5228" t="s">
        <v>3275</v>
      </c>
      <c r="Z5228" t="s">
        <v>1909</v>
      </c>
      <c r="AA5228" t="s">
        <v>4186</v>
      </c>
      <c r="AB5228" s="198">
        <v>37196</v>
      </c>
      <c r="AC5228" s="198">
        <v>37346</v>
      </c>
    </row>
    <row r="5229" spans="1:29" x14ac:dyDescent="0.25">
      <c r="A5229" s="44" t="str">
        <f t="shared" si="406"/>
        <v>US Natural Gas Physical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1314272</v>
      </c>
      <c r="H5229" s="198">
        <v>37041.570671296293</v>
      </c>
      <c r="I5229" t="s">
        <v>3227</v>
      </c>
      <c r="M5229" t="s">
        <v>2946</v>
      </c>
      <c r="N5229" t="s">
        <v>1524</v>
      </c>
      <c r="O5229" t="s">
        <v>3990</v>
      </c>
      <c r="Q5229" s="199">
        <v>10000</v>
      </c>
      <c r="S5229" t="s">
        <v>2947</v>
      </c>
      <c r="T5229" t="s">
        <v>3255</v>
      </c>
      <c r="U5229" s="201">
        <v>3.835</v>
      </c>
      <c r="V5229" t="s">
        <v>3198</v>
      </c>
      <c r="W5229" t="s">
        <v>1101</v>
      </c>
      <c r="X5229" t="s">
        <v>1102</v>
      </c>
      <c r="Y5229" t="s">
        <v>1528</v>
      </c>
      <c r="Z5229" t="s">
        <v>1909</v>
      </c>
      <c r="AA5229">
        <v>819188</v>
      </c>
      <c r="AB5229" s="198">
        <v>37043.875</v>
      </c>
      <c r="AC5229" s="198">
        <v>37043.875</v>
      </c>
    </row>
    <row r="5230" spans="1:29" x14ac:dyDescent="0.25">
      <c r="A5230" s="44" t="str">
        <f t="shared" si="406"/>
        <v>US Power Financial</v>
      </c>
      <c r="B5230" s="44" t="str">
        <f t="shared" si="411"/>
        <v>US</v>
      </c>
      <c r="C5230" s="44" t="str">
        <f t="shared" si="412"/>
        <v>Power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</v>
      </c>
      <c r="G5230" s="202">
        <v>1314271</v>
      </c>
      <c r="H5230" s="198">
        <v>37041.570671296293</v>
      </c>
      <c r="I5230" t="s">
        <v>2999</v>
      </c>
      <c r="M5230" t="s">
        <v>1657</v>
      </c>
      <c r="N5230" t="s">
        <v>1069</v>
      </c>
      <c r="O5230" t="s">
        <v>45</v>
      </c>
      <c r="Q5230" s="199">
        <v>50</v>
      </c>
      <c r="S5230" t="s">
        <v>2945</v>
      </c>
      <c r="T5230" t="s">
        <v>3255</v>
      </c>
      <c r="U5230" s="201">
        <v>44.5</v>
      </c>
      <c r="V5230" t="s">
        <v>3160</v>
      </c>
      <c r="W5230" t="s">
        <v>1242</v>
      </c>
      <c r="X5230" t="s">
        <v>2984</v>
      </c>
      <c r="Y5230" t="s">
        <v>1072</v>
      </c>
      <c r="Z5230" t="s">
        <v>1909</v>
      </c>
      <c r="AA5230">
        <v>626710.1</v>
      </c>
      <c r="AB5230" s="198">
        <v>37043.875</v>
      </c>
      <c r="AC5230" s="198">
        <v>37043.875</v>
      </c>
    </row>
    <row r="5231" spans="1:29" x14ac:dyDescent="0.25">
      <c r="A5231" s="44" t="str">
        <f t="shared" si="406"/>
        <v>US Natural Gas Physical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30</v>
      </c>
      <c r="F5231" s="213">
        <f t="shared" si="414"/>
        <v>150000</v>
      </c>
      <c r="G5231" s="202">
        <v>1314273</v>
      </c>
      <c r="H5231" s="198">
        <v>37041.57068287037</v>
      </c>
      <c r="I5231" t="s">
        <v>1471</v>
      </c>
      <c r="M5231" t="s">
        <v>2946</v>
      </c>
      <c r="N5231" t="s">
        <v>1524</v>
      </c>
      <c r="O5231" t="s">
        <v>891</v>
      </c>
      <c r="P5231" s="199">
        <v>5000</v>
      </c>
      <c r="S5231" t="s">
        <v>2947</v>
      </c>
      <c r="T5231" t="s">
        <v>3255</v>
      </c>
      <c r="U5231" s="201">
        <v>4.3025000000000002</v>
      </c>
      <c r="V5231" t="s">
        <v>4002</v>
      </c>
      <c r="W5231" t="s">
        <v>250</v>
      </c>
      <c r="X5231" t="s">
        <v>70</v>
      </c>
      <c r="Y5231" t="s">
        <v>1528</v>
      </c>
      <c r="Z5231" t="s">
        <v>1909</v>
      </c>
      <c r="AA5231">
        <v>819189</v>
      </c>
      <c r="AB5231" s="198">
        <v>37043.875</v>
      </c>
      <c r="AC5231" s="198">
        <v>37072.875</v>
      </c>
    </row>
    <row r="5232" spans="1:29" x14ac:dyDescent="0.25">
      <c r="A5232" s="44" t="str">
        <f t="shared" si="406"/>
        <v>US Power Financial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</v>
      </c>
      <c r="F5232" s="213">
        <f t="shared" si="414"/>
        <v>50</v>
      </c>
      <c r="G5232" s="202">
        <v>1314276</v>
      </c>
      <c r="H5232" s="198">
        <v>37041.570706018516</v>
      </c>
      <c r="I5232" t="s">
        <v>2999</v>
      </c>
      <c r="M5232" t="s">
        <v>1657</v>
      </c>
      <c r="N5232" t="s">
        <v>1069</v>
      </c>
      <c r="O5232" t="s">
        <v>45</v>
      </c>
      <c r="Q5232" s="199">
        <v>50</v>
      </c>
      <c r="S5232" t="s">
        <v>2945</v>
      </c>
      <c r="T5232" t="s">
        <v>3255</v>
      </c>
      <c r="U5232" s="201">
        <v>44.75</v>
      </c>
      <c r="V5232" t="s">
        <v>3160</v>
      </c>
      <c r="W5232" t="s">
        <v>1242</v>
      </c>
      <c r="X5232" t="s">
        <v>2984</v>
      </c>
      <c r="Y5232" t="s">
        <v>1072</v>
      </c>
      <c r="Z5232" t="s">
        <v>1909</v>
      </c>
      <c r="AA5232">
        <v>626711.1</v>
      </c>
      <c r="AB5232" s="198">
        <v>37043.875</v>
      </c>
      <c r="AC5232" s="198">
        <v>37043.875</v>
      </c>
    </row>
    <row r="5233" spans="1:29" x14ac:dyDescent="0.25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31</v>
      </c>
      <c r="F5233" s="213">
        <f t="shared" si="414"/>
        <v>310000</v>
      </c>
      <c r="G5233" s="202">
        <v>1314279</v>
      </c>
      <c r="H5233" s="198">
        <v>37041.570798611108</v>
      </c>
      <c r="I5233" t="s">
        <v>4173</v>
      </c>
      <c r="M5233" t="s">
        <v>2946</v>
      </c>
      <c r="N5233" t="s">
        <v>1268</v>
      </c>
      <c r="O5233" t="s">
        <v>1537</v>
      </c>
      <c r="Q5233" s="199">
        <v>10000</v>
      </c>
      <c r="S5233" t="s">
        <v>2947</v>
      </c>
      <c r="T5233" t="s">
        <v>3255</v>
      </c>
      <c r="U5233" s="201">
        <v>3.94</v>
      </c>
      <c r="V5233" t="s">
        <v>4174</v>
      </c>
      <c r="W5233" t="s">
        <v>1767</v>
      </c>
      <c r="X5233" t="s">
        <v>1269</v>
      </c>
      <c r="Y5233" t="s">
        <v>3275</v>
      </c>
      <c r="Z5233" t="s">
        <v>1909</v>
      </c>
      <c r="AA5233" t="s">
        <v>4187</v>
      </c>
      <c r="AB5233" s="198">
        <v>37073.875</v>
      </c>
      <c r="AC5233" s="198">
        <v>37103.875</v>
      </c>
    </row>
    <row r="5234" spans="1:29" x14ac:dyDescent="0.25">
      <c r="A5234" s="44" t="str">
        <f t="shared" si="406"/>
        <v>US Natural Gas Physical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10000</v>
      </c>
      <c r="G5234" s="202">
        <v>1314280</v>
      </c>
      <c r="H5234" s="198">
        <v>37041.570833333331</v>
      </c>
      <c r="I5234" t="s">
        <v>3227</v>
      </c>
      <c r="M5234" t="s">
        <v>2946</v>
      </c>
      <c r="N5234" t="s">
        <v>1524</v>
      </c>
      <c r="O5234" t="s">
        <v>3990</v>
      </c>
      <c r="Q5234" s="199">
        <v>10000</v>
      </c>
      <c r="S5234" t="s">
        <v>2947</v>
      </c>
      <c r="T5234" t="s">
        <v>3255</v>
      </c>
      <c r="U5234" s="201">
        <v>3.8450000000000002</v>
      </c>
      <c r="V5234" t="s">
        <v>3198</v>
      </c>
      <c r="W5234" t="s">
        <v>1101</v>
      </c>
      <c r="X5234" t="s">
        <v>1102</v>
      </c>
      <c r="Y5234" t="s">
        <v>1528</v>
      </c>
      <c r="Z5234" t="s">
        <v>1909</v>
      </c>
      <c r="AA5234">
        <v>819191</v>
      </c>
      <c r="AB5234" s="198">
        <v>37043.875</v>
      </c>
      <c r="AC5234" s="198">
        <v>37043.875</v>
      </c>
    </row>
    <row r="5235" spans="1:29" x14ac:dyDescent="0.25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1314285</v>
      </c>
      <c r="H5235" s="198">
        <v>37041.570914351854</v>
      </c>
      <c r="I5235" t="s">
        <v>1267</v>
      </c>
      <c r="M5235" t="s">
        <v>3086</v>
      </c>
      <c r="N5235" t="s">
        <v>1063</v>
      </c>
      <c r="O5235" t="s">
        <v>2972</v>
      </c>
      <c r="Q5235" s="199">
        <v>50000</v>
      </c>
      <c r="S5235" t="s">
        <v>2953</v>
      </c>
      <c r="T5235" t="s">
        <v>3255</v>
      </c>
      <c r="U5235" s="201">
        <v>28.57</v>
      </c>
      <c r="V5235" t="s">
        <v>3197</v>
      </c>
      <c r="W5235" t="s">
        <v>1065</v>
      </c>
      <c r="X5235" t="s">
        <v>1066</v>
      </c>
      <c r="Y5235" t="s">
        <v>1670</v>
      </c>
      <c r="Z5235" t="s">
        <v>1909</v>
      </c>
      <c r="AA5235">
        <v>109906</v>
      </c>
      <c r="AB5235" s="198">
        <v>37073</v>
      </c>
      <c r="AC5235" s="198">
        <v>37103</v>
      </c>
    </row>
    <row r="5236" spans="1:29" x14ac:dyDescent="0.25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31</v>
      </c>
      <c r="F5236" s="213">
        <f t="shared" si="414"/>
        <v>3100</v>
      </c>
      <c r="G5236" s="202">
        <v>1314286</v>
      </c>
      <c r="H5236" s="198">
        <v>37041.570925925924</v>
      </c>
      <c r="I5236" t="s">
        <v>1254</v>
      </c>
      <c r="M5236" t="s">
        <v>2946</v>
      </c>
      <c r="N5236" t="s">
        <v>1440</v>
      </c>
      <c r="O5236" t="s">
        <v>4165</v>
      </c>
      <c r="Q5236" s="199">
        <v>100</v>
      </c>
      <c r="S5236" t="s">
        <v>1441</v>
      </c>
      <c r="T5236" t="s">
        <v>3255</v>
      </c>
      <c r="U5236" s="201">
        <v>0.3725</v>
      </c>
      <c r="V5236" t="s">
        <v>4188</v>
      </c>
      <c r="W5236" t="s">
        <v>1442</v>
      </c>
      <c r="X5236" t="s">
        <v>1443</v>
      </c>
      <c r="Y5236" t="s">
        <v>3275</v>
      </c>
      <c r="Z5236" t="s">
        <v>1909</v>
      </c>
      <c r="AA5236" t="s">
        <v>4189</v>
      </c>
      <c r="AB5236" s="198">
        <v>37104</v>
      </c>
      <c r="AC5236" s="198">
        <v>37134</v>
      </c>
    </row>
    <row r="5237" spans="1:29" x14ac:dyDescent="0.25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1314289</v>
      </c>
      <c r="H5237" s="198">
        <v>37041.570937500001</v>
      </c>
      <c r="I5237" t="s">
        <v>1226</v>
      </c>
      <c r="M5237" t="s">
        <v>2946</v>
      </c>
      <c r="N5237" t="s">
        <v>1268</v>
      </c>
      <c r="O5237" t="s">
        <v>74</v>
      </c>
      <c r="P5237" s="199">
        <v>5000</v>
      </c>
      <c r="S5237" t="s">
        <v>2947</v>
      </c>
      <c r="T5237" t="s">
        <v>3255</v>
      </c>
      <c r="U5237" s="201">
        <v>3.87</v>
      </c>
      <c r="V5237" t="s">
        <v>1486</v>
      </c>
      <c r="W5237" t="s">
        <v>1580</v>
      </c>
      <c r="X5237" t="s">
        <v>1093</v>
      </c>
      <c r="Y5237" t="s">
        <v>3275</v>
      </c>
      <c r="Z5237" t="s">
        <v>1909</v>
      </c>
      <c r="AA5237" t="s">
        <v>4190</v>
      </c>
      <c r="AB5237" s="198">
        <v>37043.875</v>
      </c>
      <c r="AC5237" s="198">
        <v>37072.875</v>
      </c>
    </row>
    <row r="5238" spans="1:29" x14ac:dyDescent="0.25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151</v>
      </c>
      <c r="F5238" s="213">
        <f t="shared" si="414"/>
        <v>755000</v>
      </c>
      <c r="G5238" s="202">
        <v>1314290</v>
      </c>
      <c r="H5238" s="198">
        <v>37041.570949074077</v>
      </c>
      <c r="I5238" t="s">
        <v>1241</v>
      </c>
      <c r="M5238" t="s">
        <v>2946</v>
      </c>
      <c r="N5238" t="s">
        <v>1268</v>
      </c>
      <c r="O5238" t="s">
        <v>1555</v>
      </c>
      <c r="Q5238" s="199">
        <v>5000</v>
      </c>
      <c r="S5238" t="s">
        <v>2947</v>
      </c>
      <c r="T5238" t="s">
        <v>3255</v>
      </c>
      <c r="U5238" s="201">
        <v>4.3550000000000004</v>
      </c>
      <c r="V5238" t="s">
        <v>3385</v>
      </c>
      <c r="W5238" t="s">
        <v>1767</v>
      </c>
      <c r="X5238" t="s">
        <v>1269</v>
      </c>
      <c r="Y5238" t="s">
        <v>3275</v>
      </c>
      <c r="Z5238" t="s">
        <v>1909</v>
      </c>
      <c r="AA5238" t="s">
        <v>4191</v>
      </c>
      <c r="AB5238" s="198">
        <v>37196</v>
      </c>
      <c r="AC5238" s="198">
        <v>37346</v>
      </c>
    </row>
    <row r="5239" spans="1:29" x14ac:dyDescent="0.25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31</v>
      </c>
      <c r="F5239" s="213">
        <f t="shared" si="414"/>
        <v>620000</v>
      </c>
      <c r="G5239" s="202">
        <v>1314291</v>
      </c>
      <c r="H5239" s="198">
        <v>37041.57104166667</v>
      </c>
      <c r="I5239" t="s">
        <v>1241</v>
      </c>
      <c r="M5239" t="s">
        <v>2946</v>
      </c>
      <c r="N5239" t="s">
        <v>1268</v>
      </c>
      <c r="O5239" t="s">
        <v>1537</v>
      </c>
      <c r="Q5239" s="199">
        <v>20000</v>
      </c>
      <c r="S5239" t="s">
        <v>2947</v>
      </c>
      <c r="T5239" t="s">
        <v>3255</v>
      </c>
      <c r="U5239" s="201">
        <v>3.9449999999999998</v>
      </c>
      <c r="V5239" t="s">
        <v>2568</v>
      </c>
      <c r="W5239" t="s">
        <v>1767</v>
      </c>
      <c r="X5239" t="s">
        <v>1269</v>
      </c>
      <c r="Y5239" t="s">
        <v>3275</v>
      </c>
      <c r="Z5239" t="s">
        <v>1909</v>
      </c>
      <c r="AA5239" t="s">
        <v>4192</v>
      </c>
      <c r="AB5239" s="198">
        <v>37073.875</v>
      </c>
      <c r="AC5239" s="198">
        <v>37103.875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1314292</v>
      </c>
      <c r="H5240" s="198">
        <v>37041.57104166667</v>
      </c>
      <c r="I5240" t="s">
        <v>1570</v>
      </c>
      <c r="M5240" t="s">
        <v>2946</v>
      </c>
      <c r="N5240" t="s">
        <v>1268</v>
      </c>
      <c r="O5240" t="s">
        <v>251</v>
      </c>
      <c r="Q5240" s="199">
        <v>5000</v>
      </c>
      <c r="S5240" t="s">
        <v>2947</v>
      </c>
      <c r="T5240" t="s">
        <v>3255</v>
      </c>
      <c r="U5240" s="201">
        <v>4.04</v>
      </c>
      <c r="V5240" t="s">
        <v>3826</v>
      </c>
      <c r="W5240" t="s">
        <v>1767</v>
      </c>
      <c r="X5240" t="s">
        <v>1269</v>
      </c>
      <c r="Y5240" t="s">
        <v>3275</v>
      </c>
      <c r="Z5240" t="s">
        <v>1909</v>
      </c>
      <c r="AA5240" t="s">
        <v>4193</v>
      </c>
      <c r="AB5240" s="198">
        <v>37073</v>
      </c>
      <c r="AC5240" s="198">
        <v>37195</v>
      </c>
    </row>
    <row r="5241" spans="1:29" x14ac:dyDescent="0.25">
      <c r="A5241" s="44" t="str">
        <f t="shared" si="406"/>
        <v>US Natural Gas Physical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10000</v>
      </c>
      <c r="G5241" s="202">
        <v>1314293</v>
      </c>
      <c r="H5241" s="198">
        <v>37041.571053240739</v>
      </c>
      <c r="I5241" t="s">
        <v>3227</v>
      </c>
      <c r="M5241" t="s">
        <v>2946</v>
      </c>
      <c r="N5241" t="s">
        <v>1524</v>
      </c>
      <c r="O5241" t="s">
        <v>3990</v>
      </c>
      <c r="Q5241" s="199">
        <v>10000</v>
      </c>
      <c r="S5241" t="s">
        <v>2947</v>
      </c>
      <c r="T5241" t="s">
        <v>3255</v>
      </c>
      <c r="U5241" s="201">
        <v>3.8650000000000002</v>
      </c>
      <c r="V5241" t="s">
        <v>3198</v>
      </c>
      <c r="W5241" t="s">
        <v>1101</v>
      </c>
      <c r="X5241" t="s">
        <v>1102</v>
      </c>
      <c r="Y5241" t="s">
        <v>1528</v>
      </c>
      <c r="Z5241" t="s">
        <v>1909</v>
      </c>
      <c r="AA5241">
        <v>819192</v>
      </c>
      <c r="AB5241" s="198">
        <v>37043.875</v>
      </c>
      <c r="AC5241" s="198">
        <v>37043.875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123</v>
      </c>
      <c r="F5242" s="213">
        <f t="shared" si="414"/>
        <v>615000</v>
      </c>
      <c r="G5242" s="202">
        <v>1314296</v>
      </c>
      <c r="H5242" s="198">
        <v>37041.571087962962</v>
      </c>
      <c r="I5242" t="s">
        <v>1523</v>
      </c>
      <c r="M5242" t="s">
        <v>2946</v>
      </c>
      <c r="N5242" t="s">
        <v>1268</v>
      </c>
      <c r="O5242" t="s">
        <v>251</v>
      </c>
      <c r="P5242" s="199">
        <v>5000</v>
      </c>
      <c r="S5242" t="s">
        <v>2947</v>
      </c>
      <c r="T5242" t="s">
        <v>3255</v>
      </c>
      <c r="U5242" s="201">
        <v>4.0199999999999996</v>
      </c>
      <c r="V5242" t="s">
        <v>1115</v>
      </c>
      <c r="W5242" t="s">
        <v>1767</v>
      </c>
      <c r="X5242" t="s">
        <v>1269</v>
      </c>
      <c r="Y5242" t="s">
        <v>3275</v>
      </c>
      <c r="Z5242" t="s">
        <v>1909</v>
      </c>
      <c r="AA5242" t="s">
        <v>4194</v>
      </c>
      <c r="AB5242" s="198">
        <v>37073</v>
      </c>
      <c r="AC5242" s="198">
        <v>37195</v>
      </c>
    </row>
    <row r="5243" spans="1:29" x14ac:dyDescent="0.25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620000</v>
      </c>
      <c r="G5243" s="202">
        <v>1314297</v>
      </c>
      <c r="H5243" s="198">
        <v>37041.571122685185</v>
      </c>
      <c r="I5243" t="s">
        <v>1267</v>
      </c>
      <c r="M5243" t="s">
        <v>2946</v>
      </c>
      <c r="N5243" t="s">
        <v>1268</v>
      </c>
      <c r="O5243" t="s">
        <v>1537</v>
      </c>
      <c r="Q5243" s="199">
        <v>20000</v>
      </c>
      <c r="S5243" t="s">
        <v>2947</v>
      </c>
      <c r="T5243" t="s">
        <v>3255</v>
      </c>
      <c r="U5243" s="201">
        <v>3.9449999999999998</v>
      </c>
      <c r="V5243" t="s">
        <v>1303</v>
      </c>
      <c r="W5243" t="s">
        <v>1767</v>
      </c>
      <c r="X5243" t="s">
        <v>1269</v>
      </c>
      <c r="Y5243" t="s">
        <v>3275</v>
      </c>
      <c r="Z5243" t="s">
        <v>1909</v>
      </c>
      <c r="AA5243" t="s">
        <v>4195</v>
      </c>
      <c r="AB5243" s="198">
        <v>37073.875</v>
      </c>
      <c r="AC5243" s="198">
        <v>37103.875</v>
      </c>
    </row>
    <row r="5244" spans="1:29" x14ac:dyDescent="0.25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1314298</v>
      </c>
      <c r="H5244" s="198">
        <v>37041.571134259262</v>
      </c>
      <c r="I5244" t="s">
        <v>1267</v>
      </c>
      <c r="M5244" t="s">
        <v>3086</v>
      </c>
      <c r="N5244" t="s">
        <v>1063</v>
      </c>
      <c r="O5244" t="s">
        <v>2972</v>
      </c>
      <c r="Q5244" s="199">
        <v>50000</v>
      </c>
      <c r="S5244" t="s">
        <v>2953</v>
      </c>
      <c r="T5244" t="s">
        <v>3255</v>
      </c>
      <c r="U5244" s="201">
        <v>28.59</v>
      </c>
      <c r="V5244" t="s">
        <v>1511</v>
      </c>
      <c r="W5244" t="s">
        <v>1065</v>
      </c>
      <c r="X5244" t="s">
        <v>1066</v>
      </c>
      <c r="Y5244" t="s">
        <v>1670</v>
      </c>
      <c r="Z5244" t="s">
        <v>1909</v>
      </c>
      <c r="AA5244">
        <v>109907</v>
      </c>
      <c r="AB5244" s="198">
        <v>37073</v>
      </c>
      <c r="AC5244" s="198">
        <v>37103</v>
      </c>
    </row>
    <row r="5245" spans="1:29" x14ac:dyDescent="0.25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10000</v>
      </c>
      <c r="G5245" s="202">
        <v>1314300</v>
      </c>
      <c r="H5245" s="198">
        <v>37041.571180555555</v>
      </c>
      <c r="I5245" t="s">
        <v>3341</v>
      </c>
      <c r="M5245" t="s">
        <v>2946</v>
      </c>
      <c r="N5245" t="s">
        <v>96</v>
      </c>
      <c r="O5245" t="s">
        <v>1016</v>
      </c>
      <c r="Q5245" s="199">
        <v>10000</v>
      </c>
      <c r="S5245" t="s">
        <v>3329</v>
      </c>
      <c r="T5245" t="s">
        <v>97</v>
      </c>
      <c r="U5245" s="201">
        <v>5.0149999999999997</v>
      </c>
      <c r="V5245" t="s">
        <v>3342</v>
      </c>
      <c r="W5245" t="s">
        <v>98</v>
      </c>
      <c r="X5245" t="s">
        <v>99</v>
      </c>
      <c r="Y5245" t="s">
        <v>1528</v>
      </c>
      <c r="Z5245" t="s">
        <v>1910</v>
      </c>
      <c r="AA5245">
        <v>819193</v>
      </c>
      <c r="AB5245" s="198">
        <v>37041.875</v>
      </c>
      <c r="AC5245" s="198">
        <v>37041.875</v>
      </c>
    </row>
    <row r="5246" spans="1:29" x14ac:dyDescent="0.25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1314306</v>
      </c>
      <c r="H5246" s="198">
        <v>37041.571284722224</v>
      </c>
      <c r="I5246" t="s">
        <v>1062</v>
      </c>
      <c r="M5246" t="s">
        <v>3086</v>
      </c>
      <c r="N5246" t="s">
        <v>1063</v>
      </c>
      <c r="O5246" t="s">
        <v>2972</v>
      </c>
      <c r="Q5246" s="199">
        <v>50000</v>
      </c>
      <c r="S5246" t="s">
        <v>2953</v>
      </c>
      <c r="T5246" t="s">
        <v>3255</v>
      </c>
      <c r="U5246" s="201">
        <v>28.61</v>
      </c>
      <c r="V5246" t="s">
        <v>1064</v>
      </c>
      <c r="W5246" t="s">
        <v>1065</v>
      </c>
      <c r="X5246" t="s">
        <v>1066</v>
      </c>
      <c r="Y5246" t="s">
        <v>1670</v>
      </c>
      <c r="Z5246" t="s">
        <v>1909</v>
      </c>
      <c r="AA5246">
        <v>109908</v>
      </c>
      <c r="AB5246" s="198">
        <v>37073</v>
      </c>
      <c r="AC5246" s="198">
        <v>37103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1314309</v>
      </c>
      <c r="H5247" s="198">
        <v>37041.571342592593</v>
      </c>
      <c r="I5247" t="s">
        <v>1128</v>
      </c>
      <c r="M5247" t="s">
        <v>2946</v>
      </c>
      <c r="N5247" t="s">
        <v>1268</v>
      </c>
      <c r="O5247" t="s">
        <v>54</v>
      </c>
      <c r="P5247" s="199">
        <v>5000</v>
      </c>
      <c r="S5247" t="s">
        <v>2947</v>
      </c>
      <c r="T5247" t="s">
        <v>3255</v>
      </c>
      <c r="U5247" s="201">
        <v>4.3099999999999996</v>
      </c>
      <c r="V5247" t="s">
        <v>1129</v>
      </c>
      <c r="W5247" t="s">
        <v>250</v>
      </c>
      <c r="X5247" t="s">
        <v>1167</v>
      </c>
      <c r="Y5247" t="s">
        <v>3275</v>
      </c>
      <c r="Z5247" t="s">
        <v>1909</v>
      </c>
      <c r="AA5247" t="s">
        <v>4196</v>
      </c>
      <c r="AB5247" s="198">
        <v>37043.875</v>
      </c>
      <c r="AC5247" s="198">
        <v>37072.875</v>
      </c>
    </row>
    <row r="5248" spans="1:29" x14ac:dyDescent="0.25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232500</v>
      </c>
      <c r="G5248" s="202">
        <v>1314314</v>
      </c>
      <c r="H5248" s="198">
        <v>37041.571423611109</v>
      </c>
      <c r="I5248" t="s">
        <v>1241</v>
      </c>
      <c r="M5248" t="s">
        <v>2946</v>
      </c>
      <c r="N5248" t="s">
        <v>1268</v>
      </c>
      <c r="O5248" t="s">
        <v>1537</v>
      </c>
      <c r="P5248" s="199">
        <v>7500</v>
      </c>
      <c r="S5248" t="s">
        <v>2947</v>
      </c>
      <c r="T5248" t="s">
        <v>3255</v>
      </c>
      <c r="U5248" s="201">
        <v>3.95</v>
      </c>
      <c r="V5248" t="s">
        <v>2161</v>
      </c>
      <c r="W5248" t="s">
        <v>1767</v>
      </c>
      <c r="X5248" t="s">
        <v>1269</v>
      </c>
      <c r="Y5248" t="s">
        <v>3275</v>
      </c>
      <c r="Z5248" t="s">
        <v>1909</v>
      </c>
      <c r="AA5248" t="s">
        <v>4197</v>
      </c>
      <c r="AB5248" s="198">
        <v>37073.875</v>
      </c>
      <c r="AC5248" s="198">
        <v>37103.875</v>
      </c>
    </row>
    <row r="5249" spans="1:29" x14ac:dyDescent="0.25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1314315</v>
      </c>
      <c r="H5249" s="198">
        <v>37041.571435185186</v>
      </c>
      <c r="I5249" t="s">
        <v>75</v>
      </c>
      <c r="M5249" t="s">
        <v>2946</v>
      </c>
      <c r="N5249" t="s">
        <v>1268</v>
      </c>
      <c r="O5249" t="s">
        <v>74</v>
      </c>
      <c r="P5249" s="199">
        <v>5000</v>
      </c>
      <c r="S5249" t="s">
        <v>2947</v>
      </c>
      <c r="T5249" t="s">
        <v>3255</v>
      </c>
      <c r="U5249" s="201">
        <v>3.875</v>
      </c>
      <c r="V5249" t="s">
        <v>1466</v>
      </c>
      <c r="W5249" t="s">
        <v>1580</v>
      </c>
      <c r="X5249" t="s">
        <v>1093</v>
      </c>
      <c r="Y5249" t="s">
        <v>3275</v>
      </c>
      <c r="Z5249" t="s">
        <v>1909</v>
      </c>
      <c r="AA5249" t="s">
        <v>4198</v>
      </c>
      <c r="AB5249" s="198">
        <v>37043.875</v>
      </c>
      <c r="AC5249" s="198">
        <v>37072.875</v>
      </c>
    </row>
    <row r="5250" spans="1:29" x14ac:dyDescent="0.25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1314317</v>
      </c>
      <c r="H5250" s="198">
        <v>37041.571458333332</v>
      </c>
      <c r="I5250" t="s">
        <v>1062</v>
      </c>
      <c r="M5250" t="s">
        <v>3086</v>
      </c>
      <c r="N5250" t="s">
        <v>1063</v>
      </c>
      <c r="O5250" t="s">
        <v>2972</v>
      </c>
      <c r="Q5250" s="199">
        <v>50000</v>
      </c>
      <c r="S5250" t="s">
        <v>2953</v>
      </c>
      <c r="T5250" t="s">
        <v>3255</v>
      </c>
      <c r="U5250" s="201">
        <v>28.63</v>
      </c>
      <c r="V5250" t="s">
        <v>1064</v>
      </c>
      <c r="W5250" t="s">
        <v>1065</v>
      </c>
      <c r="X5250" t="s">
        <v>1066</v>
      </c>
      <c r="Y5250" t="s">
        <v>1670</v>
      </c>
      <c r="Z5250" t="s">
        <v>1909</v>
      </c>
      <c r="AA5250">
        <v>109909</v>
      </c>
      <c r="AB5250" s="198">
        <v>37073</v>
      </c>
      <c r="AC5250" s="198">
        <v>37103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387500</v>
      </c>
      <c r="G5251" s="202">
        <v>1314318</v>
      </c>
      <c r="H5251" s="198">
        <v>37041.571469907409</v>
      </c>
      <c r="I5251" t="s">
        <v>3227</v>
      </c>
      <c r="M5251" t="s">
        <v>2946</v>
      </c>
      <c r="N5251" t="s">
        <v>1268</v>
      </c>
      <c r="O5251" t="s">
        <v>1537</v>
      </c>
      <c r="P5251" s="199">
        <v>12500</v>
      </c>
      <c r="S5251" t="s">
        <v>2947</v>
      </c>
      <c r="T5251" t="s">
        <v>3255</v>
      </c>
      <c r="U5251" s="201">
        <v>3.95</v>
      </c>
      <c r="V5251" t="s">
        <v>1271</v>
      </c>
      <c r="W5251" t="s">
        <v>1767</v>
      </c>
      <c r="X5251" t="s">
        <v>1269</v>
      </c>
      <c r="Y5251" t="s">
        <v>3275</v>
      </c>
      <c r="Z5251" t="s">
        <v>1909</v>
      </c>
      <c r="AA5251" t="s">
        <v>4199</v>
      </c>
      <c r="AB5251" s="198">
        <v>37073.875</v>
      </c>
      <c r="AC5251" s="198">
        <v>37103.875</v>
      </c>
    </row>
    <row r="5252" spans="1:29" x14ac:dyDescent="0.25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1</v>
      </c>
      <c r="F5252" s="213">
        <f t="shared" si="414"/>
        <v>10000</v>
      </c>
      <c r="G5252" s="202">
        <v>1314319</v>
      </c>
      <c r="H5252" s="198">
        <v>37041.571481481478</v>
      </c>
      <c r="I5252" t="s">
        <v>1451</v>
      </c>
      <c r="M5252" t="s">
        <v>2946</v>
      </c>
      <c r="N5252" t="s">
        <v>96</v>
      </c>
      <c r="O5252" t="s">
        <v>1016</v>
      </c>
      <c r="Q5252" s="199">
        <v>10000</v>
      </c>
      <c r="S5252" t="s">
        <v>3329</v>
      </c>
      <c r="T5252" t="s">
        <v>97</v>
      </c>
      <c r="U5252" s="201">
        <v>5.04</v>
      </c>
      <c r="V5252" t="s">
        <v>3373</v>
      </c>
      <c r="W5252" t="s">
        <v>98</v>
      </c>
      <c r="X5252" t="s">
        <v>99</v>
      </c>
      <c r="Y5252" t="s">
        <v>1528</v>
      </c>
      <c r="Z5252" t="s">
        <v>1910</v>
      </c>
      <c r="AA5252">
        <v>819196</v>
      </c>
      <c r="AB5252" s="198">
        <v>37041.875</v>
      </c>
      <c r="AC5252" s="198">
        <v>37041.875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150000</v>
      </c>
      <c r="G5253" s="202">
        <v>1314323</v>
      </c>
      <c r="H5253" s="198">
        <v>37041.571550925924</v>
      </c>
      <c r="I5253" t="s">
        <v>3151</v>
      </c>
      <c r="M5253" t="s">
        <v>2946</v>
      </c>
      <c r="N5253" t="s">
        <v>1538</v>
      </c>
      <c r="O5253" t="s">
        <v>1414</v>
      </c>
      <c r="P5253" s="199">
        <v>5000</v>
      </c>
      <c r="S5253" t="s">
        <v>2947</v>
      </c>
      <c r="T5253" t="s">
        <v>3255</v>
      </c>
      <c r="U5253" s="201">
        <v>5.7</v>
      </c>
      <c r="V5253" t="s">
        <v>1003</v>
      </c>
      <c r="W5253" t="s">
        <v>1410</v>
      </c>
      <c r="X5253" t="s">
        <v>1411</v>
      </c>
      <c r="Y5253" t="s">
        <v>3275</v>
      </c>
      <c r="Z5253" t="s">
        <v>1909</v>
      </c>
      <c r="AA5253" t="s">
        <v>4200</v>
      </c>
      <c r="AB5253" s="198">
        <v>37135.875</v>
      </c>
      <c r="AC5253" s="198">
        <v>37164.875</v>
      </c>
    </row>
    <row r="5254" spans="1:29" x14ac:dyDescent="0.25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1314325</v>
      </c>
      <c r="H5254" s="198">
        <v>37041.571585648147</v>
      </c>
      <c r="I5254" t="s">
        <v>1276</v>
      </c>
      <c r="M5254" t="s">
        <v>2946</v>
      </c>
      <c r="N5254" t="s">
        <v>1524</v>
      </c>
      <c r="O5254" t="s">
        <v>401</v>
      </c>
      <c r="P5254" s="199">
        <v>10000</v>
      </c>
      <c r="S5254" t="s">
        <v>2947</v>
      </c>
      <c r="T5254" t="s">
        <v>3255</v>
      </c>
      <c r="U5254" s="201">
        <v>3.8650000000000002</v>
      </c>
      <c r="V5254" t="s">
        <v>3393</v>
      </c>
      <c r="W5254" t="s">
        <v>1101</v>
      </c>
      <c r="X5254" t="s">
        <v>1102</v>
      </c>
      <c r="Y5254" t="s">
        <v>1528</v>
      </c>
      <c r="Z5254" t="s">
        <v>1909</v>
      </c>
      <c r="AA5254">
        <v>819197</v>
      </c>
      <c r="AB5254" s="198">
        <v>37043.875</v>
      </c>
      <c r="AC5254" s="198">
        <v>37072.875</v>
      </c>
    </row>
    <row r="5255" spans="1:29" x14ac:dyDescent="0.25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155000</v>
      </c>
      <c r="G5255" s="202">
        <v>1314327</v>
      </c>
      <c r="H5255" s="198">
        <v>37041.571631944447</v>
      </c>
      <c r="I5255" t="s">
        <v>1546</v>
      </c>
      <c r="M5255" t="s">
        <v>2946</v>
      </c>
      <c r="N5255" t="s">
        <v>1268</v>
      </c>
      <c r="O5255" t="s">
        <v>1537</v>
      </c>
      <c r="P5255" s="199">
        <v>5000</v>
      </c>
      <c r="S5255" t="s">
        <v>2947</v>
      </c>
      <c r="T5255" t="s">
        <v>3255</v>
      </c>
      <c r="U5255" s="201">
        <v>3.9550000000000001</v>
      </c>
      <c r="V5255" t="s">
        <v>1298</v>
      </c>
      <c r="W5255" t="s">
        <v>1767</v>
      </c>
      <c r="X5255" t="s">
        <v>1269</v>
      </c>
      <c r="Y5255" t="s">
        <v>3275</v>
      </c>
      <c r="Z5255" t="s">
        <v>1909</v>
      </c>
      <c r="AA5255" t="s">
        <v>4201</v>
      </c>
      <c r="AB5255" s="198">
        <v>37073.875</v>
      </c>
      <c r="AC5255" s="198">
        <v>37103.875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84000</v>
      </c>
      <c r="G5256" s="202">
        <v>1314328</v>
      </c>
      <c r="H5256" s="198">
        <v>37041.571666666663</v>
      </c>
      <c r="I5256" t="s">
        <v>1335</v>
      </c>
      <c r="M5256" t="s">
        <v>2946</v>
      </c>
      <c r="N5256" t="s">
        <v>1268</v>
      </c>
      <c r="O5256" t="s">
        <v>1168</v>
      </c>
      <c r="P5256" s="199">
        <v>2800</v>
      </c>
      <c r="S5256" t="s">
        <v>2947</v>
      </c>
      <c r="T5256" t="s">
        <v>3255</v>
      </c>
      <c r="U5256" s="201">
        <v>3.91</v>
      </c>
      <c r="V5256" t="s">
        <v>1336</v>
      </c>
      <c r="W5256" t="s">
        <v>1402</v>
      </c>
      <c r="X5256" t="s">
        <v>1403</v>
      </c>
      <c r="Y5256" t="s">
        <v>3275</v>
      </c>
      <c r="Z5256" t="s">
        <v>1909</v>
      </c>
      <c r="AA5256" t="s">
        <v>4202</v>
      </c>
      <c r="AB5256" s="198">
        <v>37043.875</v>
      </c>
      <c r="AC5256" s="198">
        <v>37072.875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155000</v>
      </c>
      <c r="G5257" s="202">
        <v>1314330</v>
      </c>
      <c r="H5257" s="198">
        <v>37041.57167824074</v>
      </c>
      <c r="I5257" t="s">
        <v>1274</v>
      </c>
      <c r="M5257" t="s">
        <v>2946</v>
      </c>
      <c r="N5257" t="s">
        <v>1268</v>
      </c>
      <c r="O5257" t="s">
        <v>1537</v>
      </c>
      <c r="P5257" s="199">
        <v>5000</v>
      </c>
      <c r="S5257" t="s">
        <v>2947</v>
      </c>
      <c r="T5257" t="s">
        <v>3255</v>
      </c>
      <c r="U5257" s="201">
        <v>3.9550000000000001</v>
      </c>
      <c r="V5257" t="s">
        <v>282</v>
      </c>
      <c r="W5257" t="s">
        <v>1767</v>
      </c>
      <c r="X5257" t="s">
        <v>1269</v>
      </c>
      <c r="Y5257" t="s">
        <v>3275</v>
      </c>
      <c r="Z5257" t="s">
        <v>1909</v>
      </c>
      <c r="AA5257" t="s">
        <v>4203</v>
      </c>
      <c r="AB5257" s="198">
        <v>37073.875</v>
      </c>
      <c r="AC5257" s="198">
        <v>37103.875</v>
      </c>
    </row>
    <row r="5258" spans="1:29" x14ac:dyDescent="0.25">
      <c r="A5258" s="44" t="str">
        <f t="shared" ref="A5258:A5321" si="415">B5258&amp;" "&amp;C5258&amp;" "&amp;D5258</f>
        <v xml:space="preserve"> Natural Gas Physical</v>
      </c>
      <c r="B5258" s="44" t="str">
        <f t="shared" ref="B5258:B5321" si="416">IF((LEFT(N5258,2)="US"),"US","")</f>
        <v/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1314329</v>
      </c>
      <c r="H5258" s="198">
        <v>37041.57167824074</v>
      </c>
      <c r="I5258" t="s">
        <v>1463</v>
      </c>
      <c r="M5258" t="s">
        <v>2946</v>
      </c>
      <c r="N5258" t="s">
        <v>1556</v>
      </c>
      <c r="O5258" t="s">
        <v>422</v>
      </c>
      <c r="Q5258" s="199">
        <v>10000</v>
      </c>
      <c r="S5258" t="s">
        <v>2947</v>
      </c>
      <c r="T5258" t="s">
        <v>3255</v>
      </c>
      <c r="U5258" s="201">
        <v>4.0549999999999997</v>
      </c>
      <c r="V5258" t="s">
        <v>3009</v>
      </c>
      <c r="W5258" t="s">
        <v>1557</v>
      </c>
      <c r="X5258" t="s">
        <v>1558</v>
      </c>
      <c r="Y5258" t="s">
        <v>1528</v>
      </c>
      <c r="Z5258" t="s">
        <v>1909</v>
      </c>
      <c r="AA5258">
        <v>819198</v>
      </c>
      <c r="AB5258" s="198">
        <v>37043.875</v>
      </c>
      <c r="AC5258" s="198">
        <v>37072.875</v>
      </c>
    </row>
    <row r="5259" spans="1:29" x14ac:dyDescent="0.25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36000</v>
      </c>
      <c r="G5259" s="202">
        <v>1314331</v>
      </c>
      <c r="H5259" s="198">
        <v>37041.57167824074</v>
      </c>
      <c r="I5259" t="s">
        <v>1113</v>
      </c>
      <c r="M5259" t="s">
        <v>2946</v>
      </c>
      <c r="N5259" t="s">
        <v>1268</v>
      </c>
      <c r="O5259" t="s">
        <v>2320</v>
      </c>
      <c r="Q5259" s="199">
        <v>1200</v>
      </c>
      <c r="S5259" t="s">
        <v>2947</v>
      </c>
      <c r="T5259" t="s">
        <v>3255</v>
      </c>
      <c r="U5259" s="201">
        <v>3.94</v>
      </c>
      <c r="V5259" t="s">
        <v>913</v>
      </c>
      <c r="W5259" t="s">
        <v>89</v>
      </c>
      <c r="X5259" t="s">
        <v>90</v>
      </c>
      <c r="Y5259" t="s">
        <v>3275</v>
      </c>
      <c r="Z5259" t="s">
        <v>1909</v>
      </c>
      <c r="AA5259" t="s">
        <v>4204</v>
      </c>
      <c r="AB5259" s="198">
        <v>37043.875</v>
      </c>
      <c r="AC5259" s="198">
        <v>37072.875</v>
      </c>
    </row>
    <row r="5260" spans="1:29" x14ac:dyDescent="0.25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1314333</v>
      </c>
      <c r="H5260" s="198">
        <v>37041.571712962963</v>
      </c>
      <c r="I5260" t="s">
        <v>1267</v>
      </c>
      <c r="M5260" t="s">
        <v>2946</v>
      </c>
      <c r="N5260" t="s">
        <v>1268</v>
      </c>
      <c r="O5260" t="s">
        <v>1578</v>
      </c>
      <c r="Q5260" s="199">
        <v>5000</v>
      </c>
      <c r="S5260" t="s">
        <v>2947</v>
      </c>
      <c r="T5260" t="s">
        <v>3255</v>
      </c>
      <c r="U5260" s="201">
        <v>4.0449999999999999</v>
      </c>
      <c r="V5260" t="s">
        <v>1379</v>
      </c>
      <c r="W5260" t="s">
        <v>1767</v>
      </c>
      <c r="X5260" t="s">
        <v>1269</v>
      </c>
      <c r="Y5260" t="s">
        <v>3275</v>
      </c>
      <c r="Z5260" t="s">
        <v>1909</v>
      </c>
      <c r="AA5260" t="s">
        <v>4205</v>
      </c>
      <c r="AB5260" s="198">
        <v>37257.875</v>
      </c>
      <c r="AC5260" s="198">
        <v>37621.875</v>
      </c>
    </row>
    <row r="5261" spans="1:29" x14ac:dyDescent="0.25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30</v>
      </c>
      <c r="F5261" s="213">
        <f t="shared" si="419"/>
        <v>300000</v>
      </c>
      <c r="G5261" s="202">
        <v>1314334</v>
      </c>
      <c r="H5261" s="198">
        <v>37041.57172453704</v>
      </c>
      <c r="I5261" t="s">
        <v>3114</v>
      </c>
      <c r="M5261" t="s">
        <v>2946</v>
      </c>
      <c r="N5261" t="s">
        <v>1268</v>
      </c>
      <c r="O5261" t="s">
        <v>111</v>
      </c>
      <c r="P5261" s="199">
        <v>10000</v>
      </c>
      <c r="S5261" t="s">
        <v>2947</v>
      </c>
      <c r="T5261" t="s">
        <v>3255</v>
      </c>
      <c r="U5261" s="201">
        <v>4.0650000000000004</v>
      </c>
      <c r="V5261" t="s">
        <v>3115</v>
      </c>
      <c r="W5261" t="s">
        <v>1767</v>
      </c>
      <c r="X5261" t="s">
        <v>1269</v>
      </c>
      <c r="Y5261" t="s">
        <v>3275</v>
      </c>
      <c r="Z5261" t="s">
        <v>1909</v>
      </c>
      <c r="AA5261" t="s">
        <v>4206</v>
      </c>
      <c r="AB5261" s="198">
        <v>37135.875</v>
      </c>
      <c r="AC5261" s="198">
        <v>37164.875</v>
      </c>
    </row>
    <row r="5262" spans="1:29" x14ac:dyDescent="0.25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310000</v>
      </c>
      <c r="G5262" s="202">
        <v>1314337</v>
      </c>
      <c r="H5262" s="198">
        <v>37041.571759259263</v>
      </c>
      <c r="I5262" t="s">
        <v>3227</v>
      </c>
      <c r="M5262" t="s">
        <v>2946</v>
      </c>
      <c r="N5262" t="s">
        <v>1268</v>
      </c>
      <c r="O5262" t="s">
        <v>1537</v>
      </c>
      <c r="P5262" s="199">
        <v>10000</v>
      </c>
      <c r="S5262" t="s">
        <v>2947</v>
      </c>
      <c r="T5262" t="s">
        <v>3255</v>
      </c>
      <c r="U5262" s="201">
        <v>3.95</v>
      </c>
      <c r="V5262" t="s">
        <v>1271</v>
      </c>
      <c r="W5262" t="s">
        <v>1767</v>
      </c>
      <c r="X5262" t="s">
        <v>1269</v>
      </c>
      <c r="Y5262" t="s">
        <v>3275</v>
      </c>
      <c r="Z5262" t="s">
        <v>1909</v>
      </c>
      <c r="AA5262" t="s">
        <v>4207</v>
      </c>
      <c r="AB5262" s="198">
        <v>37073.875</v>
      </c>
      <c r="AC5262" s="198">
        <v>37103.875</v>
      </c>
    </row>
    <row r="5263" spans="1:29" x14ac:dyDescent="0.25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155000</v>
      </c>
      <c r="G5263" s="202">
        <v>1314340</v>
      </c>
      <c r="H5263" s="198">
        <v>37041.571840277778</v>
      </c>
      <c r="I5263" t="s">
        <v>1299</v>
      </c>
      <c r="M5263" t="s">
        <v>2946</v>
      </c>
      <c r="N5263" t="s">
        <v>1268</v>
      </c>
      <c r="O5263" t="s">
        <v>1537</v>
      </c>
      <c r="P5263" s="199">
        <v>5000</v>
      </c>
      <c r="S5263" t="s">
        <v>2947</v>
      </c>
      <c r="T5263" t="s">
        <v>3255</v>
      </c>
      <c r="U5263" s="201">
        <v>3.95</v>
      </c>
      <c r="V5263" t="s">
        <v>2363</v>
      </c>
      <c r="W5263" t="s">
        <v>1767</v>
      </c>
      <c r="X5263" t="s">
        <v>1269</v>
      </c>
      <c r="Y5263" t="s">
        <v>3275</v>
      </c>
      <c r="Z5263" t="s">
        <v>1909</v>
      </c>
      <c r="AA5263" t="s">
        <v>4208</v>
      </c>
      <c r="AB5263" s="198">
        <v>37073.875</v>
      </c>
      <c r="AC5263" s="198">
        <v>37103.875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30</v>
      </c>
      <c r="F5264" s="213">
        <f t="shared" si="419"/>
        <v>150000</v>
      </c>
      <c r="G5264" s="202">
        <v>1314341</v>
      </c>
      <c r="H5264" s="198">
        <v>37041.571851851855</v>
      </c>
      <c r="I5264" t="s">
        <v>3151</v>
      </c>
      <c r="M5264" t="s">
        <v>2946</v>
      </c>
      <c r="N5264" t="s">
        <v>1268</v>
      </c>
      <c r="O5264" t="s">
        <v>2814</v>
      </c>
      <c r="Q5264" s="199">
        <v>5000</v>
      </c>
      <c r="S5264" t="s">
        <v>2947</v>
      </c>
      <c r="T5264" t="s">
        <v>3255</v>
      </c>
      <c r="U5264" s="201">
        <v>2.5750000000000002</v>
      </c>
      <c r="V5264" t="s">
        <v>2168</v>
      </c>
      <c r="W5264" t="s">
        <v>104</v>
      </c>
      <c r="X5264" t="s">
        <v>885</v>
      </c>
      <c r="Y5264" t="s">
        <v>3275</v>
      </c>
      <c r="Z5264" t="s">
        <v>1909</v>
      </c>
      <c r="AA5264" t="s">
        <v>4209</v>
      </c>
      <c r="AB5264" s="198">
        <v>37043.875</v>
      </c>
      <c r="AC5264" s="198">
        <v>37072.875</v>
      </c>
    </row>
    <row r="5265" spans="1:29" x14ac:dyDescent="0.25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310000</v>
      </c>
      <c r="G5265" s="202">
        <v>1314343</v>
      </c>
      <c r="H5265" s="198">
        <v>37041.571932870371</v>
      </c>
      <c r="I5265" t="s">
        <v>1267</v>
      </c>
      <c r="M5265" t="s">
        <v>2946</v>
      </c>
      <c r="N5265" t="s">
        <v>1268</v>
      </c>
      <c r="O5265" t="s">
        <v>1537</v>
      </c>
      <c r="P5265" s="199">
        <v>10000</v>
      </c>
      <c r="S5265" t="s">
        <v>2947</v>
      </c>
      <c r="T5265" t="s">
        <v>3255</v>
      </c>
      <c r="U5265" s="201">
        <v>3.9550000000000001</v>
      </c>
      <c r="V5265" t="s">
        <v>1545</v>
      </c>
      <c r="W5265" t="s">
        <v>1767</v>
      </c>
      <c r="X5265" t="s">
        <v>1269</v>
      </c>
      <c r="Y5265" t="s">
        <v>3275</v>
      </c>
      <c r="Z5265" t="s">
        <v>1909</v>
      </c>
      <c r="AA5265" t="s">
        <v>4210</v>
      </c>
      <c r="AB5265" s="198">
        <v>37073.875</v>
      </c>
      <c r="AC5265" s="198">
        <v>37103.875</v>
      </c>
    </row>
    <row r="5266" spans="1:29" x14ac:dyDescent="0.25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31</v>
      </c>
      <c r="F5266" s="213">
        <f t="shared" si="419"/>
        <v>155000</v>
      </c>
      <c r="G5266" s="202">
        <v>1314347</v>
      </c>
      <c r="H5266" s="198">
        <v>37041.572013888886</v>
      </c>
      <c r="I5266" t="s">
        <v>1267</v>
      </c>
      <c r="M5266" t="s">
        <v>2946</v>
      </c>
      <c r="N5266" t="s">
        <v>1268</v>
      </c>
      <c r="O5266" t="s">
        <v>1537</v>
      </c>
      <c r="P5266" s="199">
        <v>5000</v>
      </c>
      <c r="S5266" t="s">
        <v>2947</v>
      </c>
      <c r="T5266" t="s">
        <v>3255</v>
      </c>
      <c r="U5266" s="201">
        <v>3.96</v>
      </c>
      <c r="V5266" t="s">
        <v>1485</v>
      </c>
      <c r="W5266" t="s">
        <v>1767</v>
      </c>
      <c r="X5266" t="s">
        <v>1269</v>
      </c>
      <c r="Y5266" t="s">
        <v>3275</v>
      </c>
      <c r="Z5266" t="s">
        <v>1909</v>
      </c>
      <c r="AA5266" t="s">
        <v>4211</v>
      </c>
      <c r="AB5266" s="198">
        <v>37073.875</v>
      </c>
      <c r="AC5266" s="198">
        <v>37103.875</v>
      </c>
    </row>
    <row r="5267" spans="1:29" x14ac:dyDescent="0.25">
      <c r="A5267" s="44" t="str">
        <f t="shared" si="415"/>
        <v>US Power Physical</v>
      </c>
      <c r="B5267" s="44" t="str">
        <f t="shared" si="416"/>
        <v>US</v>
      </c>
      <c r="C5267" s="44" t="str">
        <f t="shared" si="417"/>
        <v>Power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61</v>
      </c>
      <c r="F5267" s="213">
        <f t="shared" si="419"/>
        <v>3050</v>
      </c>
      <c r="G5267" s="202">
        <v>1314348</v>
      </c>
      <c r="H5267" s="198">
        <v>37041.572025462963</v>
      </c>
      <c r="I5267" t="s">
        <v>1238</v>
      </c>
      <c r="M5267" t="s">
        <v>1657</v>
      </c>
      <c r="N5267" t="s">
        <v>2977</v>
      </c>
      <c r="O5267" t="s">
        <v>2560</v>
      </c>
      <c r="Q5267" s="199">
        <v>50</v>
      </c>
      <c r="S5267" t="s">
        <v>2945</v>
      </c>
      <c r="T5267" t="s">
        <v>3255</v>
      </c>
      <c r="U5267" s="201">
        <v>35.75</v>
      </c>
      <c r="V5267" t="s">
        <v>1076</v>
      </c>
      <c r="W5267" t="s">
        <v>2985</v>
      </c>
      <c r="X5267" t="s">
        <v>1266</v>
      </c>
      <c r="Y5267" t="s">
        <v>1072</v>
      </c>
      <c r="Z5267" t="s">
        <v>1904</v>
      </c>
      <c r="AA5267">
        <v>626720.1</v>
      </c>
      <c r="AB5267" s="198">
        <v>37316.711111111108</v>
      </c>
      <c r="AC5267" s="198">
        <v>37376.711111111108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123</v>
      </c>
      <c r="F5268" s="213">
        <f t="shared" si="419"/>
        <v>615000</v>
      </c>
      <c r="G5268" s="202">
        <v>1314349</v>
      </c>
      <c r="H5268" s="198">
        <v>37041.57203703704</v>
      </c>
      <c r="I5268" t="s">
        <v>1267</v>
      </c>
      <c r="M5268" t="s">
        <v>2946</v>
      </c>
      <c r="N5268" t="s">
        <v>1268</v>
      </c>
      <c r="O5268" t="s">
        <v>251</v>
      </c>
      <c r="Q5268" s="199">
        <v>5000</v>
      </c>
      <c r="S5268" t="s">
        <v>2947</v>
      </c>
      <c r="T5268" t="s">
        <v>3255</v>
      </c>
      <c r="U5268" s="201">
        <v>4.04</v>
      </c>
      <c r="V5268" t="s">
        <v>1343</v>
      </c>
      <c r="W5268" t="s">
        <v>1767</v>
      </c>
      <c r="X5268" t="s">
        <v>1269</v>
      </c>
      <c r="Y5268" t="s">
        <v>3275</v>
      </c>
      <c r="Z5268" t="s">
        <v>1909</v>
      </c>
      <c r="AA5268" t="s">
        <v>4212</v>
      </c>
      <c r="AB5268" s="198">
        <v>37073</v>
      </c>
      <c r="AC5268" s="198">
        <v>37195</v>
      </c>
    </row>
    <row r="5269" spans="1:29" x14ac:dyDescent="0.25">
      <c r="A5269" s="44" t="str">
        <f t="shared" si="415"/>
        <v>US Natural Gas Financial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31</v>
      </c>
      <c r="F5269" s="213">
        <f t="shared" si="419"/>
        <v>310000</v>
      </c>
      <c r="G5269" s="202">
        <v>1314350</v>
      </c>
      <c r="H5269" s="198">
        <v>37041.572048611109</v>
      </c>
      <c r="I5269" t="s">
        <v>1600</v>
      </c>
      <c r="M5269" t="s">
        <v>2946</v>
      </c>
      <c r="N5269" t="s">
        <v>1268</v>
      </c>
      <c r="O5269" t="s">
        <v>1537</v>
      </c>
      <c r="P5269" s="199">
        <v>10000</v>
      </c>
      <c r="S5269" t="s">
        <v>2947</v>
      </c>
      <c r="T5269" t="s">
        <v>3255</v>
      </c>
      <c r="U5269" s="201">
        <v>3.9550000000000001</v>
      </c>
      <c r="V5269" t="s">
        <v>3116</v>
      </c>
      <c r="W5269" t="s">
        <v>1767</v>
      </c>
      <c r="X5269" t="s">
        <v>1269</v>
      </c>
      <c r="Y5269" t="s">
        <v>3275</v>
      </c>
      <c r="Z5269" t="s">
        <v>1909</v>
      </c>
      <c r="AA5269" t="s">
        <v>4213</v>
      </c>
      <c r="AB5269" s="198">
        <v>37073.875</v>
      </c>
      <c r="AC5269" s="198">
        <v>37103.875</v>
      </c>
    </row>
    <row r="5270" spans="1:29" x14ac:dyDescent="0.25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31</v>
      </c>
      <c r="F5270" s="213">
        <f t="shared" si="419"/>
        <v>155000</v>
      </c>
      <c r="G5270" s="202">
        <v>1314351</v>
      </c>
      <c r="H5270" s="198">
        <v>37041.572094907409</v>
      </c>
      <c r="I5270" t="s">
        <v>1464</v>
      </c>
      <c r="M5270" t="s">
        <v>2946</v>
      </c>
      <c r="N5270" t="s">
        <v>1268</v>
      </c>
      <c r="O5270" t="s">
        <v>1537</v>
      </c>
      <c r="P5270" s="199">
        <v>5000</v>
      </c>
      <c r="S5270" t="s">
        <v>2947</v>
      </c>
      <c r="T5270" t="s">
        <v>3255</v>
      </c>
      <c r="U5270" s="201">
        <v>3.9550000000000001</v>
      </c>
      <c r="V5270" t="s">
        <v>1165</v>
      </c>
      <c r="W5270" t="s">
        <v>1767</v>
      </c>
      <c r="X5270" t="s">
        <v>1269</v>
      </c>
      <c r="Y5270" t="s">
        <v>3275</v>
      </c>
      <c r="Z5270" t="s">
        <v>1909</v>
      </c>
      <c r="AA5270" t="s">
        <v>4214</v>
      </c>
      <c r="AB5270" s="198">
        <v>37073.875</v>
      </c>
      <c r="AC5270" s="198">
        <v>37103.875</v>
      </c>
    </row>
    <row r="5271" spans="1:29" x14ac:dyDescent="0.25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150000</v>
      </c>
      <c r="G5271" s="202">
        <v>1314353</v>
      </c>
      <c r="H5271" s="198">
        <v>37041.572175925925</v>
      </c>
      <c r="I5271" t="s">
        <v>1267</v>
      </c>
      <c r="M5271" t="s">
        <v>2946</v>
      </c>
      <c r="N5271" t="s">
        <v>1268</v>
      </c>
      <c r="O5271" t="s">
        <v>111</v>
      </c>
      <c r="Q5271" s="199">
        <v>5000</v>
      </c>
      <c r="S5271" t="s">
        <v>2947</v>
      </c>
      <c r="T5271" t="s">
        <v>3255</v>
      </c>
      <c r="U5271" s="201">
        <v>4.0750000000000002</v>
      </c>
      <c r="V5271" t="s">
        <v>1501</v>
      </c>
      <c r="W5271" t="s">
        <v>1767</v>
      </c>
      <c r="X5271" t="s">
        <v>1269</v>
      </c>
      <c r="Y5271" t="s">
        <v>3275</v>
      </c>
      <c r="Z5271" t="s">
        <v>1909</v>
      </c>
      <c r="AA5271" t="s">
        <v>4215</v>
      </c>
      <c r="AB5271" s="198">
        <v>37135.875</v>
      </c>
      <c r="AC5271" s="198">
        <v>37164.875</v>
      </c>
    </row>
    <row r="5272" spans="1:29" x14ac:dyDescent="0.25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31</v>
      </c>
      <c r="F5272" s="213">
        <f t="shared" si="419"/>
        <v>155000</v>
      </c>
      <c r="G5272" s="202">
        <v>1314357</v>
      </c>
      <c r="H5272" s="198">
        <v>37041.572222222225</v>
      </c>
      <c r="I5272" t="s">
        <v>1532</v>
      </c>
      <c r="M5272" t="s">
        <v>2946</v>
      </c>
      <c r="N5272" t="s">
        <v>1268</v>
      </c>
      <c r="O5272" t="s">
        <v>1537</v>
      </c>
      <c r="P5272" s="199">
        <v>5000</v>
      </c>
      <c r="S5272" t="s">
        <v>2947</v>
      </c>
      <c r="T5272" t="s">
        <v>3255</v>
      </c>
      <c r="U5272" s="201">
        <v>3.95</v>
      </c>
      <c r="V5272" t="s">
        <v>1514</v>
      </c>
      <c r="W5272" t="s">
        <v>1767</v>
      </c>
      <c r="X5272" t="s">
        <v>1269</v>
      </c>
      <c r="Y5272" t="s">
        <v>3275</v>
      </c>
      <c r="Z5272" t="s">
        <v>1909</v>
      </c>
      <c r="AA5272" t="s">
        <v>4216</v>
      </c>
      <c r="AB5272" s="198">
        <v>37073.875</v>
      </c>
      <c r="AC5272" s="198">
        <v>37103.875</v>
      </c>
    </row>
    <row r="5273" spans="1:29" x14ac:dyDescent="0.25">
      <c r="A5273" s="44" t="str">
        <f t="shared" si="415"/>
        <v>US Crude Financial</v>
      </c>
      <c r="B5273" s="44" t="str">
        <f t="shared" si="416"/>
        <v>US</v>
      </c>
      <c r="C5273" s="44" t="str">
        <f t="shared" si="417"/>
        <v>Crude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1</v>
      </c>
      <c r="F5273" s="213">
        <f t="shared" si="419"/>
        <v>25000</v>
      </c>
      <c r="G5273" s="202">
        <v>1314359</v>
      </c>
      <c r="H5273" s="198">
        <v>37041.572222222225</v>
      </c>
      <c r="I5273" t="s">
        <v>1267</v>
      </c>
      <c r="M5273" t="s">
        <v>3086</v>
      </c>
      <c r="N5273" t="s">
        <v>1063</v>
      </c>
      <c r="O5273" t="s">
        <v>2972</v>
      </c>
      <c r="P5273" s="199">
        <v>25000</v>
      </c>
      <c r="S5273" t="s">
        <v>2953</v>
      </c>
      <c r="T5273" t="s">
        <v>3255</v>
      </c>
      <c r="U5273" s="201">
        <v>28.61</v>
      </c>
      <c r="V5273" t="s">
        <v>3332</v>
      </c>
      <c r="W5273" t="s">
        <v>1065</v>
      </c>
      <c r="X5273" t="s">
        <v>1066</v>
      </c>
      <c r="Y5273" t="s">
        <v>1670</v>
      </c>
      <c r="Z5273" t="s">
        <v>1909</v>
      </c>
      <c r="AA5273">
        <v>109910</v>
      </c>
      <c r="AB5273" s="198">
        <v>37073</v>
      </c>
      <c r="AC5273" s="198">
        <v>37103</v>
      </c>
    </row>
    <row r="5274" spans="1:29" x14ac:dyDescent="0.25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1500</v>
      </c>
      <c r="G5274" s="202">
        <v>1314358</v>
      </c>
      <c r="H5274" s="198">
        <v>37041.572222222225</v>
      </c>
      <c r="I5274" t="s">
        <v>2979</v>
      </c>
      <c r="M5274" t="s">
        <v>1657</v>
      </c>
      <c r="N5274" t="s">
        <v>2977</v>
      </c>
      <c r="O5274" t="s">
        <v>1263</v>
      </c>
      <c r="P5274" s="199">
        <v>50</v>
      </c>
      <c r="S5274" t="s">
        <v>2945</v>
      </c>
      <c r="T5274" t="s">
        <v>3255</v>
      </c>
      <c r="U5274" s="201">
        <v>46.75</v>
      </c>
      <c r="V5274" t="s">
        <v>4825</v>
      </c>
      <c r="W5274" t="s">
        <v>2981</v>
      </c>
      <c r="X5274" t="s">
        <v>2982</v>
      </c>
      <c r="Y5274" t="s">
        <v>1072</v>
      </c>
      <c r="Z5274" t="s">
        <v>1904</v>
      </c>
      <c r="AA5274">
        <v>626723.1</v>
      </c>
      <c r="AB5274" s="198">
        <v>37043.71597222222</v>
      </c>
      <c r="AC5274" s="198">
        <v>37072.71597222222</v>
      </c>
    </row>
    <row r="5275" spans="1:29" x14ac:dyDescent="0.25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151</v>
      </c>
      <c r="F5275" s="213">
        <f t="shared" si="419"/>
        <v>377500</v>
      </c>
      <c r="G5275" s="202">
        <v>1314360</v>
      </c>
      <c r="H5275" s="198">
        <v>37041.572245370371</v>
      </c>
      <c r="I5275" t="s">
        <v>1484</v>
      </c>
      <c r="M5275" t="s">
        <v>2946</v>
      </c>
      <c r="N5275" t="s">
        <v>1268</v>
      </c>
      <c r="O5275" t="s">
        <v>1555</v>
      </c>
      <c r="P5275" s="199">
        <v>2500</v>
      </c>
      <c r="S5275" t="s">
        <v>2947</v>
      </c>
      <c r="T5275" t="s">
        <v>3255</v>
      </c>
      <c r="U5275" s="201">
        <v>4.3650000000000002</v>
      </c>
      <c r="V5275" t="s">
        <v>3177</v>
      </c>
      <c r="W5275" t="s">
        <v>1767</v>
      </c>
      <c r="X5275" t="s">
        <v>1269</v>
      </c>
      <c r="Y5275" t="s">
        <v>3275</v>
      </c>
      <c r="Z5275" t="s">
        <v>1909</v>
      </c>
      <c r="AA5275" t="s">
        <v>4217</v>
      </c>
      <c r="AB5275" s="198">
        <v>37196</v>
      </c>
      <c r="AC5275" s="198">
        <v>37346</v>
      </c>
    </row>
    <row r="5276" spans="1:29" x14ac:dyDescent="0.25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310000</v>
      </c>
      <c r="G5276" s="202">
        <v>1314361</v>
      </c>
      <c r="H5276" s="198">
        <v>37041.572256944448</v>
      </c>
      <c r="I5276" t="s">
        <v>1241</v>
      </c>
      <c r="M5276" t="s">
        <v>2946</v>
      </c>
      <c r="N5276" t="s">
        <v>1268</v>
      </c>
      <c r="O5276" t="s">
        <v>1537</v>
      </c>
      <c r="P5276" s="199">
        <v>10000</v>
      </c>
      <c r="S5276" t="s">
        <v>2947</v>
      </c>
      <c r="T5276" t="s">
        <v>3255</v>
      </c>
      <c r="U5276" s="201">
        <v>3.95</v>
      </c>
      <c r="V5276" t="s">
        <v>3397</v>
      </c>
      <c r="W5276" t="s">
        <v>1767</v>
      </c>
      <c r="X5276" t="s">
        <v>1269</v>
      </c>
      <c r="Y5276" t="s">
        <v>3275</v>
      </c>
      <c r="Z5276" t="s">
        <v>1909</v>
      </c>
      <c r="AA5276" t="s">
        <v>4218</v>
      </c>
      <c r="AB5276" s="198">
        <v>37073.875</v>
      </c>
      <c r="AC5276" s="198">
        <v>37103.875</v>
      </c>
    </row>
    <row r="5277" spans="1:29" x14ac:dyDescent="0.25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1314363</v>
      </c>
      <c r="H5277" s="198">
        <v>37041.57230324074</v>
      </c>
      <c r="I5277" t="s">
        <v>3225</v>
      </c>
      <c r="M5277" t="s">
        <v>2946</v>
      </c>
      <c r="N5277" t="s">
        <v>1268</v>
      </c>
      <c r="O5277" t="s">
        <v>251</v>
      </c>
      <c r="Q5277" s="199">
        <v>5000</v>
      </c>
      <c r="S5277" t="s">
        <v>2947</v>
      </c>
      <c r="T5277" t="s">
        <v>3255</v>
      </c>
      <c r="U5277" s="201">
        <v>4.0549999999999997</v>
      </c>
      <c r="V5277" t="s">
        <v>365</v>
      </c>
      <c r="W5277" t="s">
        <v>1767</v>
      </c>
      <c r="X5277" t="s">
        <v>1269</v>
      </c>
      <c r="Y5277" t="s">
        <v>3275</v>
      </c>
      <c r="Z5277" t="s">
        <v>1909</v>
      </c>
      <c r="AA5277" t="s">
        <v>4219</v>
      </c>
      <c r="AB5277" s="198">
        <v>37073</v>
      </c>
      <c r="AC5277" s="198">
        <v>37195</v>
      </c>
    </row>
    <row r="5278" spans="1:29" x14ac:dyDescent="0.25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155000</v>
      </c>
      <c r="G5278" s="202">
        <v>1314362</v>
      </c>
      <c r="H5278" s="198">
        <v>37041.57230324074</v>
      </c>
      <c r="I5278" t="s">
        <v>2992</v>
      </c>
      <c r="M5278" t="s">
        <v>2946</v>
      </c>
      <c r="N5278" t="s">
        <v>1268</v>
      </c>
      <c r="O5278" t="s">
        <v>1537</v>
      </c>
      <c r="P5278" s="199">
        <v>5000</v>
      </c>
      <c r="S5278" t="s">
        <v>2947</v>
      </c>
      <c r="T5278" t="s">
        <v>3255</v>
      </c>
      <c r="U5278" s="201">
        <v>3.95</v>
      </c>
      <c r="V5278" t="s">
        <v>62</v>
      </c>
      <c r="W5278" t="s">
        <v>1767</v>
      </c>
      <c r="X5278" t="s">
        <v>1269</v>
      </c>
      <c r="Y5278" t="s">
        <v>3275</v>
      </c>
      <c r="Z5278" t="s">
        <v>1909</v>
      </c>
      <c r="AA5278" t="s">
        <v>4220</v>
      </c>
      <c r="AB5278" s="198">
        <v>37073.875</v>
      </c>
      <c r="AC5278" s="198">
        <v>37103.875</v>
      </c>
    </row>
    <row r="5279" spans="1:29" x14ac:dyDescent="0.25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465000</v>
      </c>
      <c r="G5279" s="202">
        <v>1314370</v>
      </c>
      <c r="H5279" s="198">
        <v>37041.572384259256</v>
      </c>
      <c r="I5279" t="s">
        <v>3095</v>
      </c>
      <c r="M5279" t="s">
        <v>2946</v>
      </c>
      <c r="N5279" t="s">
        <v>1268</v>
      </c>
      <c r="O5279" t="s">
        <v>1278</v>
      </c>
      <c r="Q5279" s="199">
        <v>15000</v>
      </c>
      <c r="S5279" t="s">
        <v>2947</v>
      </c>
      <c r="T5279" t="s">
        <v>3255</v>
      </c>
      <c r="U5279" s="201">
        <v>4.0324999999999998</v>
      </c>
      <c r="V5279" t="s">
        <v>71</v>
      </c>
      <c r="W5279" t="s">
        <v>1767</v>
      </c>
      <c r="X5279" t="s">
        <v>1269</v>
      </c>
      <c r="Y5279" t="s">
        <v>3275</v>
      </c>
      <c r="Z5279" t="s">
        <v>1909</v>
      </c>
      <c r="AA5279" t="s">
        <v>4221</v>
      </c>
      <c r="AB5279" s="198">
        <v>37104.875</v>
      </c>
      <c r="AC5279" s="198">
        <v>37134.875</v>
      </c>
    </row>
    <row r="5280" spans="1:29" x14ac:dyDescent="0.25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92</v>
      </c>
      <c r="F5280" s="213">
        <f t="shared" si="419"/>
        <v>4600</v>
      </c>
      <c r="G5280" s="202">
        <v>1314369</v>
      </c>
      <c r="H5280" s="198">
        <v>37041.572384259256</v>
      </c>
      <c r="I5280" t="s">
        <v>1523</v>
      </c>
      <c r="M5280" t="s">
        <v>1657</v>
      </c>
      <c r="N5280" t="s">
        <v>2977</v>
      </c>
      <c r="O5280" t="s">
        <v>1214</v>
      </c>
      <c r="Q5280" s="199">
        <v>50</v>
      </c>
      <c r="S5280" t="s">
        <v>2945</v>
      </c>
      <c r="T5280" t="s">
        <v>3255</v>
      </c>
      <c r="U5280" s="201">
        <v>50.5</v>
      </c>
      <c r="V5280" t="s">
        <v>4814</v>
      </c>
      <c r="W5280" t="s">
        <v>1253</v>
      </c>
      <c r="X5280" t="s">
        <v>3001</v>
      </c>
      <c r="Y5280" t="s">
        <v>1072</v>
      </c>
      <c r="Z5280" t="s">
        <v>1904</v>
      </c>
      <c r="AA5280">
        <v>626725.1</v>
      </c>
      <c r="AB5280" s="198">
        <v>37165.71597222222</v>
      </c>
      <c r="AC5280" s="198">
        <v>37256.71597222222</v>
      </c>
    </row>
    <row r="5281" spans="1:29" x14ac:dyDescent="0.25">
      <c r="A5281" s="44" t="str">
        <f t="shared" si="415"/>
        <v>US Crude Financial</v>
      </c>
      <c r="B5281" s="44" t="str">
        <f t="shared" si="416"/>
        <v>US</v>
      </c>
      <c r="C5281" s="44" t="str">
        <f t="shared" si="417"/>
        <v>Crude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50000</v>
      </c>
      <c r="G5281" s="202">
        <v>1314372</v>
      </c>
      <c r="H5281" s="198">
        <v>37041.57240740741</v>
      </c>
      <c r="I5281" t="s">
        <v>1267</v>
      </c>
      <c r="M5281" t="s">
        <v>3086</v>
      </c>
      <c r="N5281" t="s">
        <v>1063</v>
      </c>
      <c r="O5281" t="s">
        <v>2972</v>
      </c>
      <c r="P5281" s="199">
        <v>50000</v>
      </c>
      <c r="S5281" t="s">
        <v>2953</v>
      </c>
      <c r="T5281" t="s">
        <v>3255</v>
      </c>
      <c r="U5281" s="201">
        <v>28.59</v>
      </c>
      <c r="V5281" t="s">
        <v>3332</v>
      </c>
      <c r="W5281" t="s">
        <v>1065</v>
      </c>
      <c r="X5281" t="s">
        <v>1066</v>
      </c>
      <c r="Y5281" t="s">
        <v>1670</v>
      </c>
      <c r="Z5281" t="s">
        <v>1909</v>
      </c>
      <c r="AA5281">
        <v>109911</v>
      </c>
      <c r="AB5281" s="198">
        <v>37073</v>
      </c>
      <c r="AC5281" s="198">
        <v>37103</v>
      </c>
    </row>
    <row r="5282" spans="1:29" x14ac:dyDescent="0.25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310000</v>
      </c>
      <c r="G5282" s="202">
        <v>1314373</v>
      </c>
      <c r="H5282" s="198">
        <v>37041.572430555556</v>
      </c>
      <c r="I5282" t="s">
        <v>1241</v>
      </c>
      <c r="M5282" t="s">
        <v>2946</v>
      </c>
      <c r="N5282" t="s">
        <v>1268</v>
      </c>
      <c r="O5282" t="s">
        <v>1537</v>
      </c>
      <c r="Q5282" s="199">
        <v>10000</v>
      </c>
      <c r="S5282" t="s">
        <v>2947</v>
      </c>
      <c r="T5282" t="s">
        <v>3255</v>
      </c>
      <c r="U5282" s="201">
        <v>3.96</v>
      </c>
      <c r="V5282" t="s">
        <v>2568</v>
      </c>
      <c r="W5282" t="s">
        <v>1767</v>
      </c>
      <c r="X5282" t="s">
        <v>1269</v>
      </c>
      <c r="Y5282" t="s">
        <v>3275</v>
      </c>
      <c r="Z5282" t="s">
        <v>1909</v>
      </c>
      <c r="AA5282" t="s">
        <v>4222</v>
      </c>
      <c r="AB5282" s="198">
        <v>37073.875</v>
      </c>
      <c r="AC5282" s="198">
        <v>37103.875</v>
      </c>
    </row>
    <row r="5283" spans="1:29" x14ac:dyDescent="0.25">
      <c r="A5283" s="44" t="str">
        <f t="shared" si="415"/>
        <v xml:space="preserve"> Natural Gas Physical</v>
      </c>
      <c r="B5283" s="44" t="str">
        <f t="shared" si="416"/>
        <v/>
      </c>
      <c r="C5283" s="44" t="str">
        <f t="shared" si="417"/>
        <v>Natural Gas</v>
      </c>
      <c r="D5283" s="44" t="str">
        <f t="shared" si="418"/>
        <v>Physical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10000</v>
      </c>
      <c r="G5283" s="202">
        <v>1314374</v>
      </c>
      <c r="H5283" s="198">
        <v>37041.572430555556</v>
      </c>
      <c r="I5283" t="s">
        <v>3341</v>
      </c>
      <c r="M5283" t="s">
        <v>2946</v>
      </c>
      <c r="N5283" t="s">
        <v>96</v>
      </c>
      <c r="O5283" t="s">
        <v>1016</v>
      </c>
      <c r="Q5283" s="199">
        <v>10000</v>
      </c>
      <c r="S5283" t="s">
        <v>3329</v>
      </c>
      <c r="T5283" t="s">
        <v>97</v>
      </c>
      <c r="U5283" s="201">
        <v>5.0599999999999996</v>
      </c>
      <c r="V5283" t="s">
        <v>3342</v>
      </c>
      <c r="W5283" t="s">
        <v>98</v>
      </c>
      <c r="X5283" t="s">
        <v>99</v>
      </c>
      <c r="Y5283" t="s">
        <v>1528</v>
      </c>
      <c r="Z5283" t="s">
        <v>1910</v>
      </c>
      <c r="AA5283">
        <v>819203</v>
      </c>
      <c r="AB5283" s="198">
        <v>37041.875</v>
      </c>
      <c r="AC5283" s="198">
        <v>37041.875</v>
      </c>
    </row>
    <row r="5284" spans="1:29" x14ac:dyDescent="0.25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</v>
      </c>
      <c r="F5284" s="213">
        <f t="shared" si="419"/>
        <v>10000</v>
      </c>
      <c r="G5284" s="202">
        <v>1314375</v>
      </c>
      <c r="H5284" s="198">
        <v>37041.572442129633</v>
      </c>
      <c r="I5284" t="s">
        <v>1464</v>
      </c>
      <c r="M5284" t="s">
        <v>2946</v>
      </c>
      <c r="N5284" t="s">
        <v>1524</v>
      </c>
      <c r="O5284" t="s">
        <v>3990</v>
      </c>
      <c r="P5284" s="199">
        <v>10000</v>
      </c>
      <c r="S5284" t="s">
        <v>2947</v>
      </c>
      <c r="T5284" t="s">
        <v>3255</v>
      </c>
      <c r="U5284" s="201">
        <v>3.86</v>
      </c>
      <c r="V5284" t="s">
        <v>4928</v>
      </c>
      <c r="W5284" t="s">
        <v>1101</v>
      </c>
      <c r="X5284" t="s">
        <v>1102</v>
      </c>
      <c r="Y5284" t="s">
        <v>1528</v>
      </c>
      <c r="Z5284" t="s">
        <v>1909</v>
      </c>
      <c r="AA5284">
        <v>819204</v>
      </c>
      <c r="AB5284" s="198">
        <v>37043.875</v>
      </c>
      <c r="AC5284" s="198">
        <v>37043.875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310000</v>
      </c>
      <c r="G5285" s="202">
        <v>1314376</v>
      </c>
      <c r="H5285" s="198">
        <v>37041.572476851848</v>
      </c>
      <c r="I5285" t="s">
        <v>1226</v>
      </c>
      <c r="M5285" t="s">
        <v>2946</v>
      </c>
      <c r="N5285" t="s">
        <v>1268</v>
      </c>
      <c r="O5285" t="s">
        <v>1537</v>
      </c>
      <c r="Q5285" s="199">
        <v>10000</v>
      </c>
      <c r="S5285" t="s">
        <v>2947</v>
      </c>
      <c r="T5285" t="s">
        <v>3255</v>
      </c>
      <c r="U5285" s="201">
        <v>3.96</v>
      </c>
      <c r="V5285" t="s">
        <v>3441</v>
      </c>
      <c r="W5285" t="s">
        <v>1767</v>
      </c>
      <c r="X5285" t="s">
        <v>1269</v>
      </c>
      <c r="Y5285" t="s">
        <v>3275</v>
      </c>
      <c r="Z5285" t="s">
        <v>1909</v>
      </c>
      <c r="AA5285" t="s">
        <v>4223</v>
      </c>
      <c r="AB5285" s="198">
        <v>37073.875</v>
      </c>
      <c r="AC5285" s="198">
        <v>37103.875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1314377</v>
      </c>
      <c r="H5286" s="198">
        <v>37041.572500000002</v>
      </c>
      <c r="I5286" t="s">
        <v>75</v>
      </c>
      <c r="M5286" t="s">
        <v>2946</v>
      </c>
      <c r="N5286" t="s">
        <v>1268</v>
      </c>
      <c r="O5286" t="s">
        <v>4101</v>
      </c>
      <c r="Q5286" s="199">
        <v>5000</v>
      </c>
      <c r="S5286" t="s">
        <v>2947</v>
      </c>
      <c r="T5286" t="s">
        <v>3255</v>
      </c>
      <c r="U5286" s="201">
        <v>3.1349999999999998</v>
      </c>
      <c r="V5286" t="s">
        <v>4102</v>
      </c>
      <c r="W5286" t="s">
        <v>2919</v>
      </c>
      <c r="X5286" t="s">
        <v>1210</v>
      </c>
      <c r="Y5286" t="s">
        <v>3275</v>
      </c>
      <c r="Z5286" t="s">
        <v>1909</v>
      </c>
      <c r="AA5286" t="s">
        <v>4224</v>
      </c>
      <c r="AB5286" s="198">
        <v>37043.875</v>
      </c>
      <c r="AC5286" s="198">
        <v>37072.875</v>
      </c>
    </row>
    <row r="5287" spans="1:29" x14ac:dyDescent="0.25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1314378</v>
      </c>
      <c r="H5287" s="198">
        <v>37041.572523148148</v>
      </c>
      <c r="I5287" t="s">
        <v>1600</v>
      </c>
      <c r="M5287" t="s">
        <v>2946</v>
      </c>
      <c r="N5287" t="s">
        <v>1268</v>
      </c>
      <c r="O5287" t="s">
        <v>1537</v>
      </c>
      <c r="P5287" s="199">
        <v>5000</v>
      </c>
      <c r="S5287" t="s">
        <v>2947</v>
      </c>
      <c r="T5287" t="s">
        <v>3255</v>
      </c>
      <c r="U5287" s="201">
        <v>3.9550000000000001</v>
      </c>
      <c r="V5287" t="s">
        <v>284</v>
      </c>
      <c r="W5287" t="s">
        <v>1767</v>
      </c>
      <c r="X5287" t="s">
        <v>1269</v>
      </c>
      <c r="Y5287" t="s">
        <v>3275</v>
      </c>
      <c r="Z5287" t="s">
        <v>1909</v>
      </c>
      <c r="AA5287" t="s">
        <v>4225</v>
      </c>
      <c r="AB5287" s="198">
        <v>37073.875</v>
      </c>
      <c r="AC5287" s="198">
        <v>37103.875</v>
      </c>
    </row>
    <row r="5288" spans="1:29" x14ac:dyDescent="0.25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1314380</v>
      </c>
      <c r="H5288" s="198">
        <v>37041.572534722225</v>
      </c>
      <c r="I5288" t="s">
        <v>1395</v>
      </c>
      <c r="M5288" t="s">
        <v>3086</v>
      </c>
      <c r="N5288" t="s">
        <v>1063</v>
      </c>
      <c r="O5288" t="s">
        <v>1344</v>
      </c>
      <c r="P5288" s="199">
        <v>50000</v>
      </c>
      <c r="S5288" t="s">
        <v>2953</v>
      </c>
      <c r="T5288" t="s">
        <v>3255</v>
      </c>
      <c r="U5288" s="201">
        <v>28.57</v>
      </c>
      <c r="V5288" t="s">
        <v>3344</v>
      </c>
      <c r="W5288" t="s">
        <v>1065</v>
      </c>
      <c r="X5288" t="s">
        <v>1120</v>
      </c>
      <c r="Y5288" t="s">
        <v>1670</v>
      </c>
      <c r="Z5288" t="s">
        <v>1909</v>
      </c>
      <c r="AA5288">
        <v>109912</v>
      </c>
      <c r="AB5288" s="198">
        <v>37073</v>
      </c>
      <c r="AC5288" s="198">
        <v>37103</v>
      </c>
    </row>
    <row r="5289" spans="1:29" x14ac:dyDescent="0.25">
      <c r="A5289" s="44" t="str">
        <f t="shared" si="415"/>
        <v>US Natural Gas Physical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1314381</v>
      </c>
      <c r="H5289" s="198">
        <v>37041.572546296295</v>
      </c>
      <c r="I5289" t="s">
        <v>75</v>
      </c>
      <c r="M5289" t="s">
        <v>2946</v>
      </c>
      <c r="N5289" t="s">
        <v>1524</v>
      </c>
      <c r="O5289" t="s">
        <v>3990</v>
      </c>
      <c r="P5289" s="199">
        <v>10000</v>
      </c>
      <c r="S5289" t="s">
        <v>2947</v>
      </c>
      <c r="T5289" t="s">
        <v>3255</v>
      </c>
      <c r="U5289" s="201">
        <v>3.85</v>
      </c>
      <c r="V5289" t="s">
        <v>76</v>
      </c>
      <c r="W5289" t="s">
        <v>1101</v>
      </c>
      <c r="X5289" t="s">
        <v>1102</v>
      </c>
      <c r="Y5289" t="s">
        <v>1528</v>
      </c>
      <c r="Z5289" t="s">
        <v>1909</v>
      </c>
      <c r="AA5289">
        <v>819205</v>
      </c>
      <c r="AB5289" s="198">
        <v>37043.875</v>
      </c>
      <c r="AC5289" s="198">
        <v>37043.875</v>
      </c>
    </row>
    <row r="5290" spans="1:29" x14ac:dyDescent="0.25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615000</v>
      </c>
      <c r="G5290" s="202">
        <v>1314385</v>
      </c>
      <c r="H5290" s="198">
        <v>37041.572615740741</v>
      </c>
      <c r="I5290" t="s">
        <v>1523</v>
      </c>
      <c r="M5290" t="s">
        <v>2946</v>
      </c>
      <c r="N5290" t="s">
        <v>1268</v>
      </c>
      <c r="O5290" t="s">
        <v>251</v>
      </c>
      <c r="P5290" s="199">
        <v>5000</v>
      </c>
      <c r="S5290" t="s">
        <v>2947</v>
      </c>
      <c r="T5290" t="s">
        <v>3255</v>
      </c>
      <c r="U5290" s="201">
        <v>4.04</v>
      </c>
      <c r="V5290" t="s">
        <v>1115</v>
      </c>
      <c r="W5290" t="s">
        <v>1767</v>
      </c>
      <c r="X5290" t="s">
        <v>1269</v>
      </c>
      <c r="Y5290" t="s">
        <v>3275</v>
      </c>
      <c r="Z5290" t="s">
        <v>1909</v>
      </c>
      <c r="AA5290" t="s">
        <v>4226</v>
      </c>
      <c r="AB5290" s="198">
        <v>37073</v>
      </c>
      <c r="AC5290" s="198">
        <v>37195</v>
      </c>
    </row>
    <row r="5291" spans="1:29" x14ac:dyDescent="0.25">
      <c r="A5291" s="44" t="str">
        <f t="shared" si="415"/>
        <v>US Natural Gas Financial</v>
      </c>
      <c r="B5291" s="44" t="str">
        <f t="shared" si="416"/>
        <v>US</v>
      </c>
      <c r="C5291" s="44" t="str">
        <f t="shared" si="417"/>
        <v>Natural Gas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31</v>
      </c>
      <c r="F5291" s="213">
        <f t="shared" si="419"/>
        <v>620000</v>
      </c>
      <c r="G5291" s="202">
        <v>1314387</v>
      </c>
      <c r="H5291" s="198">
        <v>37041.572650462964</v>
      </c>
      <c r="I5291" t="s">
        <v>2976</v>
      </c>
      <c r="M5291" t="s">
        <v>2946</v>
      </c>
      <c r="N5291" t="s">
        <v>1268</v>
      </c>
      <c r="O5291" t="s">
        <v>1537</v>
      </c>
      <c r="Q5291" s="199">
        <v>20000</v>
      </c>
      <c r="S5291" t="s">
        <v>2947</v>
      </c>
      <c r="T5291" t="s">
        <v>3255</v>
      </c>
      <c r="U5291" s="201">
        <v>3.96</v>
      </c>
      <c r="V5291" t="s">
        <v>3002</v>
      </c>
      <c r="W5291" t="s">
        <v>1767</v>
      </c>
      <c r="X5291" t="s">
        <v>1269</v>
      </c>
      <c r="Y5291" t="s">
        <v>3275</v>
      </c>
      <c r="Z5291" t="s">
        <v>1909</v>
      </c>
      <c r="AA5291" t="s">
        <v>4227</v>
      </c>
      <c r="AB5291" s="198">
        <v>37073.875</v>
      </c>
      <c r="AC5291" s="198">
        <v>37103.875</v>
      </c>
    </row>
    <row r="5292" spans="1:29" x14ac:dyDescent="0.25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1314389</v>
      </c>
      <c r="H5292" s="198">
        <v>37041.572696759256</v>
      </c>
      <c r="I5292" t="s">
        <v>1226</v>
      </c>
      <c r="M5292" t="s">
        <v>2946</v>
      </c>
      <c r="N5292" t="s">
        <v>96</v>
      </c>
      <c r="O5292" t="s">
        <v>3128</v>
      </c>
      <c r="Q5292" s="199">
        <v>5000</v>
      </c>
      <c r="S5292" t="s">
        <v>3329</v>
      </c>
      <c r="T5292" t="s">
        <v>97</v>
      </c>
      <c r="U5292" s="201">
        <v>5.19</v>
      </c>
      <c r="V5292" t="s">
        <v>1162</v>
      </c>
      <c r="W5292" t="s">
        <v>1502</v>
      </c>
      <c r="X5292" t="s">
        <v>99</v>
      </c>
      <c r="Y5292" t="s">
        <v>1528</v>
      </c>
      <c r="Z5292" t="s">
        <v>1910</v>
      </c>
      <c r="AA5292">
        <v>819206</v>
      </c>
      <c r="AB5292" s="198">
        <v>37043.875</v>
      </c>
      <c r="AC5292" s="198">
        <v>37072.875</v>
      </c>
    </row>
    <row r="5293" spans="1:29" x14ac:dyDescent="0.25">
      <c r="A5293" s="44" t="str">
        <f t="shared" si="415"/>
        <v xml:space="preserve"> Natural Gas Physical</v>
      </c>
      <c r="B5293" s="44" t="str">
        <f t="shared" si="416"/>
        <v/>
      </c>
      <c r="C5293" s="44" t="str">
        <f t="shared" si="417"/>
        <v>Natural Gas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150000</v>
      </c>
      <c r="G5293" s="202">
        <v>1314390</v>
      </c>
      <c r="H5293" s="198">
        <v>37041.572708333333</v>
      </c>
      <c r="I5293" t="s">
        <v>1395</v>
      </c>
      <c r="M5293" t="s">
        <v>2946</v>
      </c>
      <c r="N5293" t="s">
        <v>1556</v>
      </c>
      <c r="O5293" t="s">
        <v>422</v>
      </c>
      <c r="Q5293" s="199">
        <v>5000</v>
      </c>
      <c r="S5293" t="s">
        <v>2947</v>
      </c>
      <c r="T5293" t="s">
        <v>3255</v>
      </c>
      <c r="U5293" s="201">
        <v>4.07</v>
      </c>
      <c r="V5293" t="s">
        <v>890</v>
      </c>
      <c r="W5293" t="s">
        <v>1557</v>
      </c>
      <c r="X5293" t="s">
        <v>1558</v>
      </c>
      <c r="Y5293" t="s">
        <v>1528</v>
      </c>
      <c r="Z5293" t="s">
        <v>1909</v>
      </c>
      <c r="AA5293">
        <v>819207</v>
      </c>
      <c r="AB5293" s="198">
        <v>37043.875</v>
      </c>
      <c r="AC5293" s="198">
        <v>37072.875</v>
      </c>
    </row>
    <row r="5294" spans="1:29" x14ac:dyDescent="0.25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1314394</v>
      </c>
      <c r="H5294" s="198">
        <v>37041.572754629633</v>
      </c>
      <c r="I5294" t="s">
        <v>867</v>
      </c>
      <c r="M5294" t="s">
        <v>2946</v>
      </c>
      <c r="N5294" t="s">
        <v>1268</v>
      </c>
      <c r="O5294" t="s">
        <v>2049</v>
      </c>
      <c r="Q5294" s="199">
        <v>10000</v>
      </c>
      <c r="S5294" t="s">
        <v>2947</v>
      </c>
      <c r="T5294" t="s">
        <v>3255</v>
      </c>
      <c r="U5294" s="201">
        <v>3.75</v>
      </c>
      <c r="V5294" t="s">
        <v>868</v>
      </c>
      <c r="W5294" t="s">
        <v>91</v>
      </c>
      <c r="X5294" t="s">
        <v>1279</v>
      </c>
      <c r="Y5294" t="s">
        <v>3275</v>
      </c>
      <c r="Z5294" t="s">
        <v>1909</v>
      </c>
      <c r="AA5294" t="s">
        <v>4228</v>
      </c>
      <c r="AB5294" s="198">
        <v>37043.875</v>
      </c>
      <c r="AC5294" s="198">
        <v>37072.875</v>
      </c>
    </row>
    <row r="5295" spans="1:29" x14ac:dyDescent="0.25">
      <c r="A5295" s="44" t="str">
        <f t="shared" si="415"/>
        <v>US Natural Gas Physical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Physical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1314395</v>
      </c>
      <c r="H5295" s="198">
        <v>37041.572777777779</v>
      </c>
      <c r="I5295" t="s">
        <v>1551</v>
      </c>
      <c r="M5295" t="s">
        <v>2946</v>
      </c>
      <c r="N5295" t="s">
        <v>1524</v>
      </c>
      <c r="O5295" t="s">
        <v>350</v>
      </c>
      <c r="Q5295" s="199">
        <v>10000</v>
      </c>
      <c r="S5295" t="s">
        <v>2947</v>
      </c>
      <c r="T5295" t="s">
        <v>3255</v>
      </c>
      <c r="U5295" s="201">
        <v>3.91</v>
      </c>
      <c r="V5295" t="s">
        <v>3174</v>
      </c>
      <c r="W5295" t="s">
        <v>1101</v>
      </c>
      <c r="X5295" t="s">
        <v>1102</v>
      </c>
      <c r="Y5295" t="s">
        <v>1528</v>
      </c>
      <c r="Z5295" t="s">
        <v>1909</v>
      </c>
      <c r="AA5295">
        <v>819209</v>
      </c>
      <c r="AB5295" s="198">
        <v>37043.875</v>
      </c>
      <c r="AC5295" s="198">
        <v>37072.875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1314397</v>
      </c>
      <c r="H5296" s="198">
        <v>37041.572789351849</v>
      </c>
      <c r="I5296" t="s">
        <v>1435</v>
      </c>
      <c r="M5296" t="s">
        <v>2946</v>
      </c>
      <c r="N5296" t="s">
        <v>1268</v>
      </c>
      <c r="O5296" t="s">
        <v>1537</v>
      </c>
      <c r="P5296" s="199">
        <v>10000</v>
      </c>
      <c r="S5296" t="s">
        <v>2947</v>
      </c>
      <c r="T5296" t="s">
        <v>3255</v>
      </c>
      <c r="U5296" s="201">
        <v>3.9550000000000001</v>
      </c>
      <c r="V5296" t="s">
        <v>1341</v>
      </c>
      <c r="W5296" t="s">
        <v>1767</v>
      </c>
      <c r="X5296" t="s">
        <v>1269</v>
      </c>
      <c r="Y5296" t="s">
        <v>3275</v>
      </c>
      <c r="Z5296" t="s">
        <v>1909</v>
      </c>
      <c r="AA5296" t="s">
        <v>4229</v>
      </c>
      <c r="AB5296" s="198">
        <v>37073.875</v>
      </c>
      <c r="AC5296" s="198">
        <v>37103.875</v>
      </c>
    </row>
    <row r="5297" spans="1:29" x14ac:dyDescent="0.25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151</v>
      </c>
      <c r="F5297" s="213">
        <f t="shared" si="419"/>
        <v>755000</v>
      </c>
      <c r="G5297" s="202">
        <v>1314400</v>
      </c>
      <c r="H5297" s="198">
        <v>37041.572881944441</v>
      </c>
      <c r="I5297" t="s">
        <v>3225</v>
      </c>
      <c r="M5297" t="s">
        <v>2946</v>
      </c>
      <c r="N5297" t="s">
        <v>1268</v>
      </c>
      <c r="O5297" t="s">
        <v>1555</v>
      </c>
      <c r="P5297" s="199">
        <v>5000</v>
      </c>
      <c r="S5297" t="s">
        <v>2947</v>
      </c>
      <c r="T5297" t="s">
        <v>3255</v>
      </c>
      <c r="U5297" s="201">
        <v>4.3600000000000003</v>
      </c>
      <c r="V5297" t="s">
        <v>1437</v>
      </c>
      <c r="W5297" t="s">
        <v>1767</v>
      </c>
      <c r="X5297" t="s">
        <v>1269</v>
      </c>
      <c r="Y5297" t="s">
        <v>3275</v>
      </c>
      <c r="Z5297" t="s">
        <v>1909</v>
      </c>
      <c r="AA5297" t="s">
        <v>4230</v>
      </c>
      <c r="AB5297" s="198">
        <v>37196</v>
      </c>
      <c r="AC5297" s="198">
        <v>37346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310000</v>
      </c>
      <c r="G5298" s="202">
        <v>1314401</v>
      </c>
      <c r="H5298" s="198">
        <v>37041.572916666664</v>
      </c>
      <c r="I5298" t="s">
        <v>2992</v>
      </c>
      <c r="M5298" t="s">
        <v>2946</v>
      </c>
      <c r="N5298" t="s">
        <v>1268</v>
      </c>
      <c r="O5298" t="s">
        <v>1537</v>
      </c>
      <c r="P5298" s="199">
        <v>10000</v>
      </c>
      <c r="S5298" t="s">
        <v>2947</v>
      </c>
      <c r="T5298" t="s">
        <v>3255</v>
      </c>
      <c r="U5298" s="201">
        <v>3.96</v>
      </c>
      <c r="V5298" t="s">
        <v>62</v>
      </c>
      <c r="W5298" t="s">
        <v>1767</v>
      </c>
      <c r="X5298" t="s">
        <v>1269</v>
      </c>
      <c r="Y5298" t="s">
        <v>3275</v>
      </c>
      <c r="Z5298" t="s">
        <v>1909</v>
      </c>
      <c r="AA5298" t="s">
        <v>4231</v>
      </c>
      <c r="AB5298" s="198">
        <v>37073.875</v>
      </c>
      <c r="AC5298" s="198">
        <v>37103.875</v>
      </c>
    </row>
    <row r="5299" spans="1:29" x14ac:dyDescent="0.25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155000</v>
      </c>
      <c r="G5299" s="202">
        <v>1314402</v>
      </c>
      <c r="H5299" s="198">
        <v>37041.572951388887</v>
      </c>
      <c r="I5299" t="s">
        <v>1299</v>
      </c>
      <c r="M5299" t="s">
        <v>2946</v>
      </c>
      <c r="N5299" t="s">
        <v>1268</v>
      </c>
      <c r="O5299" t="s">
        <v>1537</v>
      </c>
      <c r="P5299" s="199">
        <v>5000</v>
      </c>
      <c r="S5299" t="s">
        <v>2947</v>
      </c>
      <c r="T5299" t="s">
        <v>3255</v>
      </c>
      <c r="U5299" s="201">
        <v>3.9550000000000001</v>
      </c>
      <c r="V5299" t="s">
        <v>2363</v>
      </c>
      <c r="W5299" t="s">
        <v>1767</v>
      </c>
      <c r="X5299" t="s">
        <v>1269</v>
      </c>
      <c r="Y5299" t="s">
        <v>3275</v>
      </c>
      <c r="Z5299" t="s">
        <v>1909</v>
      </c>
      <c r="AA5299" t="s">
        <v>4232</v>
      </c>
      <c r="AB5299" s="198">
        <v>37073.875</v>
      </c>
      <c r="AC5299" s="198">
        <v>37103.875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151</v>
      </c>
      <c r="F5300" s="213">
        <f t="shared" si="419"/>
        <v>377500</v>
      </c>
      <c r="G5300" s="202">
        <v>1314403</v>
      </c>
      <c r="H5300" s="198">
        <v>37041.57298611111</v>
      </c>
      <c r="I5300" t="s">
        <v>3195</v>
      </c>
      <c r="M5300" t="s">
        <v>2946</v>
      </c>
      <c r="N5300" t="s">
        <v>1268</v>
      </c>
      <c r="O5300" t="s">
        <v>1555</v>
      </c>
      <c r="P5300" s="199">
        <v>2500</v>
      </c>
      <c r="S5300" t="s">
        <v>2947</v>
      </c>
      <c r="T5300" t="s">
        <v>3255</v>
      </c>
      <c r="U5300" s="201">
        <v>4.3600000000000003</v>
      </c>
      <c r="V5300" t="s">
        <v>3224</v>
      </c>
      <c r="W5300" t="s">
        <v>1767</v>
      </c>
      <c r="X5300" t="s">
        <v>1269</v>
      </c>
      <c r="Y5300" t="s">
        <v>3275</v>
      </c>
      <c r="Z5300" t="s">
        <v>1909</v>
      </c>
      <c r="AA5300" t="s">
        <v>4233</v>
      </c>
      <c r="AB5300" s="198">
        <v>37196</v>
      </c>
      <c r="AC5300" s="198">
        <v>37346</v>
      </c>
    </row>
    <row r="5301" spans="1:29" x14ac:dyDescent="0.25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31</v>
      </c>
      <c r="F5301" s="213">
        <f t="shared" si="419"/>
        <v>465000</v>
      </c>
      <c r="G5301" s="202">
        <v>1314405</v>
      </c>
      <c r="H5301" s="198">
        <v>37041.573009259257</v>
      </c>
      <c r="I5301" t="s">
        <v>1267</v>
      </c>
      <c r="M5301" t="s">
        <v>2946</v>
      </c>
      <c r="N5301" t="s">
        <v>1268</v>
      </c>
      <c r="O5301" t="s">
        <v>1537</v>
      </c>
      <c r="P5301" s="199">
        <v>15000</v>
      </c>
      <c r="S5301" t="s">
        <v>2947</v>
      </c>
      <c r="T5301" t="s">
        <v>3255</v>
      </c>
      <c r="U5301" s="201">
        <v>3.9550000000000001</v>
      </c>
      <c r="V5301" t="s">
        <v>1485</v>
      </c>
      <c r="W5301" t="s">
        <v>1767</v>
      </c>
      <c r="X5301" t="s">
        <v>1269</v>
      </c>
      <c r="Y5301" t="s">
        <v>3275</v>
      </c>
      <c r="Z5301" t="s">
        <v>1909</v>
      </c>
      <c r="AA5301" t="s">
        <v>4234</v>
      </c>
      <c r="AB5301" s="198">
        <v>37073.875</v>
      </c>
      <c r="AC5301" s="198">
        <v>37103.875</v>
      </c>
    </row>
    <row r="5302" spans="1:29" x14ac:dyDescent="0.25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30</v>
      </c>
      <c r="F5302" s="213">
        <f t="shared" si="419"/>
        <v>300000</v>
      </c>
      <c r="G5302" s="202">
        <v>1314406</v>
      </c>
      <c r="H5302" s="198">
        <v>37041.573020833333</v>
      </c>
      <c r="I5302" t="s">
        <v>1532</v>
      </c>
      <c r="M5302" t="s">
        <v>2946</v>
      </c>
      <c r="N5302" t="s">
        <v>1268</v>
      </c>
      <c r="O5302" t="s">
        <v>74</v>
      </c>
      <c r="P5302" s="199">
        <v>10000</v>
      </c>
      <c r="S5302" t="s">
        <v>2947</v>
      </c>
      <c r="T5302" t="s">
        <v>3255</v>
      </c>
      <c r="U5302" s="201">
        <v>3.8849999999999998</v>
      </c>
      <c r="V5302" t="s">
        <v>3041</v>
      </c>
      <c r="W5302" t="s">
        <v>1580</v>
      </c>
      <c r="X5302" t="s">
        <v>1093</v>
      </c>
      <c r="Y5302" t="s">
        <v>3275</v>
      </c>
      <c r="Z5302" t="s">
        <v>1909</v>
      </c>
      <c r="AA5302" t="s">
        <v>4235</v>
      </c>
      <c r="AB5302" s="198">
        <v>37043.875</v>
      </c>
      <c r="AC5302" s="198">
        <v>37072.875</v>
      </c>
    </row>
    <row r="5303" spans="1:29" x14ac:dyDescent="0.25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31</v>
      </c>
      <c r="F5303" s="213">
        <f t="shared" si="419"/>
        <v>620000</v>
      </c>
      <c r="G5303" s="202">
        <v>1314407</v>
      </c>
      <c r="H5303" s="198">
        <v>37041.573055555556</v>
      </c>
      <c r="I5303" t="s">
        <v>1241</v>
      </c>
      <c r="M5303" t="s">
        <v>2946</v>
      </c>
      <c r="N5303" t="s">
        <v>1268</v>
      </c>
      <c r="O5303" t="s">
        <v>1278</v>
      </c>
      <c r="Q5303" s="199">
        <v>20000</v>
      </c>
      <c r="S5303" t="s">
        <v>2947</v>
      </c>
      <c r="T5303" t="s">
        <v>3255</v>
      </c>
      <c r="U5303" s="201">
        <v>4.0374999999999996</v>
      </c>
      <c r="V5303" t="s">
        <v>3385</v>
      </c>
      <c r="W5303" t="s">
        <v>1767</v>
      </c>
      <c r="X5303" t="s">
        <v>1269</v>
      </c>
      <c r="Y5303" t="s">
        <v>3275</v>
      </c>
      <c r="Z5303" t="s">
        <v>1909</v>
      </c>
      <c r="AA5303" t="s">
        <v>4236</v>
      </c>
      <c r="AB5303" s="198">
        <v>37104.875</v>
      </c>
      <c r="AC5303" s="198">
        <v>37134.875</v>
      </c>
    </row>
    <row r="5304" spans="1:29" x14ac:dyDescent="0.25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150000</v>
      </c>
      <c r="G5304" s="202">
        <v>1314411</v>
      </c>
      <c r="H5304" s="198">
        <v>37041.573194444441</v>
      </c>
      <c r="I5304" t="s">
        <v>3151</v>
      </c>
      <c r="M5304" t="s">
        <v>2946</v>
      </c>
      <c r="N5304" t="s">
        <v>1268</v>
      </c>
      <c r="O5304" t="s">
        <v>74</v>
      </c>
      <c r="P5304" s="199">
        <v>5000</v>
      </c>
      <c r="S5304" t="s">
        <v>2947</v>
      </c>
      <c r="T5304" t="s">
        <v>3255</v>
      </c>
      <c r="U5304" s="201">
        <v>3.88</v>
      </c>
      <c r="V5304" t="s">
        <v>530</v>
      </c>
      <c r="W5304" t="s">
        <v>1580</v>
      </c>
      <c r="X5304" t="s">
        <v>1093</v>
      </c>
      <c r="Y5304" t="s">
        <v>3275</v>
      </c>
      <c r="Z5304" t="s">
        <v>1909</v>
      </c>
      <c r="AA5304" t="s">
        <v>4237</v>
      </c>
      <c r="AB5304" s="198">
        <v>37043.875</v>
      </c>
      <c r="AC5304" s="198">
        <v>37072.875</v>
      </c>
    </row>
    <row r="5305" spans="1:29" x14ac:dyDescent="0.25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615000</v>
      </c>
      <c r="G5305" s="202">
        <v>1314412</v>
      </c>
      <c r="H5305" s="198">
        <v>37041.573240740741</v>
      </c>
      <c r="I5305" t="s">
        <v>1600</v>
      </c>
      <c r="M5305" t="s">
        <v>2946</v>
      </c>
      <c r="N5305" t="s">
        <v>1268</v>
      </c>
      <c r="O5305" t="s">
        <v>251</v>
      </c>
      <c r="Q5305" s="199">
        <v>5000</v>
      </c>
      <c r="S5305" t="s">
        <v>2947</v>
      </c>
      <c r="T5305" t="s">
        <v>3255</v>
      </c>
      <c r="U5305" s="201">
        <v>4.0449999999999999</v>
      </c>
      <c r="V5305" t="s">
        <v>3905</v>
      </c>
      <c r="W5305" t="s">
        <v>1767</v>
      </c>
      <c r="X5305" t="s">
        <v>1269</v>
      </c>
      <c r="Y5305" t="s">
        <v>3275</v>
      </c>
      <c r="Z5305" t="s">
        <v>1909</v>
      </c>
      <c r="AA5305" t="s">
        <v>4238</v>
      </c>
      <c r="AB5305" s="198">
        <v>37073</v>
      </c>
      <c r="AC5305" s="198">
        <v>37195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450000</v>
      </c>
      <c r="G5306" s="202">
        <v>1314413</v>
      </c>
      <c r="H5306" s="198">
        <v>37041.573275462964</v>
      </c>
      <c r="I5306" t="s">
        <v>1532</v>
      </c>
      <c r="M5306" t="s">
        <v>2946</v>
      </c>
      <c r="N5306" t="s">
        <v>1268</v>
      </c>
      <c r="O5306" t="s">
        <v>1168</v>
      </c>
      <c r="P5306" s="199">
        <v>15000</v>
      </c>
      <c r="S5306" t="s">
        <v>2947</v>
      </c>
      <c r="T5306" t="s">
        <v>3255</v>
      </c>
      <c r="U5306" s="201">
        <v>3.91</v>
      </c>
      <c r="V5306" t="s">
        <v>3208</v>
      </c>
      <c r="W5306" t="s">
        <v>1402</v>
      </c>
      <c r="X5306" t="s">
        <v>1403</v>
      </c>
      <c r="Y5306" t="s">
        <v>3275</v>
      </c>
      <c r="Z5306" t="s">
        <v>1909</v>
      </c>
      <c r="AA5306" t="s">
        <v>4239</v>
      </c>
      <c r="AB5306" s="198">
        <v>37043.875</v>
      </c>
      <c r="AC5306" s="198">
        <v>37072.875</v>
      </c>
    </row>
    <row r="5307" spans="1:29" x14ac:dyDescent="0.25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365</v>
      </c>
      <c r="F5307" s="213">
        <f t="shared" si="419"/>
        <v>1825000</v>
      </c>
      <c r="G5307" s="202">
        <v>1314416</v>
      </c>
      <c r="H5307" s="198">
        <v>37041.573321759257</v>
      </c>
      <c r="I5307" t="s">
        <v>67</v>
      </c>
      <c r="M5307" t="s">
        <v>2946</v>
      </c>
      <c r="N5307" t="s">
        <v>1268</v>
      </c>
      <c r="O5307" t="s">
        <v>1578</v>
      </c>
      <c r="Q5307" s="199">
        <v>5000</v>
      </c>
      <c r="S5307" t="s">
        <v>2947</v>
      </c>
      <c r="T5307" t="s">
        <v>3255</v>
      </c>
      <c r="U5307" s="201">
        <v>4.05</v>
      </c>
      <c r="V5307" t="s">
        <v>2962</v>
      </c>
      <c r="W5307" t="s">
        <v>1767</v>
      </c>
      <c r="X5307" t="s">
        <v>1269</v>
      </c>
      <c r="Y5307" t="s">
        <v>3275</v>
      </c>
      <c r="Z5307" t="s">
        <v>1909</v>
      </c>
      <c r="AA5307" t="s">
        <v>4240</v>
      </c>
      <c r="AB5307" s="198">
        <v>37257.875</v>
      </c>
      <c r="AC5307" s="198">
        <v>37621.875</v>
      </c>
    </row>
    <row r="5308" spans="1:29" x14ac:dyDescent="0.25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31</v>
      </c>
      <c r="F5308" s="213">
        <f t="shared" si="419"/>
        <v>3100</v>
      </c>
      <c r="G5308" s="202">
        <v>1314417</v>
      </c>
      <c r="H5308" s="198">
        <v>37041.573344907411</v>
      </c>
      <c r="I5308" t="s">
        <v>1546</v>
      </c>
      <c r="M5308" t="s">
        <v>2946</v>
      </c>
      <c r="N5308" t="s">
        <v>1507</v>
      </c>
      <c r="O5308" t="s">
        <v>3370</v>
      </c>
      <c r="Q5308" s="199">
        <v>100</v>
      </c>
      <c r="S5308" t="s">
        <v>1441</v>
      </c>
      <c r="T5308" t="s">
        <v>3255</v>
      </c>
      <c r="U5308" s="201">
        <v>0.16</v>
      </c>
      <c r="V5308" t="s">
        <v>3121</v>
      </c>
      <c r="W5308" t="s">
        <v>1442</v>
      </c>
      <c r="X5308" t="s">
        <v>1443</v>
      </c>
      <c r="Y5308" t="s">
        <v>3275</v>
      </c>
      <c r="Z5308" t="s">
        <v>1909</v>
      </c>
      <c r="AA5308" t="s">
        <v>4241</v>
      </c>
      <c r="AB5308" s="198">
        <v>37073</v>
      </c>
      <c r="AC5308" s="198">
        <v>37103</v>
      </c>
    </row>
    <row r="5309" spans="1:29" x14ac:dyDescent="0.25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600</v>
      </c>
      <c r="G5309" s="202">
        <v>1314422</v>
      </c>
      <c r="H5309" s="198">
        <v>37041.573425925926</v>
      </c>
      <c r="I5309" t="s">
        <v>3524</v>
      </c>
      <c r="M5309" t="s">
        <v>2946</v>
      </c>
      <c r="N5309" t="s">
        <v>1507</v>
      </c>
      <c r="O5309" t="s">
        <v>4242</v>
      </c>
      <c r="P5309" s="199">
        <v>20</v>
      </c>
      <c r="S5309" t="s">
        <v>1441</v>
      </c>
      <c r="T5309" t="s">
        <v>3255</v>
      </c>
      <c r="U5309" s="201">
        <v>0.1925</v>
      </c>
      <c r="V5309" t="s">
        <v>3525</v>
      </c>
      <c r="W5309" t="s">
        <v>1442</v>
      </c>
      <c r="X5309" t="s">
        <v>1443</v>
      </c>
      <c r="Y5309" t="s">
        <v>3275</v>
      </c>
      <c r="Z5309" t="s">
        <v>1909</v>
      </c>
      <c r="AA5309" t="s">
        <v>4243</v>
      </c>
      <c r="AB5309" s="198">
        <v>37135</v>
      </c>
      <c r="AC5309" s="198">
        <v>37164</v>
      </c>
    </row>
    <row r="5310" spans="1:29" x14ac:dyDescent="0.25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465000</v>
      </c>
      <c r="G5310" s="202">
        <v>1314426</v>
      </c>
      <c r="H5310" s="198">
        <v>37041.573472222219</v>
      </c>
      <c r="I5310" t="s">
        <v>1267</v>
      </c>
      <c r="M5310" t="s">
        <v>2946</v>
      </c>
      <c r="N5310" t="s">
        <v>1268</v>
      </c>
      <c r="O5310" t="s">
        <v>1537</v>
      </c>
      <c r="Q5310" s="199">
        <v>15000</v>
      </c>
      <c r="S5310" t="s">
        <v>2947</v>
      </c>
      <c r="T5310" t="s">
        <v>3255</v>
      </c>
      <c r="U5310" s="201">
        <v>3.96</v>
      </c>
      <c r="V5310" t="s">
        <v>1490</v>
      </c>
      <c r="W5310" t="s">
        <v>1767</v>
      </c>
      <c r="X5310" t="s">
        <v>1269</v>
      </c>
      <c r="Y5310" t="s">
        <v>3275</v>
      </c>
      <c r="Z5310" t="s">
        <v>1909</v>
      </c>
      <c r="AA5310" t="s">
        <v>4244</v>
      </c>
      <c r="AB5310" s="198">
        <v>37073.875</v>
      </c>
      <c r="AC5310" s="198">
        <v>37103.875</v>
      </c>
    </row>
    <row r="5311" spans="1:29" x14ac:dyDescent="0.25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1314430</v>
      </c>
      <c r="H5311" s="198">
        <v>37041.573541666665</v>
      </c>
      <c r="I5311" t="s">
        <v>1226</v>
      </c>
      <c r="M5311" t="s">
        <v>2946</v>
      </c>
      <c r="N5311" t="s">
        <v>1268</v>
      </c>
      <c r="O5311" t="s">
        <v>74</v>
      </c>
      <c r="Q5311" s="199">
        <v>10000</v>
      </c>
      <c r="S5311" t="s">
        <v>2947</v>
      </c>
      <c r="T5311" t="s">
        <v>3255</v>
      </c>
      <c r="U5311" s="201">
        <v>3.88</v>
      </c>
      <c r="V5311" t="s">
        <v>512</v>
      </c>
      <c r="W5311" t="s">
        <v>1580</v>
      </c>
      <c r="X5311" t="s">
        <v>1093</v>
      </c>
      <c r="Y5311" t="s">
        <v>3275</v>
      </c>
      <c r="Z5311" t="s">
        <v>1909</v>
      </c>
      <c r="AA5311" t="s">
        <v>4245</v>
      </c>
      <c r="AB5311" s="198">
        <v>37043.875</v>
      </c>
      <c r="AC5311" s="198">
        <v>37072.875</v>
      </c>
    </row>
    <row r="5312" spans="1:29" x14ac:dyDescent="0.25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151</v>
      </c>
      <c r="F5312" s="213">
        <f t="shared" si="419"/>
        <v>755000</v>
      </c>
      <c r="G5312" s="202">
        <v>1314434</v>
      </c>
      <c r="H5312" s="198">
        <v>37041.573900462965</v>
      </c>
      <c r="I5312" t="s">
        <v>72</v>
      </c>
      <c r="M5312" t="s">
        <v>2946</v>
      </c>
      <c r="N5312" t="s">
        <v>1268</v>
      </c>
      <c r="O5312" t="s">
        <v>1555</v>
      </c>
      <c r="P5312" s="199">
        <v>5000</v>
      </c>
      <c r="S5312" t="s">
        <v>2947</v>
      </c>
      <c r="T5312" t="s">
        <v>3255</v>
      </c>
      <c r="U5312" s="201">
        <v>4.3600000000000003</v>
      </c>
      <c r="V5312" t="s">
        <v>463</v>
      </c>
      <c r="W5312" t="s">
        <v>1767</v>
      </c>
      <c r="X5312" t="s">
        <v>1269</v>
      </c>
      <c r="Y5312" t="s">
        <v>3275</v>
      </c>
      <c r="Z5312" t="s">
        <v>1909</v>
      </c>
      <c r="AA5312" t="s">
        <v>4246</v>
      </c>
      <c r="AB5312" s="198">
        <v>37196</v>
      </c>
      <c r="AC5312" s="198">
        <v>37346</v>
      </c>
    </row>
    <row r="5313" spans="1:29" x14ac:dyDescent="0.25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31</v>
      </c>
      <c r="F5313" s="213">
        <f t="shared" si="419"/>
        <v>620000</v>
      </c>
      <c r="G5313" s="202">
        <v>1314442</v>
      </c>
      <c r="H5313" s="198">
        <v>37041.574074074073</v>
      </c>
      <c r="I5313" t="s">
        <v>3123</v>
      </c>
      <c r="M5313" t="s">
        <v>2946</v>
      </c>
      <c r="N5313" t="s">
        <v>1268</v>
      </c>
      <c r="O5313" t="s">
        <v>1537</v>
      </c>
      <c r="P5313" s="199">
        <v>20000</v>
      </c>
      <c r="S5313" t="s">
        <v>2947</v>
      </c>
      <c r="T5313" t="s">
        <v>3255</v>
      </c>
      <c r="U5313" s="201">
        <v>3.94</v>
      </c>
      <c r="V5313" t="s">
        <v>1398</v>
      </c>
      <c r="W5313" t="s">
        <v>1767</v>
      </c>
      <c r="X5313" t="s">
        <v>1269</v>
      </c>
      <c r="Y5313" t="s">
        <v>3275</v>
      </c>
      <c r="Z5313" t="s">
        <v>1909</v>
      </c>
      <c r="AA5313" t="s">
        <v>4247</v>
      </c>
      <c r="AB5313" s="198">
        <v>37073.875</v>
      </c>
      <c r="AC5313" s="198">
        <v>37103.875</v>
      </c>
    </row>
    <row r="5314" spans="1:29" x14ac:dyDescent="0.25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1314443</v>
      </c>
      <c r="H5314" s="198">
        <v>37041.574224537035</v>
      </c>
      <c r="I5314" t="s">
        <v>1435</v>
      </c>
      <c r="M5314" t="s">
        <v>2946</v>
      </c>
      <c r="N5314" t="s">
        <v>1268</v>
      </c>
      <c r="O5314" t="s">
        <v>74</v>
      </c>
      <c r="P5314" s="199">
        <v>10000</v>
      </c>
      <c r="S5314" t="s">
        <v>2947</v>
      </c>
      <c r="T5314" t="s">
        <v>3255</v>
      </c>
      <c r="U5314" s="201">
        <v>3.86</v>
      </c>
      <c r="V5314" t="s">
        <v>1341</v>
      </c>
      <c r="W5314" t="s">
        <v>1580</v>
      </c>
      <c r="X5314" t="s">
        <v>1093</v>
      </c>
      <c r="Y5314" t="s">
        <v>3275</v>
      </c>
      <c r="Z5314" t="s">
        <v>1909</v>
      </c>
      <c r="AA5314" t="s">
        <v>4248</v>
      </c>
      <c r="AB5314" s="198">
        <v>37043.875</v>
      </c>
      <c r="AC5314" s="198">
        <v>37072.875</v>
      </c>
    </row>
    <row r="5315" spans="1:29" x14ac:dyDescent="0.25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620000</v>
      </c>
      <c r="G5315" s="202">
        <v>1314444</v>
      </c>
      <c r="H5315" s="198">
        <v>37041.574340277781</v>
      </c>
      <c r="I5315" t="s">
        <v>1570</v>
      </c>
      <c r="M5315" t="s">
        <v>2946</v>
      </c>
      <c r="N5315" t="s">
        <v>1268</v>
      </c>
      <c r="O5315" t="s">
        <v>1537</v>
      </c>
      <c r="Q5315" s="199">
        <v>20000</v>
      </c>
      <c r="S5315" t="s">
        <v>2947</v>
      </c>
      <c r="T5315" t="s">
        <v>3255</v>
      </c>
      <c r="U5315" s="201">
        <v>3.9449999999999998</v>
      </c>
      <c r="V5315" t="s">
        <v>1571</v>
      </c>
      <c r="W5315" t="s">
        <v>1767</v>
      </c>
      <c r="X5315" t="s">
        <v>1269</v>
      </c>
      <c r="Y5315" t="s">
        <v>3275</v>
      </c>
      <c r="Z5315" t="s">
        <v>1909</v>
      </c>
      <c r="AA5315" t="s">
        <v>4249</v>
      </c>
      <c r="AB5315" s="198">
        <v>37073.875</v>
      </c>
      <c r="AC5315" s="198">
        <v>37103.875</v>
      </c>
    </row>
    <row r="5316" spans="1:29" x14ac:dyDescent="0.25">
      <c r="A5316" s="44" t="str">
        <f t="shared" si="415"/>
        <v>US Power Physical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</v>
      </c>
      <c r="G5316" s="202">
        <v>1314447</v>
      </c>
      <c r="H5316" s="198">
        <v>37041.57440972222</v>
      </c>
      <c r="I5316" t="s">
        <v>1235</v>
      </c>
      <c r="M5316" t="s">
        <v>1657</v>
      </c>
      <c r="N5316" t="s">
        <v>2977</v>
      </c>
      <c r="O5316" t="s">
        <v>1263</v>
      </c>
      <c r="P5316" s="199">
        <v>50</v>
      </c>
      <c r="S5316" t="s">
        <v>2945</v>
      </c>
      <c r="T5316" t="s">
        <v>3255</v>
      </c>
      <c r="U5316" s="201">
        <v>46.5</v>
      </c>
      <c r="V5316" t="s">
        <v>1104</v>
      </c>
      <c r="W5316" t="s">
        <v>2981</v>
      </c>
      <c r="X5316" t="s">
        <v>2982</v>
      </c>
      <c r="Y5316" t="s">
        <v>1072</v>
      </c>
      <c r="Z5316" t="s">
        <v>1904</v>
      </c>
      <c r="AA5316">
        <v>626730.1</v>
      </c>
      <c r="AB5316" s="198">
        <v>37043.71597222222</v>
      </c>
      <c r="AC5316" s="198">
        <v>37072.71597222222</v>
      </c>
    </row>
    <row r="5317" spans="1:29" x14ac:dyDescent="0.25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1314449</v>
      </c>
      <c r="H5317" s="198">
        <v>37041.574444444443</v>
      </c>
      <c r="I5317" t="s">
        <v>1267</v>
      </c>
      <c r="M5317" t="s">
        <v>2946</v>
      </c>
      <c r="N5317" t="s">
        <v>1268</v>
      </c>
      <c r="O5317" t="s">
        <v>1537</v>
      </c>
      <c r="Q5317" s="199">
        <v>20000</v>
      </c>
      <c r="S5317" t="s">
        <v>2947</v>
      </c>
      <c r="T5317" t="s">
        <v>3255</v>
      </c>
      <c r="U5317" s="201">
        <v>3.95</v>
      </c>
      <c r="V5317" t="s">
        <v>1343</v>
      </c>
      <c r="W5317" t="s">
        <v>1767</v>
      </c>
      <c r="X5317" t="s">
        <v>1269</v>
      </c>
      <c r="Y5317" t="s">
        <v>3275</v>
      </c>
      <c r="Z5317" t="s">
        <v>1909</v>
      </c>
      <c r="AA5317" t="s">
        <v>4250</v>
      </c>
      <c r="AB5317" s="198">
        <v>37073.875</v>
      </c>
      <c r="AC5317" s="198">
        <v>37103.875</v>
      </c>
    </row>
    <row r="5318" spans="1:29" x14ac:dyDescent="0.25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620000</v>
      </c>
      <c r="G5318" s="202">
        <v>1314450</v>
      </c>
      <c r="H5318" s="198">
        <v>37041.574525462966</v>
      </c>
      <c r="I5318" t="s">
        <v>3095</v>
      </c>
      <c r="M5318" t="s">
        <v>2946</v>
      </c>
      <c r="N5318" t="s">
        <v>1268</v>
      </c>
      <c r="O5318" t="s">
        <v>1537</v>
      </c>
      <c r="P5318" s="199">
        <v>20000</v>
      </c>
      <c r="S5318" t="s">
        <v>2947</v>
      </c>
      <c r="T5318" t="s">
        <v>3255</v>
      </c>
      <c r="U5318" s="201">
        <v>3.9449999999999998</v>
      </c>
      <c r="V5318" t="s">
        <v>4251</v>
      </c>
      <c r="W5318" t="s">
        <v>1767</v>
      </c>
      <c r="X5318" t="s">
        <v>1269</v>
      </c>
      <c r="Y5318" t="s">
        <v>3275</v>
      </c>
      <c r="Z5318" t="s">
        <v>1909</v>
      </c>
      <c r="AA5318" t="s">
        <v>4252</v>
      </c>
      <c r="AB5318" s="198">
        <v>37073.875</v>
      </c>
      <c r="AC5318" s="198">
        <v>37103.875</v>
      </c>
    </row>
    <row r="5319" spans="1:29" x14ac:dyDescent="0.25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1314451</v>
      </c>
      <c r="H5319" s="198">
        <v>37041.574571759258</v>
      </c>
      <c r="I5319" t="s">
        <v>3114</v>
      </c>
      <c r="M5319" t="s">
        <v>2946</v>
      </c>
      <c r="N5319" t="s">
        <v>1268</v>
      </c>
      <c r="O5319" t="s">
        <v>111</v>
      </c>
      <c r="P5319" s="199">
        <v>10000</v>
      </c>
      <c r="S5319" t="s">
        <v>2947</v>
      </c>
      <c r="T5319" t="s">
        <v>3255</v>
      </c>
      <c r="U5319" s="201">
        <v>4.0549999999999997</v>
      </c>
      <c r="V5319" t="s">
        <v>3115</v>
      </c>
      <c r="W5319" t="s">
        <v>1767</v>
      </c>
      <c r="X5319" t="s">
        <v>1269</v>
      </c>
      <c r="Y5319" t="s">
        <v>3275</v>
      </c>
      <c r="Z5319" t="s">
        <v>1909</v>
      </c>
      <c r="AA5319" t="s">
        <v>4253</v>
      </c>
      <c r="AB5319" s="198">
        <v>37135.875</v>
      </c>
      <c r="AC5319" s="198">
        <v>37164.875</v>
      </c>
    </row>
    <row r="5320" spans="1:29" x14ac:dyDescent="0.25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</v>
      </c>
      <c r="G5320" s="202">
        <v>1314456</v>
      </c>
      <c r="H5320" s="198">
        <v>37041.574687499997</v>
      </c>
      <c r="I5320" t="s">
        <v>3228</v>
      </c>
      <c r="M5320" t="s">
        <v>1657</v>
      </c>
      <c r="N5320" t="s">
        <v>2977</v>
      </c>
      <c r="O5320" t="s">
        <v>59</v>
      </c>
      <c r="Q5320" s="199">
        <v>50</v>
      </c>
      <c r="S5320" t="s">
        <v>2945</v>
      </c>
      <c r="T5320" t="s">
        <v>3255</v>
      </c>
      <c r="U5320" s="201">
        <v>56.5</v>
      </c>
      <c r="V5320" t="s">
        <v>1237</v>
      </c>
      <c r="W5320" t="s">
        <v>2985</v>
      </c>
      <c r="X5320" t="s">
        <v>1266</v>
      </c>
      <c r="Y5320" t="s">
        <v>1072</v>
      </c>
      <c r="Z5320" t="s">
        <v>1904</v>
      </c>
      <c r="AA5320">
        <v>626732.1</v>
      </c>
      <c r="AB5320" s="198">
        <v>37043.594444444447</v>
      </c>
      <c r="AC5320" s="198">
        <v>37072.594444444447</v>
      </c>
    </row>
    <row r="5321" spans="1:29" x14ac:dyDescent="0.25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123</v>
      </c>
      <c r="F5321" s="213">
        <f t="shared" si="419"/>
        <v>307500</v>
      </c>
      <c r="G5321" s="202">
        <v>1314457</v>
      </c>
      <c r="H5321" s="198">
        <v>37041.574733796297</v>
      </c>
      <c r="I5321" t="s">
        <v>72</v>
      </c>
      <c r="M5321" t="s">
        <v>2946</v>
      </c>
      <c r="N5321" t="s">
        <v>1268</v>
      </c>
      <c r="O5321" t="s">
        <v>251</v>
      </c>
      <c r="P5321" s="199">
        <v>2500</v>
      </c>
      <c r="S5321" t="s">
        <v>2947</v>
      </c>
      <c r="T5321" t="s">
        <v>3255</v>
      </c>
      <c r="U5321" s="201">
        <v>4.0250000000000004</v>
      </c>
      <c r="V5321" t="s">
        <v>463</v>
      </c>
      <c r="W5321" t="s">
        <v>1767</v>
      </c>
      <c r="X5321" t="s">
        <v>1269</v>
      </c>
      <c r="Y5321" t="s">
        <v>3275</v>
      </c>
      <c r="Z5321" t="s">
        <v>1909</v>
      </c>
      <c r="AA5321" t="s">
        <v>4254</v>
      </c>
      <c r="AB5321" s="198">
        <v>37073</v>
      </c>
      <c r="AC5321" s="198">
        <v>37195</v>
      </c>
    </row>
    <row r="5322" spans="1:29" x14ac:dyDescent="0.25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90000</v>
      </c>
      <c r="G5322" s="202">
        <v>1314459</v>
      </c>
      <c r="H5322" s="198">
        <v>37041.57476851852</v>
      </c>
      <c r="I5322" t="s">
        <v>1267</v>
      </c>
      <c r="M5322" t="s">
        <v>2946</v>
      </c>
      <c r="N5322" t="s">
        <v>96</v>
      </c>
      <c r="O5322" t="s">
        <v>3128</v>
      </c>
      <c r="Q5322" s="199">
        <v>3000</v>
      </c>
      <c r="S5322" t="s">
        <v>3329</v>
      </c>
      <c r="T5322" t="s">
        <v>97</v>
      </c>
      <c r="U5322" s="201">
        <v>5.17</v>
      </c>
      <c r="V5322" t="s">
        <v>3036</v>
      </c>
      <c r="W5322" t="s">
        <v>1502</v>
      </c>
      <c r="X5322" t="s">
        <v>99</v>
      </c>
      <c r="Y5322" t="s">
        <v>1528</v>
      </c>
      <c r="Z5322" t="s">
        <v>1910</v>
      </c>
      <c r="AA5322">
        <v>819217</v>
      </c>
      <c r="AB5322" s="198">
        <v>37043.875</v>
      </c>
      <c r="AC5322" s="198">
        <v>37072.875</v>
      </c>
    </row>
    <row r="5323" spans="1:29" x14ac:dyDescent="0.25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5</v>
      </c>
      <c r="F5323" s="213">
        <f t="shared" si="424"/>
        <v>250</v>
      </c>
      <c r="G5323" s="202">
        <v>1314463</v>
      </c>
      <c r="H5323" s="198">
        <v>37041.574918981481</v>
      </c>
      <c r="I5323" t="s">
        <v>3227</v>
      </c>
      <c r="M5323" t="s">
        <v>1657</v>
      </c>
      <c r="N5323" t="s">
        <v>2977</v>
      </c>
      <c r="O5323" t="s">
        <v>1158</v>
      </c>
      <c r="P5323" s="199">
        <v>50</v>
      </c>
      <c r="S5323" t="s">
        <v>2945</v>
      </c>
      <c r="T5323" t="s">
        <v>3255</v>
      </c>
      <c r="U5323" s="201">
        <v>39</v>
      </c>
      <c r="V5323" t="s">
        <v>233</v>
      </c>
      <c r="W5323" t="s">
        <v>2993</v>
      </c>
      <c r="X5323" t="s">
        <v>2994</v>
      </c>
      <c r="Y5323" t="s">
        <v>1072</v>
      </c>
      <c r="Z5323" t="s">
        <v>1904</v>
      </c>
      <c r="AA5323">
        <v>626736.1</v>
      </c>
      <c r="AB5323" s="198">
        <v>37046.875</v>
      </c>
      <c r="AC5323" s="198">
        <v>37050.875</v>
      </c>
    </row>
    <row r="5324" spans="1:29" x14ac:dyDescent="0.25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1314464</v>
      </c>
      <c r="H5324" s="198">
        <v>37041.57503472222</v>
      </c>
      <c r="I5324" t="s">
        <v>4255</v>
      </c>
      <c r="M5324" t="s">
        <v>2946</v>
      </c>
      <c r="N5324" t="s">
        <v>1268</v>
      </c>
      <c r="O5324" t="s">
        <v>74</v>
      </c>
      <c r="P5324" s="199">
        <v>5000</v>
      </c>
      <c r="S5324" t="s">
        <v>2947</v>
      </c>
      <c r="T5324" t="s">
        <v>3255</v>
      </c>
      <c r="U5324" s="201">
        <v>3.855</v>
      </c>
      <c r="V5324" t="s">
        <v>4256</v>
      </c>
      <c r="W5324" t="s">
        <v>1580</v>
      </c>
      <c r="X5324" t="s">
        <v>1093</v>
      </c>
      <c r="Y5324" t="s">
        <v>3275</v>
      </c>
      <c r="Z5324" t="s">
        <v>1909</v>
      </c>
      <c r="AA5324" t="s">
        <v>4257</v>
      </c>
      <c r="AB5324" s="198">
        <v>37043.875</v>
      </c>
      <c r="AC5324" s="198">
        <v>37072.875</v>
      </c>
    </row>
    <row r="5325" spans="1:29" x14ac:dyDescent="0.25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300000</v>
      </c>
      <c r="G5325" s="202">
        <v>1314465</v>
      </c>
      <c r="H5325" s="198">
        <v>37041.575057870374</v>
      </c>
      <c r="I5325" t="s">
        <v>867</v>
      </c>
      <c r="M5325" t="s">
        <v>2946</v>
      </c>
      <c r="N5325" t="s">
        <v>1268</v>
      </c>
      <c r="O5325" t="s">
        <v>1168</v>
      </c>
      <c r="P5325" s="199">
        <v>10000</v>
      </c>
      <c r="S5325" t="s">
        <v>2947</v>
      </c>
      <c r="T5325" t="s">
        <v>3255</v>
      </c>
      <c r="U5325" s="201">
        <v>3.89</v>
      </c>
      <c r="V5325" t="s">
        <v>868</v>
      </c>
      <c r="W5325" t="s">
        <v>1402</v>
      </c>
      <c r="X5325" t="s">
        <v>1403</v>
      </c>
      <c r="Y5325" t="s">
        <v>3275</v>
      </c>
      <c r="Z5325" t="s">
        <v>1909</v>
      </c>
      <c r="AA5325" t="s">
        <v>4258</v>
      </c>
      <c r="AB5325" s="198">
        <v>37043.875</v>
      </c>
      <c r="AC5325" s="198">
        <v>37072.875</v>
      </c>
    </row>
    <row r="5326" spans="1:29" x14ac:dyDescent="0.25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5</v>
      </c>
      <c r="F5326" s="213">
        <f t="shared" si="424"/>
        <v>250</v>
      </c>
      <c r="G5326" s="202">
        <v>1314466</v>
      </c>
      <c r="H5326" s="198">
        <v>37041.57508101852</v>
      </c>
      <c r="I5326" t="s">
        <v>1238</v>
      </c>
      <c r="M5326" t="s">
        <v>1657</v>
      </c>
      <c r="N5326" t="s">
        <v>2977</v>
      </c>
      <c r="O5326" t="s">
        <v>879</v>
      </c>
      <c r="Q5326" s="199">
        <v>50</v>
      </c>
      <c r="S5326" t="s">
        <v>2945</v>
      </c>
      <c r="T5326" t="s">
        <v>3255</v>
      </c>
      <c r="U5326" s="201">
        <v>39.25</v>
      </c>
      <c r="V5326" t="s">
        <v>1076</v>
      </c>
      <c r="W5326" t="s">
        <v>1678</v>
      </c>
      <c r="X5326" t="s">
        <v>2986</v>
      </c>
      <c r="Y5326" t="s">
        <v>1072</v>
      </c>
      <c r="Z5326" t="s">
        <v>1904</v>
      </c>
      <c r="AA5326">
        <v>626737.1</v>
      </c>
      <c r="AB5326" s="198">
        <v>37046.875</v>
      </c>
      <c r="AC5326" s="198">
        <v>37050.875</v>
      </c>
    </row>
    <row r="5327" spans="1:29" x14ac:dyDescent="0.25">
      <c r="A5327" s="44" t="str">
        <f t="shared" si="420"/>
        <v>US Natural Gas Financial</v>
      </c>
      <c r="B5327" s="44" t="str">
        <f t="shared" si="421"/>
        <v>US</v>
      </c>
      <c r="C5327" s="44" t="str">
        <f t="shared" si="422"/>
        <v>Natural Gas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310000</v>
      </c>
      <c r="G5327" s="202">
        <v>1314467</v>
      </c>
      <c r="H5327" s="198">
        <v>37041.575092592589</v>
      </c>
      <c r="I5327" t="s">
        <v>1573</v>
      </c>
      <c r="M5327" t="s">
        <v>2946</v>
      </c>
      <c r="N5327" t="s">
        <v>1268</v>
      </c>
      <c r="O5327" t="s">
        <v>1537</v>
      </c>
      <c r="P5327" s="199">
        <v>10000</v>
      </c>
      <c r="S5327" t="s">
        <v>2947</v>
      </c>
      <c r="T5327" t="s">
        <v>3255</v>
      </c>
      <c r="U5327" s="201">
        <v>3.9350000000000001</v>
      </c>
      <c r="V5327" t="s">
        <v>1574</v>
      </c>
      <c r="W5327" t="s">
        <v>1767</v>
      </c>
      <c r="X5327" t="s">
        <v>1269</v>
      </c>
      <c r="Y5327" t="s">
        <v>3275</v>
      </c>
      <c r="Z5327" t="s">
        <v>1909</v>
      </c>
      <c r="AA5327" t="s">
        <v>4259</v>
      </c>
      <c r="AB5327" s="198">
        <v>37073.875</v>
      </c>
      <c r="AC5327" s="198">
        <v>37103.875</v>
      </c>
    </row>
    <row r="5328" spans="1:29" x14ac:dyDescent="0.25">
      <c r="A5328" s="44" t="str">
        <f t="shared" si="420"/>
        <v>US Crude Physical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31</v>
      </c>
      <c r="F5328" s="213">
        <f t="shared" si="424"/>
        <v>93000</v>
      </c>
      <c r="G5328" s="202">
        <v>1314468</v>
      </c>
      <c r="H5328" s="198">
        <v>37041.575104166666</v>
      </c>
      <c r="I5328" t="s">
        <v>1267</v>
      </c>
      <c r="M5328" t="s">
        <v>3086</v>
      </c>
      <c r="N5328" t="s">
        <v>375</v>
      </c>
      <c r="O5328" t="s">
        <v>376</v>
      </c>
      <c r="P5328" s="199">
        <v>3000</v>
      </c>
      <c r="S5328" t="s">
        <v>3129</v>
      </c>
      <c r="T5328" t="s">
        <v>3255</v>
      </c>
      <c r="U5328" s="201">
        <v>3.03</v>
      </c>
      <c r="V5328" t="s">
        <v>1511</v>
      </c>
      <c r="W5328" t="s">
        <v>377</v>
      </c>
      <c r="X5328" t="s">
        <v>378</v>
      </c>
      <c r="Y5328" t="s">
        <v>3275</v>
      </c>
      <c r="Z5328" t="s">
        <v>379</v>
      </c>
      <c r="AA5328" t="s">
        <v>4260</v>
      </c>
      <c r="AB5328" s="198">
        <v>37073.875</v>
      </c>
      <c r="AC5328" s="198">
        <v>37103.875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31</v>
      </c>
      <c r="F5329" s="213">
        <f t="shared" si="424"/>
        <v>77500</v>
      </c>
      <c r="G5329" s="202">
        <v>1314470</v>
      </c>
      <c r="H5329" s="198">
        <v>37041.575185185182</v>
      </c>
      <c r="I5329" t="s">
        <v>1267</v>
      </c>
      <c r="M5329" t="s">
        <v>2946</v>
      </c>
      <c r="N5329" t="s">
        <v>1268</v>
      </c>
      <c r="O5329" t="s">
        <v>1537</v>
      </c>
      <c r="P5329" s="199">
        <v>2500</v>
      </c>
      <c r="S5329" t="s">
        <v>2947</v>
      </c>
      <c r="T5329" t="s">
        <v>3255</v>
      </c>
      <c r="U5329" s="201">
        <v>3.9350000000000001</v>
      </c>
      <c r="V5329" t="s">
        <v>1485</v>
      </c>
      <c r="W5329" t="s">
        <v>1767</v>
      </c>
      <c r="X5329" t="s">
        <v>1269</v>
      </c>
      <c r="Y5329" t="s">
        <v>3275</v>
      </c>
      <c r="Z5329" t="s">
        <v>1909</v>
      </c>
      <c r="AA5329" t="s">
        <v>4261</v>
      </c>
      <c r="AB5329" s="198">
        <v>37073.875</v>
      </c>
      <c r="AC5329" s="198">
        <v>37103.875</v>
      </c>
    </row>
    <row r="5330" spans="1:29" x14ac:dyDescent="0.25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151</v>
      </c>
      <c r="F5330" s="213">
        <f t="shared" si="424"/>
        <v>755000</v>
      </c>
      <c r="G5330" s="202">
        <v>1314477</v>
      </c>
      <c r="H5330" s="198">
        <v>37041.575358796297</v>
      </c>
      <c r="I5330" t="s">
        <v>3095</v>
      </c>
      <c r="M5330" t="s">
        <v>2946</v>
      </c>
      <c r="N5330" t="s">
        <v>1268</v>
      </c>
      <c r="O5330" t="s">
        <v>1555</v>
      </c>
      <c r="P5330" s="199">
        <v>5000</v>
      </c>
      <c r="S5330" t="s">
        <v>2947</v>
      </c>
      <c r="T5330" t="s">
        <v>3255</v>
      </c>
      <c r="U5330" s="201">
        <v>4.3449999999999998</v>
      </c>
      <c r="V5330" t="s">
        <v>71</v>
      </c>
      <c r="W5330" t="s">
        <v>1767</v>
      </c>
      <c r="X5330" t="s">
        <v>1269</v>
      </c>
      <c r="Y5330" t="s">
        <v>3275</v>
      </c>
      <c r="Z5330" t="s">
        <v>1909</v>
      </c>
      <c r="AA5330" t="s">
        <v>4262</v>
      </c>
      <c r="AB5330" s="198">
        <v>37196</v>
      </c>
      <c r="AC5330" s="198">
        <v>37346</v>
      </c>
    </row>
    <row r="5331" spans="1:29" x14ac:dyDescent="0.25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1314478</v>
      </c>
      <c r="H5331" s="198">
        <v>37041.575381944444</v>
      </c>
      <c r="I5331" t="s">
        <v>1267</v>
      </c>
      <c r="M5331" t="s">
        <v>3086</v>
      </c>
      <c r="N5331" t="s">
        <v>1063</v>
      </c>
      <c r="O5331" t="s">
        <v>2972</v>
      </c>
      <c r="P5331" s="199">
        <v>50000</v>
      </c>
      <c r="S5331" t="s">
        <v>2953</v>
      </c>
      <c r="T5331" t="s">
        <v>3255</v>
      </c>
      <c r="U5331" s="201">
        <v>28.57</v>
      </c>
      <c r="V5331" t="s">
        <v>3197</v>
      </c>
      <c r="W5331" t="s">
        <v>1065</v>
      </c>
      <c r="X5331" t="s">
        <v>1066</v>
      </c>
      <c r="Y5331" t="s">
        <v>1670</v>
      </c>
      <c r="Z5331" t="s">
        <v>1909</v>
      </c>
      <c r="AA5331">
        <v>109914</v>
      </c>
      <c r="AB5331" s="198">
        <v>37073</v>
      </c>
      <c r="AC5331" s="198">
        <v>37103</v>
      </c>
    </row>
    <row r="5332" spans="1:29" x14ac:dyDescent="0.25">
      <c r="A5332" s="44" t="str">
        <f t="shared" si="420"/>
        <v xml:space="preserve"> Natural Gas Financial</v>
      </c>
      <c r="B5332" s="44" t="str">
        <f t="shared" si="421"/>
        <v/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151</v>
      </c>
      <c r="F5332" s="213">
        <f t="shared" si="424"/>
        <v>755000</v>
      </c>
      <c r="G5332" s="202">
        <v>1314479</v>
      </c>
      <c r="H5332" s="198">
        <v>37041.57539351852</v>
      </c>
      <c r="I5332" t="s">
        <v>1569</v>
      </c>
      <c r="M5332" t="s">
        <v>2946</v>
      </c>
      <c r="N5332" t="s">
        <v>3215</v>
      </c>
      <c r="O5332" t="s">
        <v>3961</v>
      </c>
      <c r="Q5332" s="199">
        <v>5000</v>
      </c>
      <c r="S5332" t="s">
        <v>2947</v>
      </c>
      <c r="T5332" t="s">
        <v>3255</v>
      </c>
      <c r="U5332" s="201">
        <v>2.15</v>
      </c>
      <c r="V5332" t="s">
        <v>1415</v>
      </c>
      <c r="W5332" t="s">
        <v>3217</v>
      </c>
      <c r="X5332" t="s">
        <v>1401</v>
      </c>
      <c r="Y5332" t="s">
        <v>3275</v>
      </c>
      <c r="Z5332" t="s">
        <v>1910</v>
      </c>
      <c r="AA5332" t="s">
        <v>4263</v>
      </c>
      <c r="AB5332" s="198">
        <v>37196</v>
      </c>
      <c r="AC5332" s="198">
        <v>37346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300000</v>
      </c>
      <c r="G5333" s="202">
        <v>1314481</v>
      </c>
      <c r="H5333" s="198">
        <v>37041.57540509259</v>
      </c>
      <c r="I5333" t="s">
        <v>1435</v>
      </c>
      <c r="M5333" t="s">
        <v>2946</v>
      </c>
      <c r="N5333" t="s">
        <v>1268</v>
      </c>
      <c r="O5333" t="s">
        <v>74</v>
      </c>
      <c r="P5333" s="199">
        <v>10000</v>
      </c>
      <c r="S5333" t="s">
        <v>2947</v>
      </c>
      <c r="T5333" t="s">
        <v>3255</v>
      </c>
      <c r="U5333" s="201">
        <v>3.8450000000000002</v>
      </c>
      <c r="V5333" t="s">
        <v>1341</v>
      </c>
      <c r="W5333" t="s">
        <v>1580</v>
      </c>
      <c r="X5333" t="s">
        <v>1093</v>
      </c>
      <c r="Y5333" t="s">
        <v>3275</v>
      </c>
      <c r="Z5333" t="s">
        <v>1909</v>
      </c>
      <c r="AA5333" t="s">
        <v>4264</v>
      </c>
      <c r="AB5333" s="198">
        <v>37043.875</v>
      </c>
      <c r="AC5333" s="198">
        <v>37072.875</v>
      </c>
    </row>
    <row r="5334" spans="1:29" x14ac:dyDescent="0.25">
      <c r="A5334" s="44" t="str">
        <f t="shared" si="420"/>
        <v>US Power Physical</v>
      </c>
      <c r="B5334" s="44" t="str">
        <f t="shared" si="421"/>
        <v>US</v>
      </c>
      <c r="C5334" s="44" t="str">
        <f t="shared" si="422"/>
        <v>Power</v>
      </c>
      <c r="D5334" s="44" t="str">
        <f t="shared" si="423"/>
        <v>Physical</v>
      </c>
      <c r="E5334" s="44">
        <f>IF(VLOOKUP(S5334,'DD-Lookup'!$J$6:$L$50,3,FALSE)="Monthly",(YEAR(AC5334)-YEAR(AB5334))*12+MONTH(AC5334)-MONTH(AB5334)+1,(AC5334-AB5334+1))</f>
        <v>5</v>
      </c>
      <c r="F5334" s="213">
        <f t="shared" si="424"/>
        <v>250</v>
      </c>
      <c r="G5334" s="202">
        <v>1314482</v>
      </c>
      <c r="H5334" s="198">
        <v>37041.575416666667</v>
      </c>
      <c r="I5334" t="s">
        <v>1600</v>
      </c>
      <c r="M5334" t="s">
        <v>1657</v>
      </c>
      <c r="N5334" t="s">
        <v>2977</v>
      </c>
      <c r="O5334" t="s">
        <v>1158</v>
      </c>
      <c r="P5334" s="199">
        <v>50</v>
      </c>
      <c r="S5334" t="s">
        <v>2945</v>
      </c>
      <c r="T5334" t="s">
        <v>3255</v>
      </c>
      <c r="U5334" s="201">
        <v>39.5</v>
      </c>
      <c r="V5334" t="s">
        <v>1236</v>
      </c>
      <c r="W5334" t="s">
        <v>2993</v>
      </c>
      <c r="X5334" t="s">
        <v>2994</v>
      </c>
      <c r="Y5334" t="s">
        <v>1072</v>
      </c>
      <c r="Z5334" t="s">
        <v>1904</v>
      </c>
      <c r="AA5334">
        <v>626742.1</v>
      </c>
      <c r="AB5334" s="198">
        <v>37046.875</v>
      </c>
      <c r="AC5334" s="198">
        <v>37050.875</v>
      </c>
    </row>
    <row r="5335" spans="1:29" x14ac:dyDescent="0.25">
      <c r="A5335" s="44" t="str">
        <f t="shared" si="420"/>
        <v>US Natural Gas Physical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Physical</v>
      </c>
      <c r="E5335" s="44">
        <f>IF(VLOOKUP(S5335,'DD-Lookup'!$J$6:$L$50,3,FALSE)="Monthly",(YEAR(AC5335)-YEAR(AB5335))*12+MONTH(AC5335)-MONTH(AB5335)+1,(AC5335-AB5335+1))</f>
        <v>1</v>
      </c>
      <c r="F5335" s="213">
        <f t="shared" si="424"/>
        <v>10000</v>
      </c>
      <c r="G5335" s="202">
        <v>1314483</v>
      </c>
      <c r="H5335" s="198">
        <v>37041.575439814813</v>
      </c>
      <c r="I5335" t="s">
        <v>1464</v>
      </c>
      <c r="M5335" t="s">
        <v>2946</v>
      </c>
      <c r="N5335" t="s">
        <v>1524</v>
      </c>
      <c r="O5335" t="s">
        <v>3990</v>
      </c>
      <c r="P5335" s="199">
        <v>10000</v>
      </c>
      <c r="S5335" t="s">
        <v>2947</v>
      </c>
      <c r="T5335" t="s">
        <v>3255</v>
      </c>
      <c r="U5335" s="201">
        <v>3.8450000000000002</v>
      </c>
      <c r="V5335" t="s">
        <v>1465</v>
      </c>
      <c r="W5335" t="s">
        <v>1101</v>
      </c>
      <c r="X5335" t="s">
        <v>1102</v>
      </c>
      <c r="Y5335" t="s">
        <v>1528</v>
      </c>
      <c r="Z5335" t="s">
        <v>1909</v>
      </c>
      <c r="AA5335">
        <v>819221</v>
      </c>
      <c r="AB5335" s="198">
        <v>37043.875</v>
      </c>
      <c r="AC5335" s="198">
        <v>37043.875</v>
      </c>
    </row>
    <row r="5336" spans="1:29" x14ac:dyDescent="0.25">
      <c r="A5336" s="44" t="str">
        <f t="shared" si="420"/>
        <v>US Natural Gas Physical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Physical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10000</v>
      </c>
      <c r="G5336" s="202">
        <v>1314484</v>
      </c>
      <c r="H5336" s="198">
        <v>37041.575486111113</v>
      </c>
      <c r="I5336" t="s">
        <v>1464</v>
      </c>
      <c r="M5336" t="s">
        <v>2946</v>
      </c>
      <c r="N5336" t="s">
        <v>1524</v>
      </c>
      <c r="O5336" t="s">
        <v>3990</v>
      </c>
      <c r="P5336" s="199">
        <v>10000</v>
      </c>
      <c r="S5336" t="s">
        <v>2947</v>
      </c>
      <c r="T5336" t="s">
        <v>3255</v>
      </c>
      <c r="U5336" s="201">
        <v>3.835</v>
      </c>
      <c r="V5336" t="s">
        <v>1465</v>
      </c>
      <c r="W5336" t="s">
        <v>1101</v>
      </c>
      <c r="X5336" t="s">
        <v>1102</v>
      </c>
      <c r="Y5336" t="s">
        <v>1528</v>
      </c>
      <c r="Z5336" t="s">
        <v>1909</v>
      </c>
      <c r="AA5336">
        <v>819223</v>
      </c>
      <c r="AB5336" s="198">
        <v>37043.875</v>
      </c>
      <c r="AC5336" s="198">
        <v>37043.875</v>
      </c>
    </row>
    <row r="5337" spans="1:29" x14ac:dyDescent="0.25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77500</v>
      </c>
      <c r="G5337" s="202">
        <v>1314485</v>
      </c>
      <c r="H5337" s="198">
        <v>37041.575532407405</v>
      </c>
      <c r="I5337" t="s">
        <v>1531</v>
      </c>
      <c r="M5337" t="s">
        <v>2946</v>
      </c>
      <c r="N5337" t="s">
        <v>1268</v>
      </c>
      <c r="O5337" t="s">
        <v>1537</v>
      </c>
      <c r="P5337" s="199">
        <v>2500</v>
      </c>
      <c r="S5337" t="s">
        <v>2947</v>
      </c>
      <c r="T5337" t="s">
        <v>3255</v>
      </c>
      <c r="U5337" s="201">
        <v>3.93</v>
      </c>
      <c r="V5337" t="s">
        <v>4265</v>
      </c>
      <c r="W5337" t="s">
        <v>1767</v>
      </c>
      <c r="X5337" t="s">
        <v>1269</v>
      </c>
      <c r="Y5337" t="s">
        <v>3275</v>
      </c>
      <c r="Z5337" t="s">
        <v>1909</v>
      </c>
      <c r="AA5337" t="s">
        <v>4266</v>
      </c>
      <c r="AB5337" s="198">
        <v>37073.875</v>
      </c>
      <c r="AC5337" s="198">
        <v>37103.875</v>
      </c>
    </row>
    <row r="5338" spans="1:29" x14ac:dyDescent="0.25">
      <c r="A5338" s="44" t="str">
        <f t="shared" si="420"/>
        <v xml:space="preserve"> Natural Gas Physical</v>
      </c>
      <c r="B5338" s="44" t="str">
        <f t="shared" si="421"/>
        <v/>
      </c>
      <c r="C5338" s="44" t="str">
        <f t="shared" si="422"/>
        <v>Natural Gas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10000</v>
      </c>
      <c r="G5338" s="202">
        <v>1314487</v>
      </c>
      <c r="H5338" s="198">
        <v>37041.575578703705</v>
      </c>
      <c r="I5338" t="s">
        <v>1570</v>
      </c>
      <c r="M5338" t="s">
        <v>2946</v>
      </c>
      <c r="N5338" t="s">
        <v>96</v>
      </c>
      <c r="O5338" t="s">
        <v>1016</v>
      </c>
      <c r="P5338" s="199">
        <v>10000</v>
      </c>
      <c r="S5338" t="s">
        <v>3329</v>
      </c>
      <c r="T5338" t="s">
        <v>97</v>
      </c>
      <c r="U5338" s="201">
        <v>5.04</v>
      </c>
      <c r="V5338" t="s">
        <v>1134</v>
      </c>
      <c r="W5338" t="s">
        <v>98</v>
      </c>
      <c r="X5338" t="s">
        <v>99</v>
      </c>
      <c r="Y5338" t="s">
        <v>1528</v>
      </c>
      <c r="Z5338" t="s">
        <v>1910</v>
      </c>
      <c r="AA5338">
        <v>819224</v>
      </c>
      <c r="AB5338" s="198">
        <v>37041.875</v>
      </c>
      <c r="AC5338" s="198">
        <v>37041.875</v>
      </c>
    </row>
    <row r="5339" spans="1:29" x14ac:dyDescent="0.25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1314486</v>
      </c>
      <c r="H5339" s="198">
        <v>37041.575578703705</v>
      </c>
      <c r="I5339" t="s">
        <v>1267</v>
      </c>
      <c r="M5339" t="s">
        <v>3086</v>
      </c>
      <c r="N5339" t="s">
        <v>1063</v>
      </c>
      <c r="O5339" t="s">
        <v>2972</v>
      </c>
      <c r="Q5339" s="199">
        <v>50000</v>
      </c>
      <c r="S5339" t="s">
        <v>2953</v>
      </c>
      <c r="T5339" t="s">
        <v>3255</v>
      </c>
      <c r="U5339" s="201">
        <v>28.59</v>
      </c>
      <c r="V5339" t="s">
        <v>3197</v>
      </c>
      <c r="W5339" t="s">
        <v>1065</v>
      </c>
      <c r="X5339" t="s">
        <v>1066</v>
      </c>
      <c r="Y5339" t="s">
        <v>1670</v>
      </c>
      <c r="Z5339" t="s">
        <v>1909</v>
      </c>
      <c r="AA5339">
        <v>109915</v>
      </c>
      <c r="AB5339" s="198">
        <v>37073</v>
      </c>
      <c r="AC5339" s="198">
        <v>37103</v>
      </c>
    </row>
    <row r="5340" spans="1:29" x14ac:dyDescent="0.25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30</v>
      </c>
      <c r="F5340" s="213">
        <f t="shared" si="424"/>
        <v>300000</v>
      </c>
      <c r="G5340" s="202">
        <v>1314494</v>
      </c>
      <c r="H5340" s="198">
        <v>37041.576041666667</v>
      </c>
      <c r="I5340" t="s">
        <v>3227</v>
      </c>
      <c r="M5340" t="s">
        <v>2946</v>
      </c>
      <c r="N5340" t="s">
        <v>1524</v>
      </c>
      <c r="O5340" t="s">
        <v>3032</v>
      </c>
      <c r="P5340" s="199">
        <v>10000</v>
      </c>
      <c r="S5340" t="s">
        <v>2947</v>
      </c>
      <c r="T5340" t="s">
        <v>3255</v>
      </c>
      <c r="U5340" s="201">
        <v>3.81</v>
      </c>
      <c r="V5340" t="s">
        <v>394</v>
      </c>
      <c r="W5340" t="s">
        <v>1174</v>
      </c>
      <c r="X5340" t="s">
        <v>1175</v>
      </c>
      <c r="Y5340" t="s">
        <v>1528</v>
      </c>
      <c r="Z5340" t="s">
        <v>1909</v>
      </c>
      <c r="AA5340">
        <v>819225</v>
      </c>
      <c r="AB5340" s="198">
        <v>37043.488888888889</v>
      </c>
      <c r="AC5340" s="198">
        <v>37072.488888888889</v>
      </c>
    </row>
    <row r="5341" spans="1:29" x14ac:dyDescent="0.25">
      <c r="A5341" s="44" t="str">
        <f t="shared" si="420"/>
        <v>US Natural Gas Physical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Physical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10000</v>
      </c>
      <c r="G5341" s="202">
        <v>1314497</v>
      </c>
      <c r="H5341" s="198">
        <v>37041.576203703706</v>
      </c>
      <c r="I5341" t="s">
        <v>1464</v>
      </c>
      <c r="M5341" t="s">
        <v>2946</v>
      </c>
      <c r="N5341" t="s">
        <v>1524</v>
      </c>
      <c r="O5341" t="s">
        <v>3990</v>
      </c>
      <c r="P5341" s="199">
        <v>10000</v>
      </c>
      <c r="S5341" t="s">
        <v>2947</v>
      </c>
      <c r="T5341" t="s">
        <v>3255</v>
      </c>
      <c r="U5341" s="201">
        <v>3.8250000000000002</v>
      </c>
      <c r="V5341" t="s">
        <v>1465</v>
      </c>
      <c r="W5341" t="s">
        <v>1101</v>
      </c>
      <c r="X5341" t="s">
        <v>1102</v>
      </c>
      <c r="Y5341" t="s">
        <v>1528</v>
      </c>
      <c r="Z5341" t="s">
        <v>1909</v>
      </c>
      <c r="AA5341">
        <v>819226</v>
      </c>
      <c r="AB5341" s="198">
        <v>37043.875</v>
      </c>
      <c r="AC5341" s="198">
        <v>37043.875</v>
      </c>
    </row>
    <row r="5342" spans="1:29" x14ac:dyDescent="0.25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31</v>
      </c>
      <c r="F5342" s="213">
        <f t="shared" si="424"/>
        <v>542500</v>
      </c>
      <c r="G5342" s="202">
        <v>1314498</v>
      </c>
      <c r="H5342" s="198">
        <v>37041.576261574075</v>
      </c>
      <c r="I5342" t="s">
        <v>1267</v>
      </c>
      <c r="M5342" t="s">
        <v>2946</v>
      </c>
      <c r="N5342" t="s">
        <v>1268</v>
      </c>
      <c r="O5342" t="s">
        <v>1537</v>
      </c>
      <c r="Q5342" s="199">
        <v>17500</v>
      </c>
      <c r="S5342" t="s">
        <v>2947</v>
      </c>
      <c r="T5342" t="s">
        <v>3255</v>
      </c>
      <c r="U5342" s="201">
        <v>3.9350000000000001</v>
      </c>
      <c r="V5342" t="s">
        <v>1343</v>
      </c>
      <c r="W5342" t="s">
        <v>1767</v>
      </c>
      <c r="X5342" t="s">
        <v>1269</v>
      </c>
      <c r="Y5342" t="s">
        <v>3275</v>
      </c>
      <c r="Z5342" t="s">
        <v>1909</v>
      </c>
      <c r="AA5342" t="s">
        <v>4267</v>
      </c>
      <c r="AB5342" s="198">
        <v>37073.875</v>
      </c>
      <c r="AC5342" s="198">
        <v>37103.875</v>
      </c>
    </row>
    <row r="5343" spans="1:29" x14ac:dyDescent="0.25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90000</v>
      </c>
      <c r="G5343" s="202">
        <v>1314499</v>
      </c>
      <c r="H5343" s="198">
        <v>37041.576342592591</v>
      </c>
      <c r="I5343" t="s">
        <v>1551</v>
      </c>
      <c r="M5343" t="s">
        <v>2946</v>
      </c>
      <c r="N5343" t="s">
        <v>1268</v>
      </c>
      <c r="O5343" t="s">
        <v>74</v>
      </c>
      <c r="P5343" s="199">
        <v>3000</v>
      </c>
      <c r="S5343" t="s">
        <v>2947</v>
      </c>
      <c r="T5343" t="s">
        <v>3255</v>
      </c>
      <c r="U5343" s="201">
        <v>3.8450000000000002</v>
      </c>
      <c r="V5343" t="s">
        <v>1364</v>
      </c>
      <c r="W5343" t="s">
        <v>1580</v>
      </c>
      <c r="X5343" t="s">
        <v>1093</v>
      </c>
      <c r="Y5343" t="s">
        <v>3275</v>
      </c>
      <c r="Z5343" t="s">
        <v>1909</v>
      </c>
      <c r="AA5343" t="s">
        <v>4268</v>
      </c>
      <c r="AB5343" s="198">
        <v>37043.875</v>
      </c>
      <c r="AC5343" s="198">
        <v>37072.875</v>
      </c>
    </row>
    <row r="5344" spans="1:29" x14ac:dyDescent="0.25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31</v>
      </c>
      <c r="F5344" s="213">
        <f t="shared" si="424"/>
        <v>620000</v>
      </c>
      <c r="G5344" s="202">
        <v>1314500</v>
      </c>
      <c r="H5344" s="198">
        <v>37041.576377314814</v>
      </c>
      <c r="I5344" t="s">
        <v>3095</v>
      </c>
      <c r="M5344" t="s">
        <v>2946</v>
      </c>
      <c r="N5344" t="s">
        <v>1268</v>
      </c>
      <c r="O5344" t="s">
        <v>1537</v>
      </c>
      <c r="P5344" s="199">
        <v>20000</v>
      </c>
      <c r="S5344" t="s">
        <v>2947</v>
      </c>
      <c r="T5344" t="s">
        <v>3255</v>
      </c>
      <c r="U5344" s="201">
        <v>3.93</v>
      </c>
      <c r="V5344" t="s">
        <v>4251</v>
      </c>
      <c r="W5344" t="s">
        <v>1767</v>
      </c>
      <c r="X5344" t="s">
        <v>1269</v>
      </c>
      <c r="Y5344" t="s">
        <v>3275</v>
      </c>
      <c r="Z5344" t="s">
        <v>1909</v>
      </c>
      <c r="AA5344" t="s">
        <v>4269</v>
      </c>
      <c r="AB5344" s="198">
        <v>37073.875</v>
      </c>
      <c r="AC5344" s="198">
        <v>37103.875</v>
      </c>
    </row>
    <row r="5345" spans="1:29" x14ac:dyDescent="0.25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1500</v>
      </c>
      <c r="G5345" s="202">
        <v>1314501</v>
      </c>
      <c r="H5345" s="198">
        <v>37041.57644675926</v>
      </c>
      <c r="I5345" t="s">
        <v>2976</v>
      </c>
      <c r="M5345" t="s">
        <v>1657</v>
      </c>
      <c r="N5345" t="s">
        <v>2977</v>
      </c>
      <c r="O5345" t="s">
        <v>1164</v>
      </c>
      <c r="Q5345" s="199">
        <v>50</v>
      </c>
      <c r="S5345" t="s">
        <v>2945</v>
      </c>
      <c r="T5345" t="s">
        <v>3255</v>
      </c>
      <c r="U5345" s="201">
        <v>51.25</v>
      </c>
      <c r="V5345" t="s">
        <v>888</v>
      </c>
      <c r="W5345" t="s">
        <v>1253</v>
      </c>
      <c r="X5345" t="s">
        <v>3001</v>
      </c>
      <c r="Y5345" t="s">
        <v>1072</v>
      </c>
      <c r="Z5345" t="s">
        <v>1904</v>
      </c>
      <c r="AA5345">
        <v>626749.1</v>
      </c>
      <c r="AB5345" s="198">
        <v>37135.71597222222</v>
      </c>
      <c r="AC5345" s="198">
        <v>37164.71597222222</v>
      </c>
    </row>
    <row r="5346" spans="1:29" x14ac:dyDescent="0.25">
      <c r="A5346" s="44" t="str">
        <f t="shared" si="420"/>
        <v>US Power Physical</v>
      </c>
      <c r="B5346" s="44" t="str">
        <f t="shared" si="421"/>
        <v>US</v>
      </c>
      <c r="C5346" s="44" t="str">
        <f t="shared" si="422"/>
        <v>Power</v>
      </c>
      <c r="D5346" s="44" t="str">
        <f t="shared" si="423"/>
        <v>Physical</v>
      </c>
      <c r="E5346" s="44">
        <f>IF(VLOOKUP(S5346,'DD-Lookup'!$J$6:$L$50,3,FALSE)="Monthly",(YEAR(AC5346)-YEAR(AB5346))*12+MONTH(AC5346)-MONTH(AB5346)+1,(AC5346-AB5346+1))</f>
        <v>92</v>
      </c>
      <c r="F5346" s="213">
        <f t="shared" si="424"/>
        <v>4600</v>
      </c>
      <c r="G5346" s="202">
        <v>1314502</v>
      </c>
      <c r="H5346" s="198">
        <v>37041.576481481483</v>
      </c>
      <c r="I5346" t="s">
        <v>2976</v>
      </c>
      <c r="M5346" t="s">
        <v>1657</v>
      </c>
      <c r="N5346" t="s">
        <v>2977</v>
      </c>
      <c r="O5346" t="s">
        <v>1214</v>
      </c>
      <c r="Q5346" s="199">
        <v>50</v>
      </c>
      <c r="S5346" t="s">
        <v>2945</v>
      </c>
      <c r="T5346" t="s">
        <v>3255</v>
      </c>
      <c r="U5346" s="201">
        <v>51</v>
      </c>
      <c r="V5346" t="s">
        <v>888</v>
      </c>
      <c r="W5346" t="s">
        <v>1253</v>
      </c>
      <c r="X5346" t="s">
        <v>3001</v>
      </c>
      <c r="Y5346" t="s">
        <v>1072</v>
      </c>
      <c r="Z5346" t="s">
        <v>1904</v>
      </c>
      <c r="AA5346">
        <v>626750.1</v>
      </c>
      <c r="AB5346" s="198">
        <v>37165.71597222222</v>
      </c>
      <c r="AC5346" s="198">
        <v>37256.71597222222</v>
      </c>
    </row>
    <row r="5347" spans="1:29" x14ac:dyDescent="0.25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</v>
      </c>
      <c r="F5347" s="213">
        <f t="shared" si="424"/>
        <v>50000</v>
      </c>
      <c r="G5347" s="202">
        <v>1314504</v>
      </c>
      <c r="H5347" s="198">
        <v>37041.576608796298</v>
      </c>
      <c r="I5347" t="s">
        <v>1062</v>
      </c>
      <c r="M5347" t="s">
        <v>3086</v>
      </c>
      <c r="N5347" t="s">
        <v>1063</v>
      </c>
      <c r="O5347" t="s">
        <v>2972</v>
      </c>
      <c r="P5347" s="199">
        <v>50000</v>
      </c>
      <c r="S5347" t="s">
        <v>2953</v>
      </c>
      <c r="T5347" t="s">
        <v>3255</v>
      </c>
      <c r="U5347" s="201">
        <v>28.57</v>
      </c>
      <c r="V5347" t="s">
        <v>1064</v>
      </c>
      <c r="W5347" t="s">
        <v>1065</v>
      </c>
      <c r="X5347" t="s">
        <v>1066</v>
      </c>
      <c r="Y5347" t="s">
        <v>1670</v>
      </c>
      <c r="Z5347" t="s">
        <v>1909</v>
      </c>
      <c r="AA5347">
        <v>109916</v>
      </c>
      <c r="AB5347" s="198">
        <v>37073</v>
      </c>
      <c r="AC5347" s="198">
        <v>37103</v>
      </c>
    </row>
    <row r="5348" spans="1:29" x14ac:dyDescent="0.25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30</v>
      </c>
      <c r="F5348" s="213">
        <f t="shared" si="424"/>
        <v>150000</v>
      </c>
      <c r="G5348" s="202">
        <v>1314505</v>
      </c>
      <c r="H5348" s="198">
        <v>37041.576631944445</v>
      </c>
      <c r="I5348" t="s">
        <v>1277</v>
      </c>
      <c r="M5348" t="s">
        <v>2946</v>
      </c>
      <c r="N5348" t="s">
        <v>1268</v>
      </c>
      <c r="O5348" t="s">
        <v>3647</v>
      </c>
      <c r="Q5348" s="199">
        <v>5000</v>
      </c>
      <c r="S5348" t="s">
        <v>2947</v>
      </c>
      <c r="T5348" t="s">
        <v>3255</v>
      </c>
      <c r="U5348" s="201">
        <v>3.7250000000000001</v>
      </c>
      <c r="V5348" t="s">
        <v>2936</v>
      </c>
      <c r="W5348" t="s">
        <v>2937</v>
      </c>
      <c r="X5348" t="s">
        <v>2938</v>
      </c>
      <c r="Y5348" t="s">
        <v>3275</v>
      </c>
      <c r="Z5348" t="s">
        <v>1909</v>
      </c>
      <c r="AA5348" t="s">
        <v>4270</v>
      </c>
      <c r="AB5348" s="198">
        <v>37043.875</v>
      </c>
      <c r="AC5348" s="198">
        <v>37072.875</v>
      </c>
    </row>
    <row r="5349" spans="1:29" x14ac:dyDescent="0.25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30</v>
      </c>
      <c r="F5349" s="213">
        <f t="shared" si="424"/>
        <v>210000</v>
      </c>
      <c r="G5349" s="202">
        <v>1314507</v>
      </c>
      <c r="H5349" s="198">
        <v>37041.576678240737</v>
      </c>
      <c r="I5349" t="s">
        <v>1551</v>
      </c>
      <c r="M5349" t="s">
        <v>2946</v>
      </c>
      <c r="N5349" t="s">
        <v>1268</v>
      </c>
      <c r="O5349" t="s">
        <v>74</v>
      </c>
      <c r="P5349" s="199">
        <v>7000</v>
      </c>
      <c r="S5349" t="s">
        <v>2947</v>
      </c>
      <c r="T5349" t="s">
        <v>3255</v>
      </c>
      <c r="U5349" s="201">
        <v>3.8450000000000002</v>
      </c>
      <c r="V5349" t="s">
        <v>1364</v>
      </c>
      <c r="W5349" t="s">
        <v>1580</v>
      </c>
      <c r="X5349" t="s">
        <v>1093</v>
      </c>
      <c r="Y5349" t="s">
        <v>3275</v>
      </c>
      <c r="Z5349" t="s">
        <v>1909</v>
      </c>
      <c r="AA5349" t="s">
        <v>4271</v>
      </c>
      <c r="AB5349" s="198">
        <v>37043.875</v>
      </c>
      <c r="AC5349" s="198">
        <v>37072.875</v>
      </c>
    </row>
    <row r="5350" spans="1:29" x14ac:dyDescent="0.25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151</v>
      </c>
      <c r="F5350" s="213">
        <f t="shared" si="424"/>
        <v>755000</v>
      </c>
      <c r="G5350" s="202">
        <v>1314508</v>
      </c>
      <c r="H5350" s="198">
        <v>37041.576724537037</v>
      </c>
      <c r="I5350" t="s">
        <v>1262</v>
      </c>
      <c r="M5350" t="s">
        <v>2946</v>
      </c>
      <c r="N5350" t="s">
        <v>1538</v>
      </c>
      <c r="O5350" t="s">
        <v>356</v>
      </c>
      <c r="Q5350" s="199">
        <v>5000</v>
      </c>
      <c r="S5350" t="s">
        <v>2947</v>
      </c>
      <c r="T5350" t="s">
        <v>3255</v>
      </c>
      <c r="U5350" s="201">
        <v>2.25</v>
      </c>
      <c r="V5350" t="s">
        <v>1089</v>
      </c>
      <c r="W5350" t="s">
        <v>106</v>
      </c>
      <c r="X5350" t="s">
        <v>107</v>
      </c>
      <c r="Y5350" t="s">
        <v>3275</v>
      </c>
      <c r="Z5350" t="s">
        <v>1909</v>
      </c>
      <c r="AA5350" t="s">
        <v>4272</v>
      </c>
      <c r="AB5350" s="198">
        <v>37196</v>
      </c>
      <c r="AC5350" s="198">
        <v>37346</v>
      </c>
    </row>
    <row r="5351" spans="1:29" x14ac:dyDescent="0.25">
      <c r="A5351" s="44" t="str">
        <f t="shared" si="420"/>
        <v>US Crude Physical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Physical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93000</v>
      </c>
      <c r="G5351" s="202">
        <v>1314509</v>
      </c>
      <c r="H5351" s="198">
        <v>37041.57675925926</v>
      </c>
      <c r="I5351" t="s">
        <v>4273</v>
      </c>
      <c r="M5351" t="s">
        <v>3086</v>
      </c>
      <c r="N5351" t="s">
        <v>375</v>
      </c>
      <c r="O5351" t="s">
        <v>376</v>
      </c>
      <c r="Q5351" s="199">
        <v>3000</v>
      </c>
      <c r="S5351" t="s">
        <v>3129</v>
      </c>
      <c r="T5351" t="s">
        <v>3255</v>
      </c>
      <c r="U5351" s="201">
        <v>3.05</v>
      </c>
      <c r="V5351" t="s">
        <v>4274</v>
      </c>
      <c r="W5351" t="s">
        <v>377</v>
      </c>
      <c r="X5351" t="s">
        <v>378</v>
      </c>
      <c r="Y5351" t="s">
        <v>3275</v>
      </c>
      <c r="Z5351" t="s">
        <v>379</v>
      </c>
      <c r="AA5351" t="s">
        <v>4275</v>
      </c>
      <c r="AB5351" s="198">
        <v>37073.875</v>
      </c>
      <c r="AC5351" s="198">
        <v>37103.875</v>
      </c>
    </row>
    <row r="5352" spans="1:29" x14ac:dyDescent="0.25">
      <c r="A5352" s="44" t="str">
        <f t="shared" si="420"/>
        <v>US Crude Financial</v>
      </c>
      <c r="B5352" s="44" t="str">
        <f t="shared" si="421"/>
        <v>US</v>
      </c>
      <c r="C5352" s="44" t="str">
        <f t="shared" si="422"/>
        <v>Crude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50000</v>
      </c>
      <c r="G5352" s="202">
        <v>1314510</v>
      </c>
      <c r="H5352" s="198">
        <v>37041.576782407406</v>
      </c>
      <c r="I5352" t="s">
        <v>1062</v>
      </c>
      <c r="M5352" t="s">
        <v>3086</v>
      </c>
      <c r="N5352" t="s">
        <v>1063</v>
      </c>
      <c r="O5352" t="s">
        <v>2972</v>
      </c>
      <c r="P5352" s="199">
        <v>50000</v>
      </c>
      <c r="S5352" t="s">
        <v>2953</v>
      </c>
      <c r="T5352" t="s">
        <v>3255</v>
      </c>
      <c r="U5352" s="201">
        <v>28.55</v>
      </c>
      <c r="V5352" t="s">
        <v>80</v>
      </c>
      <c r="W5352" t="s">
        <v>1065</v>
      </c>
      <c r="X5352" t="s">
        <v>1066</v>
      </c>
      <c r="Y5352" t="s">
        <v>1670</v>
      </c>
      <c r="Z5352" t="s">
        <v>1909</v>
      </c>
      <c r="AA5352">
        <v>109917</v>
      </c>
      <c r="AB5352" s="198">
        <v>37073</v>
      </c>
      <c r="AC5352" s="198">
        <v>37103</v>
      </c>
    </row>
    <row r="5353" spans="1:29" x14ac:dyDescent="0.25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620000</v>
      </c>
      <c r="G5353" s="202">
        <v>1314511</v>
      </c>
      <c r="H5353" s="198">
        <v>37041.576805555553</v>
      </c>
      <c r="I5353" t="s">
        <v>2976</v>
      </c>
      <c r="M5353" t="s">
        <v>2946</v>
      </c>
      <c r="N5353" t="s">
        <v>1268</v>
      </c>
      <c r="O5353" t="s">
        <v>1537</v>
      </c>
      <c r="Q5353" s="199">
        <v>20000</v>
      </c>
      <c r="S5353" t="s">
        <v>2947</v>
      </c>
      <c r="T5353" t="s">
        <v>3255</v>
      </c>
      <c r="U5353" s="201">
        <v>3.93</v>
      </c>
      <c r="V5353" t="s">
        <v>3002</v>
      </c>
      <c r="W5353" t="s">
        <v>1767</v>
      </c>
      <c r="X5353" t="s">
        <v>1269</v>
      </c>
      <c r="Y5353" t="s">
        <v>3275</v>
      </c>
      <c r="Z5353" t="s">
        <v>1909</v>
      </c>
      <c r="AA5353" t="s">
        <v>4276</v>
      </c>
      <c r="AB5353" s="198">
        <v>37073.875</v>
      </c>
      <c r="AC5353" s="198">
        <v>37103.875</v>
      </c>
    </row>
    <row r="5354" spans="1:29" x14ac:dyDescent="0.25">
      <c r="A5354" s="44" t="str">
        <f t="shared" si="420"/>
        <v>US Crude Financial</v>
      </c>
      <c r="B5354" s="44" t="str">
        <f t="shared" si="421"/>
        <v>US</v>
      </c>
      <c r="C5354" s="44" t="str">
        <f t="shared" si="422"/>
        <v>Crude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50000</v>
      </c>
      <c r="G5354" s="202">
        <v>1314514</v>
      </c>
      <c r="H5354" s="198">
        <v>37041.577025462961</v>
      </c>
      <c r="I5354" t="s">
        <v>1267</v>
      </c>
      <c r="M5354" t="s">
        <v>3086</v>
      </c>
      <c r="N5354" t="s">
        <v>1063</v>
      </c>
      <c r="O5354" t="s">
        <v>2972</v>
      </c>
      <c r="P5354" s="199">
        <v>50000</v>
      </c>
      <c r="S5354" t="s">
        <v>2953</v>
      </c>
      <c r="T5354" t="s">
        <v>3255</v>
      </c>
      <c r="U5354" s="201">
        <v>28.53</v>
      </c>
      <c r="V5354" t="s">
        <v>3332</v>
      </c>
      <c r="W5354" t="s">
        <v>1065</v>
      </c>
      <c r="X5354" t="s">
        <v>1066</v>
      </c>
      <c r="Y5354" t="s">
        <v>1670</v>
      </c>
      <c r="Z5354" t="s">
        <v>1909</v>
      </c>
      <c r="AA5354">
        <v>109918</v>
      </c>
      <c r="AB5354" s="198">
        <v>37073</v>
      </c>
      <c r="AC5354" s="198">
        <v>37103</v>
      </c>
    </row>
    <row r="5355" spans="1:29" x14ac:dyDescent="0.25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1314515</v>
      </c>
      <c r="H5355" s="198">
        <v>37041.577060185184</v>
      </c>
      <c r="I5355" t="s">
        <v>2992</v>
      </c>
      <c r="M5355" t="s">
        <v>2946</v>
      </c>
      <c r="N5355" t="s">
        <v>1268</v>
      </c>
      <c r="O5355" t="s">
        <v>74</v>
      </c>
      <c r="P5355" s="199">
        <v>10000</v>
      </c>
      <c r="S5355" t="s">
        <v>2947</v>
      </c>
      <c r="T5355" t="s">
        <v>3255</v>
      </c>
      <c r="U5355" s="201">
        <v>3.8450000000000002</v>
      </c>
      <c r="V5355" t="s">
        <v>417</v>
      </c>
      <c r="W5355" t="s">
        <v>1580</v>
      </c>
      <c r="X5355" t="s">
        <v>1093</v>
      </c>
      <c r="Y5355" t="s">
        <v>3275</v>
      </c>
      <c r="Z5355" t="s">
        <v>1909</v>
      </c>
      <c r="AA5355" t="s">
        <v>4277</v>
      </c>
      <c r="AB5355" s="198">
        <v>37043.875</v>
      </c>
      <c r="AC5355" s="198">
        <v>37072.875</v>
      </c>
    </row>
    <row r="5356" spans="1:29" x14ac:dyDescent="0.25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30</v>
      </c>
      <c r="F5356" s="213">
        <f t="shared" si="424"/>
        <v>300000</v>
      </c>
      <c r="G5356" s="202">
        <v>1314517</v>
      </c>
      <c r="H5356" s="198">
        <v>37041.57708333333</v>
      </c>
      <c r="I5356" t="s">
        <v>1262</v>
      </c>
      <c r="M5356" t="s">
        <v>2946</v>
      </c>
      <c r="N5356" t="s">
        <v>1268</v>
      </c>
      <c r="O5356" t="s">
        <v>2692</v>
      </c>
      <c r="Q5356" s="199">
        <v>10000</v>
      </c>
      <c r="S5356" t="s">
        <v>2947</v>
      </c>
      <c r="T5356" t="s">
        <v>3255</v>
      </c>
      <c r="U5356" s="201">
        <v>6.15</v>
      </c>
      <c r="V5356" t="s">
        <v>2963</v>
      </c>
      <c r="W5356" t="s">
        <v>82</v>
      </c>
      <c r="X5356" t="s">
        <v>3204</v>
      </c>
      <c r="Y5356" t="s">
        <v>3275</v>
      </c>
      <c r="Z5356" t="s">
        <v>1909</v>
      </c>
      <c r="AA5356" t="s">
        <v>4278</v>
      </c>
      <c r="AB5356" s="198">
        <v>37043.875</v>
      </c>
      <c r="AC5356" s="198">
        <v>37072.875</v>
      </c>
    </row>
    <row r="5357" spans="1:29" x14ac:dyDescent="0.25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30</v>
      </c>
      <c r="F5357" s="213">
        <f t="shared" si="424"/>
        <v>300000</v>
      </c>
      <c r="G5357" s="202">
        <v>1314519</v>
      </c>
      <c r="H5357" s="198">
        <v>37041.577291666668</v>
      </c>
      <c r="I5357" t="s">
        <v>1551</v>
      </c>
      <c r="M5357" t="s">
        <v>2946</v>
      </c>
      <c r="N5357" t="s">
        <v>1524</v>
      </c>
      <c r="O5357" t="s">
        <v>516</v>
      </c>
      <c r="P5357" s="199">
        <v>10000</v>
      </c>
      <c r="S5357" t="s">
        <v>2947</v>
      </c>
      <c r="T5357" t="s">
        <v>3255</v>
      </c>
      <c r="U5357" s="201">
        <v>3.71</v>
      </c>
      <c r="V5357" t="s">
        <v>3174</v>
      </c>
      <c r="W5357" t="s">
        <v>1388</v>
      </c>
      <c r="X5357" t="s">
        <v>85</v>
      </c>
      <c r="Y5357" t="s">
        <v>1528</v>
      </c>
      <c r="Z5357" t="s">
        <v>1909</v>
      </c>
      <c r="AA5357">
        <v>819229</v>
      </c>
      <c r="AB5357" s="198">
        <v>37043.875</v>
      </c>
      <c r="AC5357" s="198">
        <v>37072.875</v>
      </c>
    </row>
    <row r="5358" spans="1:29" x14ac:dyDescent="0.25">
      <c r="A5358" s="44" t="str">
        <f t="shared" si="420"/>
        <v>US Crude Physical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93000</v>
      </c>
      <c r="G5358" s="202">
        <v>1314521</v>
      </c>
      <c r="H5358" s="198">
        <v>37041.577361111114</v>
      </c>
      <c r="I5358" t="s">
        <v>1267</v>
      </c>
      <c r="M5358" t="s">
        <v>3086</v>
      </c>
      <c r="N5358" t="s">
        <v>375</v>
      </c>
      <c r="O5358" t="s">
        <v>376</v>
      </c>
      <c r="P5358" s="199">
        <v>3000</v>
      </c>
      <c r="S5358" t="s">
        <v>3129</v>
      </c>
      <c r="T5358" t="s">
        <v>3255</v>
      </c>
      <c r="U5358" s="201">
        <v>3.03</v>
      </c>
      <c r="V5358" t="s">
        <v>1511</v>
      </c>
      <c r="W5358" t="s">
        <v>377</v>
      </c>
      <c r="X5358" t="s">
        <v>378</v>
      </c>
      <c r="Y5358" t="s">
        <v>3275</v>
      </c>
      <c r="Z5358" t="s">
        <v>379</v>
      </c>
      <c r="AA5358" t="s">
        <v>4279</v>
      </c>
      <c r="AB5358" s="198">
        <v>37073.875</v>
      </c>
      <c r="AC5358" s="198">
        <v>37103.875</v>
      </c>
    </row>
    <row r="5359" spans="1:29" x14ac:dyDescent="0.25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151</v>
      </c>
      <c r="F5359" s="213">
        <f t="shared" si="424"/>
        <v>755000</v>
      </c>
      <c r="G5359" s="202">
        <v>1314522</v>
      </c>
      <c r="H5359" s="198">
        <v>37041.577372685184</v>
      </c>
      <c r="I5359" t="s">
        <v>1546</v>
      </c>
      <c r="M5359" t="s">
        <v>2946</v>
      </c>
      <c r="N5359" t="s">
        <v>1268</v>
      </c>
      <c r="O5359" t="s">
        <v>1555</v>
      </c>
      <c r="Q5359" s="199">
        <v>5000</v>
      </c>
      <c r="S5359" t="s">
        <v>2947</v>
      </c>
      <c r="T5359" t="s">
        <v>3255</v>
      </c>
      <c r="U5359" s="201">
        <v>4.3499999999999996</v>
      </c>
      <c r="V5359" t="s">
        <v>1504</v>
      </c>
      <c r="W5359" t="s">
        <v>1767</v>
      </c>
      <c r="X5359" t="s">
        <v>1269</v>
      </c>
      <c r="Y5359" t="s">
        <v>3275</v>
      </c>
      <c r="Z5359" t="s">
        <v>1909</v>
      </c>
      <c r="AA5359" t="s">
        <v>4280</v>
      </c>
      <c r="AB5359" s="198">
        <v>37196</v>
      </c>
      <c r="AC5359" s="198">
        <v>37346</v>
      </c>
    </row>
    <row r="5360" spans="1:29" x14ac:dyDescent="0.25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92</v>
      </c>
      <c r="F5360" s="213">
        <f t="shared" si="424"/>
        <v>4600</v>
      </c>
      <c r="G5360" s="202">
        <v>1314523</v>
      </c>
      <c r="H5360" s="198">
        <v>37041.57744212963</v>
      </c>
      <c r="I5360" t="s">
        <v>1226</v>
      </c>
      <c r="M5360" t="s">
        <v>1657</v>
      </c>
      <c r="N5360" t="s">
        <v>2977</v>
      </c>
      <c r="O5360" t="s">
        <v>527</v>
      </c>
      <c r="Q5360" s="199">
        <v>50</v>
      </c>
      <c r="S5360" t="s">
        <v>2945</v>
      </c>
      <c r="T5360" t="s">
        <v>3255</v>
      </c>
      <c r="U5360" s="201">
        <v>35.25</v>
      </c>
      <c r="V5360" t="s">
        <v>3173</v>
      </c>
      <c r="W5360" t="s">
        <v>1265</v>
      </c>
      <c r="X5360" t="s">
        <v>3202</v>
      </c>
      <c r="Y5360" t="s">
        <v>1072</v>
      </c>
      <c r="Z5360" t="s">
        <v>1904</v>
      </c>
      <c r="AA5360">
        <v>626752.1</v>
      </c>
      <c r="AB5360" s="198">
        <v>37165.875</v>
      </c>
      <c r="AC5360" s="198">
        <v>37256.875</v>
      </c>
    </row>
    <row r="5361" spans="1:29" x14ac:dyDescent="0.25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365</v>
      </c>
      <c r="F5361" s="213">
        <f t="shared" si="424"/>
        <v>1825000</v>
      </c>
      <c r="G5361" s="202">
        <v>1314529</v>
      </c>
      <c r="H5361" s="198">
        <v>37041.577534722222</v>
      </c>
      <c r="I5361" t="s">
        <v>2987</v>
      </c>
      <c r="M5361" t="s">
        <v>2946</v>
      </c>
      <c r="N5361" t="s">
        <v>1268</v>
      </c>
      <c r="O5361" t="s">
        <v>1578</v>
      </c>
      <c r="P5361" s="199">
        <v>5000</v>
      </c>
      <c r="S5361" t="s">
        <v>2947</v>
      </c>
      <c r="T5361" t="s">
        <v>3255</v>
      </c>
      <c r="U5361" s="201">
        <v>4.0250000000000004</v>
      </c>
      <c r="V5361" t="s">
        <v>3447</v>
      </c>
      <c r="W5361" t="s">
        <v>1767</v>
      </c>
      <c r="X5361" t="s">
        <v>1269</v>
      </c>
      <c r="Y5361" t="s">
        <v>3275</v>
      </c>
      <c r="Z5361" t="s">
        <v>1909</v>
      </c>
      <c r="AA5361" t="s">
        <v>4281</v>
      </c>
      <c r="AB5361" s="198">
        <v>37257.875</v>
      </c>
      <c r="AC5361" s="198">
        <v>37621.875</v>
      </c>
    </row>
    <row r="5362" spans="1:29" x14ac:dyDescent="0.25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151</v>
      </c>
      <c r="F5362" s="213">
        <f t="shared" si="424"/>
        <v>755000</v>
      </c>
      <c r="G5362" s="202">
        <v>1314530</v>
      </c>
      <c r="H5362" s="198">
        <v>37041.577604166669</v>
      </c>
      <c r="I5362" t="s">
        <v>2987</v>
      </c>
      <c r="M5362" t="s">
        <v>2946</v>
      </c>
      <c r="N5362" t="s">
        <v>1268</v>
      </c>
      <c r="O5362" t="s">
        <v>1555</v>
      </c>
      <c r="P5362" s="199">
        <v>5000</v>
      </c>
      <c r="S5362" t="s">
        <v>2947</v>
      </c>
      <c r="T5362" t="s">
        <v>3255</v>
      </c>
      <c r="U5362" s="201">
        <v>4.335</v>
      </c>
      <c r="V5362" t="s">
        <v>3447</v>
      </c>
      <c r="W5362" t="s">
        <v>1767</v>
      </c>
      <c r="X5362" t="s">
        <v>1269</v>
      </c>
      <c r="Y5362" t="s">
        <v>3275</v>
      </c>
      <c r="Z5362" t="s">
        <v>1909</v>
      </c>
      <c r="AA5362" t="s">
        <v>4282</v>
      </c>
      <c r="AB5362" s="198">
        <v>37196</v>
      </c>
      <c r="AC5362" s="198">
        <v>37346</v>
      </c>
    </row>
    <row r="5363" spans="1:29" x14ac:dyDescent="0.25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1314531</v>
      </c>
      <c r="H5363" s="198">
        <v>37041.577615740738</v>
      </c>
      <c r="I5363" t="s">
        <v>2910</v>
      </c>
      <c r="M5363" t="s">
        <v>2946</v>
      </c>
      <c r="N5363" t="s">
        <v>1268</v>
      </c>
      <c r="O5363" t="s">
        <v>4101</v>
      </c>
      <c r="P5363" s="199">
        <v>5000</v>
      </c>
      <c r="S5363" t="s">
        <v>2947</v>
      </c>
      <c r="T5363" t="s">
        <v>3255</v>
      </c>
      <c r="U5363" s="201">
        <v>3.09</v>
      </c>
      <c r="V5363" t="s">
        <v>328</v>
      </c>
      <c r="W5363" t="s">
        <v>2919</v>
      </c>
      <c r="X5363" t="s">
        <v>1210</v>
      </c>
      <c r="Y5363" t="s">
        <v>3275</v>
      </c>
      <c r="Z5363" t="s">
        <v>1909</v>
      </c>
      <c r="AA5363" t="s">
        <v>4283</v>
      </c>
      <c r="AB5363" s="198">
        <v>37043.875</v>
      </c>
      <c r="AC5363" s="198">
        <v>37072.875</v>
      </c>
    </row>
    <row r="5364" spans="1:29" x14ac:dyDescent="0.25">
      <c r="A5364" s="44" t="str">
        <f t="shared" si="420"/>
        <v>US Power Physical</v>
      </c>
      <c r="B5364" s="44" t="str">
        <f t="shared" si="421"/>
        <v>US</v>
      </c>
      <c r="C5364" s="44" t="str">
        <f t="shared" si="422"/>
        <v>Power</v>
      </c>
      <c r="D5364" s="44" t="str">
        <f t="shared" si="423"/>
        <v>Physical</v>
      </c>
      <c r="E5364" s="44">
        <f>IF(VLOOKUP(S5364,'DD-Lookup'!$J$6:$L$50,3,FALSE)="Monthly",(YEAR(AC5364)-YEAR(AB5364))*12+MONTH(AC5364)-MONTH(AB5364)+1,(AC5364-AB5364+1))</f>
        <v>5</v>
      </c>
      <c r="F5364" s="213">
        <f t="shared" si="424"/>
        <v>250</v>
      </c>
      <c r="G5364" s="202">
        <v>1314532</v>
      </c>
      <c r="H5364" s="198">
        <v>37041.577650462961</v>
      </c>
      <c r="I5364" t="s">
        <v>1235</v>
      </c>
      <c r="M5364" t="s">
        <v>1657</v>
      </c>
      <c r="N5364" t="s">
        <v>2977</v>
      </c>
      <c r="O5364" t="s">
        <v>1159</v>
      </c>
      <c r="Q5364" s="199">
        <v>50</v>
      </c>
      <c r="S5364" t="s">
        <v>2945</v>
      </c>
      <c r="T5364" t="s">
        <v>3255</v>
      </c>
      <c r="U5364" s="201">
        <v>37.75</v>
      </c>
      <c r="V5364" t="s">
        <v>1104</v>
      </c>
      <c r="W5364" t="s">
        <v>2981</v>
      </c>
      <c r="X5364" t="s">
        <v>2982</v>
      </c>
      <c r="Y5364" t="s">
        <v>1072</v>
      </c>
      <c r="Z5364" t="s">
        <v>1904</v>
      </c>
      <c r="AA5364">
        <v>626757.1</v>
      </c>
      <c r="AB5364" s="198">
        <v>37046.875</v>
      </c>
      <c r="AC5364" s="198">
        <v>37050.875</v>
      </c>
    </row>
    <row r="5365" spans="1:29" x14ac:dyDescent="0.25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1314533</v>
      </c>
      <c r="H5365" s="198">
        <v>37041.577662037038</v>
      </c>
      <c r="I5365" t="s">
        <v>1062</v>
      </c>
      <c r="M5365" t="s">
        <v>3086</v>
      </c>
      <c r="N5365" t="s">
        <v>1063</v>
      </c>
      <c r="O5365" t="s">
        <v>2972</v>
      </c>
      <c r="Q5365" s="199">
        <v>50000</v>
      </c>
      <c r="S5365" t="s">
        <v>2953</v>
      </c>
      <c r="T5365" t="s">
        <v>3255</v>
      </c>
      <c r="U5365" s="201">
        <v>28.55</v>
      </c>
      <c r="V5365" t="s">
        <v>1513</v>
      </c>
      <c r="W5365" t="s">
        <v>1065</v>
      </c>
      <c r="X5365" t="s">
        <v>1066</v>
      </c>
      <c r="Y5365" t="s">
        <v>1670</v>
      </c>
      <c r="Z5365" t="s">
        <v>1909</v>
      </c>
      <c r="AA5365">
        <v>109919</v>
      </c>
      <c r="AB5365" s="198">
        <v>37073</v>
      </c>
      <c r="AC5365" s="198">
        <v>37103</v>
      </c>
    </row>
    <row r="5366" spans="1:29" x14ac:dyDescent="0.25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1500</v>
      </c>
      <c r="G5366" s="202">
        <v>1314534</v>
      </c>
      <c r="H5366" s="198">
        <v>37041.577708333331</v>
      </c>
      <c r="I5366" t="s">
        <v>1276</v>
      </c>
      <c r="M5366" t="s">
        <v>1657</v>
      </c>
      <c r="N5366" t="s">
        <v>1259</v>
      </c>
      <c r="O5366" t="s">
        <v>1293</v>
      </c>
      <c r="P5366" s="199">
        <v>50</v>
      </c>
      <c r="S5366" t="s">
        <v>2945</v>
      </c>
      <c r="T5366" t="s">
        <v>3255</v>
      </c>
      <c r="U5366" s="201">
        <v>45.4</v>
      </c>
      <c r="V5366" t="s">
        <v>1080</v>
      </c>
      <c r="W5366" t="s">
        <v>1260</v>
      </c>
      <c r="X5366" t="s">
        <v>1565</v>
      </c>
      <c r="Y5366" t="s">
        <v>1072</v>
      </c>
      <c r="Z5366" t="s">
        <v>1904</v>
      </c>
      <c r="AA5366">
        <v>626760.1</v>
      </c>
      <c r="AB5366" s="198">
        <v>37043</v>
      </c>
      <c r="AC5366" s="198">
        <v>37072</v>
      </c>
    </row>
    <row r="5367" spans="1:29" x14ac:dyDescent="0.25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310000</v>
      </c>
      <c r="G5367" s="202">
        <v>1314536</v>
      </c>
      <c r="H5367" s="198">
        <v>37041.577835648146</v>
      </c>
      <c r="I5367" t="s">
        <v>2992</v>
      </c>
      <c r="M5367" t="s">
        <v>2946</v>
      </c>
      <c r="N5367" t="s">
        <v>1268</v>
      </c>
      <c r="O5367" t="s">
        <v>1537</v>
      </c>
      <c r="P5367" s="199">
        <v>10000</v>
      </c>
      <c r="S5367" t="s">
        <v>2947</v>
      </c>
      <c r="T5367" t="s">
        <v>3255</v>
      </c>
      <c r="U5367" s="201">
        <v>3.93</v>
      </c>
      <c r="V5367" t="s">
        <v>62</v>
      </c>
      <c r="W5367" t="s">
        <v>1767</v>
      </c>
      <c r="X5367" t="s">
        <v>1269</v>
      </c>
      <c r="Y5367" t="s">
        <v>3275</v>
      </c>
      <c r="Z5367" t="s">
        <v>1909</v>
      </c>
      <c r="AA5367" t="s">
        <v>4284</v>
      </c>
      <c r="AB5367" s="198">
        <v>37073.875</v>
      </c>
      <c r="AC5367" s="198">
        <v>37103.875</v>
      </c>
    </row>
    <row r="5368" spans="1:29" x14ac:dyDescent="0.25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25000</v>
      </c>
      <c r="G5368" s="202">
        <v>1314537</v>
      </c>
      <c r="H5368" s="198">
        <v>37041.577870370369</v>
      </c>
      <c r="I5368" t="s">
        <v>1062</v>
      </c>
      <c r="M5368" t="s">
        <v>3086</v>
      </c>
      <c r="N5368" t="s">
        <v>1063</v>
      </c>
      <c r="O5368" t="s">
        <v>2972</v>
      </c>
      <c r="Q5368" s="199">
        <v>25000</v>
      </c>
      <c r="S5368" t="s">
        <v>2953</v>
      </c>
      <c r="T5368" t="s">
        <v>3255</v>
      </c>
      <c r="U5368" s="201">
        <v>28.57</v>
      </c>
      <c r="V5368" t="s">
        <v>80</v>
      </c>
      <c r="W5368" t="s">
        <v>1065</v>
      </c>
      <c r="X5368" t="s">
        <v>1066</v>
      </c>
      <c r="Y5368" t="s">
        <v>1670</v>
      </c>
      <c r="Z5368" t="s">
        <v>1909</v>
      </c>
      <c r="AA5368">
        <v>109920</v>
      </c>
      <c r="AB5368" s="198">
        <v>37073</v>
      </c>
      <c r="AC5368" s="198">
        <v>37103</v>
      </c>
    </row>
    <row r="5369" spans="1:29" x14ac:dyDescent="0.25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1</v>
      </c>
      <c r="F5369" s="213">
        <f t="shared" si="424"/>
        <v>50</v>
      </c>
      <c r="G5369" s="202">
        <v>1314538</v>
      </c>
      <c r="H5369" s="198">
        <v>37041.577916666669</v>
      </c>
      <c r="I5369" t="s">
        <v>1249</v>
      </c>
      <c r="J5369" t="s">
        <v>1256</v>
      </c>
      <c r="K5369" t="s">
        <v>1257</v>
      </c>
      <c r="M5369" t="s">
        <v>1657</v>
      </c>
      <c r="N5369" t="s">
        <v>2977</v>
      </c>
      <c r="O5369" t="s">
        <v>246</v>
      </c>
      <c r="P5369" s="199">
        <v>50</v>
      </c>
      <c r="S5369" t="s">
        <v>2945</v>
      </c>
      <c r="T5369" t="s">
        <v>3255</v>
      </c>
      <c r="U5369" s="201">
        <v>24.95</v>
      </c>
      <c r="V5369" t="s">
        <v>3156</v>
      </c>
      <c r="W5369" t="s">
        <v>2993</v>
      </c>
      <c r="X5369" t="s">
        <v>2994</v>
      </c>
      <c r="Y5369" t="s">
        <v>1072</v>
      </c>
      <c r="Z5369" t="s">
        <v>1904</v>
      </c>
      <c r="AA5369">
        <v>626762.1</v>
      </c>
      <c r="AB5369" s="198">
        <v>37043.875</v>
      </c>
      <c r="AC5369" s="198">
        <v>37043.875</v>
      </c>
    </row>
    <row r="5370" spans="1:29" x14ac:dyDescent="0.25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300000</v>
      </c>
      <c r="G5370" s="202">
        <v>1314539</v>
      </c>
      <c r="H5370" s="198">
        <v>37041.577928240738</v>
      </c>
      <c r="I5370" t="s">
        <v>1532</v>
      </c>
      <c r="M5370" t="s">
        <v>2946</v>
      </c>
      <c r="N5370" t="s">
        <v>1268</v>
      </c>
      <c r="O5370" t="s">
        <v>74</v>
      </c>
      <c r="P5370" s="199">
        <v>10000</v>
      </c>
      <c r="S5370" t="s">
        <v>2947</v>
      </c>
      <c r="T5370" t="s">
        <v>3255</v>
      </c>
      <c r="U5370" s="201">
        <v>3.8450000000000002</v>
      </c>
      <c r="V5370" t="s">
        <v>2148</v>
      </c>
      <c r="W5370" t="s">
        <v>1580</v>
      </c>
      <c r="X5370" t="s">
        <v>1093</v>
      </c>
      <c r="Y5370" t="s">
        <v>3275</v>
      </c>
      <c r="Z5370" t="s">
        <v>1909</v>
      </c>
      <c r="AA5370" t="s">
        <v>4285</v>
      </c>
      <c r="AB5370" s="198">
        <v>37043.875</v>
      </c>
      <c r="AC5370" s="198">
        <v>37072.875</v>
      </c>
    </row>
    <row r="5371" spans="1:29" x14ac:dyDescent="0.25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10000</v>
      </c>
      <c r="G5371" s="202">
        <v>1314540</v>
      </c>
      <c r="H5371" s="198">
        <v>37041.577939814815</v>
      </c>
      <c r="I5371" t="s">
        <v>1463</v>
      </c>
      <c r="M5371" t="s">
        <v>2946</v>
      </c>
      <c r="N5371" t="s">
        <v>96</v>
      </c>
      <c r="O5371" t="s">
        <v>1016</v>
      </c>
      <c r="P5371" s="199">
        <v>10000</v>
      </c>
      <c r="S5371" t="s">
        <v>3329</v>
      </c>
      <c r="T5371" t="s">
        <v>97</v>
      </c>
      <c r="U5371" s="201">
        <v>5.01</v>
      </c>
      <c r="V5371" t="s">
        <v>3338</v>
      </c>
      <c r="W5371" t="s">
        <v>98</v>
      </c>
      <c r="X5371" t="s">
        <v>99</v>
      </c>
      <c r="Y5371" t="s">
        <v>1528</v>
      </c>
      <c r="Z5371" t="s">
        <v>1910</v>
      </c>
      <c r="AA5371">
        <v>819231</v>
      </c>
      <c r="AB5371" s="198">
        <v>37041.875</v>
      </c>
      <c r="AC5371" s="198">
        <v>37041.875</v>
      </c>
    </row>
    <row r="5372" spans="1:29" x14ac:dyDescent="0.25">
      <c r="A5372" s="44" t="str">
        <f t="shared" si="420"/>
        <v>US Crude Financial</v>
      </c>
      <c r="B5372" s="44" t="str">
        <f t="shared" si="421"/>
        <v>US</v>
      </c>
      <c r="C5372" s="44" t="str">
        <f t="shared" si="422"/>
        <v>Crude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1314541</v>
      </c>
      <c r="H5372" s="198">
        <v>37041.577974537038</v>
      </c>
      <c r="I5372" t="s">
        <v>1062</v>
      </c>
      <c r="M5372" t="s">
        <v>3086</v>
      </c>
      <c r="N5372" t="s">
        <v>1063</v>
      </c>
      <c r="O5372" t="s">
        <v>2972</v>
      </c>
      <c r="Q5372" s="199">
        <v>25000</v>
      </c>
      <c r="S5372" t="s">
        <v>2953</v>
      </c>
      <c r="T5372" t="s">
        <v>3255</v>
      </c>
      <c r="U5372" s="201">
        <v>28.57</v>
      </c>
      <c r="V5372" t="s">
        <v>1064</v>
      </c>
      <c r="W5372" t="s">
        <v>1065</v>
      </c>
      <c r="X5372" t="s">
        <v>1066</v>
      </c>
      <c r="Y5372" t="s">
        <v>1670</v>
      </c>
      <c r="Z5372" t="s">
        <v>1909</v>
      </c>
      <c r="AA5372">
        <v>109921</v>
      </c>
      <c r="AB5372" s="198">
        <v>37073</v>
      </c>
      <c r="AC5372" s="198">
        <v>37103</v>
      </c>
    </row>
    <row r="5373" spans="1:29" x14ac:dyDescent="0.25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1314542</v>
      </c>
      <c r="H5373" s="198">
        <v>37041.578009259261</v>
      </c>
      <c r="I5373" t="s">
        <v>3225</v>
      </c>
      <c r="M5373" t="s">
        <v>2946</v>
      </c>
      <c r="N5373" t="s">
        <v>1538</v>
      </c>
      <c r="O5373" t="s">
        <v>870</v>
      </c>
      <c r="P5373" s="199">
        <v>10000</v>
      </c>
      <c r="S5373" t="s">
        <v>2947</v>
      </c>
      <c r="T5373" t="s">
        <v>3255</v>
      </c>
      <c r="U5373" s="201">
        <v>-1.4999999999999999E-2</v>
      </c>
      <c r="V5373" t="s">
        <v>1437</v>
      </c>
      <c r="W5373" t="s">
        <v>1402</v>
      </c>
      <c r="X5373" t="s">
        <v>1403</v>
      </c>
      <c r="Y5373" t="s">
        <v>3275</v>
      </c>
      <c r="Z5373" t="s">
        <v>1909</v>
      </c>
      <c r="AA5373" t="s">
        <v>4286</v>
      </c>
      <c r="AB5373" s="198">
        <v>37073.875</v>
      </c>
      <c r="AC5373" s="198">
        <v>37103.875</v>
      </c>
    </row>
    <row r="5374" spans="1:29" x14ac:dyDescent="0.25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620000</v>
      </c>
      <c r="G5374" s="202">
        <v>1314544</v>
      </c>
      <c r="H5374" s="198">
        <v>37041.578043981484</v>
      </c>
      <c r="I5374" t="s">
        <v>2992</v>
      </c>
      <c r="M5374" t="s">
        <v>2946</v>
      </c>
      <c r="N5374" t="s">
        <v>1268</v>
      </c>
      <c r="O5374" t="s">
        <v>1537</v>
      </c>
      <c r="P5374" s="199">
        <v>20000</v>
      </c>
      <c r="S5374" t="s">
        <v>2947</v>
      </c>
      <c r="T5374" t="s">
        <v>3255</v>
      </c>
      <c r="U5374" s="201">
        <v>3.9249999999999998</v>
      </c>
      <c r="V5374" t="s">
        <v>62</v>
      </c>
      <c r="W5374" t="s">
        <v>1767</v>
      </c>
      <c r="X5374" t="s">
        <v>1269</v>
      </c>
      <c r="Y5374" t="s">
        <v>3275</v>
      </c>
      <c r="Z5374" t="s">
        <v>1909</v>
      </c>
      <c r="AA5374" t="s">
        <v>4287</v>
      </c>
      <c r="AB5374" s="198">
        <v>37073.875</v>
      </c>
      <c r="AC5374" s="198">
        <v>37103.875</v>
      </c>
    </row>
    <row r="5375" spans="1:29" x14ac:dyDescent="0.25">
      <c r="A5375" s="44" t="str">
        <f t="shared" si="420"/>
        <v>US Power Physical</v>
      </c>
      <c r="B5375" s="44" t="str">
        <f t="shared" si="421"/>
        <v>US</v>
      </c>
      <c r="C5375" s="44" t="str">
        <f t="shared" si="422"/>
        <v>Power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61</v>
      </c>
      <c r="F5375" s="213">
        <f t="shared" si="424"/>
        <v>3050</v>
      </c>
      <c r="G5375" s="202">
        <v>1314545</v>
      </c>
      <c r="H5375" s="198">
        <v>37041.578055555554</v>
      </c>
      <c r="I5375" t="s">
        <v>1226</v>
      </c>
      <c r="M5375" t="s">
        <v>1657</v>
      </c>
      <c r="N5375" t="s">
        <v>2977</v>
      </c>
      <c r="O5375" t="s">
        <v>2577</v>
      </c>
      <c r="Q5375" s="199">
        <v>50</v>
      </c>
      <c r="S5375" t="s">
        <v>2945</v>
      </c>
      <c r="T5375" t="s">
        <v>3255</v>
      </c>
      <c r="U5375" s="201">
        <v>36.5</v>
      </c>
      <c r="V5375" t="s">
        <v>3173</v>
      </c>
      <c r="W5375" t="s">
        <v>1265</v>
      </c>
      <c r="X5375" t="s">
        <v>3202</v>
      </c>
      <c r="Y5375" t="s">
        <v>1072</v>
      </c>
      <c r="Z5375" t="s">
        <v>1904</v>
      </c>
      <c r="AA5375">
        <v>626763.1</v>
      </c>
      <c r="AB5375" s="198">
        <v>37316.875</v>
      </c>
      <c r="AC5375" s="198">
        <v>37376.875</v>
      </c>
    </row>
    <row r="5376" spans="1:29" x14ac:dyDescent="0.25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151</v>
      </c>
      <c r="F5376" s="213">
        <f t="shared" si="424"/>
        <v>755000</v>
      </c>
      <c r="G5376" s="202">
        <v>1314546</v>
      </c>
      <c r="H5376" s="198">
        <v>37041.578125</v>
      </c>
      <c r="I5376" t="s">
        <v>2976</v>
      </c>
      <c r="M5376" t="s">
        <v>2946</v>
      </c>
      <c r="N5376" t="s">
        <v>1268</v>
      </c>
      <c r="O5376" t="s">
        <v>1555</v>
      </c>
      <c r="P5376" s="199">
        <v>5000</v>
      </c>
      <c r="S5376" t="s">
        <v>2947</v>
      </c>
      <c r="T5376" t="s">
        <v>3255</v>
      </c>
      <c r="U5376" s="201">
        <v>4.33</v>
      </c>
      <c r="V5376" t="s">
        <v>1417</v>
      </c>
      <c r="W5376" t="s">
        <v>1767</v>
      </c>
      <c r="X5376" t="s">
        <v>1269</v>
      </c>
      <c r="Y5376" t="s">
        <v>3275</v>
      </c>
      <c r="Z5376" t="s">
        <v>1909</v>
      </c>
      <c r="AA5376" t="s">
        <v>4288</v>
      </c>
      <c r="AB5376" s="198">
        <v>37196</v>
      </c>
      <c r="AC5376" s="198">
        <v>37346</v>
      </c>
    </row>
    <row r="5377" spans="1:29" x14ac:dyDescent="0.25">
      <c r="A5377" s="44" t="str">
        <f t="shared" si="420"/>
        <v>US Natural Gas Financial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31</v>
      </c>
      <c r="F5377" s="213">
        <f t="shared" si="424"/>
        <v>155000</v>
      </c>
      <c r="G5377" s="202">
        <v>1314547</v>
      </c>
      <c r="H5377" s="198">
        <v>37041.5781712963</v>
      </c>
      <c r="I5377" t="s">
        <v>1515</v>
      </c>
      <c r="M5377" t="s">
        <v>2946</v>
      </c>
      <c r="N5377" t="s">
        <v>1268</v>
      </c>
      <c r="O5377" t="s">
        <v>1537</v>
      </c>
      <c r="P5377" s="199">
        <v>5000</v>
      </c>
      <c r="S5377" t="s">
        <v>2947</v>
      </c>
      <c r="T5377" t="s">
        <v>3255</v>
      </c>
      <c r="U5377" s="201">
        <v>3.92</v>
      </c>
      <c r="V5377" t="s">
        <v>1170</v>
      </c>
      <c r="W5377" t="s">
        <v>1767</v>
      </c>
      <c r="X5377" t="s">
        <v>1269</v>
      </c>
      <c r="Y5377" t="s">
        <v>3275</v>
      </c>
      <c r="Z5377" t="s">
        <v>1909</v>
      </c>
      <c r="AA5377" t="s">
        <v>4289</v>
      </c>
      <c r="AB5377" s="198">
        <v>37073.875</v>
      </c>
      <c r="AC5377" s="198">
        <v>37103.875</v>
      </c>
    </row>
    <row r="5378" spans="1:29" x14ac:dyDescent="0.25">
      <c r="A5378" s="44" t="str">
        <f t="shared" si="420"/>
        <v>US Power Physical</v>
      </c>
      <c r="B5378" s="44" t="str">
        <f t="shared" si="421"/>
        <v>US</v>
      </c>
      <c r="C5378" s="44" t="str">
        <f t="shared" si="422"/>
        <v>Power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5</v>
      </c>
      <c r="F5378" s="213">
        <f t="shared" si="424"/>
        <v>250</v>
      </c>
      <c r="G5378" s="202">
        <v>1314548</v>
      </c>
      <c r="H5378" s="198">
        <v>37041.5781712963</v>
      </c>
      <c r="I5378" t="s">
        <v>1246</v>
      </c>
      <c r="M5378" t="s">
        <v>1657</v>
      </c>
      <c r="N5378" t="s">
        <v>2977</v>
      </c>
      <c r="O5378" t="s">
        <v>1158</v>
      </c>
      <c r="P5378" s="199">
        <v>50</v>
      </c>
      <c r="S5378" t="s">
        <v>2945</v>
      </c>
      <c r="T5378" t="s">
        <v>3255</v>
      </c>
      <c r="U5378" s="201">
        <v>39</v>
      </c>
      <c r="V5378" t="s">
        <v>1056</v>
      </c>
      <c r="W5378" t="s">
        <v>2993</v>
      </c>
      <c r="X5378" t="s">
        <v>2994</v>
      </c>
      <c r="Y5378" t="s">
        <v>1072</v>
      </c>
      <c r="Z5378" t="s">
        <v>1904</v>
      </c>
      <c r="AA5378">
        <v>626764.1</v>
      </c>
      <c r="AB5378" s="198">
        <v>37046.875</v>
      </c>
      <c r="AC5378" s="198">
        <v>37050.875</v>
      </c>
    </row>
    <row r="5379" spans="1:29" x14ac:dyDescent="0.25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62</v>
      </c>
      <c r="F5379" s="213">
        <f t="shared" si="424"/>
        <v>3100</v>
      </c>
      <c r="G5379" s="202">
        <v>1314550</v>
      </c>
      <c r="H5379" s="198">
        <v>37041.578240740739</v>
      </c>
      <c r="I5379" t="s">
        <v>2976</v>
      </c>
      <c r="M5379" t="s">
        <v>1657</v>
      </c>
      <c r="N5379" t="s">
        <v>2977</v>
      </c>
      <c r="O5379" t="s">
        <v>4798</v>
      </c>
      <c r="Q5379" s="199">
        <v>50</v>
      </c>
      <c r="S5379" t="s">
        <v>2945</v>
      </c>
      <c r="T5379" t="s">
        <v>3255</v>
      </c>
      <c r="U5379" s="201">
        <v>70</v>
      </c>
      <c r="V5379" t="s">
        <v>411</v>
      </c>
      <c r="W5379" t="s">
        <v>2985</v>
      </c>
      <c r="X5379" t="s">
        <v>1266</v>
      </c>
      <c r="Y5379" t="s">
        <v>1072</v>
      </c>
      <c r="Z5379" t="s">
        <v>1904</v>
      </c>
      <c r="AA5379">
        <v>626765.1</v>
      </c>
      <c r="AB5379" s="198">
        <v>37438.594444444447</v>
      </c>
      <c r="AC5379" s="198">
        <v>37499.594444444447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1314552</v>
      </c>
      <c r="H5380" s="198">
        <v>37041.578356481485</v>
      </c>
      <c r="I5380" t="s">
        <v>77</v>
      </c>
      <c r="M5380" t="s">
        <v>2946</v>
      </c>
      <c r="N5380" t="s">
        <v>1268</v>
      </c>
      <c r="O5380" t="s">
        <v>1537</v>
      </c>
      <c r="Q5380" s="199">
        <v>10000</v>
      </c>
      <c r="S5380" t="s">
        <v>2947</v>
      </c>
      <c r="T5380" t="s">
        <v>3255</v>
      </c>
      <c r="U5380" s="201">
        <v>3.9249999999999998</v>
      </c>
      <c r="V5380" t="s">
        <v>297</v>
      </c>
      <c r="W5380" t="s">
        <v>1767</v>
      </c>
      <c r="X5380" t="s">
        <v>1269</v>
      </c>
      <c r="Y5380" t="s">
        <v>3275</v>
      </c>
      <c r="Z5380" t="s">
        <v>1909</v>
      </c>
      <c r="AA5380" t="s">
        <v>4290</v>
      </c>
      <c r="AB5380" s="198">
        <v>37073.875</v>
      </c>
      <c r="AC5380" s="198">
        <v>37103.875</v>
      </c>
    </row>
    <row r="5381" spans="1:29" x14ac:dyDescent="0.25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31</v>
      </c>
      <c r="F5381" s="213">
        <f t="shared" si="424"/>
        <v>310000</v>
      </c>
      <c r="G5381" s="202">
        <v>1314554</v>
      </c>
      <c r="H5381" s="198">
        <v>37041.5783912037</v>
      </c>
      <c r="I5381" t="s">
        <v>1570</v>
      </c>
      <c r="M5381" t="s">
        <v>2946</v>
      </c>
      <c r="N5381" t="s">
        <v>1268</v>
      </c>
      <c r="O5381" t="s">
        <v>1537</v>
      </c>
      <c r="Q5381" s="199">
        <v>10000</v>
      </c>
      <c r="S5381" t="s">
        <v>2947</v>
      </c>
      <c r="T5381" t="s">
        <v>3255</v>
      </c>
      <c r="U5381" s="201">
        <v>3.9249999999999998</v>
      </c>
      <c r="V5381" t="s">
        <v>1571</v>
      </c>
      <c r="W5381" t="s">
        <v>1767</v>
      </c>
      <c r="X5381" t="s">
        <v>1269</v>
      </c>
      <c r="Y5381" t="s">
        <v>3275</v>
      </c>
      <c r="Z5381" t="s">
        <v>1909</v>
      </c>
      <c r="AA5381" t="s">
        <v>4291</v>
      </c>
      <c r="AB5381" s="198">
        <v>37073.875</v>
      </c>
      <c r="AC5381" s="198">
        <v>37103.875</v>
      </c>
    </row>
    <row r="5382" spans="1:29" x14ac:dyDescent="0.25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59</v>
      </c>
      <c r="F5382" s="213">
        <f t="shared" si="424"/>
        <v>2950</v>
      </c>
      <c r="G5382" s="202">
        <v>1314555</v>
      </c>
      <c r="H5382" s="198">
        <v>37041.578414351854</v>
      </c>
      <c r="I5382" t="s">
        <v>1226</v>
      </c>
      <c r="M5382" t="s">
        <v>1657</v>
      </c>
      <c r="N5382" t="s">
        <v>2977</v>
      </c>
      <c r="O5382" t="s">
        <v>4292</v>
      </c>
      <c r="Q5382" s="199">
        <v>50</v>
      </c>
      <c r="S5382" t="s">
        <v>2945</v>
      </c>
      <c r="T5382" t="s">
        <v>3255</v>
      </c>
      <c r="U5382" s="201">
        <v>39.25</v>
      </c>
      <c r="V5382" t="s">
        <v>3173</v>
      </c>
      <c r="W5382" t="s">
        <v>1265</v>
      </c>
      <c r="X5382" t="s">
        <v>3202</v>
      </c>
      <c r="Y5382" t="s">
        <v>1072</v>
      </c>
      <c r="Z5382" t="s">
        <v>1904</v>
      </c>
      <c r="AA5382">
        <v>626766.1</v>
      </c>
      <c r="AB5382" s="198">
        <v>37257.875</v>
      </c>
      <c r="AC5382" s="198">
        <v>37315.875</v>
      </c>
    </row>
    <row r="5383" spans="1:29" x14ac:dyDescent="0.25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755000</v>
      </c>
      <c r="G5383" s="202">
        <v>1314556</v>
      </c>
      <c r="H5383" s="198">
        <v>37041.578518518516</v>
      </c>
      <c r="I5383" t="s">
        <v>2992</v>
      </c>
      <c r="M5383" t="s">
        <v>2946</v>
      </c>
      <c r="N5383" t="s">
        <v>1268</v>
      </c>
      <c r="O5383" t="s">
        <v>1555</v>
      </c>
      <c r="P5383" s="199">
        <v>5000</v>
      </c>
      <c r="S5383" t="s">
        <v>2947</v>
      </c>
      <c r="T5383" t="s">
        <v>3255</v>
      </c>
      <c r="U5383" s="201">
        <v>4.32</v>
      </c>
      <c r="V5383" t="s">
        <v>1685</v>
      </c>
      <c r="W5383" t="s">
        <v>1767</v>
      </c>
      <c r="X5383" t="s">
        <v>1269</v>
      </c>
      <c r="Y5383" t="s">
        <v>3275</v>
      </c>
      <c r="Z5383" t="s">
        <v>1909</v>
      </c>
      <c r="AA5383" t="s">
        <v>4293</v>
      </c>
      <c r="AB5383" s="198">
        <v>37196</v>
      </c>
      <c r="AC5383" s="198">
        <v>37346</v>
      </c>
    </row>
    <row r="5384" spans="1:29" x14ac:dyDescent="0.25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151</v>
      </c>
      <c r="F5384" s="213">
        <f t="shared" si="424"/>
        <v>1510000</v>
      </c>
      <c r="G5384" s="202">
        <v>1314557</v>
      </c>
      <c r="H5384" s="198">
        <v>37041.578530092593</v>
      </c>
      <c r="I5384" t="s">
        <v>1600</v>
      </c>
      <c r="J5384" t="s">
        <v>1448</v>
      </c>
      <c r="K5384" t="s">
        <v>1257</v>
      </c>
      <c r="M5384" t="s">
        <v>2946</v>
      </c>
      <c r="N5384" t="s">
        <v>1538</v>
      </c>
      <c r="O5384" t="s">
        <v>3477</v>
      </c>
      <c r="P5384" s="199">
        <v>10000</v>
      </c>
      <c r="S5384" t="s">
        <v>2947</v>
      </c>
      <c r="T5384" t="s">
        <v>3255</v>
      </c>
      <c r="U5384" s="201">
        <v>0.16500000000000001</v>
      </c>
      <c r="V5384" t="s">
        <v>1153</v>
      </c>
      <c r="W5384" t="s">
        <v>89</v>
      </c>
      <c r="X5384" t="s">
        <v>90</v>
      </c>
      <c r="Y5384" t="s">
        <v>3275</v>
      </c>
      <c r="Z5384" t="s">
        <v>1909</v>
      </c>
      <c r="AA5384" t="s">
        <v>4294</v>
      </c>
      <c r="AB5384" s="198">
        <v>37196</v>
      </c>
      <c r="AC5384" s="198">
        <v>37346</v>
      </c>
    </row>
    <row r="5385" spans="1:29" x14ac:dyDescent="0.25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10000</v>
      </c>
      <c r="G5385" s="202">
        <v>1314560</v>
      </c>
      <c r="H5385" s="198">
        <v>37041.578668981485</v>
      </c>
      <c r="I5385" t="s">
        <v>1570</v>
      </c>
      <c r="M5385" t="s">
        <v>2946</v>
      </c>
      <c r="N5385" t="s">
        <v>96</v>
      </c>
      <c r="O5385" t="s">
        <v>1016</v>
      </c>
      <c r="P5385" s="199">
        <v>10000</v>
      </c>
      <c r="S5385" t="s">
        <v>3329</v>
      </c>
      <c r="T5385" t="s">
        <v>97</v>
      </c>
      <c r="U5385" s="201">
        <v>4.9800000000000004</v>
      </c>
      <c r="V5385" t="s">
        <v>1134</v>
      </c>
      <c r="W5385" t="s">
        <v>98</v>
      </c>
      <c r="X5385" t="s">
        <v>99</v>
      </c>
      <c r="Y5385" t="s">
        <v>1528</v>
      </c>
      <c r="Z5385" t="s">
        <v>1910</v>
      </c>
      <c r="AA5385">
        <v>819235</v>
      </c>
      <c r="AB5385" s="198">
        <v>37041.875</v>
      </c>
      <c r="AC5385" s="198">
        <v>37041.875</v>
      </c>
    </row>
    <row r="5386" spans="1:29" x14ac:dyDescent="0.25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1</v>
      </c>
      <c r="F5386" s="213">
        <f t="shared" ref="F5386:F5449" si="429">E5386*SUM(P5386:Q5386)</f>
        <v>50</v>
      </c>
      <c r="G5386" s="202">
        <v>1314561</v>
      </c>
      <c r="H5386" s="198">
        <v>37041.578680555554</v>
      </c>
      <c r="I5386" t="s">
        <v>2991</v>
      </c>
      <c r="M5386" t="s">
        <v>1657</v>
      </c>
      <c r="N5386" t="s">
        <v>2977</v>
      </c>
      <c r="O5386" t="s">
        <v>246</v>
      </c>
      <c r="P5386" s="199">
        <v>50</v>
      </c>
      <c r="S5386" t="s">
        <v>2945</v>
      </c>
      <c r="T5386" t="s">
        <v>3255</v>
      </c>
      <c r="U5386" s="201">
        <v>24.7</v>
      </c>
      <c r="V5386" t="s">
        <v>1689</v>
      </c>
      <c r="W5386" t="s">
        <v>2993</v>
      </c>
      <c r="X5386" t="s">
        <v>2994</v>
      </c>
      <c r="Y5386" t="s">
        <v>1072</v>
      </c>
      <c r="Z5386" t="s">
        <v>1904</v>
      </c>
      <c r="AA5386">
        <v>626767.1</v>
      </c>
      <c r="AB5386" s="198">
        <v>37043.875</v>
      </c>
      <c r="AC5386" s="198">
        <v>37043.875</v>
      </c>
    </row>
    <row r="5387" spans="1:29" x14ac:dyDescent="0.25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310000</v>
      </c>
      <c r="G5387" s="202">
        <v>1314563</v>
      </c>
      <c r="H5387" s="198">
        <v>37041.578703703701</v>
      </c>
      <c r="I5387" t="s">
        <v>1241</v>
      </c>
      <c r="M5387" t="s">
        <v>2946</v>
      </c>
      <c r="N5387" t="s">
        <v>1268</v>
      </c>
      <c r="O5387" t="s">
        <v>1537</v>
      </c>
      <c r="P5387" s="199">
        <v>10000</v>
      </c>
      <c r="S5387" t="s">
        <v>2947</v>
      </c>
      <c r="T5387" t="s">
        <v>3255</v>
      </c>
      <c r="U5387" s="201">
        <v>3.92</v>
      </c>
      <c r="V5387" t="s">
        <v>2568</v>
      </c>
      <c r="W5387" t="s">
        <v>1767</v>
      </c>
      <c r="X5387" t="s">
        <v>1269</v>
      </c>
      <c r="Y5387" t="s">
        <v>3275</v>
      </c>
      <c r="Z5387" t="s">
        <v>1909</v>
      </c>
      <c r="AA5387" t="s">
        <v>4295</v>
      </c>
      <c r="AB5387" s="198">
        <v>37073.875</v>
      </c>
      <c r="AC5387" s="198">
        <v>37103.875</v>
      </c>
    </row>
    <row r="5388" spans="1:29" x14ac:dyDescent="0.25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1314562</v>
      </c>
      <c r="H5388" s="198">
        <v>37041.578703703701</v>
      </c>
      <c r="I5388" t="s">
        <v>1249</v>
      </c>
      <c r="J5388" t="s">
        <v>1256</v>
      </c>
      <c r="K5388" t="s">
        <v>1257</v>
      </c>
      <c r="M5388" t="s">
        <v>1657</v>
      </c>
      <c r="N5388" t="s">
        <v>2977</v>
      </c>
      <c r="O5388" t="s">
        <v>2846</v>
      </c>
      <c r="P5388" s="199">
        <v>50</v>
      </c>
      <c r="S5388" t="s">
        <v>2945</v>
      </c>
      <c r="T5388" t="s">
        <v>3255</v>
      </c>
      <c r="U5388" s="201">
        <v>42</v>
      </c>
      <c r="V5388" t="s">
        <v>3156</v>
      </c>
      <c r="W5388" t="s">
        <v>2993</v>
      </c>
      <c r="X5388" t="s">
        <v>2994</v>
      </c>
      <c r="Y5388" t="s">
        <v>1072</v>
      </c>
      <c r="Z5388" t="s">
        <v>1904</v>
      </c>
      <c r="AA5388">
        <v>626768.1</v>
      </c>
      <c r="AB5388" s="198">
        <v>37053.875</v>
      </c>
      <c r="AC5388" s="198">
        <v>37057.875</v>
      </c>
    </row>
    <row r="5389" spans="1:29" x14ac:dyDescent="0.25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310000</v>
      </c>
      <c r="G5389" s="202">
        <v>1314564</v>
      </c>
      <c r="H5389" s="198">
        <v>37041.578750000001</v>
      </c>
      <c r="I5389" t="s">
        <v>67</v>
      </c>
      <c r="M5389" t="s">
        <v>2946</v>
      </c>
      <c r="N5389" t="s">
        <v>1268</v>
      </c>
      <c r="O5389" t="s">
        <v>1537</v>
      </c>
      <c r="P5389" s="199">
        <v>10000</v>
      </c>
      <c r="S5389" t="s">
        <v>2947</v>
      </c>
      <c r="T5389" t="s">
        <v>3255</v>
      </c>
      <c r="U5389" s="201">
        <v>3.92</v>
      </c>
      <c r="V5389" t="s">
        <v>2962</v>
      </c>
      <c r="W5389" t="s">
        <v>1767</v>
      </c>
      <c r="X5389" t="s">
        <v>1269</v>
      </c>
      <c r="Y5389" t="s">
        <v>3275</v>
      </c>
      <c r="Z5389" t="s">
        <v>1909</v>
      </c>
      <c r="AA5389" t="s">
        <v>4296</v>
      </c>
      <c r="AB5389" s="198">
        <v>37073.875</v>
      </c>
      <c r="AC5389" s="198">
        <v>37103.875</v>
      </c>
    </row>
    <row r="5390" spans="1:29" x14ac:dyDescent="0.25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25000</v>
      </c>
      <c r="G5390" s="202">
        <v>1314565</v>
      </c>
      <c r="H5390" s="198">
        <v>37041.57880787037</v>
      </c>
      <c r="I5390" t="s">
        <v>1062</v>
      </c>
      <c r="M5390" t="s">
        <v>3086</v>
      </c>
      <c r="N5390" t="s">
        <v>1063</v>
      </c>
      <c r="O5390" t="s">
        <v>2972</v>
      </c>
      <c r="P5390" s="199">
        <v>25000</v>
      </c>
      <c r="S5390" t="s">
        <v>2953</v>
      </c>
      <c r="T5390" t="s">
        <v>3255</v>
      </c>
      <c r="U5390" s="201">
        <v>28.59</v>
      </c>
      <c r="V5390" t="s">
        <v>80</v>
      </c>
      <c r="W5390" t="s">
        <v>1065</v>
      </c>
      <c r="X5390" t="s">
        <v>1066</v>
      </c>
      <c r="Y5390" t="s">
        <v>1670</v>
      </c>
      <c r="Z5390" t="s">
        <v>1909</v>
      </c>
      <c r="AA5390">
        <v>109924</v>
      </c>
      <c r="AB5390" s="198">
        <v>37073</v>
      </c>
      <c r="AC5390" s="198">
        <v>37103</v>
      </c>
    </row>
    <row r="5391" spans="1:29" x14ac:dyDescent="0.25">
      <c r="A5391" s="44" t="str">
        <f t="shared" si="425"/>
        <v>US Natural Gas Financial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30</v>
      </c>
      <c r="F5391" s="213">
        <f t="shared" si="429"/>
        <v>48570</v>
      </c>
      <c r="G5391" s="202">
        <v>1314567</v>
      </c>
      <c r="H5391" s="198">
        <v>37041.578831018516</v>
      </c>
      <c r="I5391" t="s">
        <v>1551</v>
      </c>
      <c r="M5391" t="s">
        <v>2946</v>
      </c>
      <c r="N5391" t="s">
        <v>1268</v>
      </c>
      <c r="O5391" t="s">
        <v>2060</v>
      </c>
      <c r="P5391" s="199">
        <v>1619</v>
      </c>
      <c r="S5391" t="s">
        <v>2947</v>
      </c>
      <c r="T5391" t="s">
        <v>3255</v>
      </c>
      <c r="U5391" s="201">
        <v>3.67</v>
      </c>
      <c r="V5391" t="s">
        <v>1364</v>
      </c>
      <c r="W5391" t="s">
        <v>2937</v>
      </c>
      <c r="X5391" t="s">
        <v>2938</v>
      </c>
      <c r="Y5391" t="s">
        <v>3275</v>
      </c>
      <c r="Z5391" t="s">
        <v>1909</v>
      </c>
      <c r="AA5391" t="s">
        <v>4297</v>
      </c>
      <c r="AB5391" s="198">
        <v>37043.875</v>
      </c>
      <c r="AC5391" s="198">
        <v>37072.875</v>
      </c>
    </row>
    <row r="5392" spans="1:29" x14ac:dyDescent="0.25">
      <c r="A5392" s="44" t="str">
        <f t="shared" si="425"/>
        <v>US Natural Gas Financial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31</v>
      </c>
      <c r="F5392" s="213">
        <f t="shared" si="429"/>
        <v>465000</v>
      </c>
      <c r="G5392" s="202">
        <v>1314569</v>
      </c>
      <c r="H5392" s="198">
        <v>37041.578900462962</v>
      </c>
      <c r="I5392" t="s">
        <v>1274</v>
      </c>
      <c r="M5392" t="s">
        <v>2946</v>
      </c>
      <c r="N5392" t="s">
        <v>1268</v>
      </c>
      <c r="O5392" t="s">
        <v>1537</v>
      </c>
      <c r="Q5392" s="199">
        <v>15000</v>
      </c>
      <c r="S5392" t="s">
        <v>2947</v>
      </c>
      <c r="T5392" t="s">
        <v>3255</v>
      </c>
      <c r="U5392" s="201">
        <v>3.9249999999999998</v>
      </c>
      <c r="V5392" t="s">
        <v>282</v>
      </c>
      <c r="W5392" t="s">
        <v>1767</v>
      </c>
      <c r="X5392" t="s">
        <v>1269</v>
      </c>
      <c r="Y5392" t="s">
        <v>3275</v>
      </c>
      <c r="Z5392" t="s">
        <v>1909</v>
      </c>
      <c r="AA5392" t="s">
        <v>4298</v>
      </c>
      <c r="AB5392" s="198">
        <v>37073.875</v>
      </c>
      <c r="AC5392" s="198">
        <v>37103.875</v>
      </c>
    </row>
    <row r="5393" spans="1:29" x14ac:dyDescent="0.25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75000</v>
      </c>
      <c r="G5393" s="202">
        <v>1314570</v>
      </c>
      <c r="H5393" s="198">
        <v>37041.578935185185</v>
      </c>
      <c r="I5393" t="s">
        <v>1109</v>
      </c>
      <c r="M5393" t="s">
        <v>2946</v>
      </c>
      <c r="N5393" t="s">
        <v>1268</v>
      </c>
      <c r="O5393" t="s">
        <v>3647</v>
      </c>
      <c r="P5393" s="199">
        <v>2500</v>
      </c>
      <c r="S5393" t="s">
        <v>2947</v>
      </c>
      <c r="T5393" t="s">
        <v>3255</v>
      </c>
      <c r="U5393" s="201">
        <v>3.6949999999999998</v>
      </c>
      <c r="V5393" t="s">
        <v>324</v>
      </c>
      <c r="W5393" t="s">
        <v>2937</v>
      </c>
      <c r="X5393" t="s">
        <v>2938</v>
      </c>
      <c r="Y5393" t="s">
        <v>3275</v>
      </c>
      <c r="Z5393" t="s">
        <v>1909</v>
      </c>
      <c r="AA5393" t="s">
        <v>4299</v>
      </c>
      <c r="AB5393" s="198">
        <v>37043.875</v>
      </c>
      <c r="AC5393" s="198">
        <v>37072.875</v>
      </c>
    </row>
    <row r="5394" spans="1:29" x14ac:dyDescent="0.25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31</v>
      </c>
      <c r="F5394" s="213">
        <f t="shared" si="429"/>
        <v>155000</v>
      </c>
      <c r="G5394" s="202">
        <v>1314571</v>
      </c>
      <c r="H5394" s="198">
        <v>37041.578946759262</v>
      </c>
      <c r="I5394" t="s">
        <v>77</v>
      </c>
      <c r="M5394" t="s">
        <v>2946</v>
      </c>
      <c r="N5394" t="s">
        <v>1268</v>
      </c>
      <c r="O5394" t="s">
        <v>1537</v>
      </c>
      <c r="Q5394" s="199">
        <v>5000</v>
      </c>
      <c r="S5394" t="s">
        <v>2947</v>
      </c>
      <c r="T5394" t="s">
        <v>3255</v>
      </c>
      <c r="U5394" s="201">
        <v>3.9249999999999998</v>
      </c>
      <c r="V5394" t="s">
        <v>1216</v>
      </c>
      <c r="W5394" t="s">
        <v>1767</v>
      </c>
      <c r="X5394" t="s">
        <v>1269</v>
      </c>
      <c r="Y5394" t="s">
        <v>3275</v>
      </c>
      <c r="Z5394" t="s">
        <v>1909</v>
      </c>
      <c r="AA5394" t="s">
        <v>4300</v>
      </c>
      <c r="AB5394" s="198">
        <v>37073.875</v>
      </c>
      <c r="AC5394" s="198">
        <v>37103.875</v>
      </c>
    </row>
    <row r="5395" spans="1:29" x14ac:dyDescent="0.25">
      <c r="A5395" s="44" t="str">
        <f t="shared" si="425"/>
        <v xml:space="preserve"> Natural Gas Physical</v>
      </c>
      <c r="B5395" s="44" t="str">
        <f t="shared" si="426"/>
        <v/>
      </c>
      <c r="C5395" s="44" t="str">
        <f t="shared" si="427"/>
        <v>Natural Gas</v>
      </c>
      <c r="D5395" s="44" t="str">
        <f t="shared" si="428"/>
        <v>Physical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2000</v>
      </c>
      <c r="G5395" s="202">
        <v>1314573</v>
      </c>
      <c r="H5395" s="198">
        <v>37041.579074074078</v>
      </c>
      <c r="I5395" t="s">
        <v>3381</v>
      </c>
      <c r="M5395" t="s">
        <v>2946</v>
      </c>
      <c r="N5395" t="s">
        <v>96</v>
      </c>
      <c r="O5395" t="s">
        <v>1016</v>
      </c>
      <c r="P5395" s="199">
        <v>2000</v>
      </c>
      <c r="S5395" t="s">
        <v>3329</v>
      </c>
      <c r="T5395" t="s">
        <v>97</v>
      </c>
      <c r="U5395" s="201">
        <v>4.95</v>
      </c>
      <c r="V5395" t="s">
        <v>3382</v>
      </c>
      <c r="W5395" t="s">
        <v>98</v>
      </c>
      <c r="X5395" t="s">
        <v>99</v>
      </c>
      <c r="Y5395" t="s">
        <v>1528</v>
      </c>
      <c r="Z5395" t="s">
        <v>1910</v>
      </c>
      <c r="AA5395">
        <v>819236</v>
      </c>
      <c r="AB5395" s="198">
        <v>37041.875</v>
      </c>
      <c r="AC5395" s="198">
        <v>37041.875</v>
      </c>
    </row>
    <row r="5396" spans="1:29" x14ac:dyDescent="0.25">
      <c r="A5396" s="44" t="str">
        <f t="shared" si="425"/>
        <v>US Crude Financial</v>
      </c>
      <c r="B5396" s="44" t="str">
        <f t="shared" si="426"/>
        <v>US</v>
      </c>
      <c r="C5396" s="44" t="str">
        <f t="shared" si="427"/>
        <v>Crude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25000</v>
      </c>
      <c r="G5396" s="202">
        <v>1314574</v>
      </c>
      <c r="H5396" s="198">
        <v>37041.579085648147</v>
      </c>
      <c r="I5396" t="s">
        <v>1267</v>
      </c>
      <c r="M5396" t="s">
        <v>3086</v>
      </c>
      <c r="N5396" t="s">
        <v>1063</v>
      </c>
      <c r="O5396" t="s">
        <v>2972</v>
      </c>
      <c r="P5396" s="199">
        <v>25000</v>
      </c>
      <c r="S5396" t="s">
        <v>2953</v>
      </c>
      <c r="T5396" t="s">
        <v>3255</v>
      </c>
      <c r="U5396" s="201">
        <v>28.59</v>
      </c>
      <c r="V5396" t="s">
        <v>3197</v>
      </c>
      <c r="W5396" t="s">
        <v>1065</v>
      </c>
      <c r="X5396" t="s">
        <v>1066</v>
      </c>
      <c r="Y5396" t="s">
        <v>1670</v>
      </c>
      <c r="Z5396" t="s">
        <v>1909</v>
      </c>
      <c r="AA5396">
        <v>109925</v>
      </c>
      <c r="AB5396" s="198">
        <v>37073</v>
      </c>
      <c r="AC5396" s="198">
        <v>37103</v>
      </c>
    </row>
    <row r="5397" spans="1:29" x14ac:dyDescent="0.25">
      <c r="A5397" s="44" t="str">
        <f t="shared" si="425"/>
        <v>US Power Physical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Physical</v>
      </c>
      <c r="E5397" s="44">
        <f>IF(VLOOKUP(S5397,'DD-Lookup'!$J$6:$L$50,3,FALSE)="Monthly",(YEAR(AC5397)-YEAR(AB5397))*12+MONTH(AC5397)-MONTH(AB5397)+1,(AC5397-AB5397+1))</f>
        <v>5</v>
      </c>
      <c r="F5397" s="213">
        <f t="shared" si="429"/>
        <v>250</v>
      </c>
      <c r="G5397" s="202">
        <v>1314575</v>
      </c>
      <c r="H5397" s="198">
        <v>37041.57912037037</v>
      </c>
      <c r="I5397" t="s">
        <v>1238</v>
      </c>
      <c r="M5397" t="s">
        <v>1657</v>
      </c>
      <c r="N5397" t="s">
        <v>2977</v>
      </c>
      <c r="O5397" t="s">
        <v>32</v>
      </c>
      <c r="P5397" s="199">
        <v>50</v>
      </c>
      <c r="S5397" t="s">
        <v>2945</v>
      </c>
      <c r="T5397" t="s">
        <v>3255</v>
      </c>
      <c r="U5397" s="201">
        <v>48.5</v>
      </c>
      <c r="V5397" t="s">
        <v>1076</v>
      </c>
      <c r="W5397" t="s">
        <v>2985</v>
      </c>
      <c r="X5397" t="s">
        <v>1252</v>
      </c>
      <c r="Y5397" t="s">
        <v>1072</v>
      </c>
      <c r="Z5397" t="s">
        <v>1904</v>
      </c>
      <c r="AA5397">
        <v>626771.1</v>
      </c>
      <c r="AB5397" s="198">
        <v>37046.875</v>
      </c>
      <c r="AC5397" s="198">
        <v>37050.875</v>
      </c>
    </row>
    <row r="5398" spans="1:29" x14ac:dyDescent="0.25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1314577</v>
      </c>
      <c r="H5398" s="198">
        <v>37041.579282407409</v>
      </c>
      <c r="I5398" t="s">
        <v>1267</v>
      </c>
      <c r="M5398" t="s">
        <v>2946</v>
      </c>
      <c r="N5398" t="s">
        <v>1268</v>
      </c>
      <c r="O5398" t="s">
        <v>251</v>
      </c>
      <c r="P5398" s="199">
        <v>5000</v>
      </c>
      <c r="S5398" t="s">
        <v>2947</v>
      </c>
      <c r="T5398" t="s">
        <v>3255</v>
      </c>
      <c r="U5398" s="201">
        <v>4</v>
      </c>
      <c r="V5398" t="s">
        <v>1485</v>
      </c>
      <c r="W5398" t="s">
        <v>1767</v>
      </c>
      <c r="X5398" t="s">
        <v>1269</v>
      </c>
      <c r="Y5398" t="s">
        <v>3275</v>
      </c>
      <c r="Z5398" t="s">
        <v>1909</v>
      </c>
      <c r="AA5398" t="s">
        <v>4301</v>
      </c>
      <c r="AB5398" s="198">
        <v>37073</v>
      </c>
      <c r="AC5398" s="198">
        <v>37195</v>
      </c>
    </row>
    <row r="5399" spans="1:29" x14ac:dyDescent="0.25">
      <c r="A5399" s="44" t="str">
        <f t="shared" si="425"/>
        <v>US Power Physical</v>
      </c>
      <c r="B5399" s="44" t="str">
        <f t="shared" si="426"/>
        <v>US</v>
      </c>
      <c r="C5399" s="44" t="str">
        <f t="shared" si="427"/>
        <v>Power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2</v>
      </c>
      <c r="F5399" s="213">
        <f t="shared" si="429"/>
        <v>50</v>
      </c>
      <c r="G5399" s="202">
        <v>1314578</v>
      </c>
      <c r="H5399" s="198">
        <v>37041.579328703701</v>
      </c>
      <c r="I5399" t="s">
        <v>3227</v>
      </c>
      <c r="J5399" t="s">
        <v>1448</v>
      </c>
      <c r="K5399" t="s">
        <v>1257</v>
      </c>
      <c r="M5399" t="s">
        <v>1657</v>
      </c>
      <c r="N5399" t="s">
        <v>2902</v>
      </c>
      <c r="O5399" t="s">
        <v>3640</v>
      </c>
      <c r="Q5399" s="199">
        <v>25</v>
      </c>
      <c r="S5399" t="s">
        <v>2945</v>
      </c>
      <c r="T5399" t="s">
        <v>3255</v>
      </c>
      <c r="U5399" s="201">
        <v>166</v>
      </c>
      <c r="V5399" t="s">
        <v>3012</v>
      </c>
      <c r="W5399" t="s">
        <v>1591</v>
      </c>
      <c r="X5399" t="s">
        <v>2903</v>
      </c>
      <c r="Y5399" t="s">
        <v>1072</v>
      </c>
      <c r="Z5399" t="s">
        <v>1904</v>
      </c>
      <c r="AA5399">
        <v>626772.1</v>
      </c>
      <c r="AB5399" s="198">
        <v>37043.875</v>
      </c>
      <c r="AC5399" s="198">
        <v>37044.875</v>
      </c>
    </row>
    <row r="5400" spans="1:29" x14ac:dyDescent="0.25">
      <c r="A5400" s="44" t="str">
        <f t="shared" si="425"/>
        <v>US Natural Gas Physical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150000</v>
      </c>
      <c r="G5400" s="202">
        <v>1314579</v>
      </c>
      <c r="H5400" s="198">
        <v>37041.579363425924</v>
      </c>
      <c r="I5400" t="s">
        <v>3227</v>
      </c>
      <c r="M5400" t="s">
        <v>2946</v>
      </c>
      <c r="N5400" t="s">
        <v>1524</v>
      </c>
      <c r="O5400" t="s">
        <v>3709</v>
      </c>
      <c r="Q5400" s="199">
        <v>5000</v>
      </c>
      <c r="S5400" t="s">
        <v>2947</v>
      </c>
      <c r="T5400" t="s">
        <v>3255</v>
      </c>
      <c r="U5400" s="201">
        <v>3.7349999999999999</v>
      </c>
      <c r="V5400" t="s">
        <v>3004</v>
      </c>
      <c r="W5400" t="s">
        <v>1363</v>
      </c>
      <c r="X5400" t="s">
        <v>1548</v>
      </c>
      <c r="Y5400" t="s">
        <v>1528</v>
      </c>
      <c r="Z5400" t="s">
        <v>1909</v>
      </c>
      <c r="AA5400">
        <v>819238</v>
      </c>
      <c r="AB5400" s="198">
        <v>37043.875</v>
      </c>
      <c r="AC5400" s="198">
        <v>37072.875</v>
      </c>
    </row>
    <row r="5401" spans="1:29" x14ac:dyDescent="0.25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123</v>
      </c>
      <c r="F5401" s="213">
        <f t="shared" si="429"/>
        <v>307500</v>
      </c>
      <c r="G5401" s="202">
        <v>1314580</v>
      </c>
      <c r="H5401" s="198">
        <v>37041.579375000001</v>
      </c>
      <c r="I5401" t="s">
        <v>1484</v>
      </c>
      <c r="M5401" t="s">
        <v>2946</v>
      </c>
      <c r="N5401" t="s">
        <v>1268</v>
      </c>
      <c r="O5401" t="s">
        <v>251</v>
      </c>
      <c r="P5401" s="199">
        <v>2500</v>
      </c>
      <c r="S5401" t="s">
        <v>2947</v>
      </c>
      <c r="T5401" t="s">
        <v>3255</v>
      </c>
      <c r="U5401" s="201">
        <v>4</v>
      </c>
      <c r="V5401" t="s">
        <v>1007</v>
      </c>
      <c r="W5401" t="s">
        <v>1767</v>
      </c>
      <c r="X5401" t="s">
        <v>1269</v>
      </c>
      <c r="Y5401" t="s">
        <v>3275</v>
      </c>
      <c r="Z5401" t="s">
        <v>1909</v>
      </c>
      <c r="AA5401" t="s">
        <v>4302</v>
      </c>
      <c r="AB5401" s="198">
        <v>37073</v>
      </c>
      <c r="AC5401" s="198">
        <v>37195</v>
      </c>
    </row>
    <row r="5402" spans="1:29" x14ac:dyDescent="0.25">
      <c r="A5402" s="44" t="str">
        <f t="shared" si="425"/>
        <v>US Power Physical</v>
      </c>
      <c r="B5402" s="44" t="str">
        <f t="shared" si="426"/>
        <v>US</v>
      </c>
      <c r="C5402" s="44" t="str">
        <f t="shared" si="427"/>
        <v>Power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61</v>
      </c>
      <c r="F5402" s="213">
        <f t="shared" si="429"/>
        <v>3050</v>
      </c>
      <c r="G5402" s="202">
        <v>1314582</v>
      </c>
      <c r="H5402" s="198">
        <v>37041.579606481479</v>
      </c>
      <c r="I5402" t="s">
        <v>1600</v>
      </c>
      <c r="M5402" t="s">
        <v>1657</v>
      </c>
      <c r="N5402" t="s">
        <v>2977</v>
      </c>
      <c r="O5402" t="s">
        <v>514</v>
      </c>
      <c r="P5402" s="199">
        <v>50</v>
      </c>
      <c r="S5402" t="s">
        <v>2945</v>
      </c>
      <c r="T5402" t="s">
        <v>3255</v>
      </c>
      <c r="U5402" s="201">
        <v>37.5</v>
      </c>
      <c r="V5402" t="s">
        <v>260</v>
      </c>
      <c r="W5402" t="s">
        <v>1247</v>
      </c>
      <c r="X5402" t="s">
        <v>1248</v>
      </c>
      <c r="Y5402" t="s">
        <v>1072</v>
      </c>
      <c r="Z5402" t="s">
        <v>1904</v>
      </c>
      <c r="AA5402">
        <v>626774.1</v>
      </c>
      <c r="AB5402" s="198">
        <v>37316.591666666667</v>
      </c>
      <c r="AC5402" s="198">
        <v>37376.591666666667</v>
      </c>
    </row>
    <row r="5403" spans="1:29" x14ac:dyDescent="0.25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30</v>
      </c>
      <c r="F5403" s="213">
        <f t="shared" si="429"/>
        <v>300000</v>
      </c>
      <c r="G5403" s="202">
        <v>1314583</v>
      </c>
      <c r="H5403" s="198">
        <v>37041.579768518517</v>
      </c>
      <c r="I5403" t="s">
        <v>381</v>
      </c>
      <c r="M5403" t="s">
        <v>2946</v>
      </c>
      <c r="N5403" t="s">
        <v>1268</v>
      </c>
      <c r="O5403" t="s">
        <v>1168</v>
      </c>
      <c r="P5403" s="199">
        <v>10000</v>
      </c>
      <c r="S5403" t="s">
        <v>2947</v>
      </c>
      <c r="T5403" t="s">
        <v>3255</v>
      </c>
      <c r="U5403" s="201">
        <v>3.86</v>
      </c>
      <c r="V5403" t="s">
        <v>382</v>
      </c>
      <c r="W5403" t="s">
        <v>1402</v>
      </c>
      <c r="X5403" t="s">
        <v>1403</v>
      </c>
      <c r="Y5403" t="s">
        <v>3275</v>
      </c>
      <c r="Z5403" t="s">
        <v>1909</v>
      </c>
      <c r="AA5403" t="s">
        <v>4303</v>
      </c>
      <c r="AB5403" s="198">
        <v>37043.875</v>
      </c>
      <c r="AC5403" s="198">
        <v>37072.875</v>
      </c>
    </row>
    <row r="5404" spans="1:29" x14ac:dyDescent="0.25">
      <c r="A5404" s="44" t="str">
        <f t="shared" si="425"/>
        <v>US Crude Financial</v>
      </c>
      <c r="B5404" s="44" t="str">
        <f t="shared" si="426"/>
        <v>US</v>
      </c>
      <c r="C5404" s="44" t="str">
        <f t="shared" si="427"/>
        <v>Crude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1314584</v>
      </c>
      <c r="H5404" s="198">
        <v>37041.579780092594</v>
      </c>
      <c r="I5404" t="s">
        <v>1267</v>
      </c>
      <c r="M5404" t="s">
        <v>3086</v>
      </c>
      <c r="N5404" t="s">
        <v>1063</v>
      </c>
      <c r="O5404" t="s">
        <v>2972</v>
      </c>
      <c r="Q5404" s="199">
        <v>10000</v>
      </c>
      <c r="S5404" t="s">
        <v>2953</v>
      </c>
      <c r="T5404" t="s">
        <v>3255</v>
      </c>
      <c r="U5404" s="201">
        <v>28.61</v>
      </c>
      <c r="V5404" t="s">
        <v>3197</v>
      </c>
      <c r="W5404" t="s">
        <v>1065</v>
      </c>
      <c r="X5404" t="s">
        <v>1066</v>
      </c>
      <c r="Y5404" t="s">
        <v>1670</v>
      </c>
      <c r="Z5404" t="s">
        <v>1909</v>
      </c>
      <c r="AA5404">
        <v>109926</v>
      </c>
      <c r="AB5404" s="198">
        <v>37073</v>
      </c>
      <c r="AC5404" s="198">
        <v>37103</v>
      </c>
    </row>
    <row r="5405" spans="1:29" x14ac:dyDescent="0.25">
      <c r="A5405" s="44" t="str">
        <f t="shared" si="425"/>
        <v>US Crude Financial</v>
      </c>
      <c r="B5405" s="44" t="str">
        <f t="shared" si="426"/>
        <v>US</v>
      </c>
      <c r="C5405" s="44" t="str">
        <f t="shared" si="427"/>
        <v>Crude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1</v>
      </c>
      <c r="F5405" s="213">
        <f t="shared" si="429"/>
        <v>40000</v>
      </c>
      <c r="G5405" s="202">
        <v>1314585</v>
      </c>
      <c r="H5405" s="198">
        <v>37041.579826388886</v>
      </c>
      <c r="I5405" t="s">
        <v>1062</v>
      </c>
      <c r="M5405" t="s">
        <v>3086</v>
      </c>
      <c r="N5405" t="s">
        <v>1063</v>
      </c>
      <c r="O5405" t="s">
        <v>2972</v>
      </c>
      <c r="Q5405" s="199">
        <v>40000</v>
      </c>
      <c r="S5405" t="s">
        <v>2953</v>
      </c>
      <c r="T5405" t="s">
        <v>3255</v>
      </c>
      <c r="U5405" s="201">
        <v>28.61</v>
      </c>
      <c r="V5405" t="s">
        <v>80</v>
      </c>
      <c r="W5405" t="s">
        <v>1065</v>
      </c>
      <c r="X5405" t="s">
        <v>1066</v>
      </c>
      <c r="Y5405" t="s">
        <v>1670</v>
      </c>
      <c r="Z5405" t="s">
        <v>1909</v>
      </c>
      <c r="AA5405">
        <v>109927</v>
      </c>
      <c r="AB5405" s="198">
        <v>37073</v>
      </c>
      <c r="AC5405" s="198">
        <v>37103</v>
      </c>
    </row>
    <row r="5406" spans="1:29" x14ac:dyDescent="0.25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1314589</v>
      </c>
      <c r="H5406" s="198">
        <v>37041.580300925925</v>
      </c>
      <c r="I5406" t="s">
        <v>3148</v>
      </c>
      <c r="M5406" t="s">
        <v>3086</v>
      </c>
      <c r="N5406" t="s">
        <v>1063</v>
      </c>
      <c r="O5406" t="s">
        <v>2972</v>
      </c>
      <c r="Q5406" s="199">
        <v>50000</v>
      </c>
      <c r="S5406" t="s">
        <v>2953</v>
      </c>
      <c r="T5406" t="s">
        <v>3255</v>
      </c>
      <c r="U5406" s="201">
        <v>28.63</v>
      </c>
      <c r="V5406" t="s">
        <v>1047</v>
      </c>
      <c r="W5406" t="s">
        <v>1065</v>
      </c>
      <c r="X5406" t="s">
        <v>1066</v>
      </c>
      <c r="Y5406" t="s">
        <v>1670</v>
      </c>
      <c r="Z5406" t="s">
        <v>1909</v>
      </c>
      <c r="AA5406">
        <v>109928</v>
      </c>
      <c r="AB5406" s="198">
        <v>37073</v>
      </c>
      <c r="AC5406" s="198">
        <v>37103</v>
      </c>
    </row>
    <row r="5407" spans="1:29" x14ac:dyDescent="0.25">
      <c r="A5407" s="44" t="str">
        <f t="shared" si="425"/>
        <v>US Crude Financial</v>
      </c>
      <c r="B5407" s="44" t="str">
        <f t="shared" si="426"/>
        <v>US</v>
      </c>
      <c r="C5407" s="44" t="str">
        <f t="shared" si="427"/>
        <v>Crude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50000</v>
      </c>
      <c r="G5407" s="202">
        <v>1314592</v>
      </c>
      <c r="H5407" s="198">
        <v>37041.580625000002</v>
      </c>
      <c r="I5407" t="s">
        <v>1062</v>
      </c>
      <c r="M5407" t="s">
        <v>3086</v>
      </c>
      <c r="N5407" t="s">
        <v>1063</v>
      </c>
      <c r="O5407" t="s">
        <v>2972</v>
      </c>
      <c r="P5407" s="199">
        <v>50000</v>
      </c>
      <c r="S5407" t="s">
        <v>2953</v>
      </c>
      <c r="T5407" t="s">
        <v>3255</v>
      </c>
      <c r="U5407" s="201">
        <v>28.61</v>
      </c>
      <c r="V5407" t="s">
        <v>1513</v>
      </c>
      <c r="W5407" t="s">
        <v>1065</v>
      </c>
      <c r="X5407" t="s">
        <v>1066</v>
      </c>
      <c r="Y5407" t="s">
        <v>1670</v>
      </c>
      <c r="Z5407" t="s">
        <v>1909</v>
      </c>
      <c r="AA5407">
        <v>109929</v>
      </c>
      <c r="AB5407" s="198">
        <v>37073</v>
      </c>
      <c r="AC5407" s="198">
        <v>37103</v>
      </c>
    </row>
    <row r="5408" spans="1:29" x14ac:dyDescent="0.25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31</v>
      </c>
      <c r="F5408" s="213">
        <f t="shared" si="429"/>
        <v>155000</v>
      </c>
      <c r="G5408" s="202">
        <v>1314593</v>
      </c>
      <c r="H5408" s="198">
        <v>37041.580648148149</v>
      </c>
      <c r="I5408" t="s">
        <v>1267</v>
      </c>
      <c r="M5408" t="s">
        <v>2946</v>
      </c>
      <c r="N5408" t="s">
        <v>1268</v>
      </c>
      <c r="O5408" t="s">
        <v>1537</v>
      </c>
      <c r="P5408" s="199">
        <v>5000</v>
      </c>
      <c r="S5408" t="s">
        <v>2947</v>
      </c>
      <c r="T5408" t="s">
        <v>3255</v>
      </c>
      <c r="U5408" s="201">
        <v>3.92</v>
      </c>
      <c r="V5408" t="s">
        <v>1359</v>
      </c>
      <c r="W5408" t="s">
        <v>1767</v>
      </c>
      <c r="X5408" t="s">
        <v>1269</v>
      </c>
      <c r="Y5408" t="s">
        <v>3275</v>
      </c>
      <c r="Z5408" t="s">
        <v>1909</v>
      </c>
      <c r="AA5408" t="s">
        <v>4304</v>
      </c>
      <c r="AB5408" s="198">
        <v>37073.875</v>
      </c>
      <c r="AC5408" s="198">
        <v>37103.875</v>
      </c>
    </row>
    <row r="5409" spans="1:29" x14ac:dyDescent="0.25">
      <c r="A5409" s="44" t="str">
        <f t="shared" si="425"/>
        <v>US Power Physical</v>
      </c>
      <c r="B5409" s="44" t="str">
        <f t="shared" si="426"/>
        <v>US</v>
      </c>
      <c r="C5409" s="44" t="str">
        <f t="shared" si="427"/>
        <v>Power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61</v>
      </c>
      <c r="F5409" s="213">
        <f t="shared" si="429"/>
        <v>3050</v>
      </c>
      <c r="G5409" s="202">
        <v>1314596</v>
      </c>
      <c r="H5409" s="198">
        <v>37041.580810185187</v>
      </c>
      <c r="I5409" t="s">
        <v>1600</v>
      </c>
      <c r="M5409" t="s">
        <v>1657</v>
      </c>
      <c r="N5409" t="s">
        <v>2977</v>
      </c>
      <c r="O5409" t="s">
        <v>514</v>
      </c>
      <c r="P5409" s="199">
        <v>50</v>
      </c>
      <c r="S5409" t="s">
        <v>2945</v>
      </c>
      <c r="T5409" t="s">
        <v>3255</v>
      </c>
      <c r="U5409" s="201">
        <v>37.25</v>
      </c>
      <c r="V5409" t="s">
        <v>260</v>
      </c>
      <c r="W5409" t="s">
        <v>1247</v>
      </c>
      <c r="X5409" t="s">
        <v>1248</v>
      </c>
      <c r="Y5409" t="s">
        <v>1072</v>
      </c>
      <c r="Z5409" t="s">
        <v>1904</v>
      </c>
      <c r="AA5409">
        <v>626777.1</v>
      </c>
      <c r="AB5409" s="198">
        <v>37316.591666666667</v>
      </c>
      <c r="AC5409" s="198">
        <v>37376.591666666667</v>
      </c>
    </row>
    <row r="5410" spans="1:29" x14ac:dyDescent="0.25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465000</v>
      </c>
      <c r="G5410" s="202">
        <v>1314597</v>
      </c>
      <c r="H5410" s="198">
        <v>37041.58090277778</v>
      </c>
      <c r="I5410" t="s">
        <v>3227</v>
      </c>
      <c r="M5410" t="s">
        <v>2946</v>
      </c>
      <c r="N5410" t="s">
        <v>1268</v>
      </c>
      <c r="O5410" t="s">
        <v>1537</v>
      </c>
      <c r="P5410" s="199">
        <v>15000</v>
      </c>
      <c r="S5410" t="s">
        <v>2947</v>
      </c>
      <c r="T5410" t="s">
        <v>3255</v>
      </c>
      <c r="U5410" s="201">
        <v>3.92</v>
      </c>
      <c r="V5410" t="s">
        <v>3369</v>
      </c>
      <c r="W5410" t="s">
        <v>1767</v>
      </c>
      <c r="X5410" t="s">
        <v>1269</v>
      </c>
      <c r="Y5410" t="s">
        <v>3275</v>
      </c>
      <c r="Z5410" t="s">
        <v>1909</v>
      </c>
      <c r="AA5410" t="s">
        <v>4305</v>
      </c>
      <c r="AB5410" s="198">
        <v>37073.875</v>
      </c>
      <c r="AC5410" s="198">
        <v>37103.875</v>
      </c>
    </row>
    <row r="5411" spans="1:29" x14ac:dyDescent="0.25">
      <c r="A5411" s="44" t="str">
        <f t="shared" si="425"/>
        <v>US Natural Gas Physical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30000</v>
      </c>
      <c r="G5411" s="202">
        <v>1314598</v>
      </c>
      <c r="H5411" s="198">
        <v>37041.580937500003</v>
      </c>
      <c r="I5411" t="s">
        <v>1600</v>
      </c>
      <c r="M5411" t="s">
        <v>2946</v>
      </c>
      <c r="N5411" t="s">
        <v>1524</v>
      </c>
      <c r="O5411" t="s">
        <v>1145</v>
      </c>
      <c r="P5411" s="199">
        <v>1000</v>
      </c>
      <c r="S5411" t="s">
        <v>2947</v>
      </c>
      <c r="T5411" t="s">
        <v>3255</v>
      </c>
      <c r="U5411" s="201">
        <v>4.1825000000000001</v>
      </c>
      <c r="V5411" t="s">
        <v>3007</v>
      </c>
      <c r="W5411" t="s">
        <v>250</v>
      </c>
      <c r="X5411" t="s">
        <v>70</v>
      </c>
      <c r="Y5411" t="s">
        <v>1528</v>
      </c>
      <c r="Z5411" t="s">
        <v>1909</v>
      </c>
      <c r="AA5411">
        <v>819246</v>
      </c>
      <c r="AB5411" s="198">
        <v>37043.875</v>
      </c>
      <c r="AC5411" s="198">
        <v>37072.875</v>
      </c>
    </row>
    <row r="5412" spans="1:29" x14ac:dyDescent="0.25">
      <c r="A5412" s="44" t="str">
        <f t="shared" si="425"/>
        <v>US Natural Gas Financial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365</v>
      </c>
      <c r="F5412" s="213">
        <f t="shared" si="429"/>
        <v>1825000</v>
      </c>
      <c r="G5412" s="202">
        <v>1314601</v>
      </c>
      <c r="H5412" s="198">
        <v>37041.581145833334</v>
      </c>
      <c r="I5412" t="s">
        <v>2987</v>
      </c>
      <c r="M5412" t="s">
        <v>2946</v>
      </c>
      <c r="N5412" t="s">
        <v>1268</v>
      </c>
      <c r="O5412" t="s">
        <v>1578</v>
      </c>
      <c r="P5412" s="199">
        <v>5000</v>
      </c>
      <c r="S5412" t="s">
        <v>2947</v>
      </c>
      <c r="T5412" t="s">
        <v>3255</v>
      </c>
      <c r="U5412" s="201">
        <v>4.01</v>
      </c>
      <c r="V5412" t="s">
        <v>3447</v>
      </c>
      <c r="W5412" t="s">
        <v>1767</v>
      </c>
      <c r="X5412" t="s">
        <v>1269</v>
      </c>
      <c r="Y5412" t="s">
        <v>3275</v>
      </c>
      <c r="Z5412" t="s">
        <v>1909</v>
      </c>
      <c r="AA5412" t="s">
        <v>4306</v>
      </c>
      <c r="AB5412" s="198">
        <v>37257.875</v>
      </c>
      <c r="AC5412" s="198">
        <v>37621.875</v>
      </c>
    </row>
    <row r="5413" spans="1:29" x14ac:dyDescent="0.25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365</v>
      </c>
      <c r="F5413" s="213">
        <f t="shared" si="429"/>
        <v>1825000</v>
      </c>
      <c r="G5413" s="202">
        <v>1314602</v>
      </c>
      <c r="H5413" s="198">
        <v>37041.581342592595</v>
      </c>
      <c r="I5413" t="s">
        <v>1532</v>
      </c>
      <c r="M5413" t="s">
        <v>2946</v>
      </c>
      <c r="N5413" t="s">
        <v>1268</v>
      </c>
      <c r="O5413" t="s">
        <v>1578</v>
      </c>
      <c r="P5413" s="199">
        <v>5000</v>
      </c>
      <c r="S5413" t="s">
        <v>2947</v>
      </c>
      <c r="T5413" t="s">
        <v>3255</v>
      </c>
      <c r="U5413" s="201">
        <v>4.0049999999999999</v>
      </c>
      <c r="V5413" t="s">
        <v>1533</v>
      </c>
      <c r="W5413" t="s">
        <v>1767</v>
      </c>
      <c r="X5413" t="s">
        <v>1269</v>
      </c>
      <c r="Y5413" t="s">
        <v>3275</v>
      </c>
      <c r="Z5413" t="s">
        <v>1909</v>
      </c>
      <c r="AA5413" t="s">
        <v>4307</v>
      </c>
      <c r="AB5413" s="198">
        <v>37257.875</v>
      </c>
      <c r="AC5413" s="198">
        <v>37621.875</v>
      </c>
    </row>
    <row r="5414" spans="1:29" x14ac:dyDescent="0.25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50000</v>
      </c>
      <c r="G5414" s="202">
        <v>1314603</v>
      </c>
      <c r="H5414" s="198">
        <v>37041.581377314818</v>
      </c>
      <c r="I5414" t="s">
        <v>1062</v>
      </c>
      <c r="M5414" t="s">
        <v>3086</v>
      </c>
      <c r="N5414" t="s">
        <v>1063</v>
      </c>
      <c r="O5414" t="s">
        <v>2972</v>
      </c>
      <c r="P5414" s="199">
        <v>50000</v>
      </c>
      <c r="S5414" t="s">
        <v>2953</v>
      </c>
      <c r="T5414" t="s">
        <v>3255</v>
      </c>
      <c r="U5414" s="201">
        <v>28.59</v>
      </c>
      <c r="V5414" t="s">
        <v>80</v>
      </c>
      <c r="W5414" t="s">
        <v>1065</v>
      </c>
      <c r="X5414" t="s">
        <v>1066</v>
      </c>
      <c r="Y5414" t="s">
        <v>1670</v>
      </c>
      <c r="Z5414" t="s">
        <v>1909</v>
      </c>
      <c r="AA5414">
        <v>109930</v>
      </c>
      <c r="AB5414" s="198">
        <v>37073</v>
      </c>
      <c r="AC5414" s="198">
        <v>37103</v>
      </c>
    </row>
    <row r="5415" spans="1:29" x14ac:dyDescent="0.25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151</v>
      </c>
      <c r="F5415" s="213">
        <f t="shared" si="429"/>
        <v>755000</v>
      </c>
      <c r="G5415" s="202">
        <v>1314604</v>
      </c>
      <c r="H5415" s="198">
        <v>37041.581446759257</v>
      </c>
      <c r="I5415" t="s">
        <v>2992</v>
      </c>
      <c r="M5415" t="s">
        <v>2946</v>
      </c>
      <c r="N5415" t="s">
        <v>1268</v>
      </c>
      <c r="O5415" t="s">
        <v>1555</v>
      </c>
      <c r="P5415" s="199">
        <v>5000</v>
      </c>
      <c r="S5415" t="s">
        <v>2947</v>
      </c>
      <c r="T5415" t="s">
        <v>3255</v>
      </c>
      <c r="U5415" s="201">
        <v>4.3250000000000002</v>
      </c>
      <c r="V5415" t="s">
        <v>1685</v>
      </c>
      <c r="W5415" t="s">
        <v>1767</v>
      </c>
      <c r="X5415" t="s">
        <v>1269</v>
      </c>
      <c r="Y5415" t="s">
        <v>3275</v>
      </c>
      <c r="Z5415" t="s">
        <v>1909</v>
      </c>
      <c r="AA5415" t="s">
        <v>4308</v>
      </c>
      <c r="AB5415" s="198">
        <v>37196</v>
      </c>
      <c r="AC5415" s="198">
        <v>37346</v>
      </c>
    </row>
    <row r="5416" spans="1:29" x14ac:dyDescent="0.25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31</v>
      </c>
      <c r="F5416" s="213">
        <f t="shared" si="429"/>
        <v>620000</v>
      </c>
      <c r="G5416" s="202">
        <v>1314605</v>
      </c>
      <c r="H5416" s="198">
        <v>37041.58153935185</v>
      </c>
      <c r="I5416" t="s">
        <v>3123</v>
      </c>
      <c r="M5416" t="s">
        <v>2946</v>
      </c>
      <c r="N5416" t="s">
        <v>1268</v>
      </c>
      <c r="O5416" t="s">
        <v>1537</v>
      </c>
      <c r="Q5416" s="199">
        <v>20000</v>
      </c>
      <c r="S5416" t="s">
        <v>2947</v>
      </c>
      <c r="T5416" t="s">
        <v>3255</v>
      </c>
      <c r="U5416" s="201">
        <v>3.9249999999999998</v>
      </c>
      <c r="V5416" t="s">
        <v>1398</v>
      </c>
      <c r="W5416" t="s">
        <v>1767</v>
      </c>
      <c r="X5416" t="s">
        <v>1269</v>
      </c>
      <c r="Y5416" t="s">
        <v>3275</v>
      </c>
      <c r="Z5416" t="s">
        <v>1909</v>
      </c>
      <c r="AA5416" t="s">
        <v>4309</v>
      </c>
      <c r="AB5416" s="198">
        <v>37073.875</v>
      </c>
      <c r="AC5416" s="198">
        <v>37103.875</v>
      </c>
    </row>
    <row r="5417" spans="1:29" x14ac:dyDescent="0.25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310000</v>
      </c>
      <c r="G5417" s="202">
        <v>1314606</v>
      </c>
      <c r="H5417" s="198">
        <v>37041.581655092596</v>
      </c>
      <c r="I5417" t="s">
        <v>1435</v>
      </c>
      <c r="M5417" t="s">
        <v>2946</v>
      </c>
      <c r="N5417" t="s">
        <v>1268</v>
      </c>
      <c r="O5417" t="s">
        <v>1537</v>
      </c>
      <c r="Q5417" s="199">
        <v>10000</v>
      </c>
      <c r="S5417" t="s">
        <v>2947</v>
      </c>
      <c r="T5417" t="s">
        <v>3255</v>
      </c>
      <c r="U5417" s="201">
        <v>3.93</v>
      </c>
      <c r="V5417" t="s">
        <v>1341</v>
      </c>
      <c r="W5417" t="s">
        <v>1767</v>
      </c>
      <c r="X5417" t="s">
        <v>1269</v>
      </c>
      <c r="Y5417" t="s">
        <v>3275</v>
      </c>
      <c r="Z5417" t="s">
        <v>1909</v>
      </c>
      <c r="AA5417" t="s">
        <v>4310</v>
      </c>
      <c r="AB5417" s="198">
        <v>37073.875</v>
      </c>
      <c r="AC5417" s="198">
        <v>37103.875</v>
      </c>
    </row>
    <row r="5418" spans="1:29" x14ac:dyDescent="0.25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365</v>
      </c>
      <c r="F5418" s="213">
        <f t="shared" si="429"/>
        <v>182500</v>
      </c>
      <c r="G5418" s="202">
        <v>1314607</v>
      </c>
      <c r="H5418" s="198">
        <v>37041.581666666665</v>
      </c>
      <c r="I5418" t="s">
        <v>77</v>
      </c>
      <c r="M5418" t="s">
        <v>2946</v>
      </c>
      <c r="N5418" t="s">
        <v>1268</v>
      </c>
      <c r="O5418" t="s">
        <v>1578</v>
      </c>
      <c r="Q5418" s="199">
        <v>500</v>
      </c>
      <c r="S5418" t="s">
        <v>2947</v>
      </c>
      <c r="T5418" t="s">
        <v>3255</v>
      </c>
      <c r="U5418" s="201">
        <v>4.0149999999999997</v>
      </c>
      <c r="V5418" t="s">
        <v>1216</v>
      </c>
      <c r="W5418" t="s">
        <v>1767</v>
      </c>
      <c r="X5418" t="s">
        <v>1269</v>
      </c>
      <c r="Y5418" t="s">
        <v>3275</v>
      </c>
      <c r="Z5418" t="s">
        <v>1909</v>
      </c>
      <c r="AA5418" t="s">
        <v>4311</v>
      </c>
      <c r="AB5418" s="198">
        <v>37257.875</v>
      </c>
      <c r="AC5418" s="198">
        <v>37621.875</v>
      </c>
    </row>
    <row r="5419" spans="1:29" x14ac:dyDescent="0.25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1314609</v>
      </c>
      <c r="H5419" s="198">
        <v>37041.581875000003</v>
      </c>
      <c r="I5419" t="s">
        <v>1464</v>
      </c>
      <c r="M5419" t="s">
        <v>2946</v>
      </c>
      <c r="N5419" t="s">
        <v>1268</v>
      </c>
      <c r="O5419" t="s">
        <v>1537</v>
      </c>
      <c r="Q5419" s="199">
        <v>10000</v>
      </c>
      <c r="S5419" t="s">
        <v>2947</v>
      </c>
      <c r="T5419" t="s">
        <v>3255</v>
      </c>
      <c r="U5419" s="201">
        <v>3.93</v>
      </c>
      <c r="V5419" t="s">
        <v>1165</v>
      </c>
      <c r="W5419" t="s">
        <v>1767</v>
      </c>
      <c r="X5419" t="s">
        <v>1269</v>
      </c>
      <c r="Y5419" t="s">
        <v>3275</v>
      </c>
      <c r="Z5419" t="s">
        <v>1909</v>
      </c>
      <c r="AA5419" t="s">
        <v>4312</v>
      </c>
      <c r="AB5419" s="198">
        <v>37073.875</v>
      </c>
      <c r="AC5419" s="198">
        <v>37103.875</v>
      </c>
    </row>
    <row r="5420" spans="1:29" x14ac:dyDescent="0.25">
      <c r="A5420" s="44" t="str">
        <f t="shared" si="425"/>
        <v>US Crude Financial</v>
      </c>
      <c r="B5420" s="44" t="str">
        <f t="shared" si="426"/>
        <v>US</v>
      </c>
      <c r="C5420" s="44" t="str">
        <f t="shared" si="427"/>
        <v>Crude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1</v>
      </c>
      <c r="F5420" s="213">
        <f t="shared" si="429"/>
        <v>50000</v>
      </c>
      <c r="G5420" s="202">
        <v>1314610</v>
      </c>
      <c r="H5420" s="198">
        <v>37041.581886574073</v>
      </c>
      <c r="I5420" t="s">
        <v>1062</v>
      </c>
      <c r="M5420" t="s">
        <v>3086</v>
      </c>
      <c r="N5420" t="s">
        <v>1063</v>
      </c>
      <c r="O5420" t="s">
        <v>2972</v>
      </c>
      <c r="P5420" s="199">
        <v>50000</v>
      </c>
      <c r="S5420" t="s">
        <v>2953</v>
      </c>
      <c r="T5420" t="s">
        <v>3255</v>
      </c>
      <c r="U5420" s="201">
        <v>28.57</v>
      </c>
      <c r="V5420" t="s">
        <v>1064</v>
      </c>
      <c r="W5420" t="s">
        <v>1065</v>
      </c>
      <c r="X5420" t="s">
        <v>1066</v>
      </c>
      <c r="Y5420" t="s">
        <v>1670</v>
      </c>
      <c r="Z5420" t="s">
        <v>1909</v>
      </c>
      <c r="AA5420">
        <v>109931</v>
      </c>
      <c r="AB5420" s="198">
        <v>37073</v>
      </c>
      <c r="AC5420" s="198">
        <v>37103</v>
      </c>
    </row>
    <row r="5421" spans="1:29" x14ac:dyDescent="0.25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1314611</v>
      </c>
      <c r="H5421" s="198">
        <v>37041.581921296296</v>
      </c>
      <c r="I5421" t="s">
        <v>1532</v>
      </c>
      <c r="M5421" t="s">
        <v>2946</v>
      </c>
      <c r="N5421" t="s">
        <v>1268</v>
      </c>
      <c r="O5421" t="s">
        <v>1537</v>
      </c>
      <c r="Q5421" s="199">
        <v>5000</v>
      </c>
      <c r="S5421" t="s">
        <v>2947</v>
      </c>
      <c r="T5421" t="s">
        <v>3255</v>
      </c>
      <c r="U5421" s="201">
        <v>3.9350000000000001</v>
      </c>
      <c r="V5421" t="s">
        <v>1514</v>
      </c>
      <c r="W5421" t="s">
        <v>1767</v>
      </c>
      <c r="X5421" t="s">
        <v>1269</v>
      </c>
      <c r="Y5421" t="s">
        <v>3275</v>
      </c>
      <c r="Z5421" t="s">
        <v>1909</v>
      </c>
      <c r="AA5421" t="s">
        <v>4313</v>
      </c>
      <c r="AB5421" s="198">
        <v>37073.875</v>
      </c>
      <c r="AC5421" s="198">
        <v>37103.875</v>
      </c>
    </row>
    <row r="5422" spans="1:29" x14ac:dyDescent="0.25">
      <c r="A5422" s="44" t="str">
        <f t="shared" si="425"/>
        <v>US Power Physical</v>
      </c>
      <c r="B5422" s="44" t="str">
        <f t="shared" si="426"/>
        <v>US</v>
      </c>
      <c r="C5422" s="44" t="str">
        <f t="shared" si="427"/>
        <v>Power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1550</v>
      </c>
      <c r="G5422" s="202">
        <v>1314612</v>
      </c>
      <c r="H5422" s="198">
        <v>37041.581932870373</v>
      </c>
      <c r="I5422" t="s">
        <v>2992</v>
      </c>
      <c r="M5422" t="s">
        <v>1657</v>
      </c>
      <c r="N5422" t="s">
        <v>2977</v>
      </c>
      <c r="O5422" t="s">
        <v>4314</v>
      </c>
      <c r="Q5422" s="199">
        <v>50</v>
      </c>
      <c r="S5422" t="s">
        <v>2945</v>
      </c>
      <c r="T5422" t="s">
        <v>3255</v>
      </c>
      <c r="U5422" s="201">
        <v>40.25</v>
      </c>
      <c r="V5422" t="s">
        <v>2996</v>
      </c>
      <c r="W5422" t="s">
        <v>2985</v>
      </c>
      <c r="X5422" t="s">
        <v>445</v>
      </c>
      <c r="Y5422" t="s">
        <v>1072</v>
      </c>
      <c r="Z5422" t="s">
        <v>1904</v>
      </c>
      <c r="AA5422">
        <v>626778.1</v>
      </c>
      <c r="AB5422" s="198">
        <v>37377.875</v>
      </c>
      <c r="AC5422" s="198">
        <v>37407.875</v>
      </c>
    </row>
    <row r="5423" spans="1:29" x14ac:dyDescent="0.25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31</v>
      </c>
      <c r="F5423" s="213">
        <f t="shared" si="429"/>
        <v>465000</v>
      </c>
      <c r="G5423" s="202">
        <v>1314616</v>
      </c>
      <c r="H5423" s="198">
        <v>37041.582048611112</v>
      </c>
      <c r="I5423" t="s">
        <v>1600</v>
      </c>
      <c r="M5423" t="s">
        <v>2946</v>
      </c>
      <c r="N5423" t="s">
        <v>1268</v>
      </c>
      <c r="O5423" t="s">
        <v>1537</v>
      </c>
      <c r="Q5423" s="199">
        <v>15000</v>
      </c>
      <c r="S5423" t="s">
        <v>2947</v>
      </c>
      <c r="T5423" t="s">
        <v>3255</v>
      </c>
      <c r="U5423" s="201">
        <v>3.9350000000000001</v>
      </c>
      <c r="V5423" t="s">
        <v>3387</v>
      </c>
      <c r="W5423" t="s">
        <v>1767</v>
      </c>
      <c r="X5423" t="s">
        <v>1269</v>
      </c>
      <c r="Y5423" t="s">
        <v>3275</v>
      </c>
      <c r="Z5423" t="s">
        <v>1909</v>
      </c>
      <c r="AA5423" t="s">
        <v>4315</v>
      </c>
      <c r="AB5423" s="198">
        <v>37073.875</v>
      </c>
      <c r="AC5423" s="198">
        <v>37103.875</v>
      </c>
    </row>
    <row r="5424" spans="1:29" x14ac:dyDescent="0.25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365</v>
      </c>
      <c r="F5424" s="213">
        <f t="shared" si="429"/>
        <v>182500</v>
      </c>
      <c r="G5424" s="202">
        <v>1314617</v>
      </c>
      <c r="H5424" s="198">
        <v>37041.582199074073</v>
      </c>
      <c r="I5424" t="s">
        <v>1272</v>
      </c>
      <c r="M5424" t="s">
        <v>2946</v>
      </c>
      <c r="N5424" t="s">
        <v>1268</v>
      </c>
      <c r="O5424" t="s">
        <v>1578</v>
      </c>
      <c r="Q5424" s="199">
        <v>500</v>
      </c>
      <c r="S5424" t="s">
        <v>2947</v>
      </c>
      <c r="T5424" t="s">
        <v>3255</v>
      </c>
      <c r="U5424" s="201">
        <v>4.0199999999999996</v>
      </c>
      <c r="V5424" t="s">
        <v>1273</v>
      </c>
      <c r="W5424" t="s">
        <v>1767</v>
      </c>
      <c r="X5424" t="s">
        <v>1269</v>
      </c>
      <c r="Y5424" t="s">
        <v>3275</v>
      </c>
      <c r="Z5424" t="s">
        <v>1909</v>
      </c>
      <c r="AA5424" t="s">
        <v>4316</v>
      </c>
      <c r="AB5424" s="198">
        <v>37257.875</v>
      </c>
      <c r="AC5424" s="198">
        <v>37621.875</v>
      </c>
    </row>
    <row r="5425" spans="1:29" x14ac:dyDescent="0.25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151</v>
      </c>
      <c r="F5425" s="213">
        <f t="shared" si="429"/>
        <v>377500</v>
      </c>
      <c r="G5425" s="202">
        <v>1314620</v>
      </c>
      <c r="H5425" s="198">
        <v>37041.582453703704</v>
      </c>
      <c r="I5425" t="s">
        <v>1267</v>
      </c>
      <c r="M5425" t="s">
        <v>2946</v>
      </c>
      <c r="N5425" t="s">
        <v>1268</v>
      </c>
      <c r="O5425" t="s">
        <v>1555</v>
      </c>
      <c r="Q5425" s="199">
        <v>2500</v>
      </c>
      <c r="S5425" t="s">
        <v>2947</v>
      </c>
      <c r="T5425" t="s">
        <v>3255</v>
      </c>
      <c r="U5425" s="201">
        <v>4.34</v>
      </c>
      <c r="V5425" t="s">
        <v>1501</v>
      </c>
      <c r="W5425" t="s">
        <v>1767</v>
      </c>
      <c r="X5425" t="s">
        <v>1269</v>
      </c>
      <c r="Y5425" t="s">
        <v>3275</v>
      </c>
      <c r="Z5425" t="s">
        <v>1909</v>
      </c>
      <c r="AA5425" t="s">
        <v>4317</v>
      </c>
      <c r="AB5425" s="198">
        <v>37196</v>
      </c>
      <c r="AC5425" s="198">
        <v>37346</v>
      </c>
    </row>
    <row r="5426" spans="1:29" x14ac:dyDescent="0.25">
      <c r="A5426" s="44" t="str">
        <f t="shared" si="425"/>
        <v>US Natural Gas Physical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1</v>
      </c>
      <c r="F5426" s="213">
        <f t="shared" si="429"/>
        <v>10000</v>
      </c>
      <c r="G5426" s="202">
        <v>1314619</v>
      </c>
      <c r="H5426" s="198">
        <v>37041.582453703704</v>
      </c>
      <c r="I5426" t="s">
        <v>66</v>
      </c>
      <c r="M5426" t="s">
        <v>2946</v>
      </c>
      <c r="N5426" t="s">
        <v>1524</v>
      </c>
      <c r="O5426" t="s">
        <v>3990</v>
      </c>
      <c r="Q5426" s="199">
        <v>10000</v>
      </c>
      <c r="S5426" t="s">
        <v>2947</v>
      </c>
      <c r="T5426" t="s">
        <v>3255</v>
      </c>
      <c r="U5426" s="201">
        <v>3.8149999999999999</v>
      </c>
      <c r="V5426" t="s">
        <v>387</v>
      </c>
      <c r="W5426" t="s">
        <v>1101</v>
      </c>
      <c r="X5426" t="s">
        <v>1102</v>
      </c>
      <c r="Y5426" t="s">
        <v>1528</v>
      </c>
      <c r="Z5426" t="s">
        <v>1909</v>
      </c>
      <c r="AA5426">
        <v>819249</v>
      </c>
      <c r="AB5426" s="198">
        <v>37043.875</v>
      </c>
      <c r="AC5426" s="198">
        <v>37043.875</v>
      </c>
    </row>
    <row r="5427" spans="1:29" x14ac:dyDescent="0.25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1550</v>
      </c>
      <c r="G5427" s="202">
        <v>1314621</v>
      </c>
      <c r="H5427" s="198">
        <v>37041.582546296297</v>
      </c>
      <c r="I5427" t="s">
        <v>2992</v>
      </c>
      <c r="M5427" t="s">
        <v>1657</v>
      </c>
      <c r="N5427" t="s">
        <v>2977</v>
      </c>
      <c r="O5427" t="s">
        <v>4314</v>
      </c>
      <c r="Q5427" s="199">
        <v>50</v>
      </c>
      <c r="S5427" t="s">
        <v>2945</v>
      </c>
      <c r="T5427" t="s">
        <v>3255</v>
      </c>
      <c r="U5427" s="201">
        <v>40.5</v>
      </c>
      <c r="V5427" t="s">
        <v>2996</v>
      </c>
      <c r="W5427" t="s">
        <v>2985</v>
      </c>
      <c r="X5427" t="s">
        <v>445</v>
      </c>
      <c r="Y5427" t="s">
        <v>1072</v>
      </c>
      <c r="Z5427" t="s">
        <v>1904</v>
      </c>
      <c r="AA5427">
        <v>626781.1</v>
      </c>
      <c r="AB5427" s="198">
        <v>37377.875</v>
      </c>
      <c r="AC5427" s="198">
        <v>37407.875</v>
      </c>
    </row>
    <row r="5428" spans="1:29" x14ac:dyDescent="0.25">
      <c r="A5428" s="44" t="str">
        <f t="shared" si="425"/>
        <v>US Natural Gas Physical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225000</v>
      </c>
      <c r="G5428" s="202">
        <v>1314622</v>
      </c>
      <c r="H5428" s="198">
        <v>37041.582638888889</v>
      </c>
      <c r="I5428" t="s">
        <v>1299</v>
      </c>
      <c r="M5428" t="s">
        <v>2946</v>
      </c>
      <c r="N5428" t="s">
        <v>1524</v>
      </c>
      <c r="O5428" t="s">
        <v>3383</v>
      </c>
      <c r="P5428" s="199">
        <v>7500</v>
      </c>
      <c r="S5428" t="s">
        <v>2947</v>
      </c>
      <c r="T5428" t="s">
        <v>3255</v>
      </c>
      <c r="U5428" s="201">
        <v>4.04</v>
      </c>
      <c r="V5428" t="s">
        <v>4318</v>
      </c>
      <c r="W5428" t="s">
        <v>1117</v>
      </c>
      <c r="X5428" t="s">
        <v>1118</v>
      </c>
      <c r="Y5428" t="s">
        <v>1528</v>
      </c>
      <c r="Z5428" t="s">
        <v>1909</v>
      </c>
      <c r="AA5428">
        <v>819251</v>
      </c>
      <c r="AB5428" s="198">
        <v>37043.875</v>
      </c>
      <c r="AC5428" s="198">
        <v>37072.875</v>
      </c>
    </row>
    <row r="5429" spans="1:29" x14ac:dyDescent="0.25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123</v>
      </c>
      <c r="F5429" s="213">
        <f t="shared" si="429"/>
        <v>615000</v>
      </c>
      <c r="G5429" s="202">
        <v>1314624</v>
      </c>
      <c r="H5429" s="198">
        <v>37041.582673611112</v>
      </c>
      <c r="I5429" t="s">
        <v>3427</v>
      </c>
      <c r="M5429" t="s">
        <v>2946</v>
      </c>
      <c r="N5429" t="s">
        <v>1268</v>
      </c>
      <c r="O5429" t="s">
        <v>251</v>
      </c>
      <c r="Q5429" s="199">
        <v>5000</v>
      </c>
      <c r="S5429" t="s">
        <v>2947</v>
      </c>
      <c r="T5429" t="s">
        <v>3255</v>
      </c>
      <c r="U5429" s="201">
        <v>4.0199999999999996</v>
      </c>
      <c r="V5429" t="s">
        <v>1148</v>
      </c>
      <c r="W5429" t="s">
        <v>1767</v>
      </c>
      <c r="X5429" t="s">
        <v>1269</v>
      </c>
      <c r="Y5429" t="s">
        <v>3275</v>
      </c>
      <c r="Z5429" t="s">
        <v>1909</v>
      </c>
      <c r="AA5429" t="s">
        <v>4319</v>
      </c>
      <c r="AB5429" s="198">
        <v>37073</v>
      </c>
      <c r="AC5429" s="198">
        <v>37195</v>
      </c>
    </row>
    <row r="5430" spans="1:29" x14ac:dyDescent="0.25">
      <c r="A5430" s="44" t="str">
        <f t="shared" si="425"/>
        <v>US Natural Gas Physical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10000</v>
      </c>
      <c r="G5430" s="202">
        <v>1314626</v>
      </c>
      <c r="H5430" s="198">
        <v>37041.582731481481</v>
      </c>
      <c r="I5430" t="s">
        <v>1464</v>
      </c>
      <c r="M5430" t="s">
        <v>2946</v>
      </c>
      <c r="N5430" t="s">
        <v>1524</v>
      </c>
      <c r="O5430" t="s">
        <v>3990</v>
      </c>
      <c r="Q5430" s="199">
        <v>10000</v>
      </c>
      <c r="S5430" t="s">
        <v>2947</v>
      </c>
      <c r="T5430" t="s">
        <v>3255</v>
      </c>
      <c r="U5430" s="201">
        <v>3.8250000000000002</v>
      </c>
      <c r="V5430" t="s">
        <v>1465</v>
      </c>
      <c r="W5430" t="s">
        <v>1101</v>
      </c>
      <c r="X5430" t="s">
        <v>1102</v>
      </c>
      <c r="Y5430" t="s">
        <v>1528</v>
      </c>
      <c r="Z5430" t="s">
        <v>1909</v>
      </c>
      <c r="AA5430">
        <v>819253</v>
      </c>
      <c r="AB5430" s="198">
        <v>37043.875</v>
      </c>
      <c r="AC5430" s="198">
        <v>37043.875</v>
      </c>
    </row>
    <row r="5431" spans="1:29" x14ac:dyDescent="0.25">
      <c r="A5431" s="44" t="str">
        <f t="shared" si="425"/>
        <v>US Crude Financial</v>
      </c>
      <c r="B5431" s="44" t="str">
        <f t="shared" si="426"/>
        <v>US</v>
      </c>
      <c r="C5431" s="44" t="str">
        <f t="shared" si="427"/>
        <v>Crude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50000</v>
      </c>
      <c r="G5431" s="202">
        <v>1314625</v>
      </c>
      <c r="H5431" s="198">
        <v>37041.582731481481</v>
      </c>
      <c r="I5431" t="s">
        <v>1258</v>
      </c>
      <c r="M5431" t="s">
        <v>3086</v>
      </c>
      <c r="N5431" t="s">
        <v>1063</v>
      </c>
      <c r="O5431" t="s">
        <v>1344</v>
      </c>
      <c r="Q5431" s="199">
        <v>50000</v>
      </c>
      <c r="S5431" t="s">
        <v>2953</v>
      </c>
      <c r="T5431" t="s">
        <v>3255</v>
      </c>
      <c r="U5431" s="201">
        <v>28.59</v>
      </c>
      <c r="V5431" t="s">
        <v>895</v>
      </c>
      <c r="W5431" t="s">
        <v>1065</v>
      </c>
      <c r="X5431" t="s">
        <v>1120</v>
      </c>
      <c r="Y5431" t="s">
        <v>1670</v>
      </c>
      <c r="Z5431" t="s">
        <v>1909</v>
      </c>
      <c r="AA5431">
        <v>109932</v>
      </c>
      <c r="AB5431" s="198">
        <v>37073</v>
      </c>
      <c r="AC5431" s="198">
        <v>37103</v>
      </c>
    </row>
    <row r="5432" spans="1:29" x14ac:dyDescent="0.25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620000</v>
      </c>
      <c r="G5432" s="202">
        <v>1314627</v>
      </c>
      <c r="H5432" s="198">
        <v>37041.582800925928</v>
      </c>
      <c r="I5432" t="s">
        <v>3123</v>
      </c>
      <c r="M5432" t="s">
        <v>2946</v>
      </c>
      <c r="N5432" t="s">
        <v>1268</v>
      </c>
      <c r="O5432" t="s">
        <v>1537</v>
      </c>
      <c r="Q5432" s="199">
        <v>20000</v>
      </c>
      <c r="S5432" t="s">
        <v>2947</v>
      </c>
      <c r="T5432" t="s">
        <v>3255</v>
      </c>
      <c r="U5432" s="201">
        <v>3.9449999999999998</v>
      </c>
      <c r="V5432" t="s">
        <v>1398</v>
      </c>
      <c r="W5432" t="s">
        <v>1767</v>
      </c>
      <c r="X5432" t="s">
        <v>1269</v>
      </c>
      <c r="Y5432" t="s">
        <v>3275</v>
      </c>
      <c r="Z5432" t="s">
        <v>1909</v>
      </c>
      <c r="AA5432" t="s">
        <v>4320</v>
      </c>
      <c r="AB5432" s="198">
        <v>37073.875</v>
      </c>
      <c r="AC5432" s="198">
        <v>37103.875</v>
      </c>
    </row>
    <row r="5433" spans="1:29" x14ac:dyDescent="0.25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620000</v>
      </c>
      <c r="G5433" s="202">
        <v>1314629</v>
      </c>
      <c r="H5433" s="198">
        <v>37041.582997685182</v>
      </c>
      <c r="I5433" t="s">
        <v>1546</v>
      </c>
      <c r="M5433" t="s">
        <v>2946</v>
      </c>
      <c r="N5433" t="s">
        <v>1268</v>
      </c>
      <c r="O5433" t="s">
        <v>1537</v>
      </c>
      <c r="P5433" s="199">
        <v>20000</v>
      </c>
      <c r="S5433" t="s">
        <v>2947</v>
      </c>
      <c r="T5433" t="s">
        <v>3255</v>
      </c>
      <c r="U5433" s="201">
        <v>3.94</v>
      </c>
      <c r="V5433" t="s">
        <v>1549</v>
      </c>
      <c r="W5433" t="s">
        <v>1767</v>
      </c>
      <c r="X5433" t="s">
        <v>1269</v>
      </c>
      <c r="Y5433" t="s">
        <v>3275</v>
      </c>
      <c r="Z5433" t="s">
        <v>1909</v>
      </c>
      <c r="AA5433" t="s">
        <v>4321</v>
      </c>
      <c r="AB5433" s="198">
        <v>37073.875</v>
      </c>
      <c r="AC5433" s="198">
        <v>37103.875</v>
      </c>
    </row>
    <row r="5434" spans="1:29" x14ac:dyDescent="0.25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365</v>
      </c>
      <c r="F5434" s="213">
        <f t="shared" si="429"/>
        <v>1825000</v>
      </c>
      <c r="G5434" s="202">
        <v>1314630</v>
      </c>
      <c r="H5434" s="198">
        <v>37041.583090277774</v>
      </c>
      <c r="I5434" t="s">
        <v>67</v>
      </c>
      <c r="M5434" t="s">
        <v>2946</v>
      </c>
      <c r="N5434" t="s">
        <v>1268</v>
      </c>
      <c r="O5434" t="s">
        <v>1578</v>
      </c>
      <c r="Q5434" s="199">
        <v>5000</v>
      </c>
      <c r="S5434" t="s">
        <v>2947</v>
      </c>
      <c r="T5434" t="s">
        <v>3255</v>
      </c>
      <c r="U5434" s="201">
        <v>4.0199999999999996</v>
      </c>
      <c r="V5434" t="s">
        <v>2962</v>
      </c>
      <c r="W5434" t="s">
        <v>1767</v>
      </c>
      <c r="X5434" t="s">
        <v>1269</v>
      </c>
      <c r="Y5434" t="s">
        <v>3275</v>
      </c>
      <c r="Z5434" t="s">
        <v>1909</v>
      </c>
      <c r="AA5434" t="s">
        <v>4322</v>
      </c>
      <c r="AB5434" s="198">
        <v>37257.875</v>
      </c>
      <c r="AC5434" s="198">
        <v>37621.875</v>
      </c>
    </row>
    <row r="5435" spans="1:29" x14ac:dyDescent="0.25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150000</v>
      </c>
      <c r="G5435" s="202">
        <v>1314631</v>
      </c>
      <c r="H5435" s="198">
        <v>37041.583136574074</v>
      </c>
      <c r="I5435" t="s">
        <v>3151</v>
      </c>
      <c r="M5435" t="s">
        <v>2946</v>
      </c>
      <c r="N5435" t="s">
        <v>1268</v>
      </c>
      <c r="O5435" t="s">
        <v>74</v>
      </c>
      <c r="P5435" s="199">
        <v>5000</v>
      </c>
      <c r="S5435" t="s">
        <v>2947</v>
      </c>
      <c r="T5435" t="s">
        <v>3255</v>
      </c>
      <c r="U5435" s="201">
        <v>3.86</v>
      </c>
      <c r="V5435" t="s">
        <v>4122</v>
      </c>
      <c r="W5435" t="s">
        <v>1580</v>
      </c>
      <c r="X5435" t="s">
        <v>1093</v>
      </c>
      <c r="Y5435" t="s">
        <v>3275</v>
      </c>
      <c r="Z5435" t="s">
        <v>1909</v>
      </c>
      <c r="AA5435" t="s">
        <v>4323</v>
      </c>
      <c r="AB5435" s="198">
        <v>37043.875</v>
      </c>
      <c r="AC5435" s="198">
        <v>37072.875</v>
      </c>
    </row>
    <row r="5436" spans="1:29" x14ac:dyDescent="0.25">
      <c r="A5436" s="44" t="str">
        <f t="shared" si="425"/>
        <v>US Natural Gas Physical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Physical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75000</v>
      </c>
      <c r="G5436" s="202">
        <v>1314632</v>
      </c>
      <c r="H5436" s="198">
        <v>37041.583321759259</v>
      </c>
      <c r="I5436" t="s">
        <v>1299</v>
      </c>
      <c r="M5436" t="s">
        <v>2946</v>
      </c>
      <c r="N5436" t="s">
        <v>1524</v>
      </c>
      <c r="O5436" t="s">
        <v>3383</v>
      </c>
      <c r="P5436" s="199">
        <v>2500</v>
      </c>
      <c r="S5436" t="s">
        <v>2947</v>
      </c>
      <c r="T5436" t="s">
        <v>3255</v>
      </c>
      <c r="U5436" s="201">
        <v>4.0250000000000004</v>
      </c>
      <c r="V5436" t="s">
        <v>4318</v>
      </c>
      <c r="W5436" t="s">
        <v>1117</v>
      </c>
      <c r="X5436" t="s">
        <v>1118</v>
      </c>
      <c r="Y5436" t="s">
        <v>1528</v>
      </c>
      <c r="Z5436" t="s">
        <v>1909</v>
      </c>
      <c r="AA5436">
        <v>819254</v>
      </c>
      <c r="AB5436" s="198">
        <v>37043.875</v>
      </c>
      <c r="AC5436" s="198">
        <v>37072.875</v>
      </c>
    </row>
    <row r="5437" spans="1:29" x14ac:dyDescent="0.25">
      <c r="A5437" s="44" t="str">
        <f t="shared" si="425"/>
        <v xml:space="preserve"> Natural Gas Financial</v>
      </c>
      <c r="B5437" s="44" t="str">
        <f t="shared" si="426"/>
        <v/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31</v>
      </c>
      <c r="F5437" s="213">
        <f t="shared" si="429"/>
        <v>155000</v>
      </c>
      <c r="G5437" s="202">
        <v>1314634</v>
      </c>
      <c r="H5437" s="198">
        <v>37041.583611111113</v>
      </c>
      <c r="I5437" t="s">
        <v>1262</v>
      </c>
      <c r="M5437" t="s">
        <v>2946</v>
      </c>
      <c r="N5437" t="s">
        <v>3215</v>
      </c>
      <c r="O5437" t="s">
        <v>2969</v>
      </c>
      <c r="Q5437" s="199">
        <v>5000</v>
      </c>
      <c r="S5437" t="s">
        <v>2947</v>
      </c>
      <c r="T5437" t="s">
        <v>3255</v>
      </c>
      <c r="U5437" s="201">
        <v>-0.375</v>
      </c>
      <c r="V5437" t="s">
        <v>2970</v>
      </c>
      <c r="W5437" t="s">
        <v>3217</v>
      </c>
      <c r="X5437" t="s">
        <v>3218</v>
      </c>
      <c r="Y5437" t="s">
        <v>3275</v>
      </c>
      <c r="Z5437" t="s">
        <v>1910</v>
      </c>
      <c r="AA5437" t="s">
        <v>4324</v>
      </c>
      <c r="AB5437" s="198">
        <v>37073.875</v>
      </c>
      <c r="AC5437" s="198">
        <v>37103.875</v>
      </c>
    </row>
    <row r="5438" spans="1:29" x14ac:dyDescent="0.25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1314635</v>
      </c>
      <c r="H5438" s="198">
        <v>37041.583657407406</v>
      </c>
      <c r="I5438" t="s">
        <v>3123</v>
      </c>
      <c r="M5438" t="s">
        <v>2946</v>
      </c>
      <c r="N5438" t="s">
        <v>1268</v>
      </c>
      <c r="O5438" t="s">
        <v>1537</v>
      </c>
      <c r="Q5438" s="199">
        <v>20000</v>
      </c>
      <c r="S5438" t="s">
        <v>2947</v>
      </c>
      <c r="T5438" t="s">
        <v>3255</v>
      </c>
      <c r="U5438" s="201">
        <v>3.9449999999999998</v>
      </c>
      <c r="V5438" t="s">
        <v>1398</v>
      </c>
      <c r="W5438" t="s">
        <v>1767</v>
      </c>
      <c r="X5438" t="s">
        <v>1269</v>
      </c>
      <c r="Y5438" t="s">
        <v>3275</v>
      </c>
      <c r="Z5438" t="s">
        <v>1909</v>
      </c>
      <c r="AA5438" t="s">
        <v>4325</v>
      </c>
      <c r="AB5438" s="198">
        <v>37073.875</v>
      </c>
      <c r="AC5438" s="198">
        <v>37103.875</v>
      </c>
    </row>
    <row r="5439" spans="1:29" x14ac:dyDescent="0.25">
      <c r="A5439" s="44" t="str">
        <f t="shared" si="425"/>
        <v>US Natural Gas Physical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</v>
      </c>
      <c r="F5439" s="213">
        <f t="shared" si="429"/>
        <v>10000</v>
      </c>
      <c r="G5439" s="202">
        <v>1314636</v>
      </c>
      <c r="H5439" s="198">
        <v>37041.583680555559</v>
      </c>
      <c r="I5439" t="s">
        <v>75</v>
      </c>
      <c r="M5439" t="s">
        <v>2946</v>
      </c>
      <c r="N5439" t="s">
        <v>1524</v>
      </c>
      <c r="O5439" t="s">
        <v>3990</v>
      </c>
      <c r="P5439" s="199">
        <v>10000</v>
      </c>
      <c r="S5439" t="s">
        <v>2947</v>
      </c>
      <c r="T5439" t="s">
        <v>3255</v>
      </c>
      <c r="U5439" s="201">
        <v>3.83</v>
      </c>
      <c r="V5439" t="s">
        <v>76</v>
      </c>
      <c r="W5439" t="s">
        <v>1101</v>
      </c>
      <c r="X5439" t="s">
        <v>1102</v>
      </c>
      <c r="Y5439" t="s">
        <v>1528</v>
      </c>
      <c r="Z5439" t="s">
        <v>1909</v>
      </c>
      <c r="AA5439">
        <v>819256</v>
      </c>
      <c r="AB5439" s="198">
        <v>37043.875</v>
      </c>
      <c r="AC5439" s="198">
        <v>37043.875</v>
      </c>
    </row>
    <row r="5440" spans="1:29" x14ac:dyDescent="0.25">
      <c r="A5440" s="44" t="str">
        <f t="shared" si="425"/>
        <v>US Oil Products Financial</v>
      </c>
      <c r="B5440" s="44" t="str">
        <f t="shared" si="426"/>
        <v>US</v>
      </c>
      <c r="C5440" s="44" t="str">
        <f t="shared" si="427"/>
        <v>Oil Products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</v>
      </c>
      <c r="F5440" s="213">
        <f t="shared" si="429"/>
        <v>75000</v>
      </c>
      <c r="G5440" s="202">
        <v>1314638</v>
      </c>
      <c r="H5440" s="198">
        <v>37041.583715277775</v>
      </c>
      <c r="I5440" t="s">
        <v>531</v>
      </c>
      <c r="M5440" t="s">
        <v>2950</v>
      </c>
      <c r="N5440" t="s">
        <v>3435</v>
      </c>
      <c r="O5440" t="s">
        <v>4326</v>
      </c>
      <c r="Q5440" s="199">
        <v>25000</v>
      </c>
      <c r="S5440" t="s">
        <v>2953</v>
      </c>
      <c r="T5440" t="s">
        <v>3255</v>
      </c>
      <c r="U5440" s="201">
        <v>4.63</v>
      </c>
      <c r="V5440" t="s">
        <v>532</v>
      </c>
      <c r="W5440" t="s">
        <v>3436</v>
      </c>
      <c r="X5440" t="s">
        <v>3437</v>
      </c>
      <c r="Y5440" t="s">
        <v>3275</v>
      </c>
      <c r="Z5440" t="s">
        <v>1909</v>
      </c>
      <c r="AA5440" t="s">
        <v>4327</v>
      </c>
      <c r="AB5440" s="198">
        <v>37165</v>
      </c>
      <c r="AC5440" s="198">
        <v>37256</v>
      </c>
    </row>
    <row r="5441" spans="1:29" x14ac:dyDescent="0.25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1550</v>
      </c>
      <c r="G5441" s="202">
        <v>1314640</v>
      </c>
      <c r="H5441" s="198">
        <v>37041.58388888889</v>
      </c>
      <c r="I5441" t="s">
        <v>2992</v>
      </c>
      <c r="M5441" t="s">
        <v>1657</v>
      </c>
      <c r="N5441" t="s">
        <v>2977</v>
      </c>
      <c r="O5441" t="s">
        <v>4314</v>
      </c>
      <c r="Q5441" s="199">
        <v>50</v>
      </c>
      <c r="S5441" t="s">
        <v>2945</v>
      </c>
      <c r="T5441" t="s">
        <v>3255</v>
      </c>
      <c r="U5441" s="201">
        <v>40.75</v>
      </c>
      <c r="V5441" t="s">
        <v>2996</v>
      </c>
      <c r="W5441" t="s">
        <v>2985</v>
      </c>
      <c r="X5441" t="s">
        <v>445</v>
      </c>
      <c r="Y5441" t="s">
        <v>1072</v>
      </c>
      <c r="Z5441" t="s">
        <v>1904</v>
      </c>
      <c r="AA5441">
        <v>626782.1</v>
      </c>
      <c r="AB5441" s="198">
        <v>37377.875</v>
      </c>
      <c r="AC5441" s="198">
        <v>37407.875</v>
      </c>
    </row>
    <row r="5442" spans="1:29" x14ac:dyDescent="0.25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387500</v>
      </c>
      <c r="G5442" s="202">
        <v>1314641</v>
      </c>
      <c r="H5442" s="198">
        <v>37041.584039351852</v>
      </c>
      <c r="I5442" t="s">
        <v>1241</v>
      </c>
      <c r="M5442" t="s">
        <v>2946</v>
      </c>
      <c r="N5442" t="s">
        <v>1268</v>
      </c>
      <c r="O5442" t="s">
        <v>1537</v>
      </c>
      <c r="Q5442" s="199">
        <v>12500</v>
      </c>
      <c r="S5442" t="s">
        <v>2947</v>
      </c>
      <c r="T5442" t="s">
        <v>3255</v>
      </c>
      <c r="U5442" s="201">
        <v>3.9449999999999998</v>
      </c>
      <c r="V5442" t="s">
        <v>3385</v>
      </c>
      <c r="W5442" t="s">
        <v>1767</v>
      </c>
      <c r="X5442" t="s">
        <v>1269</v>
      </c>
      <c r="Y5442" t="s">
        <v>3275</v>
      </c>
      <c r="Z5442" t="s">
        <v>1909</v>
      </c>
      <c r="AA5442" t="s">
        <v>4328</v>
      </c>
      <c r="AB5442" s="198">
        <v>37073.875</v>
      </c>
      <c r="AC5442" s="198">
        <v>37103.875</v>
      </c>
    </row>
    <row r="5443" spans="1:29" x14ac:dyDescent="0.25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151</v>
      </c>
      <c r="F5443" s="213">
        <f t="shared" si="429"/>
        <v>755000</v>
      </c>
      <c r="G5443" s="202">
        <v>1314644</v>
      </c>
      <c r="H5443" s="198">
        <v>37041.584062499998</v>
      </c>
      <c r="I5443" t="s">
        <v>1267</v>
      </c>
      <c r="M5443" t="s">
        <v>2946</v>
      </c>
      <c r="N5443" t="s">
        <v>1268</v>
      </c>
      <c r="O5443" t="s">
        <v>1555</v>
      </c>
      <c r="Q5443" s="199">
        <v>5000</v>
      </c>
      <c r="S5443" t="s">
        <v>2947</v>
      </c>
      <c r="T5443" t="s">
        <v>3255</v>
      </c>
      <c r="U5443" s="201">
        <v>4.3499999999999996</v>
      </c>
      <c r="V5443" t="s">
        <v>1490</v>
      </c>
      <c r="W5443" t="s">
        <v>1767</v>
      </c>
      <c r="X5443" t="s">
        <v>1269</v>
      </c>
      <c r="Y5443" t="s">
        <v>3275</v>
      </c>
      <c r="Z5443" t="s">
        <v>1909</v>
      </c>
      <c r="AA5443" t="s">
        <v>4329</v>
      </c>
      <c r="AB5443" s="198">
        <v>37196</v>
      </c>
      <c r="AC5443" s="198">
        <v>37346</v>
      </c>
    </row>
    <row r="5444" spans="1:29" x14ac:dyDescent="0.25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30</v>
      </c>
      <c r="F5444" s="213">
        <f t="shared" si="429"/>
        <v>300000</v>
      </c>
      <c r="G5444" s="202">
        <v>1314643</v>
      </c>
      <c r="H5444" s="198">
        <v>37041.584062499998</v>
      </c>
      <c r="I5444" t="s">
        <v>1226</v>
      </c>
      <c r="M5444" t="s">
        <v>2946</v>
      </c>
      <c r="N5444" t="s">
        <v>1268</v>
      </c>
      <c r="O5444" t="s">
        <v>74</v>
      </c>
      <c r="Q5444" s="199">
        <v>10000</v>
      </c>
      <c r="S5444" t="s">
        <v>2947</v>
      </c>
      <c r="T5444" t="s">
        <v>3255</v>
      </c>
      <c r="U5444" s="201">
        <v>3.87</v>
      </c>
      <c r="V5444" t="s">
        <v>1486</v>
      </c>
      <c r="W5444" t="s">
        <v>1580</v>
      </c>
      <c r="X5444" t="s">
        <v>1093</v>
      </c>
      <c r="Y5444" t="s">
        <v>3275</v>
      </c>
      <c r="Z5444" t="s">
        <v>1909</v>
      </c>
      <c r="AA5444" t="s">
        <v>4330</v>
      </c>
      <c r="AB5444" s="198">
        <v>37043.875</v>
      </c>
      <c r="AC5444" s="198">
        <v>37072.875</v>
      </c>
    </row>
    <row r="5445" spans="1:29" x14ac:dyDescent="0.25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155000</v>
      </c>
      <c r="G5445" s="202">
        <v>1314645</v>
      </c>
      <c r="H5445" s="198">
        <v>37041.584085648145</v>
      </c>
      <c r="I5445" t="s">
        <v>1299</v>
      </c>
      <c r="M5445" t="s">
        <v>2946</v>
      </c>
      <c r="N5445" t="s">
        <v>1268</v>
      </c>
      <c r="O5445" t="s">
        <v>1537</v>
      </c>
      <c r="Q5445" s="199">
        <v>5000</v>
      </c>
      <c r="S5445" t="s">
        <v>2947</v>
      </c>
      <c r="T5445" t="s">
        <v>3255</v>
      </c>
      <c r="U5445" s="201">
        <v>3.9449999999999998</v>
      </c>
      <c r="V5445" t="s">
        <v>2363</v>
      </c>
      <c r="W5445" t="s">
        <v>1767</v>
      </c>
      <c r="X5445" t="s">
        <v>1269</v>
      </c>
      <c r="Y5445" t="s">
        <v>3275</v>
      </c>
      <c r="Z5445" t="s">
        <v>1909</v>
      </c>
      <c r="AA5445" t="s">
        <v>4331</v>
      </c>
      <c r="AB5445" s="198">
        <v>37073.875</v>
      </c>
      <c r="AC5445" s="198">
        <v>37103.875</v>
      </c>
    </row>
    <row r="5446" spans="1:29" x14ac:dyDescent="0.25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77500</v>
      </c>
      <c r="G5446" s="202">
        <v>1314647</v>
      </c>
      <c r="H5446" s="198">
        <v>37041.584131944444</v>
      </c>
      <c r="I5446" t="s">
        <v>1267</v>
      </c>
      <c r="M5446" t="s">
        <v>2946</v>
      </c>
      <c r="N5446" t="s">
        <v>1268</v>
      </c>
      <c r="O5446" t="s">
        <v>1537</v>
      </c>
      <c r="Q5446" s="199">
        <v>2500</v>
      </c>
      <c r="S5446" t="s">
        <v>2947</v>
      </c>
      <c r="T5446" t="s">
        <v>3255</v>
      </c>
      <c r="U5446" s="201">
        <v>3.9449999999999998</v>
      </c>
      <c r="V5446" t="s">
        <v>1359</v>
      </c>
      <c r="W5446" t="s">
        <v>1767</v>
      </c>
      <c r="X5446" t="s">
        <v>1269</v>
      </c>
      <c r="Y5446" t="s">
        <v>3275</v>
      </c>
      <c r="Z5446" t="s">
        <v>1909</v>
      </c>
      <c r="AA5446" t="s">
        <v>4332</v>
      </c>
      <c r="AB5446" s="198">
        <v>37073.875</v>
      </c>
      <c r="AC5446" s="198">
        <v>37103.875</v>
      </c>
    </row>
    <row r="5447" spans="1:29" x14ac:dyDescent="0.25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365</v>
      </c>
      <c r="F5447" s="213">
        <f t="shared" si="429"/>
        <v>1825000</v>
      </c>
      <c r="G5447" s="202">
        <v>1314648</v>
      </c>
      <c r="H5447" s="198">
        <v>37041.584282407406</v>
      </c>
      <c r="I5447" t="s">
        <v>67</v>
      </c>
      <c r="M5447" t="s">
        <v>2946</v>
      </c>
      <c r="N5447" t="s">
        <v>1268</v>
      </c>
      <c r="O5447" t="s">
        <v>1578</v>
      </c>
      <c r="Q5447" s="199">
        <v>5000</v>
      </c>
      <c r="S5447" t="s">
        <v>2947</v>
      </c>
      <c r="T5447" t="s">
        <v>3255</v>
      </c>
      <c r="U5447" s="201">
        <v>4.03</v>
      </c>
      <c r="V5447" t="s">
        <v>2962</v>
      </c>
      <c r="W5447" t="s">
        <v>1767</v>
      </c>
      <c r="X5447" t="s">
        <v>1269</v>
      </c>
      <c r="Y5447" t="s">
        <v>3275</v>
      </c>
      <c r="Z5447" t="s">
        <v>1909</v>
      </c>
      <c r="AA5447" t="s">
        <v>4333</v>
      </c>
      <c r="AB5447" s="198">
        <v>37257.875</v>
      </c>
      <c r="AC5447" s="198">
        <v>37621.875</v>
      </c>
    </row>
    <row r="5448" spans="1:29" x14ac:dyDescent="0.25">
      <c r="A5448" s="44" t="str">
        <f t="shared" si="425"/>
        <v>US Power Physical</v>
      </c>
      <c r="B5448" s="44" t="str">
        <f t="shared" si="426"/>
        <v>US</v>
      </c>
      <c r="C5448" s="44" t="str">
        <f t="shared" si="427"/>
        <v>Power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30</v>
      </c>
      <c r="F5448" s="213">
        <f t="shared" si="429"/>
        <v>750</v>
      </c>
      <c r="G5448" s="202">
        <v>1314649</v>
      </c>
      <c r="H5448" s="198">
        <v>37041.584293981483</v>
      </c>
      <c r="I5448" t="s">
        <v>1267</v>
      </c>
      <c r="M5448" t="s">
        <v>1657</v>
      </c>
      <c r="N5448" t="s">
        <v>2904</v>
      </c>
      <c r="O5448" t="s">
        <v>348</v>
      </c>
      <c r="Q5448" s="199">
        <v>25</v>
      </c>
      <c r="S5448" t="s">
        <v>2945</v>
      </c>
      <c r="T5448" t="s">
        <v>3255</v>
      </c>
      <c r="U5448" s="201">
        <v>199</v>
      </c>
      <c r="V5448" t="s">
        <v>1697</v>
      </c>
      <c r="W5448" t="s">
        <v>293</v>
      </c>
      <c r="X5448" t="s">
        <v>295</v>
      </c>
      <c r="Y5448" t="s">
        <v>1072</v>
      </c>
      <c r="Z5448" t="s">
        <v>1904</v>
      </c>
      <c r="AA5448">
        <v>626783.1</v>
      </c>
      <c r="AB5448" s="198">
        <v>37135.875</v>
      </c>
      <c r="AC5448" s="198">
        <v>37164.875</v>
      </c>
    </row>
    <row r="5449" spans="1:29" x14ac:dyDescent="0.25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310000</v>
      </c>
      <c r="G5449" s="202">
        <v>1314650</v>
      </c>
      <c r="H5449" s="198">
        <v>37041.584305555552</v>
      </c>
      <c r="I5449" t="s">
        <v>1600</v>
      </c>
      <c r="M5449" t="s">
        <v>2946</v>
      </c>
      <c r="N5449" t="s">
        <v>1268</v>
      </c>
      <c r="O5449" t="s">
        <v>1537</v>
      </c>
      <c r="Q5449" s="199">
        <v>10000</v>
      </c>
      <c r="S5449" t="s">
        <v>2947</v>
      </c>
      <c r="T5449" t="s">
        <v>3255</v>
      </c>
      <c r="U5449" s="201">
        <v>3.95</v>
      </c>
      <c r="V5449" t="s">
        <v>3387</v>
      </c>
      <c r="W5449" t="s">
        <v>1767</v>
      </c>
      <c r="X5449" t="s">
        <v>1269</v>
      </c>
      <c r="Y5449" t="s">
        <v>3275</v>
      </c>
      <c r="Z5449" t="s">
        <v>1909</v>
      </c>
      <c r="AA5449" t="s">
        <v>4334</v>
      </c>
      <c r="AB5449" s="198">
        <v>37073.875</v>
      </c>
      <c r="AC5449" s="198">
        <v>37103.875</v>
      </c>
    </row>
    <row r="5450" spans="1:29" x14ac:dyDescent="0.25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</v>
      </c>
      <c r="G5450" s="202">
        <v>1314652</v>
      </c>
      <c r="H5450" s="198">
        <v>37041.584386574075</v>
      </c>
      <c r="I5450" t="s">
        <v>1276</v>
      </c>
      <c r="J5450" t="s">
        <v>1209</v>
      </c>
      <c r="K5450" t="s">
        <v>1257</v>
      </c>
      <c r="M5450" t="s">
        <v>1657</v>
      </c>
      <c r="N5450" t="s">
        <v>1259</v>
      </c>
      <c r="O5450" t="s">
        <v>494</v>
      </c>
      <c r="Q5450" s="199">
        <v>50</v>
      </c>
      <c r="S5450" t="s">
        <v>2945</v>
      </c>
      <c r="T5450" t="s">
        <v>3255</v>
      </c>
      <c r="U5450" s="201">
        <v>44.25</v>
      </c>
      <c r="V5450" t="s">
        <v>334</v>
      </c>
      <c r="W5450" t="s">
        <v>1564</v>
      </c>
      <c r="X5450" t="s">
        <v>1565</v>
      </c>
      <c r="Y5450" t="s">
        <v>1072</v>
      </c>
      <c r="Z5450" t="s">
        <v>1904</v>
      </c>
      <c r="AA5450">
        <v>626784.1</v>
      </c>
      <c r="AB5450" s="198">
        <v>37135</v>
      </c>
      <c r="AC5450" s="198">
        <v>37164</v>
      </c>
    </row>
    <row r="5451" spans="1:29" x14ac:dyDescent="0.25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300000</v>
      </c>
      <c r="G5451" s="202">
        <v>1314653</v>
      </c>
      <c r="H5451" s="198">
        <v>37041.584398148145</v>
      </c>
      <c r="I5451" t="s">
        <v>1532</v>
      </c>
      <c r="M5451" t="s">
        <v>2946</v>
      </c>
      <c r="N5451" t="s">
        <v>1268</v>
      </c>
      <c r="O5451" t="s">
        <v>74</v>
      </c>
      <c r="P5451" s="199">
        <v>10000</v>
      </c>
      <c r="S5451" t="s">
        <v>2947</v>
      </c>
      <c r="T5451" t="s">
        <v>3255</v>
      </c>
      <c r="U5451" s="201">
        <v>3.8650000000000002</v>
      </c>
      <c r="V5451" t="s">
        <v>3041</v>
      </c>
      <c r="W5451" t="s">
        <v>1580</v>
      </c>
      <c r="X5451" t="s">
        <v>1093</v>
      </c>
      <c r="Y5451" t="s">
        <v>3275</v>
      </c>
      <c r="Z5451" t="s">
        <v>1909</v>
      </c>
      <c r="AA5451" t="s">
        <v>4335</v>
      </c>
      <c r="AB5451" s="198">
        <v>37043.875</v>
      </c>
      <c r="AC5451" s="198">
        <v>37072.875</v>
      </c>
    </row>
    <row r="5452" spans="1:29" x14ac:dyDescent="0.25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310000</v>
      </c>
      <c r="G5452" s="202">
        <v>1314654</v>
      </c>
      <c r="H5452" s="198">
        <v>37041.584432870368</v>
      </c>
      <c r="I5452" t="s">
        <v>1267</v>
      </c>
      <c r="M5452" t="s">
        <v>2946</v>
      </c>
      <c r="N5452" t="s">
        <v>1268</v>
      </c>
      <c r="O5452" t="s">
        <v>1537</v>
      </c>
      <c r="Q5452" s="199">
        <v>10000</v>
      </c>
      <c r="S5452" t="s">
        <v>2947</v>
      </c>
      <c r="T5452" t="s">
        <v>3255</v>
      </c>
      <c r="U5452" s="201">
        <v>3.9449999999999998</v>
      </c>
      <c r="V5452" t="s">
        <v>1303</v>
      </c>
      <c r="W5452" t="s">
        <v>1767</v>
      </c>
      <c r="X5452" t="s">
        <v>1269</v>
      </c>
      <c r="Y5452" t="s">
        <v>3275</v>
      </c>
      <c r="Z5452" t="s">
        <v>1909</v>
      </c>
      <c r="AA5452" t="s">
        <v>4336</v>
      </c>
      <c r="AB5452" s="198">
        <v>37073.875</v>
      </c>
      <c r="AC5452" s="198">
        <v>37103.875</v>
      </c>
    </row>
    <row r="5453" spans="1:29" x14ac:dyDescent="0.25">
      <c r="A5453" s="44" t="str">
        <f t="shared" si="430"/>
        <v>US Natural Gas Physical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930</v>
      </c>
      <c r="G5453" s="202">
        <v>1314656</v>
      </c>
      <c r="H5453" s="198">
        <v>37041.584467592591</v>
      </c>
      <c r="I5453" t="s">
        <v>1551</v>
      </c>
      <c r="M5453" t="s">
        <v>2946</v>
      </c>
      <c r="N5453" t="s">
        <v>1524</v>
      </c>
      <c r="O5453" t="s">
        <v>3042</v>
      </c>
      <c r="Q5453" s="199">
        <v>31</v>
      </c>
      <c r="S5453" t="s">
        <v>2947</v>
      </c>
      <c r="T5453" t="s">
        <v>3255</v>
      </c>
      <c r="U5453" s="201">
        <v>3.83</v>
      </c>
      <c r="V5453" t="s">
        <v>265</v>
      </c>
      <c r="W5453" t="s">
        <v>1107</v>
      </c>
      <c r="X5453" t="s">
        <v>1108</v>
      </c>
      <c r="Y5453" t="s">
        <v>1528</v>
      </c>
      <c r="Z5453" t="s">
        <v>1909</v>
      </c>
      <c r="AA5453">
        <v>819258</v>
      </c>
      <c r="AB5453" s="198">
        <v>37043.875</v>
      </c>
      <c r="AC5453" s="198">
        <v>37072.875</v>
      </c>
    </row>
    <row r="5454" spans="1:29" x14ac:dyDescent="0.25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300000</v>
      </c>
      <c r="G5454" s="202">
        <v>1314659</v>
      </c>
      <c r="H5454" s="198">
        <v>37041.584664351853</v>
      </c>
      <c r="I5454" t="s">
        <v>3114</v>
      </c>
      <c r="M5454" t="s">
        <v>2946</v>
      </c>
      <c r="N5454" t="s">
        <v>1268</v>
      </c>
      <c r="O5454" t="s">
        <v>111</v>
      </c>
      <c r="P5454" s="199">
        <v>10000</v>
      </c>
      <c r="S5454" t="s">
        <v>2947</v>
      </c>
      <c r="T5454" t="s">
        <v>3255</v>
      </c>
      <c r="U5454" s="201">
        <v>4.0549999999999997</v>
      </c>
      <c r="V5454" t="s">
        <v>3115</v>
      </c>
      <c r="W5454" t="s">
        <v>1767</v>
      </c>
      <c r="X5454" t="s">
        <v>1269</v>
      </c>
      <c r="Y5454" t="s">
        <v>3275</v>
      </c>
      <c r="Z5454" t="s">
        <v>1909</v>
      </c>
      <c r="AA5454" t="s">
        <v>4337</v>
      </c>
      <c r="AB5454" s="198">
        <v>37135.875</v>
      </c>
      <c r="AC5454" s="198">
        <v>37164.875</v>
      </c>
    </row>
    <row r="5455" spans="1:29" x14ac:dyDescent="0.25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300000</v>
      </c>
      <c r="G5455" s="202">
        <v>1314662</v>
      </c>
      <c r="H5455" s="198">
        <v>37041.584791666668</v>
      </c>
      <c r="I5455" t="s">
        <v>3225</v>
      </c>
      <c r="M5455" t="s">
        <v>2946</v>
      </c>
      <c r="N5455" t="s">
        <v>1268</v>
      </c>
      <c r="O5455" t="s">
        <v>2049</v>
      </c>
      <c r="Q5455" s="199">
        <v>10000</v>
      </c>
      <c r="S5455" t="s">
        <v>2947</v>
      </c>
      <c r="T5455" t="s">
        <v>3255</v>
      </c>
      <c r="U5455" s="201">
        <v>3.74</v>
      </c>
      <c r="V5455" t="s">
        <v>1437</v>
      </c>
      <c r="W5455" t="s">
        <v>91</v>
      </c>
      <c r="X5455" t="s">
        <v>1279</v>
      </c>
      <c r="Y5455" t="s">
        <v>3275</v>
      </c>
      <c r="Z5455" t="s">
        <v>1909</v>
      </c>
      <c r="AA5455" t="s">
        <v>4338</v>
      </c>
      <c r="AB5455" s="198">
        <v>37043.875</v>
      </c>
      <c r="AC5455" s="198">
        <v>37072.875</v>
      </c>
    </row>
    <row r="5456" spans="1:29" x14ac:dyDescent="0.25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31</v>
      </c>
      <c r="F5456" s="213">
        <f t="shared" si="434"/>
        <v>310000</v>
      </c>
      <c r="G5456" s="202">
        <v>1314663</v>
      </c>
      <c r="H5456" s="198">
        <v>37041.584814814814</v>
      </c>
      <c r="I5456" t="s">
        <v>1254</v>
      </c>
      <c r="M5456" t="s">
        <v>2946</v>
      </c>
      <c r="N5456" t="s">
        <v>1268</v>
      </c>
      <c r="O5456" t="s">
        <v>1537</v>
      </c>
      <c r="P5456" s="199">
        <v>10000</v>
      </c>
      <c r="S5456" t="s">
        <v>2947</v>
      </c>
      <c r="T5456" t="s">
        <v>3255</v>
      </c>
      <c r="U5456" s="201">
        <v>3.94</v>
      </c>
      <c r="V5456" t="s">
        <v>3221</v>
      </c>
      <c r="W5456" t="s">
        <v>1767</v>
      </c>
      <c r="X5456" t="s">
        <v>1269</v>
      </c>
      <c r="Y5456" t="s">
        <v>3275</v>
      </c>
      <c r="Z5456" t="s">
        <v>1909</v>
      </c>
      <c r="AA5456" t="s">
        <v>4339</v>
      </c>
      <c r="AB5456" s="198">
        <v>37073.875</v>
      </c>
      <c r="AC5456" s="198">
        <v>37103.875</v>
      </c>
    </row>
    <row r="5457" spans="1:29" x14ac:dyDescent="0.25">
      <c r="A5457" s="44" t="str">
        <f t="shared" si="430"/>
        <v>US Oil Products Financial</v>
      </c>
      <c r="B5457" s="44" t="str">
        <f t="shared" si="431"/>
        <v>US</v>
      </c>
      <c r="C5457" s="44" t="str">
        <f t="shared" si="432"/>
        <v>Oil Products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</v>
      </c>
      <c r="F5457" s="213">
        <f t="shared" si="434"/>
        <v>75000</v>
      </c>
      <c r="G5457" s="202">
        <v>1314668</v>
      </c>
      <c r="H5457" s="198">
        <v>37041.584988425922</v>
      </c>
      <c r="I5457" t="s">
        <v>531</v>
      </c>
      <c r="M5457" t="s">
        <v>2950</v>
      </c>
      <c r="N5457" t="s">
        <v>3435</v>
      </c>
      <c r="O5457" t="s">
        <v>4340</v>
      </c>
      <c r="Q5457" s="199">
        <v>25000</v>
      </c>
      <c r="S5457" t="s">
        <v>2953</v>
      </c>
      <c r="T5457" t="s">
        <v>3255</v>
      </c>
      <c r="U5457" s="201">
        <v>3.69</v>
      </c>
      <c r="V5457" t="s">
        <v>532</v>
      </c>
      <c r="W5457" t="s">
        <v>3436</v>
      </c>
      <c r="X5457" t="s">
        <v>3437</v>
      </c>
      <c r="Y5457" t="s">
        <v>3275</v>
      </c>
      <c r="Z5457" t="s">
        <v>1909</v>
      </c>
      <c r="AA5457" t="s">
        <v>4341</v>
      </c>
      <c r="AB5457" s="198">
        <v>37073</v>
      </c>
      <c r="AC5457" s="198">
        <v>37164</v>
      </c>
    </row>
    <row r="5458" spans="1:29" x14ac:dyDescent="0.25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123</v>
      </c>
      <c r="F5458" s="213">
        <f t="shared" si="434"/>
        <v>307500</v>
      </c>
      <c r="G5458" s="202">
        <v>1314669</v>
      </c>
      <c r="H5458" s="198">
        <v>37041.585011574076</v>
      </c>
      <c r="I5458" t="s">
        <v>1532</v>
      </c>
      <c r="M5458" t="s">
        <v>2946</v>
      </c>
      <c r="N5458" t="s">
        <v>1268</v>
      </c>
      <c r="O5458" t="s">
        <v>251</v>
      </c>
      <c r="Q5458" s="199">
        <v>2500</v>
      </c>
      <c r="S5458" t="s">
        <v>2947</v>
      </c>
      <c r="T5458" t="s">
        <v>3255</v>
      </c>
      <c r="U5458" s="201">
        <v>4.0350000000000001</v>
      </c>
      <c r="V5458" t="s">
        <v>968</v>
      </c>
      <c r="W5458" t="s">
        <v>1767</v>
      </c>
      <c r="X5458" t="s">
        <v>1269</v>
      </c>
      <c r="Y5458" t="s">
        <v>3275</v>
      </c>
      <c r="Z5458" t="s">
        <v>1909</v>
      </c>
      <c r="AA5458" t="s">
        <v>4342</v>
      </c>
      <c r="AB5458" s="198">
        <v>37073</v>
      </c>
      <c r="AC5458" s="198">
        <v>37195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1314671</v>
      </c>
      <c r="H5459" s="198">
        <v>37041.585185185184</v>
      </c>
      <c r="I5459" t="s">
        <v>1226</v>
      </c>
      <c r="M5459" t="s">
        <v>2946</v>
      </c>
      <c r="N5459" t="s">
        <v>1268</v>
      </c>
      <c r="O5459" t="s">
        <v>74</v>
      </c>
      <c r="Q5459" s="199">
        <v>5000</v>
      </c>
      <c r="S5459" t="s">
        <v>2947</v>
      </c>
      <c r="T5459" t="s">
        <v>3255</v>
      </c>
      <c r="U5459" s="201">
        <v>3.87</v>
      </c>
      <c r="V5459" t="s">
        <v>512</v>
      </c>
      <c r="W5459" t="s">
        <v>1580</v>
      </c>
      <c r="X5459" t="s">
        <v>1093</v>
      </c>
      <c r="Y5459" t="s">
        <v>3275</v>
      </c>
      <c r="Z5459" t="s">
        <v>1909</v>
      </c>
      <c r="AA5459" t="s">
        <v>4343</v>
      </c>
      <c r="AB5459" s="198">
        <v>37043.875</v>
      </c>
      <c r="AC5459" s="198">
        <v>37072.875</v>
      </c>
    </row>
    <row r="5460" spans="1:29" x14ac:dyDescent="0.25">
      <c r="A5460" s="44" t="str">
        <f t="shared" si="430"/>
        <v>US Crude Financial</v>
      </c>
      <c r="B5460" s="44" t="str">
        <f t="shared" si="431"/>
        <v>US</v>
      </c>
      <c r="C5460" s="44" t="str">
        <f t="shared" si="432"/>
        <v>Crude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50000</v>
      </c>
      <c r="G5460" s="202">
        <v>1314672</v>
      </c>
      <c r="H5460" s="198">
        <v>37041.585196759261</v>
      </c>
      <c r="I5460" t="s">
        <v>1062</v>
      </c>
      <c r="M5460" t="s">
        <v>3086</v>
      </c>
      <c r="N5460" t="s">
        <v>1063</v>
      </c>
      <c r="O5460" t="s">
        <v>2972</v>
      </c>
      <c r="Q5460" s="199">
        <v>50000</v>
      </c>
      <c r="S5460" t="s">
        <v>2953</v>
      </c>
      <c r="T5460" t="s">
        <v>3255</v>
      </c>
      <c r="U5460" s="201">
        <v>28.57</v>
      </c>
      <c r="V5460" t="s">
        <v>1513</v>
      </c>
      <c r="W5460" t="s">
        <v>1065</v>
      </c>
      <c r="X5460" t="s">
        <v>1066</v>
      </c>
      <c r="Y5460" t="s">
        <v>1670</v>
      </c>
      <c r="Z5460" t="s">
        <v>1909</v>
      </c>
      <c r="AA5460">
        <v>109935</v>
      </c>
      <c r="AB5460" s="198">
        <v>37073</v>
      </c>
      <c r="AC5460" s="198">
        <v>37103</v>
      </c>
    </row>
    <row r="5461" spans="1:29" x14ac:dyDescent="0.25">
      <c r="A5461" s="44" t="str">
        <f t="shared" si="430"/>
        <v>US Power Physical</v>
      </c>
      <c r="B5461" s="44" t="str">
        <f t="shared" si="431"/>
        <v>US</v>
      </c>
      <c r="C5461" s="44" t="str">
        <f t="shared" si="432"/>
        <v>Power</v>
      </c>
      <c r="D5461" s="44" t="str">
        <f t="shared" si="433"/>
        <v>Physical</v>
      </c>
      <c r="E5461" s="44">
        <f>IF(VLOOKUP(S5461,'DD-Lookup'!$J$6:$L$50,3,FALSE)="Monthly",(YEAR(AC5461)-YEAR(AB5461))*12+MONTH(AC5461)-MONTH(AB5461)+1,(AC5461-AB5461+1))</f>
        <v>5</v>
      </c>
      <c r="F5461" s="213">
        <f t="shared" si="434"/>
        <v>250</v>
      </c>
      <c r="G5461" s="202">
        <v>1314674</v>
      </c>
      <c r="H5461" s="198">
        <v>37041.585370370369</v>
      </c>
      <c r="I5461" t="s">
        <v>3114</v>
      </c>
      <c r="M5461" t="s">
        <v>1657</v>
      </c>
      <c r="N5461" t="s">
        <v>2977</v>
      </c>
      <c r="O5461" t="s">
        <v>1159</v>
      </c>
      <c r="P5461" s="199">
        <v>50</v>
      </c>
      <c r="S5461" t="s">
        <v>2945</v>
      </c>
      <c r="T5461" t="s">
        <v>3255</v>
      </c>
      <c r="U5461" s="201">
        <v>37</v>
      </c>
      <c r="V5461" t="s">
        <v>1079</v>
      </c>
      <c r="W5461" t="s">
        <v>2981</v>
      </c>
      <c r="X5461" t="s">
        <v>2982</v>
      </c>
      <c r="Y5461" t="s">
        <v>1072</v>
      </c>
      <c r="Z5461" t="s">
        <v>1904</v>
      </c>
      <c r="AA5461">
        <v>626785.1</v>
      </c>
      <c r="AB5461" s="198">
        <v>37046.875</v>
      </c>
      <c r="AC5461" s="198">
        <v>37050.875</v>
      </c>
    </row>
    <row r="5462" spans="1:29" x14ac:dyDescent="0.25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5000</v>
      </c>
      <c r="G5462" s="202">
        <v>1314677</v>
      </c>
      <c r="H5462" s="198">
        <v>37041.585451388892</v>
      </c>
      <c r="I5462" t="s">
        <v>1196</v>
      </c>
      <c r="M5462" t="s">
        <v>2946</v>
      </c>
      <c r="N5462" t="s">
        <v>1524</v>
      </c>
      <c r="O5462" t="s">
        <v>4344</v>
      </c>
      <c r="P5462" s="199">
        <v>5000</v>
      </c>
      <c r="S5462" t="s">
        <v>2947</v>
      </c>
      <c r="T5462" t="s">
        <v>3255</v>
      </c>
      <c r="U5462" s="201">
        <v>3.835</v>
      </c>
      <c r="V5462" t="s">
        <v>1206</v>
      </c>
      <c r="W5462" t="s">
        <v>1101</v>
      </c>
      <c r="X5462" t="s">
        <v>1102</v>
      </c>
      <c r="Y5462" t="s">
        <v>1528</v>
      </c>
      <c r="Z5462" t="s">
        <v>1909</v>
      </c>
      <c r="AA5462">
        <v>819261</v>
      </c>
      <c r="AB5462" s="198">
        <v>37043.875</v>
      </c>
      <c r="AC5462" s="198">
        <v>37043.875</v>
      </c>
    </row>
    <row r="5463" spans="1:29" x14ac:dyDescent="0.25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77500</v>
      </c>
      <c r="G5463" s="202">
        <v>1314681</v>
      </c>
      <c r="H5463" s="198">
        <v>37041.585648148146</v>
      </c>
      <c r="I5463" t="s">
        <v>1573</v>
      </c>
      <c r="M5463" t="s">
        <v>2946</v>
      </c>
      <c r="N5463" t="s">
        <v>1268</v>
      </c>
      <c r="O5463" t="s">
        <v>1537</v>
      </c>
      <c r="P5463" s="199">
        <v>2500</v>
      </c>
      <c r="S5463" t="s">
        <v>2947</v>
      </c>
      <c r="T5463" t="s">
        <v>3255</v>
      </c>
      <c r="U5463" s="201">
        <v>3.94</v>
      </c>
      <c r="V5463" t="s">
        <v>3176</v>
      </c>
      <c r="W5463" t="s">
        <v>1767</v>
      </c>
      <c r="X5463" t="s">
        <v>1269</v>
      </c>
      <c r="Y5463" t="s">
        <v>3275</v>
      </c>
      <c r="Z5463" t="s">
        <v>1909</v>
      </c>
      <c r="AA5463" t="s">
        <v>4345</v>
      </c>
      <c r="AB5463" s="198">
        <v>37073.875</v>
      </c>
      <c r="AC5463" s="198">
        <v>37103.875</v>
      </c>
    </row>
    <row r="5464" spans="1:29" x14ac:dyDescent="0.25">
      <c r="A5464" s="44" t="str">
        <f t="shared" si="430"/>
        <v>US Power Physical</v>
      </c>
      <c r="B5464" s="44" t="str">
        <f t="shared" si="431"/>
        <v>US</v>
      </c>
      <c r="C5464" s="44" t="str">
        <f t="shared" si="432"/>
        <v>Power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5</v>
      </c>
      <c r="F5464" s="213">
        <f t="shared" si="434"/>
        <v>250</v>
      </c>
      <c r="G5464" s="202">
        <v>1314682</v>
      </c>
      <c r="H5464" s="198">
        <v>37041.5856712963</v>
      </c>
      <c r="I5464" t="s">
        <v>1251</v>
      </c>
      <c r="M5464" t="s">
        <v>1657</v>
      </c>
      <c r="N5464" t="s">
        <v>2977</v>
      </c>
      <c r="O5464" t="s">
        <v>879</v>
      </c>
      <c r="P5464" s="199">
        <v>50</v>
      </c>
      <c r="S5464" t="s">
        <v>2945</v>
      </c>
      <c r="T5464" t="s">
        <v>3255</v>
      </c>
      <c r="U5464" s="201">
        <v>38.75</v>
      </c>
      <c r="V5464" t="s">
        <v>255</v>
      </c>
      <c r="W5464" t="s">
        <v>1678</v>
      </c>
      <c r="X5464" t="s">
        <v>2986</v>
      </c>
      <c r="Y5464" t="s">
        <v>1072</v>
      </c>
      <c r="Z5464" t="s">
        <v>1904</v>
      </c>
      <c r="AA5464">
        <v>626788.1</v>
      </c>
      <c r="AB5464" s="198">
        <v>37046.875</v>
      </c>
      <c r="AC5464" s="198">
        <v>37050.875</v>
      </c>
    </row>
    <row r="5465" spans="1:29" x14ac:dyDescent="0.25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10000</v>
      </c>
      <c r="G5465" s="202">
        <v>1314683</v>
      </c>
      <c r="H5465" s="198">
        <v>37041.585740740738</v>
      </c>
      <c r="I5465" t="s">
        <v>1267</v>
      </c>
      <c r="M5465" t="s">
        <v>3086</v>
      </c>
      <c r="N5465" t="s">
        <v>1063</v>
      </c>
      <c r="O5465" t="s">
        <v>2972</v>
      </c>
      <c r="Q5465" s="199">
        <v>10000</v>
      </c>
      <c r="S5465" t="s">
        <v>2953</v>
      </c>
      <c r="T5465" t="s">
        <v>3255</v>
      </c>
      <c r="U5465" s="201">
        <v>28.59</v>
      </c>
      <c r="V5465" t="s">
        <v>1511</v>
      </c>
      <c r="W5465" t="s">
        <v>1065</v>
      </c>
      <c r="X5465" t="s">
        <v>1066</v>
      </c>
      <c r="Y5465" t="s">
        <v>1670</v>
      </c>
      <c r="Z5465" t="s">
        <v>1909</v>
      </c>
      <c r="AA5465">
        <v>109936</v>
      </c>
      <c r="AB5465" s="198">
        <v>37073</v>
      </c>
      <c r="AC5465" s="198">
        <v>37103</v>
      </c>
    </row>
    <row r="5466" spans="1:29" x14ac:dyDescent="0.25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120000</v>
      </c>
      <c r="G5466" s="202">
        <v>1314685</v>
      </c>
      <c r="H5466" s="198">
        <v>37041.585752314815</v>
      </c>
      <c r="I5466" t="s">
        <v>2976</v>
      </c>
      <c r="M5466" t="s">
        <v>2946</v>
      </c>
      <c r="N5466" t="s">
        <v>1268</v>
      </c>
      <c r="O5466" t="s">
        <v>74</v>
      </c>
      <c r="P5466" s="199">
        <v>4000</v>
      </c>
      <c r="S5466" t="s">
        <v>2947</v>
      </c>
      <c r="T5466" t="s">
        <v>3255</v>
      </c>
      <c r="U5466" s="201">
        <v>3.8650000000000002</v>
      </c>
      <c r="V5466" t="s">
        <v>3214</v>
      </c>
      <c r="W5466" t="s">
        <v>1580</v>
      </c>
      <c r="X5466" t="s">
        <v>1093</v>
      </c>
      <c r="Y5466" t="s">
        <v>3275</v>
      </c>
      <c r="Z5466" t="s">
        <v>1909</v>
      </c>
      <c r="AA5466" t="s">
        <v>4346</v>
      </c>
      <c r="AB5466" s="198">
        <v>37043.875</v>
      </c>
      <c r="AC5466" s="198">
        <v>37072.875</v>
      </c>
    </row>
    <row r="5467" spans="1:29" x14ac:dyDescent="0.25">
      <c r="A5467" s="44" t="str">
        <f t="shared" si="430"/>
        <v>US Crude Financial</v>
      </c>
      <c r="B5467" s="44" t="str">
        <f t="shared" si="431"/>
        <v>US</v>
      </c>
      <c r="C5467" s="44" t="str">
        <f t="shared" si="432"/>
        <v>Crude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</v>
      </c>
      <c r="F5467" s="213">
        <f t="shared" si="434"/>
        <v>40000</v>
      </c>
      <c r="G5467" s="202">
        <v>1314684</v>
      </c>
      <c r="H5467" s="198">
        <v>37041.585752314815</v>
      </c>
      <c r="I5467" t="s">
        <v>1267</v>
      </c>
      <c r="M5467" t="s">
        <v>3086</v>
      </c>
      <c r="N5467" t="s">
        <v>1063</v>
      </c>
      <c r="O5467" t="s">
        <v>2972</v>
      </c>
      <c r="Q5467" s="199">
        <v>40000</v>
      </c>
      <c r="S5467" t="s">
        <v>2953</v>
      </c>
      <c r="T5467" t="s">
        <v>3255</v>
      </c>
      <c r="U5467" s="201">
        <v>28.59</v>
      </c>
      <c r="V5467" t="s">
        <v>3332</v>
      </c>
      <c r="W5467" t="s">
        <v>1065</v>
      </c>
      <c r="X5467" t="s">
        <v>1066</v>
      </c>
      <c r="Y5467" t="s">
        <v>1670</v>
      </c>
      <c r="Z5467" t="s">
        <v>1909</v>
      </c>
      <c r="AA5467">
        <v>109937</v>
      </c>
      <c r="AB5467" s="198">
        <v>37073</v>
      </c>
      <c r="AC5467" s="198">
        <v>37103</v>
      </c>
    </row>
    <row r="5468" spans="1:29" x14ac:dyDescent="0.25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620000</v>
      </c>
      <c r="G5468" s="202">
        <v>1314686</v>
      </c>
      <c r="H5468" s="198">
        <v>37041.585763888892</v>
      </c>
      <c r="I5468" t="s">
        <v>1570</v>
      </c>
      <c r="M5468" t="s">
        <v>2946</v>
      </c>
      <c r="N5468" t="s">
        <v>1268</v>
      </c>
      <c r="O5468" t="s">
        <v>1537</v>
      </c>
      <c r="P5468" s="199">
        <v>20000</v>
      </c>
      <c r="S5468" t="s">
        <v>2947</v>
      </c>
      <c r="T5468" t="s">
        <v>3255</v>
      </c>
      <c r="U5468" s="201">
        <v>3.9350000000000001</v>
      </c>
      <c r="V5468" t="s">
        <v>1571</v>
      </c>
      <c r="W5468" t="s">
        <v>1767</v>
      </c>
      <c r="X5468" t="s">
        <v>1269</v>
      </c>
      <c r="Y5468" t="s">
        <v>3275</v>
      </c>
      <c r="Z5468" t="s">
        <v>1909</v>
      </c>
      <c r="AA5468" t="s">
        <v>4347</v>
      </c>
      <c r="AB5468" s="198">
        <v>37073.875</v>
      </c>
      <c r="AC5468" s="198">
        <v>37103.875</v>
      </c>
    </row>
    <row r="5469" spans="1:29" x14ac:dyDescent="0.25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365</v>
      </c>
      <c r="F5469" s="213">
        <f t="shared" si="434"/>
        <v>1825000</v>
      </c>
      <c r="G5469" s="202">
        <v>1314687</v>
      </c>
      <c r="H5469" s="198">
        <v>37041.585775462961</v>
      </c>
      <c r="I5469" t="s">
        <v>1532</v>
      </c>
      <c r="M5469" t="s">
        <v>2946</v>
      </c>
      <c r="N5469" t="s">
        <v>1268</v>
      </c>
      <c r="O5469" t="s">
        <v>1578</v>
      </c>
      <c r="P5469" s="199">
        <v>5000</v>
      </c>
      <c r="S5469" t="s">
        <v>2947</v>
      </c>
      <c r="T5469" t="s">
        <v>3255</v>
      </c>
      <c r="U5469" s="201">
        <v>4.0199999999999996</v>
      </c>
      <c r="V5469" t="s">
        <v>1533</v>
      </c>
      <c r="W5469" t="s">
        <v>1767</v>
      </c>
      <c r="X5469" t="s">
        <v>1269</v>
      </c>
      <c r="Y5469" t="s">
        <v>3275</v>
      </c>
      <c r="Z5469" t="s">
        <v>1909</v>
      </c>
      <c r="AA5469" t="s">
        <v>4348</v>
      </c>
      <c r="AB5469" s="198">
        <v>37257.875</v>
      </c>
      <c r="AC5469" s="198">
        <v>37621.875</v>
      </c>
    </row>
    <row r="5470" spans="1:29" x14ac:dyDescent="0.25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151</v>
      </c>
      <c r="F5470" s="213">
        <f t="shared" si="434"/>
        <v>755000</v>
      </c>
      <c r="G5470" s="202">
        <v>1314688</v>
      </c>
      <c r="H5470" s="198">
        <v>37041.585821759261</v>
      </c>
      <c r="I5470" t="s">
        <v>1067</v>
      </c>
      <c r="M5470" t="s">
        <v>2946</v>
      </c>
      <c r="N5470" t="s">
        <v>1268</v>
      </c>
      <c r="O5470" t="s">
        <v>1555</v>
      </c>
      <c r="Q5470" s="199">
        <v>5000</v>
      </c>
      <c r="S5470" t="s">
        <v>2947</v>
      </c>
      <c r="T5470" t="s">
        <v>3255</v>
      </c>
      <c r="U5470" s="201">
        <v>4.3499999999999996</v>
      </c>
      <c r="V5470" t="s">
        <v>4349</v>
      </c>
      <c r="W5470" t="s">
        <v>1767</v>
      </c>
      <c r="X5470" t="s">
        <v>1269</v>
      </c>
      <c r="Y5470" t="s">
        <v>3275</v>
      </c>
      <c r="Z5470" t="s">
        <v>1909</v>
      </c>
      <c r="AA5470" t="s">
        <v>4350</v>
      </c>
      <c r="AB5470" s="198">
        <v>37196</v>
      </c>
      <c r="AC5470" s="198">
        <v>37346</v>
      </c>
    </row>
    <row r="5471" spans="1:29" x14ac:dyDescent="0.25">
      <c r="A5471" s="44" t="str">
        <f t="shared" si="430"/>
        <v>US Power Physical</v>
      </c>
      <c r="B5471" s="44" t="str">
        <f t="shared" si="431"/>
        <v>US</v>
      </c>
      <c r="C5471" s="44" t="str">
        <f t="shared" si="432"/>
        <v>Power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750</v>
      </c>
      <c r="G5471" s="202">
        <v>1314691</v>
      </c>
      <c r="H5471" s="198">
        <v>37041.586087962962</v>
      </c>
      <c r="I5471" t="s">
        <v>1523</v>
      </c>
      <c r="M5471" t="s">
        <v>1657</v>
      </c>
      <c r="N5471" t="s">
        <v>2902</v>
      </c>
      <c r="O5471" t="s">
        <v>1296</v>
      </c>
      <c r="P5471" s="199">
        <v>25</v>
      </c>
      <c r="S5471" t="s">
        <v>2945</v>
      </c>
      <c r="T5471" t="s">
        <v>3255</v>
      </c>
      <c r="U5471" s="201">
        <v>252</v>
      </c>
      <c r="V5471" t="s">
        <v>294</v>
      </c>
      <c r="W5471" t="s">
        <v>2907</v>
      </c>
      <c r="X5471" t="s">
        <v>2903</v>
      </c>
      <c r="Y5471" t="s">
        <v>1072</v>
      </c>
      <c r="Z5471" t="s">
        <v>1904</v>
      </c>
      <c r="AA5471">
        <v>626790.1</v>
      </c>
      <c r="AB5471" s="198">
        <v>37043.875</v>
      </c>
      <c r="AC5471" s="198">
        <v>37072.875</v>
      </c>
    </row>
    <row r="5472" spans="1:29" x14ac:dyDescent="0.25">
      <c r="A5472" s="44" t="str">
        <f t="shared" si="430"/>
        <v>US Natural Gas Physical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30</v>
      </c>
      <c r="F5472" s="213">
        <f t="shared" si="434"/>
        <v>180000</v>
      </c>
      <c r="G5472" s="202">
        <v>1314692</v>
      </c>
      <c r="H5472" s="198">
        <v>37041.58625</v>
      </c>
      <c r="I5472" t="s">
        <v>279</v>
      </c>
      <c r="M5472" t="s">
        <v>2946</v>
      </c>
      <c r="N5472" t="s">
        <v>1524</v>
      </c>
      <c r="O5472" t="s">
        <v>3383</v>
      </c>
      <c r="P5472" s="199">
        <v>6000</v>
      </c>
      <c r="S5472" t="s">
        <v>2947</v>
      </c>
      <c r="T5472" t="s">
        <v>3255</v>
      </c>
      <c r="U5472" s="201">
        <v>4.03</v>
      </c>
      <c r="V5472" t="s">
        <v>280</v>
      </c>
      <c r="W5472" t="s">
        <v>1117</v>
      </c>
      <c r="X5472" t="s">
        <v>1118</v>
      </c>
      <c r="Y5472" t="s">
        <v>1528</v>
      </c>
      <c r="Z5472" t="s">
        <v>1909</v>
      </c>
      <c r="AA5472">
        <v>819264</v>
      </c>
      <c r="AB5472" s="198">
        <v>37043.875</v>
      </c>
      <c r="AC5472" s="198">
        <v>37072.875</v>
      </c>
    </row>
    <row r="5473" spans="1:29" x14ac:dyDescent="0.25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30</v>
      </c>
      <c r="F5473" s="213">
        <f t="shared" si="434"/>
        <v>150000</v>
      </c>
      <c r="G5473" s="202">
        <v>1314694</v>
      </c>
      <c r="H5473" s="198">
        <v>37041.586319444446</v>
      </c>
      <c r="I5473" t="s">
        <v>1546</v>
      </c>
      <c r="M5473" t="s">
        <v>2946</v>
      </c>
      <c r="N5473" t="s">
        <v>1268</v>
      </c>
      <c r="O5473" t="s">
        <v>2814</v>
      </c>
      <c r="Q5473" s="199">
        <v>5000</v>
      </c>
      <c r="S5473" t="s">
        <v>2947</v>
      </c>
      <c r="T5473" t="s">
        <v>3255</v>
      </c>
      <c r="U5473" s="201">
        <v>2.57</v>
      </c>
      <c r="V5473" t="s">
        <v>2925</v>
      </c>
      <c r="W5473" t="s">
        <v>104</v>
      </c>
      <c r="X5473" t="s">
        <v>885</v>
      </c>
      <c r="Y5473" t="s">
        <v>3275</v>
      </c>
      <c r="Z5473" t="s">
        <v>1909</v>
      </c>
      <c r="AA5473" t="s">
        <v>4351</v>
      </c>
      <c r="AB5473" s="198">
        <v>37043.875</v>
      </c>
      <c r="AC5473" s="198">
        <v>37072.875</v>
      </c>
    </row>
    <row r="5474" spans="1:29" x14ac:dyDescent="0.25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310000</v>
      </c>
      <c r="G5474" s="202">
        <v>1314695</v>
      </c>
      <c r="H5474" s="198">
        <v>37041.586331018516</v>
      </c>
      <c r="I5474" t="s">
        <v>1435</v>
      </c>
      <c r="M5474" t="s">
        <v>2946</v>
      </c>
      <c r="N5474" t="s">
        <v>1268</v>
      </c>
      <c r="O5474" t="s">
        <v>1537</v>
      </c>
      <c r="P5474" s="199">
        <v>10000</v>
      </c>
      <c r="S5474" t="s">
        <v>2947</v>
      </c>
      <c r="T5474" t="s">
        <v>3255</v>
      </c>
      <c r="U5474" s="201">
        <v>3.9350000000000001</v>
      </c>
      <c r="V5474" t="s">
        <v>1341</v>
      </c>
      <c r="W5474" t="s">
        <v>1767</v>
      </c>
      <c r="X5474" t="s">
        <v>1269</v>
      </c>
      <c r="Y5474" t="s">
        <v>3275</v>
      </c>
      <c r="Z5474" t="s">
        <v>1909</v>
      </c>
      <c r="AA5474" t="s">
        <v>4352</v>
      </c>
      <c r="AB5474" s="198">
        <v>37073.875</v>
      </c>
      <c r="AC5474" s="198">
        <v>37103.875</v>
      </c>
    </row>
    <row r="5475" spans="1:29" x14ac:dyDescent="0.25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151</v>
      </c>
      <c r="F5475" s="213">
        <f t="shared" si="434"/>
        <v>755000</v>
      </c>
      <c r="G5475" s="202">
        <v>1314696</v>
      </c>
      <c r="H5475" s="198">
        <v>37041.586354166669</v>
      </c>
      <c r="I5475" t="s">
        <v>3225</v>
      </c>
      <c r="M5475" t="s">
        <v>2946</v>
      </c>
      <c r="N5475" t="s">
        <v>1538</v>
      </c>
      <c r="O5475" t="s">
        <v>914</v>
      </c>
      <c r="Q5475" s="199">
        <v>5000</v>
      </c>
      <c r="S5475" t="s">
        <v>2947</v>
      </c>
      <c r="T5475" t="s">
        <v>3255</v>
      </c>
      <c r="U5475" s="201">
        <v>0.91</v>
      </c>
      <c r="V5475" t="s">
        <v>4353</v>
      </c>
      <c r="W5475" t="s">
        <v>1539</v>
      </c>
      <c r="X5475" t="s">
        <v>1540</v>
      </c>
      <c r="Y5475" t="s">
        <v>3275</v>
      </c>
      <c r="Z5475" t="s">
        <v>1909</v>
      </c>
      <c r="AA5475" t="s">
        <v>4354</v>
      </c>
      <c r="AB5475" s="198">
        <v>37196</v>
      </c>
      <c r="AC5475" s="198">
        <v>37346</v>
      </c>
    </row>
    <row r="5476" spans="1:29" x14ac:dyDescent="0.25">
      <c r="A5476" s="44" t="str">
        <f t="shared" si="430"/>
        <v>US Natural Gas Financial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30</v>
      </c>
      <c r="F5476" s="213">
        <f t="shared" si="434"/>
        <v>450000</v>
      </c>
      <c r="G5476" s="202">
        <v>1314697</v>
      </c>
      <c r="H5476" s="198">
        <v>37041.586388888885</v>
      </c>
      <c r="I5476" t="s">
        <v>1532</v>
      </c>
      <c r="M5476" t="s">
        <v>2946</v>
      </c>
      <c r="N5476" t="s">
        <v>1268</v>
      </c>
      <c r="O5476" t="s">
        <v>1168</v>
      </c>
      <c r="P5476" s="199">
        <v>15000</v>
      </c>
      <c r="S5476" t="s">
        <v>2947</v>
      </c>
      <c r="T5476" t="s">
        <v>3255</v>
      </c>
      <c r="U5476" s="201">
        <v>3.89</v>
      </c>
      <c r="V5476" t="s">
        <v>3208</v>
      </c>
      <c r="W5476" t="s">
        <v>1402</v>
      </c>
      <c r="X5476" t="s">
        <v>1403</v>
      </c>
      <c r="Y5476" t="s">
        <v>3275</v>
      </c>
      <c r="Z5476" t="s">
        <v>1909</v>
      </c>
      <c r="AA5476" t="s">
        <v>4355</v>
      </c>
      <c r="AB5476" s="198">
        <v>37043.875</v>
      </c>
      <c r="AC5476" s="198">
        <v>37072.875</v>
      </c>
    </row>
    <row r="5477" spans="1:29" x14ac:dyDescent="0.25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30</v>
      </c>
      <c r="F5477" s="213">
        <f t="shared" si="434"/>
        <v>300000</v>
      </c>
      <c r="G5477" s="202">
        <v>1314698</v>
      </c>
      <c r="H5477" s="198">
        <v>37041.586435185185</v>
      </c>
      <c r="I5477" t="s">
        <v>1600</v>
      </c>
      <c r="M5477" t="s">
        <v>2946</v>
      </c>
      <c r="N5477" t="s">
        <v>1268</v>
      </c>
      <c r="O5477" t="s">
        <v>74</v>
      </c>
      <c r="P5477" s="199">
        <v>10000</v>
      </c>
      <c r="S5477" t="s">
        <v>2947</v>
      </c>
      <c r="T5477" t="s">
        <v>3255</v>
      </c>
      <c r="U5477" s="201">
        <v>3.86</v>
      </c>
      <c r="V5477" t="s">
        <v>1577</v>
      </c>
      <c r="W5477" t="s">
        <v>1580</v>
      </c>
      <c r="X5477" t="s">
        <v>1093</v>
      </c>
      <c r="Y5477" t="s">
        <v>3275</v>
      </c>
      <c r="Z5477" t="s">
        <v>1909</v>
      </c>
      <c r="AA5477" t="s">
        <v>4356</v>
      </c>
      <c r="AB5477" s="198">
        <v>37043.875</v>
      </c>
      <c r="AC5477" s="198">
        <v>37072.875</v>
      </c>
    </row>
    <row r="5478" spans="1:29" x14ac:dyDescent="0.25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31</v>
      </c>
      <c r="F5478" s="213">
        <f t="shared" si="434"/>
        <v>155000</v>
      </c>
      <c r="G5478" s="202">
        <v>1314699</v>
      </c>
      <c r="H5478" s="198">
        <v>37041.586550925924</v>
      </c>
      <c r="I5478" t="s">
        <v>2976</v>
      </c>
      <c r="M5478" t="s">
        <v>2946</v>
      </c>
      <c r="N5478" t="s">
        <v>1268</v>
      </c>
      <c r="O5478" t="s">
        <v>1537</v>
      </c>
      <c r="P5478" s="199">
        <v>5000</v>
      </c>
      <c r="S5478" t="s">
        <v>2947</v>
      </c>
      <c r="T5478" t="s">
        <v>3255</v>
      </c>
      <c r="U5478" s="201">
        <v>3.9350000000000001</v>
      </c>
      <c r="V5478" t="s">
        <v>3214</v>
      </c>
      <c r="W5478" t="s">
        <v>1767</v>
      </c>
      <c r="X5478" t="s">
        <v>1269</v>
      </c>
      <c r="Y5478" t="s">
        <v>3275</v>
      </c>
      <c r="Z5478" t="s">
        <v>1909</v>
      </c>
      <c r="AA5478" t="s">
        <v>4357</v>
      </c>
      <c r="AB5478" s="198">
        <v>37073.875</v>
      </c>
      <c r="AC5478" s="198">
        <v>37103.875</v>
      </c>
    </row>
    <row r="5479" spans="1:29" x14ac:dyDescent="0.25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50000</v>
      </c>
      <c r="G5479" s="202">
        <v>1314700</v>
      </c>
      <c r="H5479" s="198">
        <v>37041.586608796293</v>
      </c>
      <c r="I5479" t="s">
        <v>1267</v>
      </c>
      <c r="M5479" t="s">
        <v>3086</v>
      </c>
      <c r="N5479" t="s">
        <v>1063</v>
      </c>
      <c r="O5479" t="s">
        <v>2972</v>
      </c>
      <c r="P5479" s="199">
        <v>50000</v>
      </c>
      <c r="S5479" t="s">
        <v>2953</v>
      </c>
      <c r="T5479" t="s">
        <v>3255</v>
      </c>
      <c r="U5479" s="201">
        <v>28.57</v>
      </c>
      <c r="V5479" t="s">
        <v>3197</v>
      </c>
      <c r="W5479" t="s">
        <v>1065</v>
      </c>
      <c r="X5479" t="s">
        <v>1066</v>
      </c>
      <c r="Y5479" t="s">
        <v>1670</v>
      </c>
      <c r="Z5479" t="s">
        <v>1909</v>
      </c>
      <c r="AA5479">
        <v>109938</v>
      </c>
      <c r="AB5479" s="198">
        <v>37073</v>
      </c>
      <c r="AC5479" s="198">
        <v>37103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1314701</v>
      </c>
      <c r="H5480" s="198">
        <v>37041.586643518516</v>
      </c>
      <c r="I5480" t="s">
        <v>1546</v>
      </c>
      <c r="M5480" t="s">
        <v>2946</v>
      </c>
      <c r="N5480" t="s">
        <v>1268</v>
      </c>
      <c r="O5480" t="s">
        <v>74</v>
      </c>
      <c r="P5480" s="199">
        <v>10000</v>
      </c>
      <c r="S5480" t="s">
        <v>2947</v>
      </c>
      <c r="T5480" t="s">
        <v>3255</v>
      </c>
      <c r="U5480" s="201">
        <v>3.855</v>
      </c>
      <c r="V5480" t="s">
        <v>73</v>
      </c>
      <c r="W5480" t="s">
        <v>1580</v>
      </c>
      <c r="X5480" t="s">
        <v>1093</v>
      </c>
      <c r="Y5480" t="s">
        <v>3275</v>
      </c>
      <c r="Z5480" t="s">
        <v>1909</v>
      </c>
      <c r="AA5480" t="s">
        <v>4358</v>
      </c>
      <c r="AB5480" s="198">
        <v>37043.875</v>
      </c>
      <c r="AC5480" s="198">
        <v>37072.875</v>
      </c>
    </row>
    <row r="5481" spans="1:29" x14ac:dyDescent="0.25">
      <c r="A5481" s="44" t="str">
        <f t="shared" si="430"/>
        <v>US Natural Gas Financial</v>
      </c>
      <c r="B5481" s="44" t="str">
        <f t="shared" si="431"/>
        <v>US</v>
      </c>
      <c r="C5481" s="44" t="str">
        <f t="shared" si="432"/>
        <v>Natural Gas</v>
      </c>
      <c r="D5481" s="44" t="str">
        <f t="shared" si="433"/>
        <v>Financial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620000</v>
      </c>
      <c r="G5481" s="202">
        <v>1314704</v>
      </c>
      <c r="H5481" s="198">
        <v>37041.586770833332</v>
      </c>
      <c r="I5481" t="s">
        <v>1267</v>
      </c>
      <c r="M5481" t="s">
        <v>2946</v>
      </c>
      <c r="N5481" t="s">
        <v>1268</v>
      </c>
      <c r="O5481" t="s">
        <v>1537</v>
      </c>
      <c r="Q5481" s="199">
        <v>20000</v>
      </c>
      <c r="S5481" t="s">
        <v>2947</v>
      </c>
      <c r="T5481" t="s">
        <v>3255</v>
      </c>
      <c r="U5481" s="201">
        <v>3.94</v>
      </c>
      <c r="V5481" t="s">
        <v>1379</v>
      </c>
      <c r="W5481" t="s">
        <v>1767</v>
      </c>
      <c r="X5481" t="s">
        <v>1269</v>
      </c>
      <c r="Y5481" t="s">
        <v>3275</v>
      </c>
      <c r="Z5481" t="s">
        <v>1909</v>
      </c>
      <c r="AA5481" t="s">
        <v>4359</v>
      </c>
      <c r="AB5481" s="198">
        <v>37073.875</v>
      </c>
      <c r="AC5481" s="198">
        <v>37103.875</v>
      </c>
    </row>
    <row r="5482" spans="1:29" x14ac:dyDescent="0.25">
      <c r="A5482" s="44" t="str">
        <f t="shared" si="430"/>
        <v>US Crude Financial</v>
      </c>
      <c r="B5482" s="44" t="str">
        <f t="shared" si="431"/>
        <v>US</v>
      </c>
      <c r="C5482" s="44" t="str">
        <f t="shared" si="432"/>
        <v>Crude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</v>
      </c>
      <c r="F5482" s="213">
        <f t="shared" si="434"/>
        <v>50000</v>
      </c>
      <c r="G5482" s="202">
        <v>1314705</v>
      </c>
      <c r="H5482" s="198">
        <v>37041.586921296293</v>
      </c>
      <c r="I5482" t="s">
        <v>1062</v>
      </c>
      <c r="M5482" t="s">
        <v>3086</v>
      </c>
      <c r="N5482" t="s">
        <v>1063</v>
      </c>
      <c r="O5482" t="s">
        <v>2972</v>
      </c>
      <c r="P5482" s="199">
        <v>50000</v>
      </c>
      <c r="S5482" t="s">
        <v>2953</v>
      </c>
      <c r="T5482" t="s">
        <v>3255</v>
      </c>
      <c r="U5482" s="201">
        <v>28.55</v>
      </c>
      <c r="V5482" t="s">
        <v>80</v>
      </c>
      <c r="W5482" t="s">
        <v>1065</v>
      </c>
      <c r="X5482" t="s">
        <v>1066</v>
      </c>
      <c r="Y5482" t="s">
        <v>1670</v>
      </c>
      <c r="Z5482" t="s">
        <v>1909</v>
      </c>
      <c r="AA5482">
        <v>109939</v>
      </c>
      <c r="AB5482" s="198">
        <v>37073</v>
      </c>
      <c r="AC5482" s="198">
        <v>37103</v>
      </c>
    </row>
    <row r="5483" spans="1:29" x14ac:dyDescent="0.25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30</v>
      </c>
      <c r="F5483" s="213">
        <f t="shared" si="434"/>
        <v>300000</v>
      </c>
      <c r="G5483" s="202">
        <v>1314706</v>
      </c>
      <c r="H5483" s="198">
        <v>37041.58693287037</v>
      </c>
      <c r="I5483" t="s">
        <v>1435</v>
      </c>
      <c r="M5483" t="s">
        <v>2946</v>
      </c>
      <c r="N5483" t="s">
        <v>1268</v>
      </c>
      <c r="O5483" t="s">
        <v>74</v>
      </c>
      <c r="Q5483" s="199">
        <v>10000</v>
      </c>
      <c r="S5483" t="s">
        <v>2947</v>
      </c>
      <c r="T5483" t="s">
        <v>3255</v>
      </c>
      <c r="U5483" s="201">
        <v>3.86</v>
      </c>
      <c r="V5483" t="s">
        <v>444</v>
      </c>
      <c r="W5483" t="s">
        <v>1580</v>
      </c>
      <c r="X5483" t="s">
        <v>1093</v>
      </c>
      <c r="Y5483" t="s">
        <v>3275</v>
      </c>
      <c r="Z5483" t="s">
        <v>1909</v>
      </c>
      <c r="AA5483" t="s">
        <v>4360</v>
      </c>
      <c r="AB5483" s="198">
        <v>37043.875</v>
      </c>
      <c r="AC5483" s="198">
        <v>37072.875</v>
      </c>
    </row>
    <row r="5484" spans="1:29" x14ac:dyDescent="0.25">
      <c r="A5484" s="44" t="str">
        <f t="shared" si="430"/>
        <v>US Crude Financial</v>
      </c>
      <c r="B5484" s="44" t="str">
        <f t="shared" si="431"/>
        <v>US</v>
      </c>
      <c r="C5484" s="44" t="str">
        <f t="shared" si="432"/>
        <v>Crude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50000</v>
      </c>
      <c r="G5484" s="202">
        <v>1314707</v>
      </c>
      <c r="H5484" s="198">
        <v>37041.587152777778</v>
      </c>
      <c r="I5484" t="s">
        <v>1267</v>
      </c>
      <c r="M5484" t="s">
        <v>3086</v>
      </c>
      <c r="N5484" t="s">
        <v>1063</v>
      </c>
      <c r="O5484" t="s">
        <v>2972</v>
      </c>
      <c r="P5484" s="199">
        <v>50000</v>
      </c>
      <c r="S5484" t="s">
        <v>2953</v>
      </c>
      <c r="T5484" t="s">
        <v>3255</v>
      </c>
      <c r="U5484" s="201">
        <v>28.53</v>
      </c>
      <c r="V5484" t="s">
        <v>1511</v>
      </c>
      <c r="W5484" t="s">
        <v>1065</v>
      </c>
      <c r="X5484" t="s">
        <v>1066</v>
      </c>
      <c r="Y5484" t="s">
        <v>1670</v>
      </c>
      <c r="Z5484" t="s">
        <v>1909</v>
      </c>
      <c r="AA5484">
        <v>109940</v>
      </c>
      <c r="AB5484" s="198">
        <v>37073</v>
      </c>
      <c r="AC5484" s="198">
        <v>37103</v>
      </c>
    </row>
    <row r="5485" spans="1:29" x14ac:dyDescent="0.25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300000</v>
      </c>
      <c r="G5485" s="202">
        <v>1314708</v>
      </c>
      <c r="H5485" s="198">
        <v>37041.587256944447</v>
      </c>
      <c r="I5485" t="s">
        <v>75</v>
      </c>
      <c r="M5485" t="s">
        <v>2946</v>
      </c>
      <c r="N5485" t="s">
        <v>1268</v>
      </c>
      <c r="O5485" t="s">
        <v>74</v>
      </c>
      <c r="Q5485" s="199">
        <v>10000</v>
      </c>
      <c r="S5485" t="s">
        <v>2947</v>
      </c>
      <c r="T5485" t="s">
        <v>3255</v>
      </c>
      <c r="U5485" s="201">
        <v>3.8650000000000002</v>
      </c>
      <c r="V5485" t="s">
        <v>1466</v>
      </c>
      <c r="W5485" t="s">
        <v>1580</v>
      </c>
      <c r="X5485" t="s">
        <v>1093</v>
      </c>
      <c r="Y5485" t="s">
        <v>3275</v>
      </c>
      <c r="Z5485" t="s">
        <v>1909</v>
      </c>
      <c r="AA5485" t="s">
        <v>4361</v>
      </c>
      <c r="AB5485" s="198">
        <v>37043.875</v>
      </c>
      <c r="AC5485" s="198">
        <v>37072.875</v>
      </c>
    </row>
    <row r="5486" spans="1:29" x14ac:dyDescent="0.25">
      <c r="A5486" s="44" t="str">
        <f t="shared" si="430"/>
        <v>US Natural Gas Financial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Financial</v>
      </c>
      <c r="E5486" s="44">
        <f>IF(VLOOKUP(S5486,'DD-Lookup'!$J$6:$L$50,3,FALSE)="Monthly",(YEAR(AC5486)-YEAR(AB5486))*12+MONTH(AC5486)-MONTH(AB5486)+1,(AC5486-AB5486+1))</f>
        <v>31</v>
      </c>
      <c r="F5486" s="213">
        <f t="shared" si="434"/>
        <v>620000</v>
      </c>
      <c r="G5486" s="202">
        <v>1314709</v>
      </c>
      <c r="H5486" s="198">
        <v>37041.58734953704</v>
      </c>
      <c r="I5486" t="s">
        <v>1267</v>
      </c>
      <c r="M5486" t="s">
        <v>2946</v>
      </c>
      <c r="N5486" t="s">
        <v>1268</v>
      </c>
      <c r="O5486" t="s">
        <v>1537</v>
      </c>
      <c r="Q5486" s="199">
        <v>20000</v>
      </c>
      <c r="S5486" t="s">
        <v>2947</v>
      </c>
      <c r="T5486" t="s">
        <v>3255</v>
      </c>
      <c r="U5486" s="201">
        <v>3.95</v>
      </c>
      <c r="V5486" t="s">
        <v>1490</v>
      </c>
      <c r="W5486" t="s">
        <v>1767</v>
      </c>
      <c r="X5486" t="s">
        <v>1269</v>
      </c>
      <c r="Y5486" t="s">
        <v>3275</v>
      </c>
      <c r="Z5486" t="s">
        <v>1909</v>
      </c>
      <c r="AA5486" t="s">
        <v>4362</v>
      </c>
      <c r="AB5486" s="198">
        <v>37073.875</v>
      </c>
      <c r="AC5486" s="198">
        <v>37103.875</v>
      </c>
    </row>
    <row r="5487" spans="1:29" x14ac:dyDescent="0.25">
      <c r="A5487" s="44" t="str">
        <f t="shared" si="430"/>
        <v>US Natural Gas Physical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30</v>
      </c>
      <c r="F5487" s="213">
        <f t="shared" si="434"/>
        <v>300000</v>
      </c>
      <c r="G5487" s="202">
        <v>1314710</v>
      </c>
      <c r="H5487" s="198">
        <v>37041.587453703702</v>
      </c>
      <c r="I5487" t="s">
        <v>1418</v>
      </c>
      <c r="M5487" t="s">
        <v>2946</v>
      </c>
      <c r="N5487" t="s">
        <v>1524</v>
      </c>
      <c r="O5487" t="s">
        <v>401</v>
      </c>
      <c r="Q5487" s="199">
        <v>10000</v>
      </c>
      <c r="S5487" t="s">
        <v>2947</v>
      </c>
      <c r="T5487" t="s">
        <v>3255</v>
      </c>
      <c r="U5487" s="201">
        <v>3.87</v>
      </c>
      <c r="V5487" t="s">
        <v>1419</v>
      </c>
      <c r="W5487" t="s">
        <v>1101</v>
      </c>
      <c r="X5487" t="s">
        <v>1102</v>
      </c>
      <c r="Y5487" t="s">
        <v>1528</v>
      </c>
      <c r="Z5487" t="s">
        <v>1909</v>
      </c>
      <c r="AA5487">
        <v>819269</v>
      </c>
      <c r="AB5487" s="198">
        <v>37043.875</v>
      </c>
      <c r="AC5487" s="198">
        <v>37072.875</v>
      </c>
    </row>
    <row r="5488" spans="1:29" x14ac:dyDescent="0.25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620000</v>
      </c>
      <c r="G5488" s="202">
        <v>1314712</v>
      </c>
      <c r="H5488" s="198">
        <v>37041.587476851855</v>
      </c>
      <c r="I5488" t="s">
        <v>3227</v>
      </c>
      <c r="M5488" t="s">
        <v>2946</v>
      </c>
      <c r="N5488" t="s">
        <v>1268</v>
      </c>
      <c r="O5488" t="s">
        <v>1537</v>
      </c>
      <c r="Q5488" s="199">
        <v>20000</v>
      </c>
      <c r="S5488" t="s">
        <v>2947</v>
      </c>
      <c r="T5488" t="s">
        <v>3255</v>
      </c>
      <c r="U5488" s="201">
        <v>3.9550000000000001</v>
      </c>
      <c r="V5488" t="s">
        <v>1271</v>
      </c>
      <c r="W5488" t="s">
        <v>1767</v>
      </c>
      <c r="X5488" t="s">
        <v>1269</v>
      </c>
      <c r="Y5488" t="s">
        <v>3275</v>
      </c>
      <c r="Z5488" t="s">
        <v>1909</v>
      </c>
      <c r="AA5488" t="s">
        <v>4363</v>
      </c>
      <c r="AB5488" s="198">
        <v>37073.875</v>
      </c>
      <c r="AC5488" s="198">
        <v>37103.875</v>
      </c>
    </row>
    <row r="5489" spans="1:29" x14ac:dyDescent="0.25">
      <c r="A5489" s="44" t="str">
        <f t="shared" si="430"/>
        <v>US Crude Financial</v>
      </c>
      <c r="B5489" s="44" t="str">
        <f t="shared" si="431"/>
        <v>US</v>
      </c>
      <c r="C5489" s="44" t="str">
        <f t="shared" si="432"/>
        <v>Crude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1</v>
      </c>
      <c r="F5489" s="213">
        <f t="shared" si="434"/>
        <v>50000</v>
      </c>
      <c r="G5489" s="202">
        <v>1314713</v>
      </c>
      <c r="H5489" s="198">
        <v>37041.587523148148</v>
      </c>
      <c r="I5489" t="s">
        <v>1062</v>
      </c>
      <c r="M5489" t="s">
        <v>3086</v>
      </c>
      <c r="N5489" t="s">
        <v>1063</v>
      </c>
      <c r="O5489" t="s">
        <v>2972</v>
      </c>
      <c r="Q5489" s="199">
        <v>50000</v>
      </c>
      <c r="S5489" t="s">
        <v>2953</v>
      </c>
      <c r="T5489" t="s">
        <v>3255</v>
      </c>
      <c r="U5489" s="201">
        <v>28.55</v>
      </c>
      <c r="V5489" t="s">
        <v>1064</v>
      </c>
      <c r="W5489" t="s">
        <v>1065</v>
      </c>
      <c r="X5489" t="s">
        <v>1066</v>
      </c>
      <c r="Y5489" t="s">
        <v>1670</v>
      </c>
      <c r="Z5489" t="s">
        <v>1909</v>
      </c>
      <c r="AA5489">
        <v>109941</v>
      </c>
      <c r="AB5489" s="198">
        <v>37073</v>
      </c>
      <c r="AC5489" s="198">
        <v>37103</v>
      </c>
    </row>
    <row r="5490" spans="1:29" x14ac:dyDescent="0.25">
      <c r="A5490" s="44" t="str">
        <f t="shared" si="430"/>
        <v>US Natural Gas Physical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30000</v>
      </c>
      <c r="G5490" s="202">
        <v>1314714</v>
      </c>
      <c r="H5490" s="198">
        <v>37041.58761574074</v>
      </c>
      <c r="I5490" t="s">
        <v>269</v>
      </c>
      <c r="M5490" t="s">
        <v>2946</v>
      </c>
      <c r="N5490" t="s">
        <v>1524</v>
      </c>
      <c r="O5490" t="s">
        <v>3709</v>
      </c>
      <c r="P5490" s="199">
        <v>1000</v>
      </c>
      <c r="S5490" t="s">
        <v>2947</v>
      </c>
      <c r="T5490" t="s">
        <v>3255</v>
      </c>
      <c r="U5490" s="201">
        <v>3.7250000000000001</v>
      </c>
      <c r="V5490" t="s">
        <v>270</v>
      </c>
      <c r="W5490" t="s">
        <v>1363</v>
      </c>
      <c r="X5490" t="s">
        <v>1548</v>
      </c>
      <c r="Y5490" t="s">
        <v>1528</v>
      </c>
      <c r="Z5490" t="s">
        <v>1909</v>
      </c>
      <c r="AA5490">
        <v>819270</v>
      </c>
      <c r="AB5490" s="198">
        <v>37043.875</v>
      </c>
      <c r="AC5490" s="198">
        <v>37072.875</v>
      </c>
    </row>
    <row r="5491" spans="1:29" x14ac:dyDescent="0.25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30</v>
      </c>
      <c r="F5491" s="213">
        <f t="shared" si="434"/>
        <v>300000</v>
      </c>
      <c r="G5491" s="202">
        <v>1314716</v>
      </c>
      <c r="H5491" s="198">
        <v>37041.587719907409</v>
      </c>
      <c r="I5491" t="s">
        <v>1463</v>
      </c>
      <c r="M5491" t="s">
        <v>2946</v>
      </c>
      <c r="N5491" t="s">
        <v>1556</v>
      </c>
      <c r="O5491" t="s">
        <v>422</v>
      </c>
      <c r="Q5491" s="199">
        <v>10000</v>
      </c>
      <c r="S5491" t="s">
        <v>2947</v>
      </c>
      <c r="T5491" t="s">
        <v>3255</v>
      </c>
      <c r="U5491" s="201">
        <v>4.0650000000000004</v>
      </c>
      <c r="V5491" t="s">
        <v>3009</v>
      </c>
      <c r="W5491" t="s">
        <v>1557</v>
      </c>
      <c r="X5491" t="s">
        <v>1558</v>
      </c>
      <c r="Y5491" t="s">
        <v>1528</v>
      </c>
      <c r="Z5491" t="s">
        <v>1909</v>
      </c>
      <c r="AA5491">
        <v>819271</v>
      </c>
      <c r="AB5491" s="198">
        <v>37043.875</v>
      </c>
      <c r="AC5491" s="198">
        <v>37072.875</v>
      </c>
    </row>
    <row r="5492" spans="1:29" x14ac:dyDescent="0.25">
      <c r="A5492" s="44" t="str">
        <f t="shared" si="430"/>
        <v>US Crude Financial</v>
      </c>
      <c r="B5492" s="44" t="str">
        <f t="shared" si="431"/>
        <v>US</v>
      </c>
      <c r="C5492" s="44" t="str">
        <f t="shared" si="432"/>
        <v>Crude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1</v>
      </c>
      <c r="F5492" s="213">
        <f t="shared" si="434"/>
        <v>50000</v>
      </c>
      <c r="G5492" s="202">
        <v>1314715</v>
      </c>
      <c r="H5492" s="198">
        <v>37041.587719907409</v>
      </c>
      <c r="I5492" t="s">
        <v>1062</v>
      </c>
      <c r="M5492" t="s">
        <v>3086</v>
      </c>
      <c r="N5492" t="s">
        <v>1063</v>
      </c>
      <c r="O5492" t="s">
        <v>2972</v>
      </c>
      <c r="Q5492" s="199">
        <v>50000</v>
      </c>
      <c r="S5492" t="s">
        <v>2953</v>
      </c>
      <c r="T5492" t="s">
        <v>3255</v>
      </c>
      <c r="U5492" s="201">
        <v>28.57</v>
      </c>
      <c r="V5492" t="s">
        <v>80</v>
      </c>
      <c r="W5492" t="s">
        <v>1065</v>
      </c>
      <c r="X5492" t="s">
        <v>1066</v>
      </c>
      <c r="Y5492" t="s">
        <v>1670</v>
      </c>
      <c r="Z5492" t="s">
        <v>1909</v>
      </c>
      <c r="AA5492">
        <v>109942</v>
      </c>
      <c r="AB5492" s="198">
        <v>37073</v>
      </c>
      <c r="AC5492" s="198">
        <v>37103</v>
      </c>
    </row>
    <row r="5493" spans="1:29" x14ac:dyDescent="0.25">
      <c r="A5493" s="44" t="str">
        <f t="shared" si="430"/>
        <v>US Natural Gas Financial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Financial</v>
      </c>
      <c r="E5493" s="44">
        <f>IF(VLOOKUP(S5493,'DD-Lookup'!$J$6:$L$50,3,FALSE)="Monthly",(YEAR(AC5493)-YEAR(AB5493))*12+MONTH(AC5493)-MONTH(AB5493)+1,(AC5493-AB5493+1))</f>
        <v>31</v>
      </c>
      <c r="F5493" s="213">
        <f t="shared" si="434"/>
        <v>620000</v>
      </c>
      <c r="G5493" s="202">
        <v>1314718</v>
      </c>
      <c r="H5493" s="198">
        <v>37041.587951388887</v>
      </c>
      <c r="I5493" t="s">
        <v>1267</v>
      </c>
      <c r="M5493" t="s">
        <v>2946</v>
      </c>
      <c r="N5493" t="s">
        <v>1268</v>
      </c>
      <c r="O5493" t="s">
        <v>1537</v>
      </c>
      <c r="Q5493" s="199">
        <v>20000</v>
      </c>
      <c r="S5493" t="s">
        <v>2947</v>
      </c>
      <c r="T5493" t="s">
        <v>3255</v>
      </c>
      <c r="U5493" s="201">
        <v>3.96</v>
      </c>
      <c r="V5493" t="s">
        <v>1379</v>
      </c>
      <c r="W5493" t="s">
        <v>1767</v>
      </c>
      <c r="X5493" t="s">
        <v>1269</v>
      </c>
      <c r="Y5493" t="s">
        <v>3275</v>
      </c>
      <c r="Z5493" t="s">
        <v>1909</v>
      </c>
      <c r="AA5493" t="s">
        <v>4364</v>
      </c>
      <c r="AB5493" s="198">
        <v>37073.875</v>
      </c>
      <c r="AC5493" s="198">
        <v>37103.875</v>
      </c>
    </row>
    <row r="5494" spans="1:29" x14ac:dyDescent="0.25">
      <c r="A5494" s="44" t="str">
        <f t="shared" si="430"/>
        <v>US Natural Gas Financial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1314719</v>
      </c>
      <c r="H5494" s="198">
        <v>37041.587962962964</v>
      </c>
      <c r="I5494" t="s">
        <v>1226</v>
      </c>
      <c r="M5494" t="s">
        <v>2946</v>
      </c>
      <c r="N5494" t="s">
        <v>1268</v>
      </c>
      <c r="O5494" t="s">
        <v>74</v>
      </c>
      <c r="Q5494" s="199">
        <v>10000</v>
      </c>
      <c r="S5494" t="s">
        <v>2947</v>
      </c>
      <c r="T5494" t="s">
        <v>3255</v>
      </c>
      <c r="U5494" s="201">
        <v>3.875</v>
      </c>
      <c r="V5494" t="s">
        <v>512</v>
      </c>
      <c r="W5494" t="s">
        <v>1580</v>
      </c>
      <c r="X5494" t="s">
        <v>1093</v>
      </c>
      <c r="Y5494" t="s">
        <v>3275</v>
      </c>
      <c r="Z5494" t="s">
        <v>1909</v>
      </c>
      <c r="AA5494" t="s">
        <v>4365</v>
      </c>
      <c r="AB5494" s="198">
        <v>37043.875</v>
      </c>
      <c r="AC5494" s="198">
        <v>37072.875</v>
      </c>
    </row>
    <row r="5495" spans="1:29" x14ac:dyDescent="0.25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365</v>
      </c>
      <c r="F5495" s="213">
        <f t="shared" si="434"/>
        <v>1825000</v>
      </c>
      <c r="G5495" s="202">
        <v>1314720</v>
      </c>
      <c r="H5495" s="198">
        <v>37041.58803240741</v>
      </c>
      <c r="I5495" t="s">
        <v>67</v>
      </c>
      <c r="M5495" t="s">
        <v>2946</v>
      </c>
      <c r="N5495" t="s">
        <v>1268</v>
      </c>
      <c r="O5495" t="s">
        <v>1578</v>
      </c>
      <c r="Q5495" s="199">
        <v>5000</v>
      </c>
      <c r="S5495" t="s">
        <v>2947</v>
      </c>
      <c r="T5495" t="s">
        <v>3255</v>
      </c>
      <c r="U5495" s="201">
        <v>4.0449999999999999</v>
      </c>
      <c r="V5495" t="s">
        <v>2962</v>
      </c>
      <c r="W5495" t="s">
        <v>1767</v>
      </c>
      <c r="X5495" t="s">
        <v>1269</v>
      </c>
      <c r="Y5495" t="s">
        <v>3275</v>
      </c>
      <c r="Z5495" t="s">
        <v>1909</v>
      </c>
      <c r="AA5495" t="s">
        <v>4366</v>
      </c>
      <c r="AB5495" s="198">
        <v>37257.875</v>
      </c>
      <c r="AC5495" s="198">
        <v>37621.875</v>
      </c>
    </row>
    <row r="5496" spans="1:29" x14ac:dyDescent="0.25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310000</v>
      </c>
      <c r="G5496" s="202">
        <v>1314721</v>
      </c>
      <c r="H5496" s="198">
        <v>37041.58803240741</v>
      </c>
      <c r="I5496" t="s">
        <v>1241</v>
      </c>
      <c r="M5496" t="s">
        <v>2946</v>
      </c>
      <c r="N5496" t="s">
        <v>1268</v>
      </c>
      <c r="O5496" t="s">
        <v>1537</v>
      </c>
      <c r="P5496" s="199">
        <v>10000</v>
      </c>
      <c r="S5496" t="s">
        <v>2947</v>
      </c>
      <c r="T5496" t="s">
        <v>3255</v>
      </c>
      <c r="U5496" s="201">
        <v>3.96</v>
      </c>
      <c r="V5496" t="s">
        <v>3397</v>
      </c>
      <c r="W5496" t="s">
        <v>1767</v>
      </c>
      <c r="X5496" t="s">
        <v>1269</v>
      </c>
      <c r="Y5496" t="s">
        <v>3275</v>
      </c>
      <c r="Z5496" t="s">
        <v>1909</v>
      </c>
      <c r="AA5496" t="s">
        <v>4367</v>
      </c>
      <c r="AB5496" s="198">
        <v>37073.875</v>
      </c>
      <c r="AC5496" s="198">
        <v>37103.875</v>
      </c>
    </row>
    <row r="5497" spans="1:29" x14ac:dyDescent="0.25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600000</v>
      </c>
      <c r="G5497" s="202">
        <v>1314722</v>
      </c>
      <c r="H5497" s="198">
        <v>37041.588078703702</v>
      </c>
      <c r="I5497" t="s">
        <v>1267</v>
      </c>
      <c r="M5497" t="s">
        <v>2946</v>
      </c>
      <c r="N5497" t="s">
        <v>1268</v>
      </c>
      <c r="O5497" t="s">
        <v>111</v>
      </c>
      <c r="Q5497" s="199">
        <v>20000</v>
      </c>
      <c r="S5497" t="s">
        <v>2947</v>
      </c>
      <c r="T5497" t="s">
        <v>3255</v>
      </c>
      <c r="U5497" s="201">
        <v>4.085</v>
      </c>
      <c r="V5497" t="s">
        <v>446</v>
      </c>
      <c r="W5497" t="s">
        <v>1767</v>
      </c>
      <c r="X5497" t="s">
        <v>1269</v>
      </c>
      <c r="Y5497" t="s">
        <v>3275</v>
      </c>
      <c r="Z5497" t="s">
        <v>1909</v>
      </c>
      <c r="AA5497" t="s">
        <v>4368</v>
      </c>
      <c r="AB5497" s="198">
        <v>37135.875</v>
      </c>
      <c r="AC5497" s="198">
        <v>37164.875</v>
      </c>
    </row>
    <row r="5498" spans="1:29" x14ac:dyDescent="0.25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1314725</v>
      </c>
      <c r="H5498" s="198">
        <v>37041.588113425925</v>
      </c>
      <c r="I5498" t="s">
        <v>1435</v>
      </c>
      <c r="M5498" t="s">
        <v>2946</v>
      </c>
      <c r="N5498" t="s">
        <v>1268</v>
      </c>
      <c r="O5498" t="s">
        <v>74</v>
      </c>
      <c r="Q5498" s="199">
        <v>10000</v>
      </c>
      <c r="S5498" t="s">
        <v>2947</v>
      </c>
      <c r="T5498" t="s">
        <v>3255</v>
      </c>
      <c r="U5498" s="201">
        <v>3.88</v>
      </c>
      <c r="V5498" t="s">
        <v>1341</v>
      </c>
      <c r="W5498" t="s">
        <v>1580</v>
      </c>
      <c r="X5498" t="s">
        <v>1093</v>
      </c>
      <c r="Y5498" t="s">
        <v>3275</v>
      </c>
      <c r="Z5498" t="s">
        <v>1909</v>
      </c>
      <c r="AA5498" t="s">
        <v>4369</v>
      </c>
      <c r="AB5498" s="198">
        <v>37043.875</v>
      </c>
      <c r="AC5498" s="198">
        <v>37072.875</v>
      </c>
    </row>
    <row r="5499" spans="1:29" x14ac:dyDescent="0.25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123</v>
      </c>
      <c r="F5499" s="213">
        <f t="shared" si="434"/>
        <v>615000</v>
      </c>
      <c r="G5499" s="202">
        <v>1314726</v>
      </c>
      <c r="H5499" s="198">
        <v>37041.588148148148</v>
      </c>
      <c r="I5499" t="s">
        <v>1267</v>
      </c>
      <c r="M5499" t="s">
        <v>2946</v>
      </c>
      <c r="N5499" t="s">
        <v>1268</v>
      </c>
      <c r="O5499" t="s">
        <v>251</v>
      </c>
      <c r="Q5499" s="199">
        <v>5000</v>
      </c>
      <c r="S5499" t="s">
        <v>2947</v>
      </c>
      <c r="T5499" t="s">
        <v>3255</v>
      </c>
      <c r="U5499" s="201">
        <v>4.0449999999999999</v>
      </c>
      <c r="V5499" t="s">
        <v>1343</v>
      </c>
      <c r="W5499" t="s">
        <v>1767</v>
      </c>
      <c r="X5499" t="s">
        <v>1269</v>
      </c>
      <c r="Y5499" t="s">
        <v>3275</v>
      </c>
      <c r="Z5499" t="s">
        <v>1909</v>
      </c>
      <c r="AA5499" t="s">
        <v>4370</v>
      </c>
      <c r="AB5499" s="198">
        <v>37073</v>
      </c>
      <c r="AC5499" s="198">
        <v>37195</v>
      </c>
    </row>
    <row r="5500" spans="1:29" x14ac:dyDescent="0.25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123</v>
      </c>
      <c r="F5500" s="213">
        <f t="shared" si="434"/>
        <v>615000</v>
      </c>
      <c r="G5500" s="202">
        <v>1314727</v>
      </c>
      <c r="H5500" s="198">
        <v>37041.588194444441</v>
      </c>
      <c r="I5500" t="s">
        <v>2976</v>
      </c>
      <c r="M5500" t="s">
        <v>2946</v>
      </c>
      <c r="N5500" t="s">
        <v>1268</v>
      </c>
      <c r="O5500" t="s">
        <v>251</v>
      </c>
      <c r="Q5500" s="199">
        <v>5000</v>
      </c>
      <c r="S5500" t="s">
        <v>2947</v>
      </c>
      <c r="T5500" t="s">
        <v>3255</v>
      </c>
      <c r="U5500" s="201">
        <v>4.0549999999999997</v>
      </c>
      <c r="V5500" t="s">
        <v>906</v>
      </c>
      <c r="W5500" t="s">
        <v>1767</v>
      </c>
      <c r="X5500" t="s">
        <v>1269</v>
      </c>
      <c r="Y5500" t="s">
        <v>3275</v>
      </c>
      <c r="Z5500" t="s">
        <v>1909</v>
      </c>
      <c r="AA5500" t="s">
        <v>4371</v>
      </c>
      <c r="AB5500" s="198">
        <v>37073</v>
      </c>
      <c r="AC5500" s="198">
        <v>37195</v>
      </c>
    </row>
    <row r="5501" spans="1:29" x14ac:dyDescent="0.25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300000</v>
      </c>
      <c r="G5501" s="202">
        <v>1314728</v>
      </c>
      <c r="H5501" s="198">
        <v>37041.588252314818</v>
      </c>
      <c r="I5501" t="s">
        <v>2910</v>
      </c>
      <c r="M5501" t="s">
        <v>2946</v>
      </c>
      <c r="N5501" t="s">
        <v>1268</v>
      </c>
      <c r="O5501" t="s">
        <v>74</v>
      </c>
      <c r="Q5501" s="199">
        <v>10000</v>
      </c>
      <c r="S5501" t="s">
        <v>2947</v>
      </c>
      <c r="T5501" t="s">
        <v>3255</v>
      </c>
      <c r="U5501" s="201">
        <v>3.8849999999999998</v>
      </c>
      <c r="V5501" t="s">
        <v>3908</v>
      </c>
      <c r="W5501" t="s">
        <v>1580</v>
      </c>
      <c r="X5501" t="s">
        <v>1093</v>
      </c>
      <c r="Y5501" t="s">
        <v>3275</v>
      </c>
      <c r="Z5501" t="s">
        <v>1909</v>
      </c>
      <c r="AA5501" t="s">
        <v>4372</v>
      </c>
      <c r="AB5501" s="198">
        <v>37043.875</v>
      </c>
      <c r="AC5501" s="198">
        <v>37072.875</v>
      </c>
    </row>
    <row r="5502" spans="1:29" x14ac:dyDescent="0.25">
      <c r="A5502" s="44" t="str">
        <f t="shared" si="430"/>
        <v>US Natural Gas Financial</v>
      </c>
      <c r="B5502" s="44" t="str">
        <f t="shared" si="431"/>
        <v>US</v>
      </c>
      <c r="C5502" s="44" t="str">
        <f t="shared" si="432"/>
        <v>Natural Gas</v>
      </c>
      <c r="D5502" s="44" t="str">
        <f t="shared" si="433"/>
        <v>Financial</v>
      </c>
      <c r="E5502" s="44">
        <f>IF(VLOOKUP(S5502,'DD-Lookup'!$J$6:$L$50,3,FALSE)="Monthly",(YEAR(AC5502)-YEAR(AB5502))*12+MONTH(AC5502)-MONTH(AB5502)+1,(AC5502-AB5502+1))</f>
        <v>123</v>
      </c>
      <c r="F5502" s="213">
        <f t="shared" si="434"/>
        <v>615000</v>
      </c>
      <c r="G5502" s="202">
        <v>1314729</v>
      </c>
      <c r="H5502" s="198">
        <v>37041.588263888887</v>
      </c>
      <c r="I5502" t="s">
        <v>2976</v>
      </c>
      <c r="M5502" t="s">
        <v>2946</v>
      </c>
      <c r="N5502" t="s">
        <v>1268</v>
      </c>
      <c r="O5502" t="s">
        <v>251</v>
      </c>
      <c r="Q5502" s="199">
        <v>5000</v>
      </c>
      <c r="S5502" t="s">
        <v>2947</v>
      </c>
      <c r="T5502" t="s">
        <v>3255</v>
      </c>
      <c r="U5502" s="201">
        <v>4.0599999999999996</v>
      </c>
      <c r="V5502" t="s">
        <v>906</v>
      </c>
      <c r="W5502" t="s">
        <v>1767</v>
      </c>
      <c r="X5502" t="s">
        <v>1269</v>
      </c>
      <c r="Y5502" t="s">
        <v>3275</v>
      </c>
      <c r="Z5502" t="s">
        <v>1909</v>
      </c>
      <c r="AA5502" t="s">
        <v>4373</v>
      </c>
      <c r="AB5502" s="198">
        <v>37073</v>
      </c>
      <c r="AC5502" s="198">
        <v>37195</v>
      </c>
    </row>
    <row r="5503" spans="1:29" x14ac:dyDescent="0.25">
      <c r="A5503" s="44" t="str">
        <f t="shared" si="430"/>
        <v>US Power Physical</v>
      </c>
      <c r="B5503" s="44" t="str">
        <f t="shared" si="431"/>
        <v>US</v>
      </c>
      <c r="C5503" s="44" t="str">
        <f t="shared" si="432"/>
        <v>Power</v>
      </c>
      <c r="D5503" s="44" t="str">
        <f t="shared" si="433"/>
        <v>Physical</v>
      </c>
      <c r="E5503" s="44">
        <f>IF(VLOOKUP(S5503,'DD-Lookup'!$J$6:$L$50,3,FALSE)="Monthly",(YEAR(AC5503)-YEAR(AB5503))*12+MONTH(AC5503)-MONTH(AB5503)+1,(AC5503-AB5503+1))</f>
        <v>30</v>
      </c>
      <c r="F5503" s="213">
        <f t="shared" si="434"/>
        <v>1500</v>
      </c>
      <c r="G5503" s="202">
        <v>1314730</v>
      </c>
      <c r="H5503" s="198">
        <v>37041.58829861111</v>
      </c>
      <c r="I5503" t="s">
        <v>1276</v>
      </c>
      <c r="M5503" t="s">
        <v>1657</v>
      </c>
      <c r="N5503" t="s">
        <v>1259</v>
      </c>
      <c r="O5503" t="s">
        <v>494</v>
      </c>
      <c r="Q5503" s="199">
        <v>50</v>
      </c>
      <c r="S5503" t="s">
        <v>2945</v>
      </c>
      <c r="T5503" t="s">
        <v>3255</v>
      </c>
      <c r="U5503" s="201">
        <v>44.5</v>
      </c>
      <c r="V5503" t="s">
        <v>1080</v>
      </c>
      <c r="W5503" t="s">
        <v>1564</v>
      </c>
      <c r="X5503" t="s">
        <v>1565</v>
      </c>
      <c r="Y5503" t="s">
        <v>1072</v>
      </c>
      <c r="Z5503" t="s">
        <v>1904</v>
      </c>
      <c r="AA5503">
        <v>626792.1</v>
      </c>
      <c r="AB5503" s="198">
        <v>37135</v>
      </c>
      <c r="AC5503" s="198">
        <v>37164</v>
      </c>
    </row>
    <row r="5504" spans="1:29" x14ac:dyDescent="0.25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377500</v>
      </c>
      <c r="G5504" s="202">
        <v>1314732</v>
      </c>
      <c r="H5504" s="198">
        <v>37041.588368055556</v>
      </c>
      <c r="I5504" t="s">
        <v>3227</v>
      </c>
      <c r="M5504" t="s">
        <v>2946</v>
      </c>
      <c r="N5504" t="s">
        <v>1268</v>
      </c>
      <c r="O5504" t="s">
        <v>1555</v>
      </c>
      <c r="Q5504" s="199">
        <v>2500</v>
      </c>
      <c r="S5504" t="s">
        <v>2947</v>
      </c>
      <c r="T5504" t="s">
        <v>3255</v>
      </c>
      <c r="U5504" s="201">
        <v>4.375</v>
      </c>
      <c r="V5504" t="s">
        <v>3198</v>
      </c>
      <c r="W5504" t="s">
        <v>1767</v>
      </c>
      <c r="X5504" t="s">
        <v>1269</v>
      </c>
      <c r="Y5504" t="s">
        <v>3275</v>
      </c>
      <c r="Z5504" t="s">
        <v>1909</v>
      </c>
      <c r="AA5504" t="s">
        <v>4374</v>
      </c>
      <c r="AB5504" s="198">
        <v>37196</v>
      </c>
      <c r="AC5504" s="198">
        <v>37346</v>
      </c>
    </row>
    <row r="5505" spans="1:29" x14ac:dyDescent="0.25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1550</v>
      </c>
      <c r="G5505" s="202">
        <v>1314733</v>
      </c>
      <c r="H5505" s="198">
        <v>37041.588425925926</v>
      </c>
      <c r="I5505" t="s">
        <v>67</v>
      </c>
      <c r="M5505" t="s">
        <v>2946</v>
      </c>
      <c r="N5505" t="s">
        <v>1440</v>
      </c>
      <c r="O5505" t="s">
        <v>4165</v>
      </c>
      <c r="P5505" s="199">
        <v>50</v>
      </c>
      <c r="S5505" t="s">
        <v>1441</v>
      </c>
      <c r="T5505" t="s">
        <v>3255</v>
      </c>
      <c r="U5505" s="201">
        <v>0.3775</v>
      </c>
      <c r="V5505" t="s">
        <v>4166</v>
      </c>
      <c r="W5505" t="s">
        <v>1442</v>
      </c>
      <c r="X5505" t="s">
        <v>1443</v>
      </c>
      <c r="Y5505" t="s">
        <v>3275</v>
      </c>
      <c r="Z5505" t="s">
        <v>1909</v>
      </c>
      <c r="AA5505" t="s">
        <v>4375</v>
      </c>
      <c r="AB5505" s="198">
        <v>37104</v>
      </c>
      <c r="AC5505" s="198">
        <v>37134</v>
      </c>
    </row>
    <row r="5506" spans="1:29" x14ac:dyDescent="0.25">
      <c r="A5506" s="44" t="str">
        <f t="shared" si="430"/>
        <v>US Crude Financial</v>
      </c>
      <c r="B5506" s="44" t="str">
        <f t="shared" si="431"/>
        <v>US</v>
      </c>
      <c r="C5506" s="44" t="str">
        <f t="shared" si="432"/>
        <v>Crude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1</v>
      </c>
      <c r="F5506" s="213">
        <f t="shared" si="434"/>
        <v>50000</v>
      </c>
      <c r="G5506" s="202">
        <v>1314736</v>
      </c>
      <c r="H5506" s="198">
        <v>37041.588437500002</v>
      </c>
      <c r="I5506" t="s">
        <v>1267</v>
      </c>
      <c r="M5506" t="s">
        <v>3086</v>
      </c>
      <c r="N5506" t="s">
        <v>1063</v>
      </c>
      <c r="O5506" t="s">
        <v>2972</v>
      </c>
      <c r="P5506" s="199">
        <v>50000</v>
      </c>
      <c r="S5506" t="s">
        <v>2953</v>
      </c>
      <c r="T5506" t="s">
        <v>3255</v>
      </c>
      <c r="U5506" s="201">
        <v>28.57</v>
      </c>
      <c r="V5506" t="s">
        <v>1511</v>
      </c>
      <c r="W5506" t="s">
        <v>1065</v>
      </c>
      <c r="X5506" t="s">
        <v>1066</v>
      </c>
      <c r="Y5506" t="s">
        <v>1670</v>
      </c>
      <c r="Z5506" t="s">
        <v>1909</v>
      </c>
      <c r="AA5506">
        <v>109944</v>
      </c>
      <c r="AB5506" s="198">
        <v>37073</v>
      </c>
      <c r="AC5506" s="198">
        <v>37103</v>
      </c>
    </row>
    <row r="5507" spans="1:29" x14ac:dyDescent="0.25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31</v>
      </c>
      <c r="F5507" s="213">
        <f t="shared" si="434"/>
        <v>620000</v>
      </c>
      <c r="G5507" s="202">
        <v>1314739</v>
      </c>
      <c r="H5507" s="198">
        <v>37041.588587962964</v>
      </c>
      <c r="I5507" t="s">
        <v>2976</v>
      </c>
      <c r="M5507" t="s">
        <v>2946</v>
      </c>
      <c r="N5507" t="s">
        <v>1268</v>
      </c>
      <c r="O5507" t="s">
        <v>1537</v>
      </c>
      <c r="Q5507" s="199">
        <v>20000</v>
      </c>
      <c r="S5507" t="s">
        <v>2947</v>
      </c>
      <c r="T5507" t="s">
        <v>3255</v>
      </c>
      <c r="U5507" s="201">
        <v>3.97</v>
      </c>
      <c r="V5507" t="s">
        <v>68</v>
      </c>
      <c r="W5507" t="s">
        <v>1767</v>
      </c>
      <c r="X5507" t="s">
        <v>1269</v>
      </c>
      <c r="Y5507" t="s">
        <v>3275</v>
      </c>
      <c r="Z5507" t="s">
        <v>1909</v>
      </c>
      <c r="AA5507" t="s">
        <v>4376</v>
      </c>
      <c r="AB5507" s="198">
        <v>37073.875</v>
      </c>
      <c r="AC5507" s="198">
        <v>37103.875</v>
      </c>
    </row>
    <row r="5508" spans="1:29" x14ac:dyDescent="0.25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30</v>
      </c>
      <c r="F5508" s="213">
        <f t="shared" si="434"/>
        <v>300000</v>
      </c>
      <c r="G5508" s="202">
        <v>1314740</v>
      </c>
      <c r="H5508" s="198">
        <v>37041.58861111111</v>
      </c>
      <c r="I5508" t="s">
        <v>3227</v>
      </c>
      <c r="M5508" t="s">
        <v>2946</v>
      </c>
      <c r="N5508" t="s">
        <v>1268</v>
      </c>
      <c r="O5508" t="s">
        <v>74</v>
      </c>
      <c r="Q5508" s="199">
        <v>10000</v>
      </c>
      <c r="S5508" t="s">
        <v>2947</v>
      </c>
      <c r="T5508" t="s">
        <v>3255</v>
      </c>
      <c r="U5508" s="201">
        <v>3.89</v>
      </c>
      <c r="V5508" t="s">
        <v>3369</v>
      </c>
      <c r="W5508" t="s">
        <v>1580</v>
      </c>
      <c r="X5508" t="s">
        <v>1093</v>
      </c>
      <c r="Y5508" t="s">
        <v>3275</v>
      </c>
      <c r="Z5508" t="s">
        <v>1909</v>
      </c>
      <c r="AA5508" t="s">
        <v>4377</v>
      </c>
      <c r="AB5508" s="198">
        <v>37043.875</v>
      </c>
      <c r="AC5508" s="198">
        <v>37072.875</v>
      </c>
    </row>
    <row r="5509" spans="1:29" x14ac:dyDescent="0.25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365</v>
      </c>
      <c r="F5509" s="213">
        <f t="shared" si="434"/>
        <v>1825000</v>
      </c>
      <c r="G5509" s="202">
        <v>1314743</v>
      </c>
      <c r="H5509" s="198">
        <v>37041.588703703703</v>
      </c>
      <c r="I5509" t="s">
        <v>1484</v>
      </c>
      <c r="M5509" t="s">
        <v>2946</v>
      </c>
      <c r="N5509" t="s">
        <v>1268</v>
      </c>
      <c r="O5509" t="s">
        <v>1578</v>
      </c>
      <c r="Q5509" s="199">
        <v>5000</v>
      </c>
      <c r="S5509" t="s">
        <v>2947</v>
      </c>
      <c r="T5509" t="s">
        <v>3255</v>
      </c>
      <c r="U5509" s="201">
        <v>4.05</v>
      </c>
      <c r="V5509" t="s">
        <v>427</v>
      </c>
      <c r="W5509" t="s">
        <v>1767</v>
      </c>
      <c r="X5509" t="s">
        <v>1269</v>
      </c>
      <c r="Y5509" t="s">
        <v>3275</v>
      </c>
      <c r="Z5509" t="s">
        <v>1909</v>
      </c>
      <c r="AA5509" t="s">
        <v>4378</v>
      </c>
      <c r="AB5509" s="198">
        <v>37257.875</v>
      </c>
      <c r="AC5509" s="198">
        <v>37621.875</v>
      </c>
    </row>
    <row r="5510" spans="1:29" x14ac:dyDescent="0.25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620000</v>
      </c>
      <c r="G5510" s="202">
        <v>1314742</v>
      </c>
      <c r="H5510" s="198">
        <v>37041.588703703703</v>
      </c>
      <c r="I5510" t="s">
        <v>1086</v>
      </c>
      <c r="M5510" t="s">
        <v>2946</v>
      </c>
      <c r="N5510" t="s">
        <v>1538</v>
      </c>
      <c r="O5510" t="s">
        <v>454</v>
      </c>
      <c r="P5510" s="199">
        <v>20000</v>
      </c>
      <c r="S5510" t="s">
        <v>2947</v>
      </c>
      <c r="T5510" t="s">
        <v>3255</v>
      </c>
      <c r="U5510" s="201">
        <v>-1.4999999999999999E-2</v>
      </c>
      <c r="V5510" t="s">
        <v>1087</v>
      </c>
      <c r="W5510" t="s">
        <v>1431</v>
      </c>
      <c r="X5510" t="s">
        <v>1432</v>
      </c>
      <c r="Y5510" t="s">
        <v>3275</v>
      </c>
      <c r="Z5510" t="s">
        <v>1909</v>
      </c>
      <c r="AA5510" t="s">
        <v>4379</v>
      </c>
      <c r="AB5510" s="198">
        <v>37073.875</v>
      </c>
      <c r="AC5510" s="198">
        <v>37103.875</v>
      </c>
    </row>
    <row r="5511" spans="1:29" x14ac:dyDescent="0.25">
      <c r="A5511" s="44" t="str">
        <f t="shared" si="430"/>
        <v>US Natural Gas Financial</v>
      </c>
      <c r="B5511" s="44" t="str">
        <f t="shared" si="431"/>
        <v>US</v>
      </c>
      <c r="C5511" s="44" t="str">
        <f t="shared" si="432"/>
        <v>Natural Gas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31</v>
      </c>
      <c r="F5511" s="213">
        <f t="shared" si="434"/>
        <v>620000</v>
      </c>
      <c r="G5511" s="202">
        <v>1314745</v>
      </c>
      <c r="H5511" s="198">
        <v>37041.588773148149</v>
      </c>
      <c r="I5511" t="s">
        <v>3227</v>
      </c>
      <c r="M5511" t="s">
        <v>2946</v>
      </c>
      <c r="N5511" t="s">
        <v>1268</v>
      </c>
      <c r="O5511" t="s">
        <v>1537</v>
      </c>
      <c r="Q5511" s="199">
        <v>20000</v>
      </c>
      <c r="S5511" t="s">
        <v>2947</v>
      </c>
      <c r="T5511" t="s">
        <v>3255</v>
      </c>
      <c r="U5511" s="201">
        <v>3.9750000000000001</v>
      </c>
      <c r="V5511" t="s">
        <v>1271</v>
      </c>
      <c r="W5511" t="s">
        <v>1767</v>
      </c>
      <c r="X5511" t="s">
        <v>1269</v>
      </c>
      <c r="Y5511" t="s">
        <v>3275</v>
      </c>
      <c r="Z5511" t="s">
        <v>1909</v>
      </c>
      <c r="AA5511" t="s">
        <v>4380</v>
      </c>
      <c r="AB5511" s="198">
        <v>37073.875</v>
      </c>
      <c r="AC5511" s="198">
        <v>37103.875</v>
      </c>
    </row>
    <row r="5512" spans="1:29" x14ac:dyDescent="0.25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150000</v>
      </c>
      <c r="G5512" s="202">
        <v>1314746</v>
      </c>
      <c r="H5512" s="198">
        <v>37041.588807870372</v>
      </c>
      <c r="I5512" t="s">
        <v>1546</v>
      </c>
      <c r="M5512" t="s">
        <v>2946</v>
      </c>
      <c r="N5512" t="s">
        <v>1268</v>
      </c>
      <c r="O5512" t="s">
        <v>74</v>
      </c>
      <c r="P5512" s="199">
        <v>5000</v>
      </c>
      <c r="S5512" t="s">
        <v>2947</v>
      </c>
      <c r="T5512" t="s">
        <v>3255</v>
      </c>
      <c r="U5512" s="201">
        <v>3.8849999999999998</v>
      </c>
      <c r="V5512" t="s">
        <v>4381</v>
      </c>
      <c r="W5512" t="s">
        <v>1580</v>
      </c>
      <c r="X5512" t="s">
        <v>1093</v>
      </c>
      <c r="Y5512" t="s">
        <v>3275</v>
      </c>
      <c r="Z5512" t="s">
        <v>1909</v>
      </c>
      <c r="AA5512" t="s">
        <v>4382</v>
      </c>
      <c r="AB5512" s="198">
        <v>37043.875</v>
      </c>
      <c r="AC5512" s="198">
        <v>37072.875</v>
      </c>
    </row>
    <row r="5513" spans="1:29" x14ac:dyDescent="0.25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30</v>
      </c>
      <c r="F5513" s="213">
        <f t="shared" si="434"/>
        <v>150000</v>
      </c>
      <c r="G5513" s="202">
        <v>1314748</v>
      </c>
      <c r="H5513" s="198">
        <v>37041.588842592595</v>
      </c>
      <c r="I5513" t="s">
        <v>1262</v>
      </c>
      <c r="M5513" t="s">
        <v>2946</v>
      </c>
      <c r="N5513" t="s">
        <v>1268</v>
      </c>
      <c r="O5513" t="s">
        <v>4151</v>
      </c>
      <c r="P5513" s="199">
        <v>5000</v>
      </c>
      <c r="S5513" t="s">
        <v>2947</v>
      </c>
      <c r="T5513" t="s">
        <v>3255</v>
      </c>
      <c r="U5513" s="201">
        <v>3.79</v>
      </c>
      <c r="V5513" t="s">
        <v>93</v>
      </c>
      <c r="W5513" t="s">
        <v>1402</v>
      </c>
      <c r="X5513" t="s">
        <v>1403</v>
      </c>
      <c r="Y5513" t="s">
        <v>3275</v>
      </c>
      <c r="Z5513" t="s">
        <v>1909</v>
      </c>
      <c r="AA5513" t="s">
        <v>4383</v>
      </c>
      <c r="AB5513" s="198">
        <v>37043.875</v>
      </c>
      <c r="AC5513" s="198">
        <v>37072.875</v>
      </c>
    </row>
    <row r="5514" spans="1:29" x14ac:dyDescent="0.25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150000</v>
      </c>
      <c r="G5514" s="202">
        <v>1314749</v>
      </c>
      <c r="H5514" s="198">
        <v>37041.588888888888</v>
      </c>
      <c r="I5514" t="s">
        <v>3227</v>
      </c>
      <c r="M5514" t="s">
        <v>2946</v>
      </c>
      <c r="N5514" t="s">
        <v>1268</v>
      </c>
      <c r="O5514" t="s">
        <v>2320</v>
      </c>
      <c r="P5514" s="199">
        <v>5000</v>
      </c>
      <c r="S5514" t="s">
        <v>2947</v>
      </c>
      <c r="T5514" t="s">
        <v>3255</v>
      </c>
      <c r="U5514" s="201">
        <v>3.93</v>
      </c>
      <c r="V5514" t="s">
        <v>3369</v>
      </c>
      <c r="W5514" t="s">
        <v>89</v>
      </c>
      <c r="X5514" t="s">
        <v>90</v>
      </c>
      <c r="Y5514" t="s">
        <v>3275</v>
      </c>
      <c r="Z5514" t="s">
        <v>1909</v>
      </c>
      <c r="AA5514" t="s">
        <v>4384</v>
      </c>
      <c r="AB5514" s="198">
        <v>37043.875</v>
      </c>
      <c r="AC5514" s="198">
        <v>37072.875</v>
      </c>
    </row>
    <row r="5515" spans="1:29" x14ac:dyDescent="0.25">
      <c r="A5515" s="44" t="str">
        <f t="shared" si="435"/>
        <v>US Crude Financial</v>
      </c>
      <c r="B5515" s="44" t="str">
        <f t="shared" si="436"/>
        <v>US</v>
      </c>
      <c r="C5515" s="44" t="str">
        <f t="shared" si="437"/>
        <v>Crude</v>
      </c>
      <c r="D5515" s="44" t="str">
        <f t="shared" si="438"/>
        <v>Financial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10000</v>
      </c>
      <c r="G5515" s="202">
        <v>1314754</v>
      </c>
      <c r="H5515" s="198">
        <v>37041.588923611111</v>
      </c>
      <c r="I5515" t="s">
        <v>1267</v>
      </c>
      <c r="M5515" t="s">
        <v>3086</v>
      </c>
      <c r="N5515" t="s">
        <v>1063</v>
      </c>
      <c r="O5515" t="s">
        <v>2972</v>
      </c>
      <c r="Q5515" s="199">
        <v>10000</v>
      </c>
      <c r="S5515" t="s">
        <v>2953</v>
      </c>
      <c r="T5515" t="s">
        <v>3255</v>
      </c>
      <c r="U5515" s="201">
        <v>28.59</v>
      </c>
      <c r="V5515" t="s">
        <v>3332</v>
      </c>
      <c r="W5515" t="s">
        <v>1065</v>
      </c>
      <c r="X5515" t="s">
        <v>1066</v>
      </c>
      <c r="Y5515" t="s">
        <v>1670</v>
      </c>
      <c r="Z5515" t="s">
        <v>1909</v>
      </c>
      <c r="AA5515">
        <v>109945</v>
      </c>
      <c r="AB5515" s="198">
        <v>37073</v>
      </c>
      <c r="AC5515" s="198">
        <v>37103</v>
      </c>
    </row>
    <row r="5516" spans="1:29" x14ac:dyDescent="0.25">
      <c r="A5516" s="44" t="str">
        <f t="shared" si="435"/>
        <v>US Natural Gas Financial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30</v>
      </c>
      <c r="F5516" s="213">
        <f t="shared" si="439"/>
        <v>300000</v>
      </c>
      <c r="G5516" s="202">
        <v>1314755</v>
      </c>
      <c r="H5516" s="198">
        <v>37041.588958333334</v>
      </c>
      <c r="I5516" t="s">
        <v>2910</v>
      </c>
      <c r="M5516" t="s">
        <v>2946</v>
      </c>
      <c r="N5516" t="s">
        <v>1268</v>
      </c>
      <c r="O5516" t="s">
        <v>74</v>
      </c>
      <c r="Q5516" s="199">
        <v>10000</v>
      </c>
      <c r="S5516" t="s">
        <v>2947</v>
      </c>
      <c r="T5516" t="s">
        <v>3255</v>
      </c>
      <c r="U5516" s="201">
        <v>3.89</v>
      </c>
      <c r="V5516" t="s">
        <v>3908</v>
      </c>
      <c r="W5516" t="s">
        <v>1580</v>
      </c>
      <c r="X5516" t="s">
        <v>1093</v>
      </c>
      <c r="Y5516" t="s">
        <v>3275</v>
      </c>
      <c r="Z5516" t="s">
        <v>1909</v>
      </c>
      <c r="AA5516" t="s">
        <v>4385</v>
      </c>
      <c r="AB5516" s="198">
        <v>37043.875</v>
      </c>
      <c r="AC5516" s="198">
        <v>37072.875</v>
      </c>
    </row>
    <row r="5517" spans="1:29" x14ac:dyDescent="0.25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30</v>
      </c>
      <c r="F5517" s="213">
        <f t="shared" si="439"/>
        <v>450000</v>
      </c>
      <c r="G5517" s="202">
        <v>1314756</v>
      </c>
      <c r="H5517" s="198">
        <v>37041.58898148148</v>
      </c>
      <c r="I5517" t="s">
        <v>3151</v>
      </c>
      <c r="M5517" t="s">
        <v>2946</v>
      </c>
      <c r="N5517" t="s">
        <v>1268</v>
      </c>
      <c r="O5517" t="s">
        <v>1168</v>
      </c>
      <c r="Q5517" s="199">
        <v>15000</v>
      </c>
      <c r="S5517" t="s">
        <v>2947</v>
      </c>
      <c r="T5517" t="s">
        <v>3255</v>
      </c>
      <c r="U5517" s="201">
        <v>3.92</v>
      </c>
      <c r="V5517" t="s">
        <v>511</v>
      </c>
      <c r="W5517" t="s">
        <v>1402</v>
      </c>
      <c r="X5517" t="s">
        <v>1403</v>
      </c>
      <c r="Y5517" t="s">
        <v>3275</v>
      </c>
      <c r="Z5517" t="s">
        <v>1909</v>
      </c>
      <c r="AA5517" t="s">
        <v>4386</v>
      </c>
      <c r="AB5517" s="198">
        <v>37043.875</v>
      </c>
      <c r="AC5517" s="198">
        <v>37072.875</v>
      </c>
    </row>
    <row r="5518" spans="1:29" x14ac:dyDescent="0.25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31</v>
      </c>
      <c r="F5518" s="213">
        <f t="shared" si="439"/>
        <v>77500</v>
      </c>
      <c r="G5518" s="202">
        <v>1314757</v>
      </c>
      <c r="H5518" s="198">
        <v>37041.589004629626</v>
      </c>
      <c r="I5518" t="s">
        <v>1566</v>
      </c>
      <c r="M5518" t="s">
        <v>2946</v>
      </c>
      <c r="N5518" t="s">
        <v>1268</v>
      </c>
      <c r="O5518" t="s">
        <v>1537</v>
      </c>
      <c r="Q5518" s="199">
        <v>2500</v>
      </c>
      <c r="S5518" t="s">
        <v>2947</v>
      </c>
      <c r="T5518" t="s">
        <v>3255</v>
      </c>
      <c r="U5518" s="201">
        <v>3.98</v>
      </c>
      <c r="V5518" t="s">
        <v>4387</v>
      </c>
      <c r="W5518" t="s">
        <v>1767</v>
      </c>
      <c r="X5518" t="s">
        <v>1269</v>
      </c>
      <c r="Y5518" t="s">
        <v>3275</v>
      </c>
      <c r="Z5518" t="s">
        <v>1909</v>
      </c>
      <c r="AA5518" t="s">
        <v>4388</v>
      </c>
      <c r="AB5518" s="198">
        <v>37073.875</v>
      </c>
      <c r="AC5518" s="198">
        <v>37103.875</v>
      </c>
    </row>
    <row r="5519" spans="1:29" x14ac:dyDescent="0.25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1314758</v>
      </c>
      <c r="H5519" s="198">
        <v>37041.589050925926</v>
      </c>
      <c r="I5519" t="s">
        <v>1062</v>
      </c>
      <c r="M5519" t="s">
        <v>3086</v>
      </c>
      <c r="N5519" t="s">
        <v>1063</v>
      </c>
      <c r="O5519" t="s">
        <v>2972</v>
      </c>
      <c r="P5519" s="199">
        <v>50000</v>
      </c>
      <c r="S5519" t="s">
        <v>2953</v>
      </c>
      <c r="T5519" t="s">
        <v>3255</v>
      </c>
      <c r="U5519" s="201">
        <v>28.55</v>
      </c>
      <c r="V5519" t="s">
        <v>1064</v>
      </c>
      <c r="W5519" t="s">
        <v>1065</v>
      </c>
      <c r="X5519" t="s">
        <v>1066</v>
      </c>
      <c r="Y5519" t="s">
        <v>1670</v>
      </c>
      <c r="Z5519" t="s">
        <v>1909</v>
      </c>
      <c r="AA5519">
        <v>109946</v>
      </c>
      <c r="AB5519" s="198">
        <v>37073</v>
      </c>
      <c r="AC5519" s="198">
        <v>37103</v>
      </c>
    </row>
    <row r="5520" spans="1:29" x14ac:dyDescent="0.25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232500</v>
      </c>
      <c r="G5520" s="202">
        <v>1314759</v>
      </c>
      <c r="H5520" s="198">
        <v>37041.589062500003</v>
      </c>
      <c r="I5520" t="s">
        <v>3095</v>
      </c>
      <c r="M5520" t="s">
        <v>2946</v>
      </c>
      <c r="N5520" t="s">
        <v>1268</v>
      </c>
      <c r="O5520" t="s">
        <v>1537</v>
      </c>
      <c r="Q5520" s="199">
        <v>7500</v>
      </c>
      <c r="S5520" t="s">
        <v>2947</v>
      </c>
      <c r="T5520" t="s">
        <v>3255</v>
      </c>
      <c r="U5520" s="201">
        <v>3.98</v>
      </c>
      <c r="V5520" t="s">
        <v>161</v>
      </c>
      <c r="W5520" t="s">
        <v>1767</v>
      </c>
      <c r="X5520" t="s">
        <v>1269</v>
      </c>
      <c r="Y5520" t="s">
        <v>3275</v>
      </c>
      <c r="Z5520" t="s">
        <v>1909</v>
      </c>
      <c r="AA5520" t="s">
        <v>4389</v>
      </c>
      <c r="AB5520" s="198">
        <v>37073.875</v>
      </c>
      <c r="AC5520" s="198">
        <v>37103.875</v>
      </c>
    </row>
    <row r="5521" spans="1:29" x14ac:dyDescent="0.25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151</v>
      </c>
      <c r="F5521" s="213">
        <f t="shared" si="439"/>
        <v>755000</v>
      </c>
      <c r="G5521" s="202">
        <v>1314761</v>
      </c>
      <c r="H5521" s="198">
        <v>37041.589166666665</v>
      </c>
      <c r="I5521" t="s">
        <v>1546</v>
      </c>
      <c r="M5521" t="s">
        <v>2946</v>
      </c>
      <c r="N5521" t="s">
        <v>1268</v>
      </c>
      <c r="O5521" t="s">
        <v>1555</v>
      </c>
      <c r="Q5521" s="199">
        <v>5000</v>
      </c>
      <c r="S5521" t="s">
        <v>2947</v>
      </c>
      <c r="T5521" t="s">
        <v>3255</v>
      </c>
      <c r="U5521" s="201">
        <v>4.3849999999999998</v>
      </c>
      <c r="V5521" t="s">
        <v>1504</v>
      </c>
      <c r="W5521" t="s">
        <v>1767</v>
      </c>
      <c r="X5521" t="s">
        <v>1269</v>
      </c>
      <c r="Y5521" t="s">
        <v>3275</v>
      </c>
      <c r="Z5521" t="s">
        <v>1909</v>
      </c>
      <c r="AA5521" t="s">
        <v>4390</v>
      </c>
      <c r="AB5521" s="198">
        <v>37196</v>
      </c>
      <c r="AC5521" s="198">
        <v>37346</v>
      </c>
    </row>
    <row r="5522" spans="1:29" x14ac:dyDescent="0.25">
      <c r="A5522" s="44" t="str">
        <f t="shared" si="435"/>
        <v>US Crude Financial</v>
      </c>
      <c r="B5522" s="44" t="str">
        <f t="shared" si="436"/>
        <v>US</v>
      </c>
      <c r="C5522" s="44" t="str">
        <f t="shared" si="437"/>
        <v>Crude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1</v>
      </c>
      <c r="F5522" s="213">
        <f t="shared" si="439"/>
        <v>5000</v>
      </c>
      <c r="G5522" s="202">
        <v>1314762</v>
      </c>
      <c r="H5522" s="198">
        <v>37041.589166666665</v>
      </c>
      <c r="I5522" t="s">
        <v>1062</v>
      </c>
      <c r="M5522" t="s">
        <v>3086</v>
      </c>
      <c r="N5522" t="s">
        <v>1063</v>
      </c>
      <c r="O5522" t="s">
        <v>2972</v>
      </c>
      <c r="P5522" s="199">
        <v>5000</v>
      </c>
      <c r="S5522" t="s">
        <v>2953</v>
      </c>
      <c r="T5522" t="s">
        <v>3255</v>
      </c>
      <c r="U5522" s="201">
        <v>28.53</v>
      </c>
      <c r="V5522" t="s">
        <v>1568</v>
      </c>
      <c r="W5522" t="s">
        <v>1065</v>
      </c>
      <c r="X5522" t="s">
        <v>1066</v>
      </c>
      <c r="Y5522" t="s">
        <v>1670</v>
      </c>
      <c r="Z5522" t="s">
        <v>1909</v>
      </c>
      <c r="AA5522">
        <v>109947</v>
      </c>
      <c r="AB5522" s="198">
        <v>37073</v>
      </c>
      <c r="AC5522" s="198">
        <v>37103</v>
      </c>
    </row>
    <row r="5523" spans="1:29" x14ac:dyDescent="0.25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1314763</v>
      </c>
      <c r="H5523" s="198">
        <v>37041.589189814818</v>
      </c>
      <c r="I5523" t="s">
        <v>2976</v>
      </c>
      <c r="M5523" t="s">
        <v>2946</v>
      </c>
      <c r="N5523" t="s">
        <v>1268</v>
      </c>
      <c r="O5523" t="s">
        <v>1278</v>
      </c>
      <c r="Q5523" s="199">
        <v>20000</v>
      </c>
      <c r="S5523" t="s">
        <v>2947</v>
      </c>
      <c r="T5523" t="s">
        <v>3255</v>
      </c>
      <c r="U5523" s="201">
        <v>4.0625</v>
      </c>
      <c r="V5523" t="s">
        <v>1085</v>
      </c>
      <c r="W5523" t="s">
        <v>1767</v>
      </c>
      <c r="X5523" t="s">
        <v>1269</v>
      </c>
      <c r="Y5523" t="s">
        <v>3275</v>
      </c>
      <c r="Z5523" t="s">
        <v>1909</v>
      </c>
      <c r="AA5523" t="s">
        <v>4391</v>
      </c>
      <c r="AB5523" s="198">
        <v>37104.875</v>
      </c>
      <c r="AC5523" s="198">
        <v>37134.875</v>
      </c>
    </row>
    <row r="5524" spans="1:29" x14ac:dyDescent="0.25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31</v>
      </c>
      <c r="F5524" s="213">
        <f t="shared" si="439"/>
        <v>620000</v>
      </c>
      <c r="G5524" s="202">
        <v>1314767</v>
      </c>
      <c r="H5524" s="198">
        <v>37041.589375000003</v>
      </c>
      <c r="I5524" t="s">
        <v>2976</v>
      </c>
      <c r="M5524" t="s">
        <v>2946</v>
      </c>
      <c r="N5524" t="s">
        <v>1268</v>
      </c>
      <c r="O5524" t="s">
        <v>1537</v>
      </c>
      <c r="Q5524" s="199">
        <v>20000</v>
      </c>
      <c r="S5524" t="s">
        <v>2947</v>
      </c>
      <c r="T5524" t="s">
        <v>3255</v>
      </c>
      <c r="U5524" s="201">
        <v>3.99</v>
      </c>
      <c r="V5524" t="s">
        <v>68</v>
      </c>
      <c r="W5524" t="s">
        <v>1767</v>
      </c>
      <c r="X5524" t="s">
        <v>1269</v>
      </c>
      <c r="Y5524" t="s">
        <v>3275</v>
      </c>
      <c r="Z5524" t="s">
        <v>1909</v>
      </c>
      <c r="AA5524" t="s">
        <v>4392</v>
      </c>
      <c r="AB5524" s="198">
        <v>37073.875</v>
      </c>
      <c r="AC5524" s="198">
        <v>37103.875</v>
      </c>
    </row>
    <row r="5525" spans="1:29" x14ac:dyDescent="0.25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31</v>
      </c>
      <c r="F5525" s="213">
        <f t="shared" si="439"/>
        <v>620000</v>
      </c>
      <c r="G5525" s="202">
        <v>1314768</v>
      </c>
      <c r="H5525" s="198">
        <v>37041.589421296296</v>
      </c>
      <c r="I5525" t="s">
        <v>1435</v>
      </c>
      <c r="M5525" t="s">
        <v>2946</v>
      </c>
      <c r="N5525" t="s">
        <v>1268</v>
      </c>
      <c r="O5525" t="s">
        <v>1537</v>
      </c>
      <c r="P5525" s="199">
        <v>20000</v>
      </c>
      <c r="S5525" t="s">
        <v>2947</v>
      </c>
      <c r="T5525" t="s">
        <v>3255</v>
      </c>
      <c r="U5525" s="201">
        <v>3.9849999999999999</v>
      </c>
      <c r="V5525" t="s">
        <v>1341</v>
      </c>
      <c r="W5525" t="s">
        <v>1767</v>
      </c>
      <c r="X5525" t="s">
        <v>1269</v>
      </c>
      <c r="Y5525" t="s">
        <v>3275</v>
      </c>
      <c r="Z5525" t="s">
        <v>1909</v>
      </c>
      <c r="AA5525" t="s">
        <v>4393</v>
      </c>
      <c r="AB5525" s="198">
        <v>37073.875</v>
      </c>
      <c r="AC5525" s="198">
        <v>37103.875</v>
      </c>
    </row>
    <row r="5526" spans="1:29" x14ac:dyDescent="0.25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151</v>
      </c>
      <c r="F5526" s="213">
        <f t="shared" si="439"/>
        <v>755000</v>
      </c>
      <c r="G5526" s="202">
        <v>1314769</v>
      </c>
      <c r="H5526" s="198">
        <v>37041.589456018519</v>
      </c>
      <c r="I5526" t="s">
        <v>1267</v>
      </c>
      <c r="M5526" t="s">
        <v>2946</v>
      </c>
      <c r="N5526" t="s">
        <v>1268</v>
      </c>
      <c r="O5526" t="s">
        <v>1555</v>
      </c>
      <c r="Q5526" s="199">
        <v>5000</v>
      </c>
      <c r="S5526" t="s">
        <v>2947</v>
      </c>
      <c r="T5526" t="s">
        <v>3255</v>
      </c>
      <c r="U5526" s="201">
        <v>4.3899999999999997</v>
      </c>
      <c r="V5526" t="s">
        <v>1379</v>
      </c>
      <c r="W5526" t="s">
        <v>1767</v>
      </c>
      <c r="X5526" t="s">
        <v>1269</v>
      </c>
      <c r="Y5526" t="s">
        <v>3275</v>
      </c>
      <c r="Z5526" t="s">
        <v>1909</v>
      </c>
      <c r="AA5526" t="s">
        <v>4394</v>
      </c>
      <c r="AB5526" s="198">
        <v>37196</v>
      </c>
      <c r="AC5526" s="198">
        <v>37346</v>
      </c>
    </row>
    <row r="5527" spans="1:29" x14ac:dyDescent="0.25">
      <c r="A5527" s="44" t="str">
        <f t="shared" si="435"/>
        <v>US Natural Gas Financial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Financial</v>
      </c>
      <c r="E5527" s="44">
        <f>IF(VLOOKUP(S5527,'DD-Lookup'!$J$6:$L$50,3,FALSE)="Monthly",(YEAR(AC5527)-YEAR(AB5527))*12+MONTH(AC5527)-MONTH(AB5527)+1,(AC5527-AB5527+1))</f>
        <v>31</v>
      </c>
      <c r="F5527" s="213">
        <f t="shared" si="439"/>
        <v>155000</v>
      </c>
      <c r="G5527" s="202">
        <v>1314770</v>
      </c>
      <c r="H5527" s="198">
        <v>37041.589525462965</v>
      </c>
      <c r="I5527" t="s">
        <v>1569</v>
      </c>
      <c r="M5527" t="s">
        <v>2946</v>
      </c>
      <c r="N5527" t="s">
        <v>1268</v>
      </c>
      <c r="O5527" t="s">
        <v>1537</v>
      </c>
      <c r="P5527" s="199">
        <v>5000</v>
      </c>
      <c r="S5527" t="s">
        <v>2947</v>
      </c>
      <c r="T5527" t="s">
        <v>3255</v>
      </c>
      <c r="U5527" s="201">
        <v>3.98</v>
      </c>
      <c r="V5527" t="s">
        <v>1693</v>
      </c>
      <c r="W5527" t="s">
        <v>1767</v>
      </c>
      <c r="X5527" t="s">
        <v>1269</v>
      </c>
      <c r="Y5527" t="s">
        <v>3275</v>
      </c>
      <c r="Z5527" t="s">
        <v>1909</v>
      </c>
      <c r="AA5527" t="s">
        <v>4395</v>
      </c>
      <c r="AB5527" s="198">
        <v>37073.875</v>
      </c>
      <c r="AC5527" s="198">
        <v>37103.875</v>
      </c>
    </row>
    <row r="5528" spans="1:29" x14ac:dyDescent="0.25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30</v>
      </c>
      <c r="F5528" s="213">
        <f t="shared" si="439"/>
        <v>150000</v>
      </c>
      <c r="G5528" s="202">
        <v>1314771</v>
      </c>
      <c r="H5528" s="198">
        <v>37041.589525462965</v>
      </c>
      <c r="I5528" t="s">
        <v>1406</v>
      </c>
      <c r="M5528" t="s">
        <v>2946</v>
      </c>
      <c r="N5528" t="s">
        <v>1524</v>
      </c>
      <c r="O5528" t="s">
        <v>462</v>
      </c>
      <c r="Q5528" s="199">
        <v>5000</v>
      </c>
      <c r="S5528" t="s">
        <v>2947</v>
      </c>
      <c r="T5528" t="s">
        <v>3255</v>
      </c>
      <c r="U5528" s="201">
        <v>3.87</v>
      </c>
      <c r="V5528" t="s">
        <v>3761</v>
      </c>
      <c r="W5528" t="s">
        <v>1107</v>
      </c>
      <c r="X5528" t="s">
        <v>1108</v>
      </c>
      <c r="Y5528" t="s">
        <v>1528</v>
      </c>
      <c r="Z5528" t="s">
        <v>1909</v>
      </c>
      <c r="AA5528">
        <v>819277</v>
      </c>
      <c r="AB5528" s="198">
        <v>37043.875</v>
      </c>
      <c r="AC5528" s="198">
        <v>37072.875</v>
      </c>
    </row>
    <row r="5529" spans="1:29" x14ac:dyDescent="0.25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155000</v>
      </c>
      <c r="G5529" s="202">
        <v>1314773</v>
      </c>
      <c r="H5529" s="198">
        <v>37041.589571759258</v>
      </c>
      <c r="I5529" t="s">
        <v>1241</v>
      </c>
      <c r="M5529" t="s">
        <v>2946</v>
      </c>
      <c r="N5529" t="s">
        <v>1268</v>
      </c>
      <c r="O5529" t="s">
        <v>1537</v>
      </c>
      <c r="P5529" s="199">
        <v>5000</v>
      </c>
      <c r="S5529" t="s">
        <v>2947</v>
      </c>
      <c r="T5529" t="s">
        <v>3255</v>
      </c>
      <c r="U5529" s="201">
        <v>3.98</v>
      </c>
      <c r="V5529" t="s">
        <v>3385</v>
      </c>
      <c r="W5529" t="s">
        <v>1767</v>
      </c>
      <c r="X5529" t="s">
        <v>1269</v>
      </c>
      <c r="Y5529" t="s">
        <v>3275</v>
      </c>
      <c r="Z5529" t="s">
        <v>1909</v>
      </c>
      <c r="AA5529" t="s">
        <v>4396</v>
      </c>
      <c r="AB5529" s="198">
        <v>37073.875</v>
      </c>
      <c r="AC5529" s="198">
        <v>37103.875</v>
      </c>
    </row>
    <row r="5530" spans="1:29" x14ac:dyDescent="0.25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30</v>
      </c>
      <c r="F5530" s="213">
        <f t="shared" si="439"/>
        <v>240000</v>
      </c>
      <c r="G5530" s="202">
        <v>1314775</v>
      </c>
      <c r="H5530" s="198">
        <v>37041.589618055557</v>
      </c>
      <c r="I5530" t="s">
        <v>1200</v>
      </c>
      <c r="M5530" t="s">
        <v>2946</v>
      </c>
      <c r="N5530" t="s">
        <v>1268</v>
      </c>
      <c r="O5530" t="s">
        <v>74</v>
      </c>
      <c r="P5530" s="199">
        <v>8000</v>
      </c>
      <c r="S5530" t="s">
        <v>2947</v>
      </c>
      <c r="T5530" t="s">
        <v>3255</v>
      </c>
      <c r="U5530" s="201">
        <v>3.9</v>
      </c>
      <c r="V5530" t="s">
        <v>1201</v>
      </c>
      <c r="W5530" t="s">
        <v>1580</v>
      </c>
      <c r="X5530" t="s">
        <v>1093</v>
      </c>
      <c r="Y5530" t="s">
        <v>3275</v>
      </c>
      <c r="Z5530" t="s">
        <v>1909</v>
      </c>
      <c r="AA5530" t="s">
        <v>4397</v>
      </c>
      <c r="AB5530" s="198">
        <v>37043.875</v>
      </c>
      <c r="AC5530" s="198">
        <v>37072.875</v>
      </c>
    </row>
    <row r="5531" spans="1:29" x14ac:dyDescent="0.25">
      <c r="A5531" s="44" t="str">
        <f t="shared" si="435"/>
        <v>US Power Physical</v>
      </c>
      <c r="B5531" s="44" t="str">
        <f t="shared" si="436"/>
        <v>US</v>
      </c>
      <c r="C5531" s="44" t="str">
        <f t="shared" si="437"/>
        <v>Power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</v>
      </c>
      <c r="G5531" s="202">
        <v>1314774</v>
      </c>
      <c r="H5531" s="198">
        <v>37041.589618055557</v>
      </c>
      <c r="I5531" t="s">
        <v>2944</v>
      </c>
      <c r="M5531" t="s">
        <v>1657</v>
      </c>
      <c r="N5531" t="s">
        <v>2977</v>
      </c>
      <c r="O5531" t="s">
        <v>4398</v>
      </c>
      <c r="Q5531" s="199">
        <v>50</v>
      </c>
      <c r="S5531" t="s">
        <v>2945</v>
      </c>
      <c r="T5531" t="s">
        <v>3255</v>
      </c>
      <c r="U5531" s="201">
        <v>43</v>
      </c>
      <c r="V5531" t="s">
        <v>4</v>
      </c>
      <c r="W5531" t="s">
        <v>2985</v>
      </c>
      <c r="X5531" t="s">
        <v>1266</v>
      </c>
      <c r="Y5531" t="s">
        <v>1072</v>
      </c>
      <c r="Z5531" t="s">
        <v>1904</v>
      </c>
      <c r="AA5531">
        <v>626794.1</v>
      </c>
      <c r="AB5531" s="198">
        <v>37257.594444444447</v>
      </c>
      <c r="AC5531" s="198">
        <v>37621.594444444447</v>
      </c>
    </row>
    <row r="5532" spans="1:29" x14ac:dyDescent="0.25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10000</v>
      </c>
      <c r="G5532" s="202">
        <v>1314776</v>
      </c>
      <c r="H5532" s="198">
        <v>37041.589629629627</v>
      </c>
      <c r="I5532" t="s">
        <v>1464</v>
      </c>
      <c r="M5532" t="s">
        <v>2946</v>
      </c>
      <c r="N5532" t="s">
        <v>1524</v>
      </c>
      <c r="O5532" t="s">
        <v>3990</v>
      </c>
      <c r="P5532" s="199">
        <v>10000</v>
      </c>
      <c r="S5532" t="s">
        <v>2947</v>
      </c>
      <c r="T5532" t="s">
        <v>3255</v>
      </c>
      <c r="U5532" s="201">
        <v>3.87</v>
      </c>
      <c r="V5532" t="s">
        <v>1465</v>
      </c>
      <c r="W5532" t="s">
        <v>1101</v>
      </c>
      <c r="X5532" t="s">
        <v>1102</v>
      </c>
      <c r="Y5532" t="s">
        <v>1528</v>
      </c>
      <c r="Z5532" t="s">
        <v>1909</v>
      </c>
      <c r="AA5532">
        <v>819279</v>
      </c>
      <c r="AB5532" s="198">
        <v>37043.875</v>
      </c>
      <c r="AC5532" s="198">
        <v>37043.875</v>
      </c>
    </row>
    <row r="5533" spans="1:29" x14ac:dyDescent="0.25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60000</v>
      </c>
      <c r="G5533" s="202">
        <v>1314779</v>
      </c>
      <c r="H5533" s="198">
        <v>37041.589687500003</v>
      </c>
      <c r="I5533" t="s">
        <v>1532</v>
      </c>
      <c r="M5533" t="s">
        <v>2946</v>
      </c>
      <c r="N5533" t="s">
        <v>1268</v>
      </c>
      <c r="O5533" t="s">
        <v>2159</v>
      </c>
      <c r="P5533" s="199">
        <v>2000</v>
      </c>
      <c r="S5533" t="s">
        <v>2947</v>
      </c>
      <c r="T5533" t="s">
        <v>3255</v>
      </c>
      <c r="U5533" s="201">
        <v>4.09</v>
      </c>
      <c r="V5533" t="s">
        <v>3415</v>
      </c>
      <c r="W5533" t="s">
        <v>89</v>
      </c>
      <c r="X5533" t="s">
        <v>90</v>
      </c>
      <c r="Y5533" t="s">
        <v>3275</v>
      </c>
      <c r="Z5533" t="s">
        <v>1909</v>
      </c>
      <c r="AA5533" t="s">
        <v>4399</v>
      </c>
      <c r="AB5533" s="198">
        <v>37043.875</v>
      </c>
      <c r="AC5533" s="198">
        <v>37072.875</v>
      </c>
    </row>
    <row r="5534" spans="1:29" x14ac:dyDescent="0.25">
      <c r="A5534" s="44" t="str">
        <f t="shared" si="435"/>
        <v>US Crude Financial</v>
      </c>
      <c r="B5534" s="44" t="str">
        <f t="shared" si="436"/>
        <v>US</v>
      </c>
      <c r="C5534" s="44" t="str">
        <f t="shared" si="437"/>
        <v>Crude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</v>
      </c>
      <c r="F5534" s="213">
        <f t="shared" si="439"/>
        <v>25000</v>
      </c>
      <c r="G5534" s="202">
        <v>1314784</v>
      </c>
      <c r="H5534" s="198">
        <v>37041.589768518519</v>
      </c>
      <c r="I5534" t="s">
        <v>1062</v>
      </c>
      <c r="M5534" t="s">
        <v>3086</v>
      </c>
      <c r="N5534" t="s">
        <v>1063</v>
      </c>
      <c r="O5534" t="s">
        <v>2972</v>
      </c>
      <c r="P5534" s="199">
        <v>25000</v>
      </c>
      <c r="S5534" t="s">
        <v>2953</v>
      </c>
      <c r="T5534" t="s">
        <v>3255</v>
      </c>
      <c r="U5534" s="201">
        <v>28.53</v>
      </c>
      <c r="V5534" t="s">
        <v>1568</v>
      </c>
      <c r="W5534" t="s">
        <v>1065</v>
      </c>
      <c r="X5534" t="s">
        <v>1066</v>
      </c>
      <c r="Y5534" t="s">
        <v>1670</v>
      </c>
      <c r="Z5534" t="s">
        <v>1909</v>
      </c>
      <c r="AA5534">
        <v>109949</v>
      </c>
      <c r="AB5534" s="198">
        <v>37073</v>
      </c>
      <c r="AC5534" s="198">
        <v>37103</v>
      </c>
    </row>
    <row r="5535" spans="1:29" x14ac:dyDescent="0.25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1314787</v>
      </c>
      <c r="H5535" s="198">
        <v>37041.589849537035</v>
      </c>
      <c r="I5535" t="s">
        <v>2910</v>
      </c>
      <c r="M5535" t="s">
        <v>2946</v>
      </c>
      <c r="N5535" t="s">
        <v>1268</v>
      </c>
      <c r="O5535" t="s">
        <v>74</v>
      </c>
      <c r="Q5535" s="199">
        <v>10000</v>
      </c>
      <c r="S5535" t="s">
        <v>2947</v>
      </c>
      <c r="T5535" t="s">
        <v>3255</v>
      </c>
      <c r="U5535" s="201">
        <v>3.9</v>
      </c>
      <c r="V5535" t="s">
        <v>3908</v>
      </c>
      <c r="W5535" t="s">
        <v>1580</v>
      </c>
      <c r="X5535" t="s">
        <v>1093</v>
      </c>
      <c r="Y5535" t="s">
        <v>3275</v>
      </c>
      <c r="Z5535" t="s">
        <v>1909</v>
      </c>
      <c r="AA5535" t="s">
        <v>4400</v>
      </c>
      <c r="AB5535" s="198">
        <v>37043.875</v>
      </c>
      <c r="AC5535" s="198">
        <v>37072.875</v>
      </c>
    </row>
    <row r="5536" spans="1:29" x14ac:dyDescent="0.25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56190</v>
      </c>
      <c r="G5536" s="202">
        <v>1314789</v>
      </c>
      <c r="H5536" s="198">
        <v>37041.589930555558</v>
      </c>
      <c r="I5536" t="s">
        <v>3227</v>
      </c>
      <c r="M5536" t="s">
        <v>2946</v>
      </c>
      <c r="N5536" t="s">
        <v>1268</v>
      </c>
      <c r="O5536" t="s">
        <v>2320</v>
      </c>
      <c r="P5536" s="199">
        <v>1873</v>
      </c>
      <c r="S5536" t="s">
        <v>2947</v>
      </c>
      <c r="T5536" t="s">
        <v>3255</v>
      </c>
      <c r="U5536" s="201">
        <v>3.94</v>
      </c>
      <c r="V5536" t="s">
        <v>3369</v>
      </c>
      <c r="W5536" t="s">
        <v>89</v>
      </c>
      <c r="X5536" t="s">
        <v>90</v>
      </c>
      <c r="Y5536" t="s">
        <v>3275</v>
      </c>
      <c r="Z5536" t="s">
        <v>1909</v>
      </c>
      <c r="AA5536" t="s">
        <v>4401</v>
      </c>
      <c r="AB5536" s="198">
        <v>37043.875</v>
      </c>
      <c r="AC5536" s="198">
        <v>37072.875</v>
      </c>
    </row>
    <row r="5537" spans="1:29" x14ac:dyDescent="0.25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1314788</v>
      </c>
      <c r="H5537" s="198">
        <v>37041.589930555558</v>
      </c>
      <c r="I5537" t="s">
        <v>1335</v>
      </c>
      <c r="M5537" t="s">
        <v>2946</v>
      </c>
      <c r="N5537" t="s">
        <v>1268</v>
      </c>
      <c r="O5537" t="s">
        <v>2049</v>
      </c>
      <c r="P5537" s="199">
        <v>10000</v>
      </c>
      <c r="S5537" t="s">
        <v>2947</v>
      </c>
      <c r="T5537" t="s">
        <v>3255</v>
      </c>
      <c r="U5537" s="201">
        <v>3.7549999999999999</v>
      </c>
      <c r="V5537" t="s">
        <v>1336</v>
      </c>
      <c r="W5537" t="s">
        <v>91</v>
      </c>
      <c r="X5537" t="s">
        <v>1279</v>
      </c>
      <c r="Y5537" t="s">
        <v>3275</v>
      </c>
      <c r="Z5537" t="s">
        <v>1909</v>
      </c>
      <c r="AA5537" t="s">
        <v>4402</v>
      </c>
      <c r="AB5537" s="198">
        <v>37043.875</v>
      </c>
      <c r="AC5537" s="198">
        <v>37072.875</v>
      </c>
    </row>
    <row r="5538" spans="1:29" x14ac:dyDescent="0.25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30</v>
      </c>
      <c r="F5538" s="213">
        <f t="shared" si="439"/>
        <v>1500</v>
      </c>
      <c r="G5538" s="202">
        <v>1314791</v>
      </c>
      <c r="H5538" s="198">
        <v>37041.589942129627</v>
      </c>
      <c r="I5538" t="s">
        <v>2999</v>
      </c>
      <c r="M5538" t="s">
        <v>1657</v>
      </c>
      <c r="N5538" t="s">
        <v>2977</v>
      </c>
      <c r="O5538" t="s">
        <v>1536</v>
      </c>
      <c r="Q5538" s="199">
        <v>50</v>
      </c>
      <c r="S5538" t="s">
        <v>2945</v>
      </c>
      <c r="T5538" t="s">
        <v>3255</v>
      </c>
      <c r="U5538" s="201">
        <v>47</v>
      </c>
      <c r="V5538" t="s">
        <v>46</v>
      </c>
      <c r="W5538" t="s">
        <v>2993</v>
      </c>
      <c r="X5538" t="s">
        <v>1248</v>
      </c>
      <c r="Y5538" t="s">
        <v>1072</v>
      </c>
      <c r="Z5538" t="s">
        <v>1904</v>
      </c>
      <c r="AA5538">
        <v>626795.1</v>
      </c>
      <c r="AB5538" s="198">
        <v>37043.591666666667</v>
      </c>
      <c r="AC5538" s="198">
        <v>37072.591666666667</v>
      </c>
    </row>
    <row r="5539" spans="1:29" x14ac:dyDescent="0.25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300000</v>
      </c>
      <c r="G5539" s="202">
        <v>1314792</v>
      </c>
      <c r="H5539" s="198">
        <v>37041.590011574073</v>
      </c>
      <c r="I5539" t="s">
        <v>3225</v>
      </c>
      <c r="M5539" t="s">
        <v>2946</v>
      </c>
      <c r="N5539" t="s">
        <v>1268</v>
      </c>
      <c r="O5539" t="s">
        <v>2049</v>
      </c>
      <c r="Q5539" s="199">
        <v>10000</v>
      </c>
      <c r="S5539" t="s">
        <v>2947</v>
      </c>
      <c r="T5539" t="s">
        <v>3255</v>
      </c>
      <c r="U5539" s="201">
        <v>3.7749999999999999</v>
      </c>
      <c r="V5539" t="s">
        <v>1437</v>
      </c>
      <c r="W5539" t="s">
        <v>91</v>
      </c>
      <c r="X5539" t="s">
        <v>1279</v>
      </c>
      <c r="Y5539" t="s">
        <v>3275</v>
      </c>
      <c r="Z5539" t="s">
        <v>1909</v>
      </c>
      <c r="AA5539" t="s">
        <v>4403</v>
      </c>
      <c r="AB5539" s="198">
        <v>37043.875</v>
      </c>
      <c r="AC5539" s="198">
        <v>37072.875</v>
      </c>
    </row>
    <row r="5540" spans="1:29" x14ac:dyDescent="0.25">
      <c r="A5540" s="44" t="str">
        <f t="shared" si="435"/>
        <v>US Crude Financial</v>
      </c>
      <c r="B5540" s="44" t="str">
        <f t="shared" si="436"/>
        <v>US</v>
      </c>
      <c r="C5540" s="44" t="str">
        <f t="shared" si="437"/>
        <v>Crude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40000</v>
      </c>
      <c r="G5540" s="202">
        <v>1314794</v>
      </c>
      <c r="H5540" s="198">
        <v>37041.59003472222</v>
      </c>
      <c r="I5540" t="s">
        <v>1395</v>
      </c>
      <c r="M5540" t="s">
        <v>3086</v>
      </c>
      <c r="N5540" t="s">
        <v>1063</v>
      </c>
      <c r="O5540" t="s">
        <v>1344</v>
      </c>
      <c r="Q5540" s="199">
        <v>40000</v>
      </c>
      <c r="S5540" t="s">
        <v>2953</v>
      </c>
      <c r="T5540" t="s">
        <v>3255</v>
      </c>
      <c r="U5540" s="201">
        <v>28.57</v>
      </c>
      <c r="V5540" t="s">
        <v>3344</v>
      </c>
      <c r="W5540" t="s">
        <v>1065</v>
      </c>
      <c r="X5540" t="s">
        <v>1120</v>
      </c>
      <c r="Y5540" t="s">
        <v>1670</v>
      </c>
      <c r="Z5540" t="s">
        <v>1909</v>
      </c>
      <c r="AA5540">
        <v>109950</v>
      </c>
      <c r="AB5540" s="198">
        <v>37073</v>
      </c>
      <c r="AC5540" s="198">
        <v>37103</v>
      </c>
    </row>
    <row r="5541" spans="1:29" x14ac:dyDescent="0.25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31</v>
      </c>
      <c r="F5541" s="213">
        <f t="shared" si="439"/>
        <v>620000</v>
      </c>
      <c r="G5541" s="202">
        <v>1314795</v>
      </c>
      <c r="H5541" s="198">
        <v>37041.590092592596</v>
      </c>
      <c r="I5541" t="s">
        <v>2976</v>
      </c>
      <c r="M5541" t="s">
        <v>2946</v>
      </c>
      <c r="N5541" t="s">
        <v>1268</v>
      </c>
      <c r="O5541" t="s">
        <v>1537</v>
      </c>
      <c r="Q5541" s="199">
        <v>20000</v>
      </c>
      <c r="S5541" t="s">
        <v>2947</v>
      </c>
      <c r="T5541" t="s">
        <v>3255</v>
      </c>
      <c r="U5541" s="201">
        <v>3.9849999999999999</v>
      </c>
      <c r="V5541" t="s">
        <v>1085</v>
      </c>
      <c r="W5541" t="s">
        <v>1767</v>
      </c>
      <c r="X5541" t="s">
        <v>1269</v>
      </c>
      <c r="Y5541" t="s">
        <v>3275</v>
      </c>
      <c r="Z5541" t="s">
        <v>1909</v>
      </c>
      <c r="AA5541" t="s">
        <v>4404</v>
      </c>
      <c r="AB5541" s="198">
        <v>37073.875</v>
      </c>
      <c r="AC5541" s="198">
        <v>37103.875</v>
      </c>
    </row>
    <row r="5542" spans="1:29" x14ac:dyDescent="0.25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30</v>
      </c>
      <c r="F5542" s="213">
        <f t="shared" si="439"/>
        <v>150000</v>
      </c>
      <c r="G5542" s="202">
        <v>1314796</v>
      </c>
      <c r="H5542" s="198">
        <v>37041.590127314812</v>
      </c>
      <c r="I5542" t="s">
        <v>1600</v>
      </c>
      <c r="M5542" t="s">
        <v>2946</v>
      </c>
      <c r="N5542" t="s">
        <v>1268</v>
      </c>
      <c r="O5542" t="s">
        <v>4151</v>
      </c>
      <c r="P5542" s="199">
        <v>5000</v>
      </c>
      <c r="S5542" t="s">
        <v>2947</v>
      </c>
      <c r="T5542" t="s">
        <v>3255</v>
      </c>
      <c r="U5542" s="201">
        <v>3.81</v>
      </c>
      <c r="V5542" t="s">
        <v>420</v>
      </c>
      <c r="W5542" t="s">
        <v>1402</v>
      </c>
      <c r="X5542" t="s">
        <v>1403</v>
      </c>
      <c r="Y5542" t="s">
        <v>3275</v>
      </c>
      <c r="Z5542" t="s">
        <v>1909</v>
      </c>
      <c r="AA5542" t="s">
        <v>4405</v>
      </c>
      <c r="AB5542" s="198">
        <v>37043.875</v>
      </c>
      <c r="AC5542" s="198">
        <v>37072.875</v>
      </c>
    </row>
    <row r="5543" spans="1:29" x14ac:dyDescent="0.25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77500</v>
      </c>
      <c r="G5543" s="202">
        <v>1314799</v>
      </c>
      <c r="H5543" s="198">
        <v>37041.590208333335</v>
      </c>
      <c r="I5543" t="s">
        <v>1272</v>
      </c>
      <c r="M5543" t="s">
        <v>2946</v>
      </c>
      <c r="N5543" t="s">
        <v>1268</v>
      </c>
      <c r="O5543" t="s">
        <v>1537</v>
      </c>
      <c r="P5543" s="199">
        <v>2500</v>
      </c>
      <c r="S5543" t="s">
        <v>2947</v>
      </c>
      <c r="T5543" t="s">
        <v>3255</v>
      </c>
      <c r="U5543" s="201">
        <v>3.98</v>
      </c>
      <c r="V5543" t="s">
        <v>318</v>
      </c>
      <c r="W5543" t="s">
        <v>1767</v>
      </c>
      <c r="X5543" t="s">
        <v>1269</v>
      </c>
      <c r="Y5543" t="s">
        <v>3275</v>
      </c>
      <c r="Z5543" t="s">
        <v>1909</v>
      </c>
      <c r="AA5543" t="s">
        <v>4406</v>
      </c>
      <c r="AB5543" s="198">
        <v>37073.875</v>
      </c>
      <c r="AC5543" s="198">
        <v>37103.875</v>
      </c>
    </row>
    <row r="5544" spans="1:29" x14ac:dyDescent="0.25">
      <c r="A5544" s="44" t="str">
        <f t="shared" si="435"/>
        <v>US Natural Gas Physical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1</v>
      </c>
      <c r="F5544" s="213">
        <f t="shared" si="439"/>
        <v>5000</v>
      </c>
      <c r="G5544" s="202">
        <v>1314798</v>
      </c>
      <c r="H5544" s="198">
        <v>37041.590208333335</v>
      </c>
      <c r="I5544" t="s">
        <v>1472</v>
      </c>
      <c r="M5544" t="s">
        <v>2946</v>
      </c>
      <c r="N5544" t="s">
        <v>1524</v>
      </c>
      <c r="O5544" t="s">
        <v>4344</v>
      </c>
      <c r="P5544" s="199">
        <v>5000</v>
      </c>
      <c r="S5544" t="s">
        <v>2947</v>
      </c>
      <c r="T5544" t="s">
        <v>3255</v>
      </c>
      <c r="U5544" s="201">
        <v>3.875</v>
      </c>
      <c r="V5544" t="s">
        <v>2964</v>
      </c>
      <c r="W5544" t="s">
        <v>1101</v>
      </c>
      <c r="X5544" t="s">
        <v>1102</v>
      </c>
      <c r="Y5544" t="s">
        <v>1528</v>
      </c>
      <c r="Z5544" t="s">
        <v>1909</v>
      </c>
      <c r="AA5544">
        <v>819282</v>
      </c>
      <c r="AB5544" s="198">
        <v>37043.875</v>
      </c>
      <c r="AC5544" s="198">
        <v>37043.875</v>
      </c>
    </row>
    <row r="5545" spans="1:29" x14ac:dyDescent="0.25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150000</v>
      </c>
      <c r="G5545" s="202">
        <v>1314801</v>
      </c>
      <c r="H5545" s="198">
        <v>37041.59033564815</v>
      </c>
      <c r="I5545" t="s">
        <v>1532</v>
      </c>
      <c r="M5545" t="s">
        <v>2946</v>
      </c>
      <c r="N5545" t="s">
        <v>1268</v>
      </c>
      <c r="O5545" t="s">
        <v>2814</v>
      </c>
      <c r="Q5545" s="199">
        <v>5000</v>
      </c>
      <c r="S5545" t="s">
        <v>2947</v>
      </c>
      <c r="T5545" t="s">
        <v>3255</v>
      </c>
      <c r="U5545" s="201">
        <v>2.6</v>
      </c>
      <c r="V5545" t="s">
        <v>1424</v>
      </c>
      <c r="W5545" t="s">
        <v>104</v>
      </c>
      <c r="X5545" t="s">
        <v>885</v>
      </c>
      <c r="Y5545" t="s">
        <v>3275</v>
      </c>
      <c r="Z5545" t="s">
        <v>1909</v>
      </c>
      <c r="AA5545" t="s">
        <v>4407</v>
      </c>
      <c r="AB5545" s="198">
        <v>37043.875</v>
      </c>
      <c r="AC5545" s="198">
        <v>37072.875</v>
      </c>
    </row>
    <row r="5546" spans="1:29" x14ac:dyDescent="0.25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151</v>
      </c>
      <c r="F5546" s="213">
        <f t="shared" si="439"/>
        <v>755000</v>
      </c>
      <c r="G5546" s="202">
        <v>1314802</v>
      </c>
      <c r="H5546" s="198">
        <v>37041.590451388889</v>
      </c>
      <c r="I5546" t="s">
        <v>1566</v>
      </c>
      <c r="M5546" t="s">
        <v>2946</v>
      </c>
      <c r="N5546" t="s">
        <v>1538</v>
      </c>
      <c r="O5546" t="s">
        <v>1380</v>
      </c>
      <c r="Q5546" s="199">
        <v>5000</v>
      </c>
      <c r="S5546" t="s">
        <v>2947</v>
      </c>
      <c r="T5546" t="s">
        <v>3255</v>
      </c>
      <c r="U5546" s="201">
        <v>1.425</v>
      </c>
      <c r="V5546" t="s">
        <v>4860</v>
      </c>
      <c r="W5546" t="s">
        <v>1539</v>
      </c>
      <c r="X5546" t="s">
        <v>1540</v>
      </c>
      <c r="Y5546" t="s">
        <v>3275</v>
      </c>
      <c r="Z5546" t="s">
        <v>1909</v>
      </c>
      <c r="AA5546" t="s">
        <v>4408</v>
      </c>
      <c r="AB5546" s="198">
        <v>37196</v>
      </c>
      <c r="AC5546" s="198">
        <v>37346</v>
      </c>
    </row>
    <row r="5547" spans="1:29" x14ac:dyDescent="0.25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31</v>
      </c>
      <c r="F5547" s="213">
        <f t="shared" si="439"/>
        <v>310000</v>
      </c>
      <c r="G5547" s="202">
        <v>1314804</v>
      </c>
      <c r="H5547" s="198">
        <v>37041.590509259258</v>
      </c>
      <c r="I5547" t="s">
        <v>2976</v>
      </c>
      <c r="M5547" t="s">
        <v>2946</v>
      </c>
      <c r="N5547" t="s">
        <v>1268</v>
      </c>
      <c r="O5547" t="s">
        <v>1537</v>
      </c>
      <c r="P5547" s="199">
        <v>10000</v>
      </c>
      <c r="S5547" t="s">
        <v>2947</v>
      </c>
      <c r="T5547" t="s">
        <v>3255</v>
      </c>
      <c r="U5547" s="201">
        <v>3.9750000000000001</v>
      </c>
      <c r="V5547" t="s">
        <v>3214</v>
      </c>
      <c r="W5547" t="s">
        <v>1767</v>
      </c>
      <c r="X5547" t="s">
        <v>1269</v>
      </c>
      <c r="Y5547" t="s">
        <v>3275</v>
      </c>
      <c r="Z5547" t="s">
        <v>1909</v>
      </c>
      <c r="AA5547" t="s">
        <v>4409</v>
      </c>
      <c r="AB5547" s="198">
        <v>37073.875</v>
      </c>
      <c r="AC5547" s="198">
        <v>37103.875</v>
      </c>
    </row>
    <row r="5548" spans="1:29" x14ac:dyDescent="0.25">
      <c r="A5548" s="44" t="str">
        <f t="shared" si="435"/>
        <v>US Natural Gas Financial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123</v>
      </c>
      <c r="F5548" s="213">
        <f t="shared" si="439"/>
        <v>615000</v>
      </c>
      <c r="G5548" s="202">
        <v>1314806</v>
      </c>
      <c r="H5548" s="198">
        <v>37041.590613425928</v>
      </c>
      <c r="I5548" t="s">
        <v>3427</v>
      </c>
      <c r="M5548" t="s">
        <v>2946</v>
      </c>
      <c r="N5548" t="s">
        <v>1268</v>
      </c>
      <c r="O5548" t="s">
        <v>251</v>
      </c>
      <c r="Q5548" s="199">
        <v>5000</v>
      </c>
      <c r="S5548" t="s">
        <v>2947</v>
      </c>
      <c r="T5548" t="s">
        <v>3255</v>
      </c>
      <c r="U5548" s="201">
        <v>4.07</v>
      </c>
      <c r="V5548" t="s">
        <v>1148</v>
      </c>
      <c r="W5548" t="s">
        <v>1767</v>
      </c>
      <c r="X5548" t="s">
        <v>1269</v>
      </c>
      <c r="Y5548" t="s">
        <v>3275</v>
      </c>
      <c r="Z5548" t="s">
        <v>1909</v>
      </c>
      <c r="AA5548" t="s">
        <v>4410</v>
      </c>
      <c r="AB5548" s="198">
        <v>37073</v>
      </c>
      <c r="AC5548" s="198">
        <v>37195</v>
      </c>
    </row>
    <row r="5549" spans="1:29" x14ac:dyDescent="0.25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1314805</v>
      </c>
      <c r="H5549" s="198">
        <v>37041.590613425928</v>
      </c>
      <c r="I5549" t="s">
        <v>1226</v>
      </c>
      <c r="M5549" t="s">
        <v>2946</v>
      </c>
      <c r="N5549" t="s">
        <v>1268</v>
      </c>
      <c r="O5549" t="s">
        <v>74</v>
      </c>
      <c r="Q5549" s="199">
        <v>10000</v>
      </c>
      <c r="S5549" t="s">
        <v>2947</v>
      </c>
      <c r="T5549" t="s">
        <v>3255</v>
      </c>
      <c r="U5549" s="201">
        <v>3.895</v>
      </c>
      <c r="V5549" t="s">
        <v>512</v>
      </c>
      <c r="W5549" t="s">
        <v>1580</v>
      </c>
      <c r="X5549" t="s">
        <v>1093</v>
      </c>
      <c r="Y5549" t="s">
        <v>3275</v>
      </c>
      <c r="Z5549" t="s">
        <v>1909</v>
      </c>
      <c r="AA5549" t="s">
        <v>4411</v>
      </c>
      <c r="AB5549" s="198">
        <v>37043.875</v>
      </c>
      <c r="AC5549" s="198">
        <v>37072.875</v>
      </c>
    </row>
    <row r="5550" spans="1:29" x14ac:dyDescent="0.25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155000</v>
      </c>
      <c r="G5550" s="202">
        <v>1314807</v>
      </c>
      <c r="H5550" s="198">
        <v>37041.590624999997</v>
      </c>
      <c r="I5550" t="s">
        <v>1254</v>
      </c>
      <c r="M5550" t="s">
        <v>2946</v>
      </c>
      <c r="N5550" t="s">
        <v>1268</v>
      </c>
      <c r="O5550" t="s">
        <v>1537</v>
      </c>
      <c r="P5550" s="199">
        <v>5000</v>
      </c>
      <c r="S5550" t="s">
        <v>2947</v>
      </c>
      <c r="T5550" t="s">
        <v>3255</v>
      </c>
      <c r="U5550" s="201">
        <v>3.9750000000000001</v>
      </c>
      <c r="V5550" t="s">
        <v>3221</v>
      </c>
      <c r="W5550" t="s">
        <v>1767</v>
      </c>
      <c r="X5550" t="s">
        <v>1269</v>
      </c>
      <c r="Y5550" t="s">
        <v>3275</v>
      </c>
      <c r="Z5550" t="s">
        <v>1909</v>
      </c>
      <c r="AA5550" t="s">
        <v>4412</v>
      </c>
      <c r="AB5550" s="198">
        <v>37073.875</v>
      </c>
      <c r="AC5550" s="198">
        <v>37103.875</v>
      </c>
    </row>
    <row r="5551" spans="1:29" x14ac:dyDescent="0.25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620000</v>
      </c>
      <c r="G5551" s="202">
        <v>1314810</v>
      </c>
      <c r="H5551" s="198">
        <v>37041.590763888889</v>
      </c>
      <c r="I5551" t="s">
        <v>2987</v>
      </c>
      <c r="M5551" t="s">
        <v>2946</v>
      </c>
      <c r="N5551" t="s">
        <v>1268</v>
      </c>
      <c r="O5551" t="s">
        <v>1537</v>
      </c>
      <c r="Q5551" s="199">
        <v>20000</v>
      </c>
      <c r="S5551" t="s">
        <v>2947</v>
      </c>
      <c r="T5551" t="s">
        <v>3255</v>
      </c>
      <c r="U5551" s="201">
        <v>3.98</v>
      </c>
      <c r="V5551" t="s">
        <v>3438</v>
      </c>
      <c r="W5551" t="s">
        <v>1767</v>
      </c>
      <c r="X5551" t="s">
        <v>1269</v>
      </c>
      <c r="Y5551" t="s">
        <v>3275</v>
      </c>
      <c r="Z5551" t="s">
        <v>1909</v>
      </c>
      <c r="AA5551" t="s">
        <v>4413</v>
      </c>
      <c r="AB5551" s="198">
        <v>37073.875</v>
      </c>
      <c r="AC5551" s="198">
        <v>37103.875</v>
      </c>
    </row>
    <row r="5552" spans="1:29" x14ac:dyDescent="0.25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30</v>
      </c>
      <c r="F5552" s="213">
        <f t="shared" si="439"/>
        <v>150000</v>
      </c>
      <c r="G5552" s="202">
        <v>1314811</v>
      </c>
      <c r="H5552" s="198">
        <v>37041.590902777774</v>
      </c>
      <c r="I5552" t="s">
        <v>1532</v>
      </c>
      <c r="M5552" t="s">
        <v>2946</v>
      </c>
      <c r="N5552" t="s">
        <v>1268</v>
      </c>
      <c r="O5552" t="s">
        <v>4101</v>
      </c>
      <c r="Q5552" s="199">
        <v>5000</v>
      </c>
      <c r="S5552" t="s">
        <v>2947</v>
      </c>
      <c r="T5552" t="s">
        <v>3255</v>
      </c>
      <c r="U5552" s="201">
        <v>3.1150000000000002</v>
      </c>
      <c r="V5552" t="s">
        <v>1424</v>
      </c>
      <c r="W5552" t="s">
        <v>2919</v>
      </c>
      <c r="X5552" t="s">
        <v>1210</v>
      </c>
      <c r="Y5552" t="s">
        <v>3275</v>
      </c>
      <c r="Z5552" t="s">
        <v>1909</v>
      </c>
      <c r="AA5552" t="s">
        <v>4414</v>
      </c>
      <c r="AB5552" s="198">
        <v>37043.875</v>
      </c>
      <c r="AC5552" s="198">
        <v>37072.875</v>
      </c>
    </row>
    <row r="5553" spans="1:29" x14ac:dyDescent="0.25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155000</v>
      </c>
      <c r="G5553" s="202">
        <v>1314812</v>
      </c>
      <c r="H5553" s="198">
        <v>37041.59097222222</v>
      </c>
      <c r="I5553" t="s">
        <v>1569</v>
      </c>
      <c r="M5553" t="s">
        <v>2946</v>
      </c>
      <c r="N5553" t="s">
        <v>1268</v>
      </c>
      <c r="O5553" t="s">
        <v>1537</v>
      </c>
      <c r="Q5553" s="199">
        <v>5000</v>
      </c>
      <c r="S5553" t="s">
        <v>2947</v>
      </c>
      <c r="T5553" t="s">
        <v>3255</v>
      </c>
      <c r="U5553" s="201">
        <v>3.9849999999999999</v>
      </c>
      <c r="V5553" t="s">
        <v>1088</v>
      </c>
      <c r="W5553" t="s">
        <v>1767</v>
      </c>
      <c r="X5553" t="s">
        <v>1269</v>
      </c>
      <c r="Y5553" t="s">
        <v>3275</v>
      </c>
      <c r="Z5553" t="s">
        <v>1909</v>
      </c>
      <c r="AA5553" t="s">
        <v>4415</v>
      </c>
      <c r="AB5553" s="198">
        <v>37073.875</v>
      </c>
      <c r="AC5553" s="198">
        <v>37103.875</v>
      </c>
    </row>
    <row r="5554" spans="1:29" x14ac:dyDescent="0.25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123</v>
      </c>
      <c r="F5554" s="213">
        <f t="shared" si="439"/>
        <v>615000</v>
      </c>
      <c r="G5554" s="202">
        <v>1314815</v>
      </c>
      <c r="H5554" s="198">
        <v>37041.59107638889</v>
      </c>
      <c r="I5554" t="s">
        <v>67</v>
      </c>
      <c r="M5554" t="s">
        <v>2946</v>
      </c>
      <c r="N5554" t="s">
        <v>1268</v>
      </c>
      <c r="O5554" t="s">
        <v>251</v>
      </c>
      <c r="Q5554" s="199">
        <v>5000</v>
      </c>
      <c r="S5554" t="s">
        <v>2947</v>
      </c>
      <c r="T5554" t="s">
        <v>3255</v>
      </c>
      <c r="U5554" s="201">
        <v>4.0750000000000002</v>
      </c>
      <c r="V5554" t="s">
        <v>2912</v>
      </c>
      <c r="W5554" t="s">
        <v>1767</v>
      </c>
      <c r="X5554" t="s">
        <v>1269</v>
      </c>
      <c r="Y5554" t="s">
        <v>3275</v>
      </c>
      <c r="Z5554" t="s">
        <v>1909</v>
      </c>
      <c r="AA5554" t="s">
        <v>4416</v>
      </c>
      <c r="AB5554" s="198">
        <v>37073</v>
      </c>
      <c r="AC5554" s="198">
        <v>37195</v>
      </c>
    </row>
    <row r="5555" spans="1:29" x14ac:dyDescent="0.25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30</v>
      </c>
      <c r="F5555" s="213">
        <f t="shared" si="439"/>
        <v>450000</v>
      </c>
      <c r="G5555" s="202">
        <v>1314814</v>
      </c>
      <c r="H5555" s="198">
        <v>37041.59107638889</v>
      </c>
      <c r="I5555" t="s">
        <v>3123</v>
      </c>
      <c r="M5555" t="s">
        <v>2946</v>
      </c>
      <c r="N5555" t="s">
        <v>1268</v>
      </c>
      <c r="O5555" t="s">
        <v>111</v>
      </c>
      <c r="Q5555" s="199">
        <v>15000</v>
      </c>
      <c r="S5555" t="s">
        <v>2947</v>
      </c>
      <c r="T5555" t="s">
        <v>3255</v>
      </c>
      <c r="U5555" s="201">
        <v>4.0999999999999996</v>
      </c>
      <c r="V5555" t="s">
        <v>898</v>
      </c>
      <c r="W5555" t="s">
        <v>1767</v>
      </c>
      <c r="X5555" t="s">
        <v>1269</v>
      </c>
      <c r="Y5555" t="s">
        <v>3275</v>
      </c>
      <c r="Z5555" t="s">
        <v>1909</v>
      </c>
      <c r="AA5555" t="s">
        <v>4417</v>
      </c>
      <c r="AB5555" s="198">
        <v>37135.875</v>
      </c>
      <c r="AC5555" s="198">
        <v>37164.875</v>
      </c>
    </row>
    <row r="5556" spans="1:29" x14ac:dyDescent="0.25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30</v>
      </c>
      <c r="F5556" s="213">
        <f t="shared" si="439"/>
        <v>300000</v>
      </c>
      <c r="G5556" s="202">
        <v>1314813</v>
      </c>
      <c r="H5556" s="198">
        <v>37041.59107638889</v>
      </c>
      <c r="I5556" t="s">
        <v>1200</v>
      </c>
      <c r="M5556" t="s">
        <v>2946</v>
      </c>
      <c r="N5556" t="s">
        <v>1268</v>
      </c>
      <c r="O5556" t="s">
        <v>74</v>
      </c>
      <c r="P5556" s="199">
        <v>10000</v>
      </c>
      <c r="S5556" t="s">
        <v>2947</v>
      </c>
      <c r="T5556" t="s">
        <v>3255</v>
      </c>
      <c r="U5556" s="201">
        <v>3.89</v>
      </c>
      <c r="V5556" t="s">
        <v>1201</v>
      </c>
      <c r="W5556" t="s">
        <v>1580</v>
      </c>
      <c r="X5556" t="s">
        <v>1093</v>
      </c>
      <c r="Y5556" t="s">
        <v>3275</v>
      </c>
      <c r="Z5556" t="s">
        <v>1909</v>
      </c>
      <c r="AA5556" t="s">
        <v>4418</v>
      </c>
      <c r="AB5556" s="198">
        <v>37043.875</v>
      </c>
      <c r="AC5556" s="198">
        <v>37072.875</v>
      </c>
    </row>
    <row r="5557" spans="1:29" x14ac:dyDescent="0.25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300000</v>
      </c>
      <c r="G5557" s="202">
        <v>1314819</v>
      </c>
      <c r="H5557" s="198">
        <v>37041.591307870367</v>
      </c>
      <c r="I5557" t="s">
        <v>2976</v>
      </c>
      <c r="M5557" t="s">
        <v>2946</v>
      </c>
      <c r="N5557" t="s">
        <v>1268</v>
      </c>
      <c r="O5557" t="s">
        <v>74</v>
      </c>
      <c r="Q5557" s="199">
        <v>10000</v>
      </c>
      <c r="S5557" t="s">
        <v>2947</v>
      </c>
      <c r="T5557" t="s">
        <v>3255</v>
      </c>
      <c r="U5557" s="201">
        <v>3.895</v>
      </c>
      <c r="V5557" t="s">
        <v>3214</v>
      </c>
      <c r="W5557" t="s">
        <v>1580</v>
      </c>
      <c r="X5557" t="s">
        <v>1093</v>
      </c>
      <c r="Y5557" t="s">
        <v>3275</v>
      </c>
      <c r="Z5557" t="s">
        <v>1909</v>
      </c>
      <c r="AA5557" t="s">
        <v>4419</v>
      </c>
      <c r="AB5557" s="198">
        <v>37043.875</v>
      </c>
      <c r="AC5557" s="198">
        <v>37072.875</v>
      </c>
    </row>
    <row r="5558" spans="1:29" x14ac:dyDescent="0.25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31</v>
      </c>
      <c r="F5558" s="213">
        <f t="shared" si="439"/>
        <v>310000</v>
      </c>
      <c r="G5558" s="202">
        <v>1314820</v>
      </c>
      <c r="H5558" s="198">
        <v>37041.591458333336</v>
      </c>
      <c r="I5558" t="s">
        <v>1430</v>
      </c>
      <c r="M5558" t="s">
        <v>2946</v>
      </c>
      <c r="N5558" t="s">
        <v>1268</v>
      </c>
      <c r="O5558" t="s">
        <v>1537</v>
      </c>
      <c r="P5558" s="199">
        <v>10000</v>
      </c>
      <c r="S5558" t="s">
        <v>2947</v>
      </c>
      <c r="T5558" t="s">
        <v>3255</v>
      </c>
      <c r="U5558" s="201">
        <v>3.98</v>
      </c>
      <c r="V5558" t="s">
        <v>496</v>
      </c>
      <c r="W5558" t="s">
        <v>1767</v>
      </c>
      <c r="X5558" t="s">
        <v>1269</v>
      </c>
      <c r="Y5558" t="s">
        <v>3275</v>
      </c>
      <c r="Z5558" t="s">
        <v>1909</v>
      </c>
      <c r="AA5558" t="s">
        <v>4420</v>
      </c>
      <c r="AB5558" s="198">
        <v>37073.875</v>
      </c>
      <c r="AC5558" s="198">
        <v>37103.875</v>
      </c>
    </row>
    <row r="5559" spans="1:29" x14ac:dyDescent="0.25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365</v>
      </c>
      <c r="F5559" s="213">
        <f t="shared" si="439"/>
        <v>1825000</v>
      </c>
      <c r="G5559" s="202">
        <v>1314822</v>
      </c>
      <c r="H5559" s="198">
        <v>37041.591678240744</v>
      </c>
      <c r="I5559" t="s">
        <v>2976</v>
      </c>
      <c r="M5559" t="s">
        <v>2946</v>
      </c>
      <c r="N5559" t="s">
        <v>1268</v>
      </c>
      <c r="O5559" t="s">
        <v>1578</v>
      </c>
      <c r="P5559" s="199">
        <v>5000</v>
      </c>
      <c r="S5559" t="s">
        <v>2947</v>
      </c>
      <c r="T5559" t="s">
        <v>3255</v>
      </c>
      <c r="U5559" s="201">
        <v>4.0549999999999997</v>
      </c>
      <c r="V5559" t="s">
        <v>1417</v>
      </c>
      <c r="W5559" t="s">
        <v>1767</v>
      </c>
      <c r="X5559" t="s">
        <v>1269</v>
      </c>
      <c r="Y5559" t="s">
        <v>3275</v>
      </c>
      <c r="Z5559" t="s">
        <v>1909</v>
      </c>
      <c r="AA5559" t="s">
        <v>4421</v>
      </c>
      <c r="AB5559" s="198">
        <v>37257.875</v>
      </c>
      <c r="AC5559" s="198">
        <v>37621.875</v>
      </c>
    </row>
    <row r="5560" spans="1:29" x14ac:dyDescent="0.25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31</v>
      </c>
      <c r="F5560" s="213">
        <f t="shared" si="439"/>
        <v>232500</v>
      </c>
      <c r="G5560" s="202">
        <v>1314823</v>
      </c>
      <c r="H5560" s="198">
        <v>37041.591747685183</v>
      </c>
      <c r="I5560" t="s">
        <v>2976</v>
      </c>
      <c r="M5560" t="s">
        <v>2946</v>
      </c>
      <c r="N5560" t="s">
        <v>1268</v>
      </c>
      <c r="O5560" t="s">
        <v>1537</v>
      </c>
      <c r="P5560" s="199">
        <v>7500</v>
      </c>
      <c r="S5560" t="s">
        <v>2947</v>
      </c>
      <c r="T5560" t="s">
        <v>3255</v>
      </c>
      <c r="U5560" s="201">
        <v>3.98</v>
      </c>
      <c r="V5560" t="s">
        <v>3214</v>
      </c>
      <c r="W5560" t="s">
        <v>1767</v>
      </c>
      <c r="X5560" t="s">
        <v>1269</v>
      </c>
      <c r="Y5560" t="s">
        <v>3275</v>
      </c>
      <c r="Z5560" t="s">
        <v>1909</v>
      </c>
      <c r="AA5560" t="s">
        <v>4422</v>
      </c>
      <c r="AB5560" s="198">
        <v>37073.875</v>
      </c>
      <c r="AC5560" s="198">
        <v>37103.875</v>
      </c>
    </row>
    <row r="5561" spans="1:29" x14ac:dyDescent="0.25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18810</v>
      </c>
      <c r="G5561" s="202">
        <v>1314824</v>
      </c>
      <c r="H5561" s="198">
        <v>37041.59175925926</v>
      </c>
      <c r="I5561" t="s">
        <v>3227</v>
      </c>
      <c r="M5561" t="s">
        <v>2946</v>
      </c>
      <c r="N5561" t="s">
        <v>1268</v>
      </c>
      <c r="O5561" t="s">
        <v>2320</v>
      </c>
      <c r="P5561" s="199">
        <v>627</v>
      </c>
      <c r="S5561" t="s">
        <v>2947</v>
      </c>
      <c r="T5561" t="s">
        <v>3255</v>
      </c>
      <c r="U5561" s="201">
        <v>3.9350000000000001</v>
      </c>
      <c r="V5561" t="s">
        <v>3369</v>
      </c>
      <c r="W5561" t="s">
        <v>89</v>
      </c>
      <c r="X5561" t="s">
        <v>90</v>
      </c>
      <c r="Y5561" t="s">
        <v>3275</v>
      </c>
      <c r="Z5561" t="s">
        <v>1909</v>
      </c>
      <c r="AA5561" t="s">
        <v>4423</v>
      </c>
      <c r="AB5561" s="198">
        <v>37043.875</v>
      </c>
      <c r="AC5561" s="198">
        <v>37072.875</v>
      </c>
    </row>
    <row r="5562" spans="1:29" x14ac:dyDescent="0.25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310000</v>
      </c>
      <c r="G5562" s="202">
        <v>1314826</v>
      </c>
      <c r="H5562" s="198">
        <v>37041.59202546296</v>
      </c>
      <c r="I5562" t="s">
        <v>2992</v>
      </c>
      <c r="M5562" t="s">
        <v>2946</v>
      </c>
      <c r="N5562" t="s">
        <v>1538</v>
      </c>
      <c r="O5562" t="s">
        <v>903</v>
      </c>
      <c r="P5562" s="199">
        <v>10000</v>
      </c>
      <c r="S5562" t="s">
        <v>2947</v>
      </c>
      <c r="T5562" t="s">
        <v>3255</v>
      </c>
      <c r="U5562" s="201">
        <v>-0.69</v>
      </c>
      <c r="V5562" t="s">
        <v>533</v>
      </c>
      <c r="W5562" t="s">
        <v>1469</v>
      </c>
      <c r="X5562" t="s">
        <v>1470</v>
      </c>
      <c r="Y5562" t="s">
        <v>3275</v>
      </c>
      <c r="Z5562" t="s">
        <v>1909</v>
      </c>
      <c r="AA5562" t="s">
        <v>4424</v>
      </c>
      <c r="AB5562" s="198">
        <v>37073.875</v>
      </c>
      <c r="AC5562" s="198">
        <v>37103.875</v>
      </c>
    </row>
    <row r="5563" spans="1:29" x14ac:dyDescent="0.25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30</v>
      </c>
      <c r="F5563" s="213">
        <f t="shared" si="439"/>
        <v>128460</v>
      </c>
      <c r="G5563" s="202">
        <v>1314827</v>
      </c>
      <c r="H5563" s="198">
        <v>37041.592349537037</v>
      </c>
      <c r="I5563" t="s">
        <v>3227</v>
      </c>
      <c r="M5563" t="s">
        <v>2946</v>
      </c>
      <c r="N5563" t="s">
        <v>1268</v>
      </c>
      <c r="O5563" t="s">
        <v>2320</v>
      </c>
      <c r="P5563" s="199">
        <v>4282</v>
      </c>
      <c r="S5563" t="s">
        <v>2947</v>
      </c>
      <c r="T5563" t="s">
        <v>3255</v>
      </c>
      <c r="U5563" s="201">
        <v>3.93</v>
      </c>
      <c r="V5563" t="s">
        <v>3369</v>
      </c>
      <c r="W5563" t="s">
        <v>89</v>
      </c>
      <c r="X5563" t="s">
        <v>90</v>
      </c>
      <c r="Y5563" t="s">
        <v>3275</v>
      </c>
      <c r="Z5563" t="s">
        <v>1909</v>
      </c>
      <c r="AA5563" t="s">
        <v>4425</v>
      </c>
      <c r="AB5563" s="198">
        <v>37043.875</v>
      </c>
      <c r="AC5563" s="198">
        <v>37072.875</v>
      </c>
    </row>
    <row r="5564" spans="1:29" x14ac:dyDescent="0.25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365</v>
      </c>
      <c r="F5564" s="213">
        <f t="shared" si="439"/>
        <v>1825000</v>
      </c>
      <c r="G5564" s="202">
        <v>1314829</v>
      </c>
      <c r="H5564" s="198">
        <v>37041.592418981483</v>
      </c>
      <c r="I5564" t="s">
        <v>1262</v>
      </c>
      <c r="M5564" t="s">
        <v>2946</v>
      </c>
      <c r="N5564" t="s">
        <v>1268</v>
      </c>
      <c r="O5564" t="s">
        <v>1578</v>
      </c>
      <c r="P5564" s="199">
        <v>5000</v>
      </c>
      <c r="S5564" t="s">
        <v>2947</v>
      </c>
      <c r="T5564" t="s">
        <v>3255</v>
      </c>
      <c r="U5564" s="201">
        <v>4.05</v>
      </c>
      <c r="V5564" t="s">
        <v>1680</v>
      </c>
      <c r="W5564" t="s">
        <v>1767</v>
      </c>
      <c r="X5564" t="s">
        <v>1269</v>
      </c>
      <c r="Y5564" t="s">
        <v>3275</v>
      </c>
      <c r="Z5564" t="s">
        <v>1909</v>
      </c>
      <c r="AA5564" t="s">
        <v>4426</v>
      </c>
      <c r="AB5564" s="198">
        <v>37257.875</v>
      </c>
      <c r="AC5564" s="198">
        <v>37621.875</v>
      </c>
    </row>
    <row r="5565" spans="1:29" x14ac:dyDescent="0.25">
      <c r="A5565" s="44" t="str">
        <f t="shared" si="435"/>
        <v xml:space="preserve"> Natural Gas Financial</v>
      </c>
      <c r="B5565" s="44" t="str">
        <f t="shared" si="436"/>
        <v/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92</v>
      </c>
      <c r="F5565" s="213">
        <f t="shared" si="439"/>
        <v>460000</v>
      </c>
      <c r="G5565" s="202">
        <v>1314830</v>
      </c>
      <c r="H5565" s="198">
        <v>37041.592430555553</v>
      </c>
      <c r="I5565" t="s">
        <v>1267</v>
      </c>
      <c r="M5565" t="s">
        <v>2946</v>
      </c>
      <c r="N5565" t="s">
        <v>3215</v>
      </c>
      <c r="O5565" t="s">
        <v>3022</v>
      </c>
      <c r="P5565" s="199">
        <v>5000</v>
      </c>
      <c r="S5565" t="s">
        <v>2947</v>
      </c>
      <c r="T5565" t="s">
        <v>3255</v>
      </c>
      <c r="U5565" s="201">
        <v>-0.28000000000000003</v>
      </c>
      <c r="V5565" t="s">
        <v>3172</v>
      </c>
      <c r="W5565" t="s">
        <v>3217</v>
      </c>
      <c r="X5565" t="s">
        <v>1401</v>
      </c>
      <c r="Y5565" t="s">
        <v>3275</v>
      </c>
      <c r="Z5565" t="s">
        <v>1910</v>
      </c>
      <c r="AA5565" t="s">
        <v>4427</v>
      </c>
      <c r="AB5565" s="198">
        <v>37073</v>
      </c>
      <c r="AC5565" s="198">
        <v>37164</v>
      </c>
    </row>
    <row r="5566" spans="1:29" x14ac:dyDescent="0.25">
      <c r="A5566" s="44" t="str">
        <f t="shared" si="435"/>
        <v>US Power Physical</v>
      </c>
      <c r="B5566" s="44" t="str">
        <f t="shared" si="436"/>
        <v>US</v>
      </c>
      <c r="C5566" s="44" t="str">
        <f t="shared" si="437"/>
        <v>Power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62</v>
      </c>
      <c r="F5566" s="213">
        <f t="shared" si="439"/>
        <v>3100</v>
      </c>
      <c r="G5566" s="202">
        <v>1314831</v>
      </c>
      <c r="H5566" s="198">
        <v>37041.592673611114</v>
      </c>
      <c r="I5566" t="s">
        <v>1258</v>
      </c>
      <c r="M5566" t="s">
        <v>1657</v>
      </c>
      <c r="N5566" t="s">
        <v>1259</v>
      </c>
      <c r="O5566" t="s">
        <v>910</v>
      </c>
      <c r="Q5566" s="199">
        <v>50</v>
      </c>
      <c r="S5566" t="s">
        <v>2945</v>
      </c>
      <c r="T5566" t="s">
        <v>3255</v>
      </c>
      <c r="U5566" s="201">
        <v>61.5</v>
      </c>
      <c r="V5566" t="s">
        <v>4428</v>
      </c>
      <c r="W5566" t="s">
        <v>1564</v>
      </c>
      <c r="X5566" t="s">
        <v>1565</v>
      </c>
      <c r="Y5566" t="s">
        <v>1072</v>
      </c>
      <c r="Z5566" t="s">
        <v>1904</v>
      </c>
      <c r="AA5566">
        <v>626799.1</v>
      </c>
      <c r="AB5566" s="198">
        <v>37073</v>
      </c>
      <c r="AC5566" s="198">
        <v>37134</v>
      </c>
    </row>
    <row r="5567" spans="1:29" x14ac:dyDescent="0.25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1</v>
      </c>
      <c r="F5567" s="213">
        <f t="shared" si="439"/>
        <v>50</v>
      </c>
      <c r="G5567" s="202">
        <v>1314832</v>
      </c>
      <c r="H5567" s="198">
        <v>37041.592858796299</v>
      </c>
      <c r="I5567" t="s">
        <v>2999</v>
      </c>
      <c r="M5567" t="s">
        <v>1657</v>
      </c>
      <c r="N5567" t="s">
        <v>1069</v>
      </c>
      <c r="O5567" t="s">
        <v>45</v>
      </c>
      <c r="Q5567" s="199">
        <v>50</v>
      </c>
      <c r="S5567" t="s">
        <v>2945</v>
      </c>
      <c r="T5567" t="s">
        <v>3255</v>
      </c>
      <c r="U5567" s="201">
        <v>44.75</v>
      </c>
      <c r="V5567" t="s">
        <v>3160</v>
      </c>
      <c r="W5567" t="s">
        <v>1242</v>
      </c>
      <c r="X5567" t="s">
        <v>2984</v>
      </c>
      <c r="Y5567" t="s">
        <v>1072</v>
      </c>
      <c r="Z5567" t="s">
        <v>1909</v>
      </c>
      <c r="AA5567">
        <v>626800.1</v>
      </c>
      <c r="AB5567" s="198">
        <v>37043.875</v>
      </c>
      <c r="AC5567" s="198">
        <v>37043.875</v>
      </c>
    </row>
    <row r="5568" spans="1:29" x14ac:dyDescent="0.25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</v>
      </c>
      <c r="F5568" s="213">
        <f t="shared" si="439"/>
        <v>50</v>
      </c>
      <c r="G5568" s="202">
        <v>1314833</v>
      </c>
      <c r="H5568" s="198">
        <v>37041.592893518522</v>
      </c>
      <c r="I5568" t="s">
        <v>2999</v>
      </c>
      <c r="M5568" t="s">
        <v>1657</v>
      </c>
      <c r="N5568" t="s">
        <v>1069</v>
      </c>
      <c r="O5568" t="s">
        <v>45</v>
      </c>
      <c r="Q5568" s="199">
        <v>50</v>
      </c>
      <c r="S5568" t="s">
        <v>2945</v>
      </c>
      <c r="T5568" t="s">
        <v>3255</v>
      </c>
      <c r="U5568" s="201">
        <v>45</v>
      </c>
      <c r="V5568" t="s">
        <v>3160</v>
      </c>
      <c r="W5568" t="s">
        <v>1242</v>
      </c>
      <c r="X5568" t="s">
        <v>2984</v>
      </c>
      <c r="Y5568" t="s">
        <v>1072</v>
      </c>
      <c r="Z5568" t="s">
        <v>1909</v>
      </c>
      <c r="AA5568">
        <v>626801.1</v>
      </c>
      <c r="AB5568" s="198">
        <v>37043.875</v>
      </c>
      <c r="AC5568" s="198">
        <v>37043.875</v>
      </c>
    </row>
    <row r="5569" spans="1:29" x14ac:dyDescent="0.25">
      <c r="A5569" s="44" t="str">
        <f t="shared" si="435"/>
        <v>US Power Financial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50</v>
      </c>
      <c r="G5569" s="202">
        <v>1314834</v>
      </c>
      <c r="H5569" s="198">
        <v>37041.592997685184</v>
      </c>
      <c r="I5569" t="s">
        <v>2999</v>
      </c>
      <c r="M5569" t="s">
        <v>1657</v>
      </c>
      <c r="N5569" t="s">
        <v>1069</v>
      </c>
      <c r="O5569" t="s">
        <v>45</v>
      </c>
      <c r="Q5569" s="199">
        <v>50</v>
      </c>
      <c r="S5569" t="s">
        <v>2945</v>
      </c>
      <c r="T5569" t="s">
        <v>3255</v>
      </c>
      <c r="U5569" s="201">
        <v>45.25</v>
      </c>
      <c r="V5569" t="s">
        <v>3160</v>
      </c>
      <c r="W5569" t="s">
        <v>1242</v>
      </c>
      <c r="X5569" t="s">
        <v>2984</v>
      </c>
      <c r="Y5569" t="s">
        <v>1072</v>
      </c>
      <c r="Z5569" t="s">
        <v>1909</v>
      </c>
      <c r="AA5569">
        <v>626802.1</v>
      </c>
      <c r="AB5569" s="198">
        <v>37043.875</v>
      </c>
      <c r="AC5569" s="198">
        <v>37043.875</v>
      </c>
    </row>
    <row r="5570" spans="1:29" x14ac:dyDescent="0.25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1314835</v>
      </c>
      <c r="H5570" s="198">
        <v>37041.59302083333</v>
      </c>
      <c r="I5570" t="s">
        <v>1226</v>
      </c>
      <c r="M5570" t="s">
        <v>2946</v>
      </c>
      <c r="N5570" t="s">
        <v>1268</v>
      </c>
      <c r="O5570" t="s">
        <v>74</v>
      </c>
      <c r="P5570" s="199">
        <v>5000</v>
      </c>
      <c r="S5570" t="s">
        <v>2947</v>
      </c>
      <c r="T5570" t="s">
        <v>3255</v>
      </c>
      <c r="U5570" s="201">
        <v>3.89</v>
      </c>
      <c r="V5570" t="s">
        <v>1486</v>
      </c>
      <c r="W5570" t="s">
        <v>1580</v>
      </c>
      <c r="X5570" t="s">
        <v>1093</v>
      </c>
      <c r="Y5570" t="s">
        <v>3275</v>
      </c>
      <c r="Z5570" t="s">
        <v>1909</v>
      </c>
      <c r="AA5570" t="s">
        <v>4429</v>
      </c>
      <c r="AB5570" s="198">
        <v>37043.875</v>
      </c>
      <c r="AC5570" s="198">
        <v>37072.875</v>
      </c>
    </row>
    <row r="5571" spans="1:29" x14ac:dyDescent="0.25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1500</v>
      </c>
      <c r="G5571" s="202">
        <v>1314836</v>
      </c>
      <c r="H5571" s="198">
        <v>37041.593217592592</v>
      </c>
      <c r="I5571" t="s">
        <v>2991</v>
      </c>
      <c r="M5571" t="s">
        <v>1657</v>
      </c>
      <c r="N5571" t="s">
        <v>2977</v>
      </c>
      <c r="O5571" t="s">
        <v>1536</v>
      </c>
      <c r="P5571" s="199">
        <v>50</v>
      </c>
      <c r="S5571" t="s">
        <v>2945</v>
      </c>
      <c r="T5571" t="s">
        <v>3255</v>
      </c>
      <c r="U5571" s="201">
        <v>46.75</v>
      </c>
      <c r="V5571" t="s">
        <v>1689</v>
      </c>
      <c r="W5571" t="s">
        <v>2993</v>
      </c>
      <c r="X5571" t="s">
        <v>1248</v>
      </c>
      <c r="Y5571" t="s">
        <v>1072</v>
      </c>
      <c r="Z5571" t="s">
        <v>1904</v>
      </c>
      <c r="AA5571">
        <v>626804.1</v>
      </c>
      <c r="AB5571" s="198">
        <v>37043.591666666667</v>
      </c>
      <c r="AC5571" s="198">
        <v>37072.591666666667</v>
      </c>
    </row>
    <row r="5572" spans="1:29" x14ac:dyDescent="0.25">
      <c r="A5572" s="44" t="str">
        <f t="shared" si="435"/>
        <v>US Power Physical</v>
      </c>
      <c r="B5572" s="44" t="str">
        <f t="shared" si="436"/>
        <v>US</v>
      </c>
      <c r="C5572" s="44" t="str">
        <f t="shared" si="437"/>
        <v>Power</v>
      </c>
      <c r="D5572" s="44" t="str">
        <f t="shared" si="438"/>
        <v>Physical</v>
      </c>
      <c r="E5572" s="44">
        <f>IF(VLOOKUP(S5572,'DD-Lookup'!$J$6:$L$50,3,FALSE)="Monthly",(YEAR(AC5572)-YEAR(AB5572))*12+MONTH(AC5572)-MONTH(AB5572)+1,(AC5572-AB5572+1))</f>
        <v>59</v>
      </c>
      <c r="F5572" s="213">
        <f t="shared" si="439"/>
        <v>2950</v>
      </c>
      <c r="G5572" s="202">
        <v>1314838</v>
      </c>
      <c r="H5572" s="198">
        <v>37041.5934375</v>
      </c>
      <c r="I5572" t="s">
        <v>2992</v>
      </c>
      <c r="M5572" t="s">
        <v>1657</v>
      </c>
      <c r="N5572" t="s">
        <v>1259</v>
      </c>
      <c r="O5572" t="s">
        <v>1358</v>
      </c>
      <c r="Q5572" s="199">
        <v>50</v>
      </c>
      <c r="S5572" t="s">
        <v>2945</v>
      </c>
      <c r="T5572" t="s">
        <v>3255</v>
      </c>
      <c r="U5572" s="201">
        <v>36.25</v>
      </c>
      <c r="V5572" t="s">
        <v>3159</v>
      </c>
      <c r="W5572" t="s">
        <v>1564</v>
      </c>
      <c r="X5572" t="s">
        <v>1565</v>
      </c>
      <c r="Y5572" t="s">
        <v>1072</v>
      </c>
      <c r="Z5572" t="s">
        <v>1904</v>
      </c>
      <c r="AA5572">
        <v>626806.1</v>
      </c>
      <c r="AB5572" s="198">
        <v>37257</v>
      </c>
      <c r="AC5572" s="198">
        <v>37315</v>
      </c>
    </row>
    <row r="5573" spans="1:29" x14ac:dyDescent="0.25">
      <c r="A5573" s="44" t="str">
        <f t="shared" si="435"/>
        <v xml:space="preserve"> Natural Gas Physical</v>
      </c>
      <c r="B5573" s="44" t="str">
        <f t="shared" si="436"/>
        <v/>
      </c>
      <c r="C5573" s="44" t="str">
        <f t="shared" si="437"/>
        <v>Natural Gas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</v>
      </c>
      <c r="G5573" s="202">
        <v>1314839</v>
      </c>
      <c r="H5573" s="198">
        <v>37041.593564814815</v>
      </c>
      <c r="I5573" t="s">
        <v>3381</v>
      </c>
      <c r="M5573" t="s">
        <v>2946</v>
      </c>
      <c r="N5573" t="s">
        <v>96</v>
      </c>
      <c r="O5573" t="s">
        <v>2345</v>
      </c>
      <c r="P5573" s="199">
        <v>5000</v>
      </c>
      <c r="S5573" t="s">
        <v>3329</v>
      </c>
      <c r="T5573" t="s">
        <v>97</v>
      </c>
      <c r="U5573" s="201">
        <v>5</v>
      </c>
      <c r="V5573" t="s">
        <v>3382</v>
      </c>
      <c r="W5573" t="s">
        <v>98</v>
      </c>
      <c r="X5573" t="s">
        <v>99</v>
      </c>
      <c r="Y5573" t="s">
        <v>1528</v>
      </c>
      <c r="Z5573" t="s">
        <v>1910</v>
      </c>
      <c r="AA5573">
        <v>819295</v>
      </c>
      <c r="AB5573" s="198">
        <v>37042.875</v>
      </c>
      <c r="AC5573" s="198">
        <v>37042.875</v>
      </c>
    </row>
    <row r="5574" spans="1:29" x14ac:dyDescent="0.25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30</v>
      </c>
      <c r="F5574" s="213">
        <f t="shared" si="439"/>
        <v>225000</v>
      </c>
      <c r="G5574" s="202">
        <v>1314841</v>
      </c>
      <c r="H5574" s="198">
        <v>37041.593761574077</v>
      </c>
      <c r="I5574" t="s">
        <v>1171</v>
      </c>
      <c r="M5574" t="s">
        <v>2946</v>
      </c>
      <c r="N5574" t="s">
        <v>1268</v>
      </c>
      <c r="O5574" t="s">
        <v>111</v>
      </c>
      <c r="P5574" s="199">
        <v>7500</v>
      </c>
      <c r="S5574" t="s">
        <v>2947</v>
      </c>
      <c r="T5574" t="s">
        <v>3255</v>
      </c>
      <c r="U5574" s="201">
        <v>4.0949999999999998</v>
      </c>
      <c r="V5574" t="s">
        <v>3037</v>
      </c>
      <c r="W5574" t="s">
        <v>1767</v>
      </c>
      <c r="X5574" t="s">
        <v>1269</v>
      </c>
      <c r="Y5574" t="s">
        <v>3275</v>
      </c>
      <c r="Z5574" t="s">
        <v>1909</v>
      </c>
      <c r="AA5574" t="s">
        <v>4430</v>
      </c>
      <c r="AB5574" s="198">
        <v>37135.875</v>
      </c>
      <c r="AC5574" s="198">
        <v>37164.875</v>
      </c>
    </row>
    <row r="5575" spans="1:29" x14ac:dyDescent="0.25">
      <c r="A5575" s="44" t="str">
        <f t="shared" si="435"/>
        <v>US Power Physical</v>
      </c>
      <c r="B5575" s="44" t="str">
        <f t="shared" si="436"/>
        <v>US</v>
      </c>
      <c r="C5575" s="44" t="str">
        <f t="shared" si="437"/>
        <v>Power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1</v>
      </c>
      <c r="F5575" s="213">
        <f t="shared" si="439"/>
        <v>50</v>
      </c>
      <c r="G5575" s="202">
        <v>1314840</v>
      </c>
      <c r="H5575" s="198">
        <v>37041.593761574077</v>
      </c>
      <c r="I5575" t="s">
        <v>3153</v>
      </c>
      <c r="M5575" t="s">
        <v>1657</v>
      </c>
      <c r="N5575" t="s">
        <v>2977</v>
      </c>
      <c r="O5575" t="s">
        <v>40</v>
      </c>
      <c r="P5575" s="199">
        <v>50</v>
      </c>
      <c r="S5575" t="s">
        <v>2945</v>
      </c>
      <c r="T5575" t="s">
        <v>3255</v>
      </c>
      <c r="U5575" s="201">
        <v>37</v>
      </c>
      <c r="V5575" t="s">
        <v>4431</v>
      </c>
      <c r="W5575" t="s">
        <v>1242</v>
      </c>
      <c r="X5575" t="s">
        <v>2984</v>
      </c>
      <c r="Y5575" t="s">
        <v>1072</v>
      </c>
      <c r="Z5575" t="s">
        <v>1904</v>
      </c>
      <c r="AA5575">
        <v>626807.1</v>
      </c>
      <c r="AB5575" s="198">
        <v>37043.875</v>
      </c>
      <c r="AC5575" s="198">
        <v>37043.875</v>
      </c>
    </row>
    <row r="5576" spans="1:29" x14ac:dyDescent="0.25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1314844</v>
      </c>
      <c r="H5576" s="198">
        <v>37041.593912037039</v>
      </c>
      <c r="I5576" t="s">
        <v>1600</v>
      </c>
      <c r="M5576" t="s">
        <v>2946</v>
      </c>
      <c r="N5576" t="s">
        <v>1268</v>
      </c>
      <c r="O5576" t="s">
        <v>3647</v>
      </c>
      <c r="P5576" s="199">
        <v>5000</v>
      </c>
      <c r="S5576" t="s">
        <v>2947</v>
      </c>
      <c r="T5576" t="s">
        <v>3255</v>
      </c>
      <c r="U5576" s="201">
        <v>3.76</v>
      </c>
      <c r="V5576" t="s">
        <v>420</v>
      </c>
      <c r="W5576" t="s">
        <v>2937</v>
      </c>
      <c r="X5576" t="s">
        <v>2938</v>
      </c>
      <c r="Y5576" t="s">
        <v>3275</v>
      </c>
      <c r="Z5576" t="s">
        <v>1909</v>
      </c>
      <c r="AA5576" t="s">
        <v>4432</v>
      </c>
      <c r="AB5576" s="198">
        <v>37043.875</v>
      </c>
      <c r="AC5576" s="198">
        <v>37072.875</v>
      </c>
    </row>
    <row r="5577" spans="1:29" x14ac:dyDescent="0.25">
      <c r="A5577" s="44" t="str">
        <f t="shared" si="435"/>
        <v>US Natural Gas Physical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Physical</v>
      </c>
      <c r="E5577" s="44">
        <f>IF(VLOOKUP(S5577,'DD-Lookup'!$J$6:$L$50,3,FALSE)="Monthly",(YEAR(AC5577)-YEAR(AB5577))*12+MONTH(AC5577)-MONTH(AB5577)+1,(AC5577-AB5577+1))</f>
        <v>30</v>
      </c>
      <c r="F5577" s="213">
        <f t="shared" si="439"/>
        <v>197280</v>
      </c>
      <c r="G5577" s="202">
        <v>1314845</v>
      </c>
      <c r="H5577" s="198">
        <v>37041.594166666669</v>
      </c>
      <c r="I5577" t="s">
        <v>4433</v>
      </c>
      <c r="M5577" t="s">
        <v>2946</v>
      </c>
      <c r="N5577" t="s">
        <v>1524</v>
      </c>
      <c r="O5577" t="s">
        <v>3383</v>
      </c>
      <c r="Q5577" s="199">
        <v>6576</v>
      </c>
      <c r="S5577" t="s">
        <v>2947</v>
      </c>
      <c r="T5577" t="s">
        <v>3255</v>
      </c>
      <c r="U5577" s="201">
        <v>4.08</v>
      </c>
      <c r="V5577" t="s">
        <v>4434</v>
      </c>
      <c r="W5577" t="s">
        <v>1117</v>
      </c>
      <c r="X5577" t="s">
        <v>1118</v>
      </c>
      <c r="Y5577" t="s">
        <v>1528</v>
      </c>
      <c r="Z5577" t="s">
        <v>1909</v>
      </c>
      <c r="AA5577">
        <v>819299</v>
      </c>
      <c r="AB5577" s="198">
        <v>37043.875</v>
      </c>
      <c r="AC5577" s="198">
        <v>37072.875</v>
      </c>
    </row>
    <row r="5578" spans="1:29" x14ac:dyDescent="0.25">
      <c r="A5578" s="44" t="str">
        <f t="shared" ref="A5578:A5641" si="440">B5578&amp;" "&amp;C5578&amp;" "&amp;D5578</f>
        <v>US Natural Gas Physical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Physical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102720</v>
      </c>
      <c r="G5578" s="202">
        <v>1314847</v>
      </c>
      <c r="H5578" s="198">
        <v>37041.594236111108</v>
      </c>
      <c r="I5578" t="s">
        <v>1262</v>
      </c>
      <c r="M5578" t="s">
        <v>2946</v>
      </c>
      <c r="N5578" t="s">
        <v>1524</v>
      </c>
      <c r="O5578" t="s">
        <v>2281</v>
      </c>
      <c r="Q5578" s="199">
        <v>3424</v>
      </c>
      <c r="S5578" t="s">
        <v>2947</v>
      </c>
      <c r="T5578" t="s">
        <v>3255</v>
      </c>
      <c r="U5578" s="201">
        <v>3.81</v>
      </c>
      <c r="V5578" t="s">
        <v>1333</v>
      </c>
      <c r="W5578" t="s">
        <v>1107</v>
      </c>
      <c r="X5578" t="s">
        <v>85</v>
      </c>
      <c r="Y5578" t="s">
        <v>1528</v>
      </c>
      <c r="Z5578" t="s">
        <v>1909</v>
      </c>
      <c r="AA5578">
        <v>819301</v>
      </c>
      <c r="AB5578" s="198">
        <v>37043.875</v>
      </c>
      <c r="AC5578" s="198">
        <v>37072.875</v>
      </c>
    </row>
    <row r="5579" spans="1:29" x14ac:dyDescent="0.25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1314852</v>
      </c>
      <c r="H5579" s="198">
        <v>37041.595000000001</v>
      </c>
      <c r="I5579" t="s">
        <v>1062</v>
      </c>
      <c r="M5579" t="s">
        <v>2946</v>
      </c>
      <c r="N5579" t="s">
        <v>1268</v>
      </c>
      <c r="O5579" t="s">
        <v>358</v>
      </c>
      <c r="Q5579" s="199">
        <v>5000</v>
      </c>
      <c r="S5579" t="s">
        <v>2947</v>
      </c>
      <c r="T5579" t="s">
        <v>3255</v>
      </c>
      <c r="U5579" s="201">
        <v>3.9874999999999998</v>
      </c>
      <c r="V5579" t="s">
        <v>1568</v>
      </c>
      <c r="W5579" t="s">
        <v>1767</v>
      </c>
      <c r="X5579" t="s">
        <v>1269</v>
      </c>
      <c r="Y5579" t="s">
        <v>3275</v>
      </c>
      <c r="Z5579" t="s">
        <v>1909</v>
      </c>
      <c r="AA5579" t="s">
        <v>4435</v>
      </c>
      <c r="AB5579" s="198">
        <v>37073.915972222225</v>
      </c>
      <c r="AC5579" s="198">
        <v>37103.915972222225</v>
      </c>
    </row>
    <row r="5580" spans="1:29" x14ac:dyDescent="0.25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31</v>
      </c>
      <c r="F5580" s="213">
        <f t="shared" si="444"/>
        <v>465000</v>
      </c>
      <c r="G5580" s="202">
        <v>1314853</v>
      </c>
      <c r="H5580" s="198">
        <v>37041.595092592594</v>
      </c>
      <c r="I5580" t="s">
        <v>1062</v>
      </c>
      <c r="M5580" t="s">
        <v>2946</v>
      </c>
      <c r="N5580" t="s">
        <v>1268</v>
      </c>
      <c r="O5580" t="s">
        <v>1537</v>
      </c>
      <c r="Q5580" s="199">
        <v>15000</v>
      </c>
      <c r="S5580" t="s">
        <v>2947</v>
      </c>
      <c r="T5580" t="s">
        <v>3255</v>
      </c>
      <c r="U5580" s="201">
        <v>3.99</v>
      </c>
      <c r="V5580" t="s">
        <v>1342</v>
      </c>
      <c r="W5580" t="s">
        <v>1767</v>
      </c>
      <c r="X5580" t="s">
        <v>1269</v>
      </c>
      <c r="Y5580" t="s">
        <v>3275</v>
      </c>
      <c r="Z5580" t="s">
        <v>1909</v>
      </c>
      <c r="AA5580" t="s">
        <v>4436</v>
      </c>
      <c r="AB5580" s="198">
        <v>37073.875</v>
      </c>
      <c r="AC5580" s="198">
        <v>37103.875</v>
      </c>
    </row>
    <row r="5581" spans="1:29" x14ac:dyDescent="0.25">
      <c r="A5581" s="44" t="str">
        <f t="shared" si="440"/>
        <v>US Natural Gas Financial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31</v>
      </c>
      <c r="F5581" s="213">
        <f t="shared" si="444"/>
        <v>155000</v>
      </c>
      <c r="G5581" s="202">
        <v>1314854</v>
      </c>
      <c r="H5581" s="198">
        <v>37041.595127314817</v>
      </c>
      <c r="I5581" t="s">
        <v>3409</v>
      </c>
      <c r="J5581" t="s">
        <v>1448</v>
      </c>
      <c r="K5581" t="s">
        <v>1257</v>
      </c>
      <c r="M5581" t="s">
        <v>2946</v>
      </c>
      <c r="N5581" t="s">
        <v>1538</v>
      </c>
      <c r="O5581" t="s">
        <v>2596</v>
      </c>
      <c r="Q5581" s="199">
        <v>5000</v>
      </c>
      <c r="S5581" t="s">
        <v>2947</v>
      </c>
      <c r="T5581" t="s">
        <v>3255</v>
      </c>
      <c r="U5581" s="201">
        <v>-1.3049999999999999</v>
      </c>
      <c r="V5581" t="s">
        <v>4437</v>
      </c>
      <c r="W5581" t="s">
        <v>106</v>
      </c>
      <c r="X5581" t="s">
        <v>107</v>
      </c>
      <c r="Y5581" t="s">
        <v>3275</v>
      </c>
      <c r="Z5581" t="s">
        <v>1909</v>
      </c>
      <c r="AA5581" t="s">
        <v>4438</v>
      </c>
      <c r="AB5581" s="198">
        <v>37073.875</v>
      </c>
      <c r="AC5581" s="198">
        <v>37103.875</v>
      </c>
    </row>
    <row r="5582" spans="1:29" x14ac:dyDescent="0.25">
      <c r="A5582" s="44" t="str">
        <f t="shared" si="440"/>
        <v xml:space="preserve"> Natural Gas Physical</v>
      </c>
      <c r="B5582" s="44" t="str">
        <f t="shared" si="441"/>
        <v/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2000</v>
      </c>
      <c r="G5582" s="202">
        <v>1314855</v>
      </c>
      <c r="H5582" s="198">
        <v>37041.596099537041</v>
      </c>
      <c r="I5582" t="s">
        <v>3358</v>
      </c>
      <c r="M5582" t="s">
        <v>2946</v>
      </c>
      <c r="N5582" t="s">
        <v>96</v>
      </c>
      <c r="O5582" t="s">
        <v>1016</v>
      </c>
      <c r="P5582" s="199">
        <v>2000</v>
      </c>
      <c r="S5582" t="s">
        <v>3329</v>
      </c>
      <c r="T5582" t="s">
        <v>97</v>
      </c>
      <c r="U5582" s="201">
        <v>4.96</v>
      </c>
      <c r="V5582" t="s">
        <v>3359</v>
      </c>
      <c r="W5582" t="s">
        <v>98</v>
      </c>
      <c r="X5582" t="s">
        <v>99</v>
      </c>
      <c r="Y5582" t="s">
        <v>1528</v>
      </c>
      <c r="Z5582" t="s">
        <v>1910</v>
      </c>
      <c r="AA5582">
        <v>819308</v>
      </c>
      <c r="AB5582" s="198">
        <v>37041.875</v>
      </c>
      <c r="AC5582" s="198">
        <v>37041.875</v>
      </c>
    </row>
    <row r="5583" spans="1:29" x14ac:dyDescent="0.25">
      <c r="A5583" s="44" t="str">
        <f t="shared" si="440"/>
        <v>US Power Financial</v>
      </c>
      <c r="B5583" s="44" t="str">
        <f t="shared" si="441"/>
        <v>US</v>
      </c>
      <c r="C5583" s="44" t="str">
        <f t="shared" si="442"/>
        <v>Power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50</v>
      </c>
      <c r="G5583" s="202">
        <v>1314857</v>
      </c>
      <c r="H5583" s="198">
        <v>37041.59642361111</v>
      </c>
      <c r="I5583" t="s">
        <v>1246</v>
      </c>
      <c r="M5583" t="s">
        <v>1657</v>
      </c>
      <c r="N5583" t="s">
        <v>1069</v>
      </c>
      <c r="O5583" t="s">
        <v>47</v>
      </c>
      <c r="P5583" s="199">
        <v>50</v>
      </c>
      <c r="S5583" t="s">
        <v>2945</v>
      </c>
      <c r="T5583" t="s">
        <v>3255</v>
      </c>
      <c r="U5583" s="201">
        <v>33.5</v>
      </c>
      <c r="V5583" t="s">
        <v>10</v>
      </c>
      <c r="W5583" t="s">
        <v>1242</v>
      </c>
      <c r="X5583" t="s">
        <v>2984</v>
      </c>
      <c r="Y5583" t="s">
        <v>1072</v>
      </c>
      <c r="Z5583" t="s">
        <v>1909</v>
      </c>
      <c r="AA5583">
        <v>626810.1</v>
      </c>
      <c r="AB5583" s="198">
        <v>37043.875</v>
      </c>
      <c r="AC5583" s="198">
        <v>37043.875</v>
      </c>
    </row>
    <row r="5584" spans="1:29" x14ac:dyDescent="0.25">
      <c r="A5584" s="44" t="str">
        <f t="shared" si="440"/>
        <v>US Power Financial</v>
      </c>
      <c r="B5584" s="44" t="str">
        <f t="shared" si="441"/>
        <v>US</v>
      </c>
      <c r="C5584" s="44" t="str">
        <f t="shared" si="442"/>
        <v>Power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</v>
      </c>
      <c r="G5584" s="202">
        <v>1314858</v>
      </c>
      <c r="H5584" s="198">
        <v>37041.596458333333</v>
      </c>
      <c r="I5584" t="s">
        <v>1532</v>
      </c>
      <c r="M5584" t="s">
        <v>1657</v>
      </c>
      <c r="N5584" t="s">
        <v>1069</v>
      </c>
      <c r="O5584" t="s">
        <v>47</v>
      </c>
      <c r="P5584" s="199">
        <v>50</v>
      </c>
      <c r="S5584" t="s">
        <v>2945</v>
      </c>
      <c r="T5584" t="s">
        <v>3255</v>
      </c>
      <c r="U5584" s="201">
        <v>33.25</v>
      </c>
      <c r="V5584" t="s">
        <v>2110</v>
      </c>
      <c r="W5584" t="s">
        <v>1242</v>
      </c>
      <c r="X5584" t="s">
        <v>2984</v>
      </c>
      <c r="Y5584" t="s">
        <v>1072</v>
      </c>
      <c r="Z5584" t="s">
        <v>1909</v>
      </c>
      <c r="AA5584">
        <v>626811.1</v>
      </c>
      <c r="AB5584" s="198">
        <v>37043.875</v>
      </c>
      <c r="AC5584" s="198">
        <v>37043.875</v>
      </c>
    </row>
    <row r="5585" spans="1:29" x14ac:dyDescent="0.25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30</v>
      </c>
      <c r="F5585" s="213">
        <f t="shared" si="444"/>
        <v>450000</v>
      </c>
      <c r="G5585" s="202">
        <v>1314859</v>
      </c>
      <c r="H5585" s="198">
        <v>37041.59648148148</v>
      </c>
      <c r="I5585" t="s">
        <v>1546</v>
      </c>
      <c r="M5585" t="s">
        <v>2946</v>
      </c>
      <c r="N5585" t="s">
        <v>1268</v>
      </c>
      <c r="O5585" t="s">
        <v>111</v>
      </c>
      <c r="Q5585" s="199">
        <v>15000</v>
      </c>
      <c r="S5585" t="s">
        <v>2947</v>
      </c>
      <c r="T5585" t="s">
        <v>3255</v>
      </c>
      <c r="U5585" s="201">
        <v>4.1100000000000003</v>
      </c>
      <c r="V5585" t="s">
        <v>1504</v>
      </c>
      <c r="W5585" t="s">
        <v>1767</v>
      </c>
      <c r="X5585" t="s">
        <v>1269</v>
      </c>
      <c r="Y5585" t="s">
        <v>3275</v>
      </c>
      <c r="Z5585" t="s">
        <v>1909</v>
      </c>
      <c r="AA5585" t="s">
        <v>4439</v>
      </c>
      <c r="AB5585" s="198">
        <v>37135.875</v>
      </c>
      <c r="AC5585" s="198">
        <v>37164.875</v>
      </c>
    </row>
    <row r="5586" spans="1:29" x14ac:dyDescent="0.25">
      <c r="A5586" s="44" t="str">
        <f t="shared" si="440"/>
        <v xml:space="preserve"> Natural Gas Financial</v>
      </c>
      <c r="B5586" s="44" t="str">
        <f t="shared" si="441"/>
        <v/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151</v>
      </c>
      <c r="F5586" s="213">
        <f t="shared" si="444"/>
        <v>453000</v>
      </c>
      <c r="G5586" s="202">
        <v>1314862</v>
      </c>
      <c r="H5586" s="198">
        <v>37041.596712962964</v>
      </c>
      <c r="I5586" t="s">
        <v>2992</v>
      </c>
      <c r="M5586" t="s">
        <v>2946</v>
      </c>
      <c r="N5586" t="s">
        <v>3215</v>
      </c>
      <c r="O5586" t="s">
        <v>3961</v>
      </c>
      <c r="Q5586" s="199">
        <v>3000</v>
      </c>
      <c r="S5586" t="s">
        <v>2947</v>
      </c>
      <c r="T5586" t="s">
        <v>3255</v>
      </c>
      <c r="U5586" s="201">
        <v>2.1</v>
      </c>
      <c r="V5586" t="s">
        <v>2961</v>
      </c>
      <c r="W5586" t="s">
        <v>3217</v>
      </c>
      <c r="X5586" t="s">
        <v>1401</v>
      </c>
      <c r="Y5586" t="s">
        <v>3275</v>
      </c>
      <c r="Z5586" t="s">
        <v>1910</v>
      </c>
      <c r="AA5586" t="s">
        <v>4440</v>
      </c>
      <c r="AB5586" s="198">
        <v>37196</v>
      </c>
      <c r="AC5586" s="198">
        <v>37346</v>
      </c>
    </row>
    <row r="5587" spans="1:29" x14ac:dyDescent="0.25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30</v>
      </c>
      <c r="F5587" s="213">
        <f t="shared" si="444"/>
        <v>300000</v>
      </c>
      <c r="G5587" s="202">
        <v>1314864</v>
      </c>
      <c r="H5587" s="198">
        <v>37041.596944444442</v>
      </c>
      <c r="I5587" t="s">
        <v>2992</v>
      </c>
      <c r="M5587" t="s">
        <v>2946</v>
      </c>
      <c r="N5587" t="s">
        <v>1268</v>
      </c>
      <c r="O5587" t="s">
        <v>54</v>
      </c>
      <c r="Q5587" s="199">
        <v>10000</v>
      </c>
      <c r="S5587" t="s">
        <v>2947</v>
      </c>
      <c r="T5587" t="s">
        <v>3255</v>
      </c>
      <c r="U5587" s="201">
        <v>4.3449999999999998</v>
      </c>
      <c r="V5587" t="s">
        <v>417</v>
      </c>
      <c r="W5587" t="s">
        <v>250</v>
      </c>
      <c r="X5587" t="s">
        <v>1167</v>
      </c>
      <c r="Y5587" t="s">
        <v>3275</v>
      </c>
      <c r="Z5587" t="s">
        <v>1909</v>
      </c>
      <c r="AA5587" t="s">
        <v>4441</v>
      </c>
      <c r="AB5587" s="198">
        <v>37043.875</v>
      </c>
      <c r="AC5587" s="198">
        <v>37072.875</v>
      </c>
    </row>
    <row r="5588" spans="1:29" x14ac:dyDescent="0.25">
      <c r="A5588" s="44" t="str">
        <f t="shared" si="440"/>
        <v>US Power Financial</v>
      </c>
      <c r="B5588" s="44" t="str">
        <f t="shared" si="441"/>
        <v>US</v>
      </c>
      <c r="C5588" s="44" t="str">
        <f t="shared" si="442"/>
        <v>Power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1</v>
      </c>
      <c r="F5588" s="213">
        <f t="shared" si="444"/>
        <v>50</v>
      </c>
      <c r="G5588" s="202">
        <v>1314865</v>
      </c>
      <c r="H5588" s="198">
        <v>37041.596944444442</v>
      </c>
      <c r="I5588" t="s">
        <v>1546</v>
      </c>
      <c r="M5588" t="s">
        <v>1657</v>
      </c>
      <c r="N5588" t="s">
        <v>1069</v>
      </c>
      <c r="O5588" t="s">
        <v>45</v>
      </c>
      <c r="P5588" s="199">
        <v>50</v>
      </c>
      <c r="S5588" t="s">
        <v>2945</v>
      </c>
      <c r="T5588" t="s">
        <v>3255</v>
      </c>
      <c r="U5588" s="201">
        <v>45</v>
      </c>
      <c r="V5588" t="s">
        <v>4800</v>
      </c>
      <c r="W5588" t="s">
        <v>1242</v>
      </c>
      <c r="X5588" t="s">
        <v>2984</v>
      </c>
      <c r="Y5588" t="s">
        <v>1072</v>
      </c>
      <c r="Z5588" t="s">
        <v>1909</v>
      </c>
      <c r="AA5588">
        <v>626812.1</v>
      </c>
      <c r="AB5588" s="198">
        <v>37043.875</v>
      </c>
      <c r="AC5588" s="198">
        <v>37043.875</v>
      </c>
    </row>
    <row r="5589" spans="1:29" x14ac:dyDescent="0.25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60000</v>
      </c>
      <c r="G5589" s="202">
        <v>1314867</v>
      </c>
      <c r="H5589" s="198">
        <v>37041.597187500003</v>
      </c>
      <c r="I5589" t="s">
        <v>1532</v>
      </c>
      <c r="M5589" t="s">
        <v>2946</v>
      </c>
      <c r="N5589" t="s">
        <v>1268</v>
      </c>
      <c r="O5589" t="s">
        <v>498</v>
      </c>
      <c r="Q5589" s="199">
        <v>2000</v>
      </c>
      <c r="S5589" t="s">
        <v>2947</v>
      </c>
      <c r="T5589" t="s">
        <v>3255</v>
      </c>
      <c r="U5589" s="201">
        <v>3.78</v>
      </c>
      <c r="V5589" t="s">
        <v>3415</v>
      </c>
      <c r="W5589" t="s">
        <v>2937</v>
      </c>
      <c r="X5589" t="s">
        <v>2938</v>
      </c>
      <c r="Y5589" t="s">
        <v>3275</v>
      </c>
      <c r="Z5589" t="s">
        <v>1909</v>
      </c>
      <c r="AA5589" t="s">
        <v>4442</v>
      </c>
      <c r="AB5589" s="198">
        <v>37043.875</v>
      </c>
      <c r="AC5589" s="198">
        <v>37072.875</v>
      </c>
    </row>
    <row r="5590" spans="1:29" x14ac:dyDescent="0.25">
      <c r="A5590" s="44" t="str">
        <f t="shared" si="440"/>
        <v>US Power Physical</v>
      </c>
      <c r="B5590" s="44" t="str">
        <f t="shared" si="441"/>
        <v>US</v>
      </c>
      <c r="C5590" s="44" t="str">
        <f t="shared" si="442"/>
        <v>Power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5</v>
      </c>
      <c r="F5590" s="213">
        <f t="shared" si="444"/>
        <v>250</v>
      </c>
      <c r="G5590" s="202">
        <v>1314869</v>
      </c>
      <c r="H5590" s="198">
        <v>37041.598124999997</v>
      </c>
      <c r="I5590" t="s">
        <v>3114</v>
      </c>
      <c r="M5590" t="s">
        <v>1657</v>
      </c>
      <c r="N5590" t="s">
        <v>2977</v>
      </c>
      <c r="O5590" t="s">
        <v>1159</v>
      </c>
      <c r="P5590" s="199">
        <v>50</v>
      </c>
      <c r="S5590" t="s">
        <v>2945</v>
      </c>
      <c r="T5590" t="s">
        <v>3255</v>
      </c>
      <c r="U5590" s="201">
        <v>36.25</v>
      </c>
      <c r="V5590" t="s">
        <v>1079</v>
      </c>
      <c r="W5590" t="s">
        <v>2981</v>
      </c>
      <c r="X5590" t="s">
        <v>2982</v>
      </c>
      <c r="Y5590" t="s">
        <v>1072</v>
      </c>
      <c r="Z5590" t="s">
        <v>1904</v>
      </c>
      <c r="AA5590">
        <v>626815.1</v>
      </c>
      <c r="AB5590" s="198">
        <v>37046.875</v>
      </c>
      <c r="AC5590" s="198">
        <v>37050.875</v>
      </c>
    </row>
    <row r="5591" spans="1:29" x14ac:dyDescent="0.25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30</v>
      </c>
      <c r="F5591" s="213">
        <f t="shared" si="444"/>
        <v>150000</v>
      </c>
      <c r="G5591" s="202">
        <v>1314872</v>
      </c>
      <c r="H5591" s="198">
        <v>37041.59820601852</v>
      </c>
      <c r="I5591" t="s">
        <v>1546</v>
      </c>
      <c r="M5591" t="s">
        <v>2946</v>
      </c>
      <c r="N5591" t="s">
        <v>1268</v>
      </c>
      <c r="O5591" t="s">
        <v>2814</v>
      </c>
      <c r="Q5591" s="199">
        <v>5000</v>
      </c>
      <c r="S5591" t="s">
        <v>2947</v>
      </c>
      <c r="T5591" t="s">
        <v>3255</v>
      </c>
      <c r="U5591" s="201">
        <v>2.63</v>
      </c>
      <c r="V5591" t="s">
        <v>2925</v>
      </c>
      <c r="W5591" t="s">
        <v>104</v>
      </c>
      <c r="X5591" t="s">
        <v>885</v>
      </c>
      <c r="Y5591" t="s">
        <v>3275</v>
      </c>
      <c r="Z5591" t="s">
        <v>1909</v>
      </c>
      <c r="AA5591" t="s">
        <v>4443</v>
      </c>
      <c r="AB5591" s="198">
        <v>37043.875</v>
      </c>
      <c r="AC5591" s="198">
        <v>37072.875</v>
      </c>
    </row>
    <row r="5592" spans="1:29" x14ac:dyDescent="0.25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30</v>
      </c>
      <c r="F5592" s="213">
        <f t="shared" si="444"/>
        <v>150000</v>
      </c>
      <c r="G5592" s="202">
        <v>1314874</v>
      </c>
      <c r="H5592" s="198">
        <v>37041.598298611112</v>
      </c>
      <c r="I5592" t="s">
        <v>1546</v>
      </c>
      <c r="M5592" t="s">
        <v>2946</v>
      </c>
      <c r="N5592" t="s">
        <v>1268</v>
      </c>
      <c r="O5592" t="s">
        <v>74</v>
      </c>
      <c r="P5592" s="199">
        <v>5000</v>
      </c>
      <c r="S5592" t="s">
        <v>2947</v>
      </c>
      <c r="T5592" t="s">
        <v>3255</v>
      </c>
      <c r="U5592" s="201">
        <v>3.9</v>
      </c>
      <c r="V5592" t="s">
        <v>4381</v>
      </c>
      <c r="W5592" t="s">
        <v>1580</v>
      </c>
      <c r="X5592" t="s">
        <v>1093</v>
      </c>
      <c r="Y5592" t="s">
        <v>3275</v>
      </c>
      <c r="Z5592" t="s">
        <v>1909</v>
      </c>
      <c r="AA5592" t="s">
        <v>4444</v>
      </c>
      <c r="AB5592" s="198">
        <v>37043.875</v>
      </c>
      <c r="AC5592" s="198">
        <v>37072.875</v>
      </c>
    </row>
    <row r="5593" spans="1:29" x14ac:dyDescent="0.25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150000</v>
      </c>
      <c r="G5593" s="202">
        <v>1314875</v>
      </c>
      <c r="H5593" s="198">
        <v>37041.598379629628</v>
      </c>
      <c r="I5593" t="s">
        <v>1324</v>
      </c>
      <c r="M5593" t="s">
        <v>2946</v>
      </c>
      <c r="N5593" t="s">
        <v>1268</v>
      </c>
      <c r="O5593" t="s">
        <v>4445</v>
      </c>
      <c r="Q5593" s="199">
        <v>5000</v>
      </c>
      <c r="S5593" t="s">
        <v>2947</v>
      </c>
      <c r="T5593" t="s">
        <v>3255</v>
      </c>
      <c r="U5593" s="201">
        <v>2.48</v>
      </c>
      <c r="V5593" t="s">
        <v>1151</v>
      </c>
      <c r="W5593" t="s">
        <v>3164</v>
      </c>
      <c r="X5593" t="s">
        <v>388</v>
      </c>
      <c r="Y5593" t="s">
        <v>3275</v>
      </c>
      <c r="Z5593" t="s">
        <v>1909</v>
      </c>
      <c r="AA5593" t="s">
        <v>4446</v>
      </c>
      <c r="AB5593" s="198">
        <v>37043.875</v>
      </c>
      <c r="AC5593" s="198">
        <v>37072.875</v>
      </c>
    </row>
    <row r="5594" spans="1:29" x14ac:dyDescent="0.25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30</v>
      </c>
      <c r="F5594" s="213">
        <f t="shared" si="444"/>
        <v>123000</v>
      </c>
      <c r="G5594" s="202">
        <v>1314876</v>
      </c>
      <c r="H5594" s="198">
        <v>37041.598587962966</v>
      </c>
      <c r="I5594" t="s">
        <v>1554</v>
      </c>
      <c r="M5594" t="s">
        <v>2946</v>
      </c>
      <c r="N5594" t="s">
        <v>1268</v>
      </c>
      <c r="O5594" t="s">
        <v>74</v>
      </c>
      <c r="P5594" s="199">
        <v>4100</v>
      </c>
      <c r="S5594" t="s">
        <v>2947</v>
      </c>
      <c r="T5594" t="s">
        <v>3255</v>
      </c>
      <c r="U5594" s="201">
        <v>3.9</v>
      </c>
      <c r="V5594" t="s">
        <v>380</v>
      </c>
      <c r="W5594" t="s">
        <v>1580</v>
      </c>
      <c r="X5594" t="s">
        <v>1093</v>
      </c>
      <c r="Y5594" t="s">
        <v>3275</v>
      </c>
      <c r="Z5594" t="s">
        <v>1909</v>
      </c>
      <c r="AA5594" t="s">
        <v>4447</v>
      </c>
      <c r="AB5594" s="198">
        <v>37043.875</v>
      </c>
      <c r="AC5594" s="198">
        <v>37072.875</v>
      </c>
    </row>
    <row r="5595" spans="1:29" x14ac:dyDescent="0.25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5</v>
      </c>
      <c r="F5595" s="213">
        <f t="shared" si="444"/>
        <v>250</v>
      </c>
      <c r="G5595" s="202">
        <v>1314877</v>
      </c>
      <c r="H5595" s="198">
        <v>37041.598738425928</v>
      </c>
      <c r="I5595" t="s">
        <v>2991</v>
      </c>
      <c r="M5595" t="s">
        <v>1657</v>
      </c>
      <c r="N5595" t="s">
        <v>2977</v>
      </c>
      <c r="O5595" t="s">
        <v>1158</v>
      </c>
      <c r="Q5595" s="199">
        <v>50</v>
      </c>
      <c r="S5595" t="s">
        <v>2945</v>
      </c>
      <c r="T5595" t="s">
        <v>3255</v>
      </c>
      <c r="U5595" s="201">
        <v>39</v>
      </c>
      <c r="V5595" t="s">
        <v>1689</v>
      </c>
      <c r="W5595" t="s">
        <v>2993</v>
      </c>
      <c r="X5595" t="s">
        <v>2994</v>
      </c>
      <c r="Y5595" t="s">
        <v>1072</v>
      </c>
      <c r="Z5595" t="s">
        <v>1904</v>
      </c>
      <c r="AA5595">
        <v>626817.1</v>
      </c>
      <c r="AB5595" s="198">
        <v>37046.875</v>
      </c>
      <c r="AC5595" s="198">
        <v>37050.875</v>
      </c>
    </row>
    <row r="5596" spans="1:29" x14ac:dyDescent="0.25">
      <c r="A5596" s="44" t="str">
        <f t="shared" si="440"/>
        <v>US Natural Gas Financial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31</v>
      </c>
      <c r="F5596" s="213">
        <f t="shared" si="444"/>
        <v>155000</v>
      </c>
      <c r="G5596" s="202">
        <v>1314879</v>
      </c>
      <c r="H5596" s="198">
        <v>37041.599768518521</v>
      </c>
      <c r="I5596" t="s">
        <v>1532</v>
      </c>
      <c r="M5596" t="s">
        <v>2946</v>
      </c>
      <c r="N5596" t="s">
        <v>1268</v>
      </c>
      <c r="O5596" t="s">
        <v>1537</v>
      </c>
      <c r="Q5596" s="199">
        <v>5000</v>
      </c>
      <c r="S5596" t="s">
        <v>2947</v>
      </c>
      <c r="T5596" t="s">
        <v>3255</v>
      </c>
      <c r="U5596" s="201">
        <v>3.9950000000000001</v>
      </c>
      <c r="V5596" t="s">
        <v>1205</v>
      </c>
      <c r="W5596" t="s">
        <v>1767</v>
      </c>
      <c r="X5596" t="s">
        <v>1269</v>
      </c>
      <c r="Y5596" t="s">
        <v>3275</v>
      </c>
      <c r="Z5596" t="s">
        <v>1909</v>
      </c>
      <c r="AA5596" t="s">
        <v>4448</v>
      </c>
      <c r="AB5596" s="198">
        <v>37073.875</v>
      </c>
      <c r="AC5596" s="198">
        <v>37103.875</v>
      </c>
    </row>
    <row r="5597" spans="1:29" x14ac:dyDescent="0.25">
      <c r="A5597" s="44" t="str">
        <f t="shared" si="440"/>
        <v>US Power Physical</v>
      </c>
      <c r="B5597" s="44" t="str">
        <f t="shared" si="441"/>
        <v>US</v>
      </c>
      <c r="C5597" s="44" t="str">
        <f t="shared" si="442"/>
        <v>Power</v>
      </c>
      <c r="D5597" s="44" t="str">
        <f t="shared" si="443"/>
        <v>Physical</v>
      </c>
      <c r="E5597" s="44">
        <f>IF(VLOOKUP(S5597,'DD-Lookup'!$J$6:$L$50,3,FALSE)="Monthly",(YEAR(AC5597)-YEAR(AB5597))*12+MONTH(AC5597)-MONTH(AB5597)+1,(AC5597-AB5597+1))</f>
        <v>5</v>
      </c>
      <c r="F5597" s="213">
        <f t="shared" si="444"/>
        <v>250</v>
      </c>
      <c r="G5597" s="202">
        <v>1314881</v>
      </c>
      <c r="H5597" s="198">
        <v>37041.600011574075</v>
      </c>
      <c r="I5597" t="s">
        <v>3228</v>
      </c>
      <c r="M5597" t="s">
        <v>1657</v>
      </c>
      <c r="N5597" t="s">
        <v>2977</v>
      </c>
      <c r="O5597" t="s">
        <v>1159</v>
      </c>
      <c r="P5597" s="199">
        <v>50</v>
      </c>
      <c r="S5597" t="s">
        <v>2945</v>
      </c>
      <c r="T5597" t="s">
        <v>3255</v>
      </c>
      <c r="U5597" s="201">
        <v>35.75</v>
      </c>
      <c r="V5597" t="s">
        <v>904</v>
      </c>
      <c r="W5597" t="s">
        <v>2981</v>
      </c>
      <c r="X5597" t="s">
        <v>2982</v>
      </c>
      <c r="Y5597" t="s">
        <v>1072</v>
      </c>
      <c r="Z5597" t="s">
        <v>1904</v>
      </c>
      <c r="AA5597">
        <v>626822.1</v>
      </c>
      <c r="AB5597" s="198">
        <v>37046.875</v>
      </c>
      <c r="AC5597" s="198">
        <v>37050.875</v>
      </c>
    </row>
    <row r="5598" spans="1:29" x14ac:dyDescent="0.25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184500</v>
      </c>
      <c r="G5598" s="202">
        <v>1314885</v>
      </c>
      <c r="H5598" s="198">
        <v>37041.600335648145</v>
      </c>
      <c r="I5598" t="s">
        <v>72</v>
      </c>
      <c r="M5598" t="s">
        <v>2946</v>
      </c>
      <c r="N5598" t="s">
        <v>3756</v>
      </c>
      <c r="O5598" t="s">
        <v>3757</v>
      </c>
      <c r="Q5598" s="199">
        <v>1500</v>
      </c>
      <c r="S5598" t="s">
        <v>2947</v>
      </c>
      <c r="T5598" t="s">
        <v>3255</v>
      </c>
      <c r="U5598" s="201">
        <v>0.13500000000000001</v>
      </c>
      <c r="V5598" t="s">
        <v>4786</v>
      </c>
      <c r="W5598" t="s">
        <v>89</v>
      </c>
      <c r="X5598" t="s">
        <v>1576</v>
      </c>
      <c r="Y5598" t="s">
        <v>1528</v>
      </c>
      <c r="Z5598" t="s">
        <v>1909</v>
      </c>
      <c r="AA5598" t="s">
        <v>4449</v>
      </c>
      <c r="AB5598" s="198">
        <v>37073</v>
      </c>
      <c r="AC5598" s="198">
        <v>37195</v>
      </c>
    </row>
    <row r="5599" spans="1:29" x14ac:dyDescent="0.25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30</v>
      </c>
      <c r="F5599" s="213">
        <f t="shared" si="444"/>
        <v>150000</v>
      </c>
      <c r="G5599" s="202">
        <v>1314888</v>
      </c>
      <c r="H5599" s="198">
        <v>37041.600393518522</v>
      </c>
      <c r="I5599" t="s">
        <v>4255</v>
      </c>
      <c r="M5599" t="s">
        <v>2946</v>
      </c>
      <c r="N5599" t="s">
        <v>1268</v>
      </c>
      <c r="O5599" t="s">
        <v>74</v>
      </c>
      <c r="Q5599" s="199">
        <v>5000</v>
      </c>
      <c r="S5599" t="s">
        <v>2947</v>
      </c>
      <c r="T5599" t="s">
        <v>3255</v>
      </c>
      <c r="U5599" s="201">
        <v>3.91</v>
      </c>
      <c r="V5599" t="s">
        <v>4256</v>
      </c>
      <c r="W5599" t="s">
        <v>1580</v>
      </c>
      <c r="X5599" t="s">
        <v>1093</v>
      </c>
      <c r="Y5599" t="s">
        <v>3275</v>
      </c>
      <c r="Z5599" t="s">
        <v>1909</v>
      </c>
      <c r="AA5599" t="s">
        <v>4450</v>
      </c>
      <c r="AB5599" s="198">
        <v>37043.875</v>
      </c>
      <c r="AC5599" s="198">
        <v>37072.875</v>
      </c>
    </row>
    <row r="5600" spans="1:29" x14ac:dyDescent="0.25">
      <c r="A5600" s="44" t="str">
        <f t="shared" si="440"/>
        <v>US Natural Gas Financial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150000</v>
      </c>
      <c r="G5600" s="202">
        <v>1314889</v>
      </c>
      <c r="H5600" s="198">
        <v>37041.600497685184</v>
      </c>
      <c r="I5600" t="s">
        <v>2976</v>
      </c>
      <c r="M5600" t="s">
        <v>2946</v>
      </c>
      <c r="N5600" t="s">
        <v>1268</v>
      </c>
      <c r="O5600" t="s">
        <v>74</v>
      </c>
      <c r="Q5600" s="199">
        <v>5000</v>
      </c>
      <c r="S5600" t="s">
        <v>2947</v>
      </c>
      <c r="T5600" t="s">
        <v>3255</v>
      </c>
      <c r="U5600" s="201">
        <v>3.91</v>
      </c>
      <c r="V5600" t="s">
        <v>39</v>
      </c>
      <c r="W5600" t="s">
        <v>1580</v>
      </c>
      <c r="X5600" t="s">
        <v>1093</v>
      </c>
      <c r="Y5600" t="s">
        <v>3275</v>
      </c>
      <c r="Z5600" t="s">
        <v>1909</v>
      </c>
      <c r="AA5600" t="s">
        <v>4451</v>
      </c>
      <c r="AB5600" s="198">
        <v>37043.875</v>
      </c>
      <c r="AC5600" s="198">
        <v>37072.875</v>
      </c>
    </row>
    <row r="5601" spans="1:29" x14ac:dyDescent="0.25">
      <c r="A5601" s="44" t="str">
        <f t="shared" si="440"/>
        <v>US Natural Gas Physical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Physical</v>
      </c>
      <c r="E5601" s="44">
        <f>IF(VLOOKUP(S5601,'DD-Lookup'!$J$6:$L$50,3,FALSE)="Monthly",(YEAR(AC5601)-YEAR(AB5601))*12+MONTH(AC5601)-MONTH(AB5601)+1,(AC5601-AB5601+1))</f>
        <v>151</v>
      </c>
      <c r="F5601" s="213">
        <f t="shared" si="444"/>
        <v>151000</v>
      </c>
      <c r="G5601" s="202">
        <v>1314891</v>
      </c>
      <c r="H5601" s="198">
        <v>37041.600682870368</v>
      </c>
      <c r="I5601" t="s">
        <v>72</v>
      </c>
      <c r="M5601" t="s">
        <v>2946</v>
      </c>
      <c r="N5601" t="s">
        <v>3756</v>
      </c>
      <c r="O5601" t="s">
        <v>4026</v>
      </c>
      <c r="Q5601" s="199">
        <v>1000</v>
      </c>
      <c r="S5601" t="s">
        <v>2947</v>
      </c>
      <c r="T5601" t="s">
        <v>3255</v>
      </c>
      <c r="U5601" s="201">
        <v>0.22500000000000001</v>
      </c>
      <c r="V5601" t="s">
        <v>4786</v>
      </c>
      <c r="W5601" t="s">
        <v>89</v>
      </c>
      <c r="X5601" t="s">
        <v>1576</v>
      </c>
      <c r="Y5601" t="s">
        <v>1528</v>
      </c>
      <c r="Z5601" t="s">
        <v>1909</v>
      </c>
      <c r="AA5601" t="s">
        <v>4452</v>
      </c>
      <c r="AB5601" s="198">
        <v>37196</v>
      </c>
      <c r="AC5601" s="198">
        <v>37346</v>
      </c>
    </row>
    <row r="5602" spans="1:29" x14ac:dyDescent="0.25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31</v>
      </c>
      <c r="F5602" s="213">
        <f t="shared" si="444"/>
        <v>310000</v>
      </c>
      <c r="G5602" s="202">
        <v>1314894</v>
      </c>
      <c r="H5602" s="198">
        <v>37041.60083333333</v>
      </c>
      <c r="I5602" t="s">
        <v>1523</v>
      </c>
      <c r="M5602" t="s">
        <v>2946</v>
      </c>
      <c r="N5602" t="s">
        <v>1268</v>
      </c>
      <c r="O5602" t="s">
        <v>1537</v>
      </c>
      <c r="Q5602" s="199">
        <v>10000</v>
      </c>
      <c r="S5602" t="s">
        <v>2947</v>
      </c>
      <c r="T5602" t="s">
        <v>3255</v>
      </c>
      <c r="U5602" s="201">
        <v>4</v>
      </c>
      <c r="V5602" t="s">
        <v>1115</v>
      </c>
      <c r="W5602" t="s">
        <v>1767</v>
      </c>
      <c r="X5602" t="s">
        <v>1269</v>
      </c>
      <c r="Y5602" t="s">
        <v>3275</v>
      </c>
      <c r="Z5602" t="s">
        <v>1909</v>
      </c>
      <c r="AA5602" t="s">
        <v>4453</v>
      </c>
      <c r="AB5602" s="198">
        <v>37073.875</v>
      </c>
      <c r="AC5602" s="198">
        <v>37103.875</v>
      </c>
    </row>
    <row r="5603" spans="1:29" x14ac:dyDescent="0.25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31</v>
      </c>
      <c r="F5603" s="213">
        <f t="shared" si="444"/>
        <v>310000</v>
      </c>
      <c r="G5603" s="202">
        <v>1314896</v>
      </c>
      <c r="H5603" s="198">
        <v>37041.600868055553</v>
      </c>
      <c r="I5603" t="s">
        <v>3225</v>
      </c>
      <c r="M5603" t="s">
        <v>2946</v>
      </c>
      <c r="N5603" t="s">
        <v>1268</v>
      </c>
      <c r="O5603" t="s">
        <v>1278</v>
      </c>
      <c r="Q5603" s="199">
        <v>10000</v>
      </c>
      <c r="S5603" t="s">
        <v>2947</v>
      </c>
      <c r="T5603" t="s">
        <v>3255</v>
      </c>
      <c r="U5603" s="201">
        <v>4.0774999999999997</v>
      </c>
      <c r="V5603" t="s">
        <v>1198</v>
      </c>
      <c r="W5603" t="s">
        <v>1767</v>
      </c>
      <c r="X5603" t="s">
        <v>1269</v>
      </c>
      <c r="Y5603" t="s">
        <v>3275</v>
      </c>
      <c r="Z5603" t="s">
        <v>1909</v>
      </c>
      <c r="AA5603" t="s">
        <v>4454</v>
      </c>
      <c r="AB5603" s="198">
        <v>37104.875</v>
      </c>
      <c r="AC5603" s="198">
        <v>37134.875</v>
      </c>
    </row>
    <row r="5604" spans="1:29" x14ac:dyDescent="0.25">
      <c r="A5604" s="44" t="str">
        <f t="shared" si="440"/>
        <v>US Crude Financial</v>
      </c>
      <c r="B5604" s="44" t="str">
        <f t="shared" si="441"/>
        <v>US</v>
      </c>
      <c r="C5604" s="44" t="str">
        <f t="shared" si="442"/>
        <v>Crude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25000</v>
      </c>
      <c r="G5604" s="202">
        <v>1314898</v>
      </c>
      <c r="H5604" s="198">
        <v>37041.600902777776</v>
      </c>
      <c r="I5604" t="s">
        <v>60</v>
      </c>
      <c r="M5604" t="s">
        <v>3086</v>
      </c>
      <c r="N5604" t="s">
        <v>1063</v>
      </c>
      <c r="O5604" t="s">
        <v>2972</v>
      </c>
      <c r="P5604" s="199">
        <v>25000</v>
      </c>
      <c r="S5604" t="s">
        <v>2953</v>
      </c>
      <c r="T5604" t="s">
        <v>3255</v>
      </c>
      <c r="U5604" s="201">
        <v>28.55</v>
      </c>
      <c r="V5604" t="s">
        <v>1510</v>
      </c>
      <c r="W5604" t="s">
        <v>1065</v>
      </c>
      <c r="X5604" t="s">
        <v>1066</v>
      </c>
      <c r="Y5604" t="s">
        <v>1670</v>
      </c>
      <c r="Z5604" t="s">
        <v>1909</v>
      </c>
      <c r="AA5604">
        <v>109966</v>
      </c>
      <c r="AB5604" s="198">
        <v>37073</v>
      </c>
      <c r="AC5604" s="198">
        <v>37103</v>
      </c>
    </row>
    <row r="5605" spans="1:29" x14ac:dyDescent="0.25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123</v>
      </c>
      <c r="F5605" s="213">
        <f t="shared" si="444"/>
        <v>615000</v>
      </c>
      <c r="G5605" s="202">
        <v>1314899</v>
      </c>
      <c r="H5605" s="198">
        <v>37041.600914351853</v>
      </c>
      <c r="I5605" t="s">
        <v>1267</v>
      </c>
      <c r="M5605" t="s">
        <v>2946</v>
      </c>
      <c r="N5605" t="s">
        <v>1268</v>
      </c>
      <c r="O5605" t="s">
        <v>251</v>
      </c>
      <c r="Q5605" s="199">
        <v>5000</v>
      </c>
      <c r="S5605" t="s">
        <v>2947</v>
      </c>
      <c r="T5605" t="s">
        <v>3255</v>
      </c>
      <c r="U5605" s="201">
        <v>4.08</v>
      </c>
      <c r="V5605" t="s">
        <v>1490</v>
      </c>
      <c r="W5605" t="s">
        <v>1767</v>
      </c>
      <c r="X5605" t="s">
        <v>1269</v>
      </c>
      <c r="Y5605" t="s">
        <v>3275</v>
      </c>
      <c r="Z5605" t="s">
        <v>1909</v>
      </c>
      <c r="AA5605" t="s">
        <v>4455</v>
      </c>
      <c r="AB5605" s="198">
        <v>37073</v>
      </c>
      <c r="AC5605" s="198">
        <v>37195</v>
      </c>
    </row>
    <row r="5606" spans="1:29" x14ac:dyDescent="0.25">
      <c r="A5606" s="44" t="str">
        <f t="shared" si="440"/>
        <v>US Natural Gas Financial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300000</v>
      </c>
      <c r="G5606" s="202">
        <v>1314900</v>
      </c>
      <c r="H5606" s="198">
        <v>37041.600949074076</v>
      </c>
      <c r="I5606" t="s">
        <v>2910</v>
      </c>
      <c r="M5606" t="s">
        <v>2946</v>
      </c>
      <c r="N5606" t="s">
        <v>1268</v>
      </c>
      <c r="O5606" t="s">
        <v>74</v>
      </c>
      <c r="Q5606" s="199">
        <v>10000</v>
      </c>
      <c r="S5606" t="s">
        <v>2947</v>
      </c>
      <c r="T5606" t="s">
        <v>3255</v>
      </c>
      <c r="U5606" s="201">
        <v>3.915</v>
      </c>
      <c r="V5606" t="s">
        <v>3908</v>
      </c>
      <c r="W5606" t="s">
        <v>1580</v>
      </c>
      <c r="X5606" t="s">
        <v>1093</v>
      </c>
      <c r="Y5606" t="s">
        <v>3275</v>
      </c>
      <c r="Z5606" t="s">
        <v>1909</v>
      </c>
      <c r="AA5606" t="s">
        <v>4456</v>
      </c>
      <c r="AB5606" s="198">
        <v>37043.875</v>
      </c>
      <c r="AC5606" s="198">
        <v>37072.875</v>
      </c>
    </row>
    <row r="5607" spans="1:29" x14ac:dyDescent="0.25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30</v>
      </c>
      <c r="F5607" s="213">
        <f t="shared" si="444"/>
        <v>300000</v>
      </c>
      <c r="G5607" s="202">
        <v>1314901</v>
      </c>
      <c r="H5607" s="198">
        <v>37041.601087962961</v>
      </c>
      <c r="I5607" t="s">
        <v>1323</v>
      </c>
      <c r="M5607" t="s">
        <v>2946</v>
      </c>
      <c r="N5607" t="s">
        <v>1268</v>
      </c>
      <c r="O5607" t="s">
        <v>436</v>
      </c>
      <c r="P5607" s="199">
        <v>10000</v>
      </c>
      <c r="S5607" t="s">
        <v>2947</v>
      </c>
      <c r="T5607" t="s">
        <v>3255</v>
      </c>
      <c r="U5607" s="201">
        <v>3.8374999999999999</v>
      </c>
      <c r="V5607" t="s">
        <v>1375</v>
      </c>
      <c r="W5607" t="s">
        <v>2914</v>
      </c>
      <c r="X5607" t="s">
        <v>2915</v>
      </c>
      <c r="Y5607" t="s">
        <v>3275</v>
      </c>
      <c r="Z5607" t="s">
        <v>1909</v>
      </c>
      <c r="AA5607" t="s">
        <v>4457</v>
      </c>
      <c r="AB5607" s="198">
        <v>37043.875</v>
      </c>
      <c r="AC5607" s="198">
        <v>37072.875</v>
      </c>
    </row>
    <row r="5608" spans="1:29" x14ac:dyDescent="0.25">
      <c r="A5608" s="44" t="str">
        <f t="shared" si="440"/>
        <v>US Natural Gas Financial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620000</v>
      </c>
      <c r="G5608" s="202">
        <v>1314902</v>
      </c>
      <c r="H5608" s="198">
        <v>37041.601099537038</v>
      </c>
      <c r="I5608" t="s">
        <v>1267</v>
      </c>
      <c r="M5608" t="s">
        <v>2946</v>
      </c>
      <c r="N5608" t="s">
        <v>1268</v>
      </c>
      <c r="O5608" t="s">
        <v>1278</v>
      </c>
      <c r="Q5608" s="199">
        <v>20000</v>
      </c>
      <c r="S5608" t="s">
        <v>2947</v>
      </c>
      <c r="T5608" t="s">
        <v>3255</v>
      </c>
      <c r="U5608" s="201">
        <v>4.0824999999999996</v>
      </c>
      <c r="V5608" t="s">
        <v>1490</v>
      </c>
      <c r="W5608" t="s">
        <v>1767</v>
      </c>
      <c r="X5608" t="s">
        <v>1269</v>
      </c>
      <c r="Y5608" t="s">
        <v>3275</v>
      </c>
      <c r="Z5608" t="s">
        <v>1909</v>
      </c>
      <c r="AA5608" t="s">
        <v>4458</v>
      </c>
      <c r="AB5608" s="198">
        <v>37104.875</v>
      </c>
      <c r="AC5608" s="198">
        <v>37134.875</v>
      </c>
    </row>
    <row r="5609" spans="1:29" x14ac:dyDescent="0.25">
      <c r="A5609" s="44" t="str">
        <f t="shared" si="440"/>
        <v>US Natural Gas Financial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620000</v>
      </c>
      <c r="G5609" s="202">
        <v>1314905</v>
      </c>
      <c r="H5609" s="198">
        <v>37041.601215277777</v>
      </c>
      <c r="I5609" t="s">
        <v>3225</v>
      </c>
      <c r="M5609" t="s">
        <v>2946</v>
      </c>
      <c r="N5609" t="s">
        <v>1268</v>
      </c>
      <c r="O5609" t="s">
        <v>1278</v>
      </c>
      <c r="Q5609" s="199">
        <v>20000</v>
      </c>
      <c r="S5609" t="s">
        <v>2947</v>
      </c>
      <c r="T5609" t="s">
        <v>3255</v>
      </c>
      <c r="U5609" s="201">
        <v>4.0875000000000004</v>
      </c>
      <c r="V5609" t="s">
        <v>1198</v>
      </c>
      <c r="W5609" t="s">
        <v>1767</v>
      </c>
      <c r="X5609" t="s">
        <v>1269</v>
      </c>
      <c r="Y5609" t="s">
        <v>3275</v>
      </c>
      <c r="Z5609" t="s">
        <v>1909</v>
      </c>
      <c r="AA5609" t="s">
        <v>4459</v>
      </c>
      <c r="AB5609" s="198">
        <v>37104.875</v>
      </c>
      <c r="AC5609" s="198">
        <v>37134.875</v>
      </c>
    </row>
    <row r="5610" spans="1:29" x14ac:dyDescent="0.25">
      <c r="A5610" s="44" t="str">
        <f t="shared" si="440"/>
        <v>US Power Physical</v>
      </c>
      <c r="B5610" s="44" t="str">
        <f t="shared" si="441"/>
        <v>US</v>
      </c>
      <c r="C5610" s="44" t="str">
        <f t="shared" si="442"/>
        <v>Power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5</v>
      </c>
      <c r="F5610" s="213">
        <f t="shared" si="444"/>
        <v>250</v>
      </c>
      <c r="G5610" s="202">
        <v>1314907</v>
      </c>
      <c r="H5610" s="198">
        <v>37041.601435185185</v>
      </c>
      <c r="I5610" t="s">
        <v>3228</v>
      </c>
      <c r="M5610" t="s">
        <v>1657</v>
      </c>
      <c r="N5610" t="s">
        <v>2977</v>
      </c>
      <c r="O5610" t="s">
        <v>32</v>
      </c>
      <c r="P5610" s="199">
        <v>50</v>
      </c>
      <c r="S5610" t="s">
        <v>2945</v>
      </c>
      <c r="T5610" t="s">
        <v>3255</v>
      </c>
      <c r="U5610" s="201">
        <v>47.5</v>
      </c>
      <c r="V5610" t="s">
        <v>1237</v>
      </c>
      <c r="W5610" t="s">
        <v>2985</v>
      </c>
      <c r="X5610" t="s">
        <v>1252</v>
      </c>
      <c r="Y5610" t="s">
        <v>1072</v>
      </c>
      <c r="Z5610" t="s">
        <v>1904</v>
      </c>
      <c r="AA5610">
        <v>626826.1</v>
      </c>
      <c r="AB5610" s="198">
        <v>37046.875</v>
      </c>
      <c r="AC5610" s="198">
        <v>37050.875</v>
      </c>
    </row>
    <row r="5611" spans="1:29" x14ac:dyDescent="0.25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155000</v>
      </c>
      <c r="G5611" s="202">
        <v>1314908</v>
      </c>
      <c r="H5611" s="198">
        <v>37041.601469907408</v>
      </c>
      <c r="I5611" t="s">
        <v>1464</v>
      </c>
      <c r="M5611" t="s">
        <v>2946</v>
      </c>
      <c r="N5611" t="s">
        <v>1268</v>
      </c>
      <c r="O5611" t="s">
        <v>1537</v>
      </c>
      <c r="P5611" s="199">
        <v>5000</v>
      </c>
      <c r="S5611" t="s">
        <v>2947</v>
      </c>
      <c r="T5611" t="s">
        <v>3255</v>
      </c>
      <c r="U5611" s="201">
        <v>4.0049999999999999</v>
      </c>
      <c r="V5611" t="s">
        <v>1165</v>
      </c>
      <c r="W5611" t="s">
        <v>1767</v>
      </c>
      <c r="X5611" t="s">
        <v>1269</v>
      </c>
      <c r="Y5611" t="s">
        <v>3275</v>
      </c>
      <c r="Z5611" t="s">
        <v>1909</v>
      </c>
      <c r="AA5611" t="s">
        <v>4460</v>
      </c>
      <c r="AB5611" s="198">
        <v>37073.875</v>
      </c>
      <c r="AC5611" s="198">
        <v>37103.875</v>
      </c>
    </row>
    <row r="5612" spans="1:29" x14ac:dyDescent="0.25">
      <c r="A5612" s="44" t="str">
        <f t="shared" si="440"/>
        <v>US LPG Financial</v>
      </c>
      <c r="B5612" s="44" t="str">
        <f t="shared" si="441"/>
        <v>US</v>
      </c>
      <c r="C5612" s="44" t="str">
        <f t="shared" si="442"/>
        <v>LPG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</v>
      </c>
      <c r="F5612" s="213">
        <f t="shared" si="444"/>
        <v>45000</v>
      </c>
      <c r="G5612" s="202">
        <v>1314911</v>
      </c>
      <c r="H5612" s="198">
        <v>37041.601655092592</v>
      </c>
      <c r="I5612" t="s">
        <v>2976</v>
      </c>
      <c r="M5612" t="s">
        <v>2951</v>
      </c>
      <c r="N5612" t="s">
        <v>3030</v>
      </c>
      <c r="O5612" t="s">
        <v>4461</v>
      </c>
      <c r="Q5612" s="199">
        <v>15000</v>
      </c>
      <c r="S5612" t="s">
        <v>1595</v>
      </c>
      <c r="T5612" t="s">
        <v>3255</v>
      </c>
      <c r="U5612" s="201">
        <v>34.75</v>
      </c>
      <c r="V5612" t="s">
        <v>510</v>
      </c>
      <c r="W5612" t="s">
        <v>3416</v>
      </c>
      <c r="X5612" t="s">
        <v>3031</v>
      </c>
      <c r="Y5612" t="s">
        <v>1670</v>
      </c>
      <c r="Z5612" t="s">
        <v>1909</v>
      </c>
      <c r="AA5612">
        <v>109967</v>
      </c>
      <c r="AB5612" s="198">
        <v>37073</v>
      </c>
      <c r="AC5612" s="198">
        <v>37164</v>
      </c>
    </row>
    <row r="5613" spans="1:29" x14ac:dyDescent="0.25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103110</v>
      </c>
      <c r="G5613" s="202">
        <v>1314912</v>
      </c>
      <c r="H5613" s="198">
        <v>37041.601666666669</v>
      </c>
      <c r="I5613" t="s">
        <v>3227</v>
      </c>
      <c r="M5613" t="s">
        <v>2946</v>
      </c>
      <c r="N5613" t="s">
        <v>1268</v>
      </c>
      <c r="O5613" t="s">
        <v>2320</v>
      </c>
      <c r="P5613" s="199">
        <v>3437</v>
      </c>
      <c r="S5613" t="s">
        <v>2947</v>
      </c>
      <c r="T5613" t="s">
        <v>3255</v>
      </c>
      <c r="U5613" s="201">
        <v>3.9550000000000001</v>
      </c>
      <c r="V5613" t="s">
        <v>3369</v>
      </c>
      <c r="W5613" t="s">
        <v>89</v>
      </c>
      <c r="X5613" t="s">
        <v>90</v>
      </c>
      <c r="Y5613" t="s">
        <v>3275</v>
      </c>
      <c r="Z5613" t="s">
        <v>1909</v>
      </c>
      <c r="AA5613" t="s">
        <v>4462</v>
      </c>
      <c r="AB5613" s="198">
        <v>37043.875</v>
      </c>
      <c r="AC5613" s="198">
        <v>37072.875</v>
      </c>
    </row>
    <row r="5614" spans="1:29" x14ac:dyDescent="0.25">
      <c r="A5614" s="44" t="str">
        <f t="shared" si="440"/>
        <v>US Crude Financial</v>
      </c>
      <c r="B5614" s="44" t="str">
        <f t="shared" si="441"/>
        <v>US</v>
      </c>
      <c r="C5614" s="44" t="str">
        <f t="shared" si="442"/>
        <v>Crude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1</v>
      </c>
      <c r="F5614" s="213">
        <f t="shared" si="444"/>
        <v>10000</v>
      </c>
      <c r="G5614" s="202">
        <v>1314915</v>
      </c>
      <c r="H5614" s="198">
        <v>37041.601678240739</v>
      </c>
      <c r="I5614" t="s">
        <v>1267</v>
      </c>
      <c r="M5614" t="s">
        <v>3086</v>
      </c>
      <c r="N5614" t="s">
        <v>1063</v>
      </c>
      <c r="O5614" t="s">
        <v>2972</v>
      </c>
      <c r="P5614" s="199">
        <v>10000</v>
      </c>
      <c r="S5614" t="s">
        <v>2953</v>
      </c>
      <c r="T5614" t="s">
        <v>3255</v>
      </c>
      <c r="U5614" s="201">
        <v>28.53</v>
      </c>
      <c r="V5614" t="s">
        <v>3197</v>
      </c>
      <c r="W5614" t="s">
        <v>1065</v>
      </c>
      <c r="X5614" t="s">
        <v>1066</v>
      </c>
      <c r="Y5614" t="s">
        <v>1670</v>
      </c>
      <c r="Z5614" t="s">
        <v>1909</v>
      </c>
      <c r="AA5614">
        <v>109968</v>
      </c>
      <c r="AB5614" s="198">
        <v>37073</v>
      </c>
      <c r="AC5614" s="198">
        <v>37103</v>
      </c>
    </row>
    <row r="5615" spans="1:29" x14ac:dyDescent="0.25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123</v>
      </c>
      <c r="F5615" s="213">
        <f t="shared" si="444"/>
        <v>615000</v>
      </c>
      <c r="G5615" s="202">
        <v>1314918</v>
      </c>
      <c r="H5615" s="198">
        <v>37041.601817129631</v>
      </c>
      <c r="I5615" t="s">
        <v>1274</v>
      </c>
      <c r="M5615" t="s">
        <v>2946</v>
      </c>
      <c r="N5615" t="s">
        <v>1268</v>
      </c>
      <c r="O5615" t="s">
        <v>251</v>
      </c>
      <c r="Q5615" s="199">
        <v>5000</v>
      </c>
      <c r="S5615" t="s">
        <v>2947</v>
      </c>
      <c r="T5615" t="s">
        <v>3255</v>
      </c>
      <c r="U5615" s="201">
        <v>4.0949999999999998</v>
      </c>
      <c r="V5615" t="s">
        <v>282</v>
      </c>
      <c r="W5615" t="s">
        <v>1767</v>
      </c>
      <c r="X5615" t="s">
        <v>1269</v>
      </c>
      <c r="Y5615" t="s">
        <v>3275</v>
      </c>
      <c r="Z5615" t="s">
        <v>1909</v>
      </c>
      <c r="AA5615" t="s">
        <v>4463</v>
      </c>
      <c r="AB5615" s="198">
        <v>37073</v>
      </c>
      <c r="AC5615" s="198">
        <v>37195</v>
      </c>
    </row>
    <row r="5616" spans="1:29" x14ac:dyDescent="0.25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1314919</v>
      </c>
      <c r="H5616" s="198">
        <v>37041.6018287037</v>
      </c>
      <c r="I5616" t="s">
        <v>1062</v>
      </c>
      <c r="M5616" t="s">
        <v>2946</v>
      </c>
      <c r="N5616" t="s">
        <v>1268</v>
      </c>
      <c r="O5616" t="s">
        <v>358</v>
      </c>
      <c r="P5616" s="199">
        <v>5000</v>
      </c>
      <c r="S5616" t="s">
        <v>2947</v>
      </c>
      <c r="T5616" t="s">
        <v>3255</v>
      </c>
      <c r="U5616" s="201">
        <v>4.0025000000000004</v>
      </c>
      <c r="V5616" t="s">
        <v>1568</v>
      </c>
      <c r="W5616" t="s">
        <v>1767</v>
      </c>
      <c r="X5616" t="s">
        <v>1269</v>
      </c>
      <c r="Y5616" t="s">
        <v>3275</v>
      </c>
      <c r="Z5616" t="s">
        <v>1909</v>
      </c>
      <c r="AA5616" t="s">
        <v>4464</v>
      </c>
      <c r="AB5616" s="198">
        <v>37073.915972222225</v>
      </c>
      <c r="AC5616" s="198">
        <v>37103.915972222225</v>
      </c>
    </row>
    <row r="5617" spans="1:29" x14ac:dyDescent="0.25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30</v>
      </c>
      <c r="F5617" s="213">
        <f t="shared" si="444"/>
        <v>150000</v>
      </c>
      <c r="G5617" s="202">
        <v>1314920</v>
      </c>
      <c r="H5617" s="198">
        <v>37041.601851851854</v>
      </c>
      <c r="I5617" t="s">
        <v>1523</v>
      </c>
      <c r="M5617" t="s">
        <v>2946</v>
      </c>
      <c r="N5617" t="s">
        <v>1268</v>
      </c>
      <c r="O5617" t="s">
        <v>2692</v>
      </c>
      <c r="Q5617" s="199">
        <v>5000</v>
      </c>
      <c r="S5617" t="s">
        <v>2947</v>
      </c>
      <c r="T5617" t="s">
        <v>3255</v>
      </c>
      <c r="U5617" s="201">
        <v>6.3</v>
      </c>
      <c r="V5617" t="s">
        <v>3122</v>
      </c>
      <c r="W5617" t="s">
        <v>82</v>
      </c>
      <c r="X5617" t="s">
        <v>3204</v>
      </c>
      <c r="Y5617" t="s">
        <v>3275</v>
      </c>
      <c r="Z5617" t="s">
        <v>1909</v>
      </c>
      <c r="AA5617" t="s">
        <v>4465</v>
      </c>
      <c r="AB5617" s="198">
        <v>37043.875</v>
      </c>
      <c r="AC5617" s="198">
        <v>37072.875</v>
      </c>
    </row>
    <row r="5618" spans="1:29" x14ac:dyDescent="0.25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620000</v>
      </c>
      <c r="G5618" s="202">
        <v>1314921</v>
      </c>
      <c r="H5618" s="198">
        <v>37041.601875</v>
      </c>
      <c r="I5618" t="s">
        <v>2987</v>
      </c>
      <c r="M5618" t="s">
        <v>2946</v>
      </c>
      <c r="N5618" t="s">
        <v>1268</v>
      </c>
      <c r="O5618" t="s">
        <v>1278</v>
      </c>
      <c r="Q5618" s="199">
        <v>20000</v>
      </c>
      <c r="S5618" t="s">
        <v>2947</v>
      </c>
      <c r="T5618" t="s">
        <v>3255</v>
      </c>
      <c r="U5618" s="201">
        <v>4.0925000000000002</v>
      </c>
      <c r="V5618" t="s">
        <v>3438</v>
      </c>
      <c r="W5618" t="s">
        <v>1767</v>
      </c>
      <c r="X5618" t="s">
        <v>1269</v>
      </c>
      <c r="Y5618" t="s">
        <v>3275</v>
      </c>
      <c r="Z5618" t="s">
        <v>1909</v>
      </c>
      <c r="AA5618" t="s">
        <v>4466</v>
      </c>
      <c r="AB5618" s="198">
        <v>37104.875</v>
      </c>
      <c r="AC5618" s="198">
        <v>37134.875</v>
      </c>
    </row>
    <row r="5619" spans="1:29" x14ac:dyDescent="0.25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123</v>
      </c>
      <c r="F5619" s="213">
        <f t="shared" si="444"/>
        <v>615000</v>
      </c>
      <c r="G5619" s="202">
        <v>1314925</v>
      </c>
      <c r="H5619" s="198">
        <v>37041.602002314816</v>
      </c>
      <c r="I5619" t="s">
        <v>1570</v>
      </c>
      <c r="M5619" t="s">
        <v>2946</v>
      </c>
      <c r="N5619" t="s">
        <v>1268</v>
      </c>
      <c r="O5619" t="s">
        <v>251</v>
      </c>
      <c r="Q5619" s="199">
        <v>5000</v>
      </c>
      <c r="S5619" t="s">
        <v>2947</v>
      </c>
      <c r="T5619" t="s">
        <v>3255</v>
      </c>
      <c r="U5619" s="201">
        <v>4.0949999999999998</v>
      </c>
      <c r="V5619" t="s">
        <v>1571</v>
      </c>
      <c r="W5619" t="s">
        <v>1767</v>
      </c>
      <c r="X5619" t="s">
        <v>1269</v>
      </c>
      <c r="Y5619" t="s">
        <v>3275</v>
      </c>
      <c r="Z5619" t="s">
        <v>1909</v>
      </c>
      <c r="AA5619" t="s">
        <v>4467</v>
      </c>
      <c r="AB5619" s="198">
        <v>37073</v>
      </c>
      <c r="AC5619" s="198">
        <v>37195</v>
      </c>
    </row>
    <row r="5620" spans="1:29" x14ac:dyDescent="0.25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155000</v>
      </c>
      <c r="G5620" s="202">
        <v>1314926</v>
      </c>
      <c r="H5620" s="198">
        <v>37041.602037037039</v>
      </c>
      <c r="I5620" t="s">
        <v>1546</v>
      </c>
      <c r="M5620" t="s">
        <v>2946</v>
      </c>
      <c r="N5620" t="s">
        <v>1268</v>
      </c>
      <c r="O5620" t="s">
        <v>1537</v>
      </c>
      <c r="P5620" s="199">
        <v>5000</v>
      </c>
      <c r="S5620" t="s">
        <v>2947</v>
      </c>
      <c r="T5620" t="s">
        <v>3255</v>
      </c>
      <c r="U5620" s="201">
        <v>4.01</v>
      </c>
      <c r="V5620" t="s">
        <v>1298</v>
      </c>
      <c r="W5620" t="s">
        <v>1767</v>
      </c>
      <c r="X5620" t="s">
        <v>1269</v>
      </c>
      <c r="Y5620" t="s">
        <v>3275</v>
      </c>
      <c r="Z5620" t="s">
        <v>1909</v>
      </c>
      <c r="AA5620" t="s">
        <v>4468</v>
      </c>
      <c r="AB5620" s="198">
        <v>37073.875</v>
      </c>
      <c r="AC5620" s="198">
        <v>37103.875</v>
      </c>
    </row>
    <row r="5621" spans="1:29" x14ac:dyDescent="0.25">
      <c r="A5621" s="44" t="str">
        <f t="shared" si="440"/>
        <v>US Natural Gas Physical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Physical</v>
      </c>
      <c r="E5621" s="44">
        <f>IF(VLOOKUP(S5621,'DD-Lookup'!$J$6:$L$50,3,FALSE)="Monthly",(YEAR(AC5621)-YEAR(AB5621))*12+MONTH(AC5621)-MONTH(AB5621)+1,(AC5621-AB5621+1))</f>
        <v>30</v>
      </c>
      <c r="F5621" s="213">
        <f t="shared" si="444"/>
        <v>300000</v>
      </c>
      <c r="G5621" s="202">
        <v>1314927</v>
      </c>
      <c r="H5621" s="198">
        <v>37041.602083333331</v>
      </c>
      <c r="I5621" t="s">
        <v>279</v>
      </c>
      <c r="M5621" t="s">
        <v>2946</v>
      </c>
      <c r="N5621" t="s">
        <v>1524</v>
      </c>
      <c r="O5621" t="s">
        <v>3383</v>
      </c>
      <c r="P5621" s="199">
        <v>10000</v>
      </c>
      <c r="S5621" t="s">
        <v>2947</v>
      </c>
      <c r="T5621" t="s">
        <v>3255</v>
      </c>
      <c r="U5621" s="201">
        <v>4.085</v>
      </c>
      <c r="V5621" t="s">
        <v>280</v>
      </c>
      <c r="W5621" t="s">
        <v>1117</v>
      </c>
      <c r="X5621" t="s">
        <v>1118</v>
      </c>
      <c r="Y5621" t="s">
        <v>1528</v>
      </c>
      <c r="Z5621" t="s">
        <v>1909</v>
      </c>
      <c r="AA5621">
        <v>819329</v>
      </c>
      <c r="AB5621" s="198">
        <v>37043.875</v>
      </c>
      <c r="AC5621" s="198">
        <v>37072.875</v>
      </c>
    </row>
    <row r="5622" spans="1:29" x14ac:dyDescent="0.25">
      <c r="A5622" s="44" t="str">
        <f t="shared" si="440"/>
        <v>US Natural Gas Physical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Physical</v>
      </c>
      <c r="E5622" s="44">
        <f>IF(VLOOKUP(S5622,'DD-Lookup'!$J$6:$L$50,3,FALSE)="Monthly",(YEAR(AC5622)-YEAR(AB5622))*12+MONTH(AC5622)-MONTH(AB5622)+1,(AC5622-AB5622+1))</f>
        <v>30</v>
      </c>
      <c r="F5622" s="213">
        <f t="shared" si="444"/>
        <v>300000</v>
      </c>
      <c r="G5622" s="202">
        <v>1314934</v>
      </c>
      <c r="H5622" s="198">
        <v>37041.602453703701</v>
      </c>
      <c r="I5622" t="s">
        <v>3095</v>
      </c>
      <c r="M5622" t="s">
        <v>2946</v>
      </c>
      <c r="N5622" t="s">
        <v>1524</v>
      </c>
      <c r="O5622" t="s">
        <v>3383</v>
      </c>
      <c r="Q5622" s="199">
        <v>10000</v>
      </c>
      <c r="S5622" t="s">
        <v>2947</v>
      </c>
      <c r="T5622" t="s">
        <v>3255</v>
      </c>
      <c r="U5622" s="201">
        <v>4.0999999999999996</v>
      </c>
      <c r="V5622" t="s">
        <v>1396</v>
      </c>
      <c r="W5622" t="s">
        <v>1117</v>
      </c>
      <c r="X5622" t="s">
        <v>1118</v>
      </c>
      <c r="Y5622" t="s">
        <v>1528</v>
      </c>
      <c r="Z5622" t="s">
        <v>1909</v>
      </c>
      <c r="AA5622">
        <v>819331</v>
      </c>
      <c r="AB5622" s="198">
        <v>37043.875</v>
      </c>
      <c r="AC5622" s="198">
        <v>37072.875</v>
      </c>
    </row>
    <row r="5623" spans="1:29" x14ac:dyDescent="0.25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150000</v>
      </c>
      <c r="G5623" s="202">
        <v>1314938</v>
      </c>
      <c r="H5623" s="198">
        <v>37041.60261574074</v>
      </c>
      <c r="I5623" t="s">
        <v>3151</v>
      </c>
      <c r="M5623" t="s">
        <v>2946</v>
      </c>
      <c r="N5623" t="s">
        <v>1268</v>
      </c>
      <c r="O5623" t="s">
        <v>74</v>
      </c>
      <c r="P5623" s="199">
        <v>5000</v>
      </c>
      <c r="S5623" t="s">
        <v>2947</v>
      </c>
      <c r="T5623" t="s">
        <v>3255</v>
      </c>
      <c r="U5623" s="201">
        <v>3.92</v>
      </c>
      <c r="V5623" t="s">
        <v>530</v>
      </c>
      <c r="W5623" t="s">
        <v>1580</v>
      </c>
      <c r="X5623" t="s">
        <v>1093</v>
      </c>
      <c r="Y5623" t="s">
        <v>3275</v>
      </c>
      <c r="Z5623" t="s">
        <v>1909</v>
      </c>
      <c r="AA5623" t="s">
        <v>4469</v>
      </c>
      <c r="AB5623" s="198">
        <v>37043.875</v>
      </c>
      <c r="AC5623" s="198">
        <v>37072.875</v>
      </c>
    </row>
    <row r="5624" spans="1:29" x14ac:dyDescent="0.25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30</v>
      </c>
      <c r="F5624" s="213">
        <f t="shared" si="444"/>
        <v>150000</v>
      </c>
      <c r="G5624" s="202">
        <v>1314939</v>
      </c>
      <c r="H5624" s="198">
        <v>37041.602685185186</v>
      </c>
      <c r="I5624" t="s">
        <v>1554</v>
      </c>
      <c r="M5624" t="s">
        <v>2946</v>
      </c>
      <c r="N5624" t="s">
        <v>1268</v>
      </c>
      <c r="O5624" t="s">
        <v>74</v>
      </c>
      <c r="P5624" s="199">
        <v>5000</v>
      </c>
      <c r="S5624" t="s">
        <v>2947</v>
      </c>
      <c r="T5624" t="s">
        <v>3255</v>
      </c>
      <c r="U5624" s="201">
        <v>3.92</v>
      </c>
      <c r="V5624" t="s">
        <v>380</v>
      </c>
      <c r="W5624" t="s">
        <v>1580</v>
      </c>
      <c r="X5624" t="s">
        <v>1093</v>
      </c>
      <c r="Y5624" t="s">
        <v>3275</v>
      </c>
      <c r="Z5624" t="s">
        <v>1909</v>
      </c>
      <c r="AA5624" t="s">
        <v>4470</v>
      </c>
      <c r="AB5624" s="198">
        <v>37043.875</v>
      </c>
      <c r="AC5624" s="198">
        <v>37072.875</v>
      </c>
    </row>
    <row r="5625" spans="1:29" x14ac:dyDescent="0.25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151</v>
      </c>
      <c r="F5625" s="213">
        <f t="shared" si="444"/>
        <v>755000</v>
      </c>
      <c r="G5625" s="202">
        <v>1314940</v>
      </c>
      <c r="H5625" s="198">
        <v>37041.602743055555</v>
      </c>
      <c r="I5625" t="s">
        <v>1274</v>
      </c>
      <c r="M5625" t="s">
        <v>2946</v>
      </c>
      <c r="N5625" t="s">
        <v>1268</v>
      </c>
      <c r="O5625" t="s">
        <v>1555</v>
      </c>
      <c r="P5625" s="199">
        <v>5000</v>
      </c>
      <c r="S5625" t="s">
        <v>2947</v>
      </c>
      <c r="T5625" t="s">
        <v>3255</v>
      </c>
      <c r="U5625" s="201">
        <v>4.3949999999999996</v>
      </c>
      <c r="V5625" t="s">
        <v>1275</v>
      </c>
      <c r="W5625" t="s">
        <v>1767</v>
      </c>
      <c r="X5625" t="s">
        <v>1269</v>
      </c>
      <c r="Y5625" t="s">
        <v>3275</v>
      </c>
      <c r="Z5625" t="s">
        <v>1909</v>
      </c>
      <c r="AA5625" t="s">
        <v>4471</v>
      </c>
      <c r="AB5625" s="198">
        <v>37196</v>
      </c>
      <c r="AC5625" s="198">
        <v>37346</v>
      </c>
    </row>
    <row r="5626" spans="1:29" x14ac:dyDescent="0.25">
      <c r="A5626" s="44" t="str">
        <f t="shared" si="440"/>
        <v>US Natural Gas Financial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31</v>
      </c>
      <c r="F5626" s="213">
        <f t="shared" si="444"/>
        <v>620000</v>
      </c>
      <c r="G5626" s="202">
        <v>1314941</v>
      </c>
      <c r="H5626" s="198">
        <v>37041.602824074071</v>
      </c>
      <c r="I5626" t="s">
        <v>67</v>
      </c>
      <c r="M5626" t="s">
        <v>2946</v>
      </c>
      <c r="N5626" t="s">
        <v>1268</v>
      </c>
      <c r="O5626" t="s">
        <v>1537</v>
      </c>
      <c r="Q5626" s="199">
        <v>20000</v>
      </c>
      <c r="S5626" t="s">
        <v>2947</v>
      </c>
      <c r="T5626" t="s">
        <v>3255</v>
      </c>
      <c r="U5626" s="201">
        <v>4.0149999999999997</v>
      </c>
      <c r="V5626" t="s">
        <v>2962</v>
      </c>
      <c r="W5626" t="s">
        <v>1767</v>
      </c>
      <c r="X5626" t="s">
        <v>1269</v>
      </c>
      <c r="Y5626" t="s">
        <v>3275</v>
      </c>
      <c r="Z5626" t="s">
        <v>1909</v>
      </c>
      <c r="AA5626" t="s">
        <v>4472</v>
      </c>
      <c r="AB5626" s="198">
        <v>37073.875</v>
      </c>
      <c r="AC5626" s="198">
        <v>37103.875</v>
      </c>
    </row>
    <row r="5627" spans="1:29" x14ac:dyDescent="0.25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123</v>
      </c>
      <c r="F5627" s="213">
        <f t="shared" si="444"/>
        <v>615000</v>
      </c>
      <c r="G5627" s="202">
        <v>1314942</v>
      </c>
      <c r="H5627" s="198">
        <v>37041.602847222224</v>
      </c>
      <c r="I5627" t="s">
        <v>1274</v>
      </c>
      <c r="M5627" t="s">
        <v>2946</v>
      </c>
      <c r="N5627" t="s">
        <v>1268</v>
      </c>
      <c r="O5627" t="s">
        <v>251</v>
      </c>
      <c r="Q5627" s="199">
        <v>5000</v>
      </c>
      <c r="S5627" t="s">
        <v>2947</v>
      </c>
      <c r="T5627" t="s">
        <v>3255</v>
      </c>
      <c r="U5627" s="201">
        <v>4.0949999999999998</v>
      </c>
      <c r="V5627" t="s">
        <v>282</v>
      </c>
      <c r="W5627" t="s">
        <v>1767</v>
      </c>
      <c r="X5627" t="s">
        <v>1269</v>
      </c>
      <c r="Y5627" t="s">
        <v>3275</v>
      </c>
      <c r="Z5627" t="s">
        <v>1909</v>
      </c>
      <c r="AA5627" t="s">
        <v>4473</v>
      </c>
      <c r="AB5627" s="198">
        <v>37073</v>
      </c>
      <c r="AC5627" s="198">
        <v>37195</v>
      </c>
    </row>
    <row r="5628" spans="1:29" x14ac:dyDescent="0.25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123</v>
      </c>
      <c r="F5628" s="213">
        <f t="shared" si="444"/>
        <v>615000</v>
      </c>
      <c r="G5628" s="202">
        <v>1314943</v>
      </c>
      <c r="H5628" s="198">
        <v>37041.602858796294</v>
      </c>
      <c r="I5628" t="s">
        <v>918</v>
      </c>
      <c r="M5628" t="s">
        <v>2946</v>
      </c>
      <c r="N5628" t="s">
        <v>1268</v>
      </c>
      <c r="O5628" t="s">
        <v>251</v>
      </c>
      <c r="P5628" s="199">
        <v>5000</v>
      </c>
      <c r="S5628" t="s">
        <v>2947</v>
      </c>
      <c r="T5628" t="s">
        <v>3255</v>
      </c>
      <c r="U5628" s="201">
        <v>4.0750000000000002</v>
      </c>
      <c r="V5628" t="s">
        <v>385</v>
      </c>
      <c r="W5628" t="s">
        <v>1767</v>
      </c>
      <c r="X5628" t="s">
        <v>1269</v>
      </c>
      <c r="Y5628" t="s">
        <v>3275</v>
      </c>
      <c r="Z5628" t="s">
        <v>1909</v>
      </c>
      <c r="AA5628" t="s">
        <v>4474</v>
      </c>
      <c r="AB5628" s="198">
        <v>37073</v>
      </c>
      <c r="AC5628" s="198">
        <v>37195</v>
      </c>
    </row>
    <row r="5629" spans="1:29" x14ac:dyDescent="0.25">
      <c r="A5629" s="44" t="str">
        <f t="shared" si="440"/>
        <v>US Natural Gas Financial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31</v>
      </c>
      <c r="F5629" s="213">
        <f t="shared" si="444"/>
        <v>77500</v>
      </c>
      <c r="G5629" s="202">
        <v>1314944</v>
      </c>
      <c r="H5629" s="198">
        <v>37041.602986111109</v>
      </c>
      <c r="I5629" t="s">
        <v>1062</v>
      </c>
      <c r="M5629" t="s">
        <v>2946</v>
      </c>
      <c r="N5629" t="s">
        <v>1268</v>
      </c>
      <c r="O5629" t="s">
        <v>1537</v>
      </c>
      <c r="Q5629" s="199">
        <v>2500</v>
      </c>
      <c r="S5629" t="s">
        <v>2947</v>
      </c>
      <c r="T5629" t="s">
        <v>3255</v>
      </c>
      <c r="U5629" s="201">
        <v>4.0199999999999996</v>
      </c>
      <c r="V5629" t="s">
        <v>1568</v>
      </c>
      <c r="W5629" t="s">
        <v>1767</v>
      </c>
      <c r="X5629" t="s">
        <v>1269</v>
      </c>
      <c r="Y5629" t="s">
        <v>3275</v>
      </c>
      <c r="Z5629" t="s">
        <v>1909</v>
      </c>
      <c r="AA5629" t="s">
        <v>4475</v>
      </c>
      <c r="AB5629" s="198">
        <v>37073.875</v>
      </c>
      <c r="AC5629" s="198">
        <v>37103.875</v>
      </c>
    </row>
    <row r="5630" spans="1:29" x14ac:dyDescent="0.25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1314945</v>
      </c>
      <c r="H5630" s="198">
        <v>37041.603055555555</v>
      </c>
      <c r="I5630" t="s">
        <v>918</v>
      </c>
      <c r="M5630" t="s">
        <v>2946</v>
      </c>
      <c r="N5630" t="s">
        <v>1268</v>
      </c>
      <c r="O5630" t="s">
        <v>1555</v>
      </c>
      <c r="P5630" s="199">
        <v>5000</v>
      </c>
      <c r="S5630" t="s">
        <v>2947</v>
      </c>
      <c r="T5630" t="s">
        <v>3255</v>
      </c>
      <c r="U5630" s="201">
        <v>4.3899999999999997</v>
      </c>
      <c r="V5630" t="s">
        <v>385</v>
      </c>
      <c r="W5630" t="s">
        <v>1767</v>
      </c>
      <c r="X5630" t="s">
        <v>1269</v>
      </c>
      <c r="Y5630" t="s">
        <v>3275</v>
      </c>
      <c r="Z5630" t="s">
        <v>1909</v>
      </c>
      <c r="AA5630" t="s">
        <v>4476</v>
      </c>
      <c r="AB5630" s="198">
        <v>37196</v>
      </c>
      <c r="AC5630" s="198">
        <v>37346</v>
      </c>
    </row>
    <row r="5631" spans="1:29" x14ac:dyDescent="0.25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123</v>
      </c>
      <c r="F5631" s="213">
        <f t="shared" si="444"/>
        <v>615000</v>
      </c>
      <c r="G5631" s="202">
        <v>1314946</v>
      </c>
      <c r="H5631" s="198">
        <v>37041.603113425925</v>
      </c>
      <c r="I5631" t="s">
        <v>1274</v>
      </c>
      <c r="M5631" t="s">
        <v>2946</v>
      </c>
      <c r="N5631" t="s">
        <v>1268</v>
      </c>
      <c r="O5631" t="s">
        <v>251</v>
      </c>
      <c r="Q5631" s="199">
        <v>5000</v>
      </c>
      <c r="S5631" t="s">
        <v>2947</v>
      </c>
      <c r="T5631" t="s">
        <v>3255</v>
      </c>
      <c r="U5631" s="201">
        <v>4.09</v>
      </c>
      <c r="V5631" t="s">
        <v>282</v>
      </c>
      <c r="W5631" t="s">
        <v>1767</v>
      </c>
      <c r="X5631" t="s">
        <v>1269</v>
      </c>
      <c r="Y5631" t="s">
        <v>3275</v>
      </c>
      <c r="Z5631" t="s">
        <v>1909</v>
      </c>
      <c r="AA5631" t="s">
        <v>4477</v>
      </c>
      <c r="AB5631" s="198">
        <v>37073</v>
      </c>
      <c r="AC5631" s="198">
        <v>37195</v>
      </c>
    </row>
    <row r="5632" spans="1:29" x14ac:dyDescent="0.25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310000</v>
      </c>
      <c r="G5632" s="202">
        <v>1314949</v>
      </c>
      <c r="H5632" s="198">
        <v>37041.603506944448</v>
      </c>
      <c r="I5632" t="s">
        <v>1546</v>
      </c>
      <c r="M5632" t="s">
        <v>2946</v>
      </c>
      <c r="N5632" t="s">
        <v>1268</v>
      </c>
      <c r="O5632" t="s">
        <v>1537</v>
      </c>
      <c r="P5632" s="199">
        <v>10000</v>
      </c>
      <c r="S5632" t="s">
        <v>2947</v>
      </c>
      <c r="T5632" t="s">
        <v>3255</v>
      </c>
      <c r="U5632" s="201">
        <v>4.01</v>
      </c>
      <c r="V5632" t="s">
        <v>1549</v>
      </c>
      <c r="W5632" t="s">
        <v>1767</v>
      </c>
      <c r="X5632" t="s">
        <v>1269</v>
      </c>
      <c r="Y5632" t="s">
        <v>3275</v>
      </c>
      <c r="Z5632" t="s">
        <v>1909</v>
      </c>
      <c r="AA5632" t="s">
        <v>4478</v>
      </c>
      <c r="AB5632" s="198">
        <v>37073.875</v>
      </c>
      <c r="AC5632" s="198">
        <v>37103.875</v>
      </c>
    </row>
    <row r="5633" spans="1:29" x14ac:dyDescent="0.25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151</v>
      </c>
      <c r="F5633" s="213">
        <f t="shared" si="444"/>
        <v>377500</v>
      </c>
      <c r="G5633" s="202">
        <v>1314950</v>
      </c>
      <c r="H5633" s="198">
        <v>37041.603703703702</v>
      </c>
      <c r="I5633" t="s">
        <v>1067</v>
      </c>
      <c r="M5633" t="s">
        <v>2946</v>
      </c>
      <c r="N5633" t="s">
        <v>1268</v>
      </c>
      <c r="O5633" t="s">
        <v>1555</v>
      </c>
      <c r="Q5633" s="199">
        <v>2500</v>
      </c>
      <c r="S5633" t="s">
        <v>2947</v>
      </c>
      <c r="T5633" t="s">
        <v>3255</v>
      </c>
      <c r="U5633" s="201">
        <v>4.415</v>
      </c>
      <c r="V5633" t="s">
        <v>4349</v>
      </c>
      <c r="W5633" t="s">
        <v>1767</v>
      </c>
      <c r="X5633" t="s">
        <v>1269</v>
      </c>
      <c r="Y5633" t="s">
        <v>3275</v>
      </c>
      <c r="Z5633" t="s">
        <v>1909</v>
      </c>
      <c r="AA5633" t="s">
        <v>4479</v>
      </c>
      <c r="AB5633" s="198">
        <v>37196</v>
      </c>
      <c r="AC5633" s="198">
        <v>37346</v>
      </c>
    </row>
    <row r="5634" spans="1:29" x14ac:dyDescent="0.25">
      <c r="A5634" s="44" t="str">
        <f t="shared" si="440"/>
        <v>US Natural Gas Financial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123</v>
      </c>
      <c r="F5634" s="213">
        <f t="shared" si="444"/>
        <v>1230000</v>
      </c>
      <c r="G5634" s="202">
        <v>1314951</v>
      </c>
      <c r="H5634" s="198">
        <v>37041.603726851848</v>
      </c>
      <c r="I5634" t="s">
        <v>1086</v>
      </c>
      <c r="M5634" t="s">
        <v>2946</v>
      </c>
      <c r="N5634" t="s">
        <v>1538</v>
      </c>
      <c r="O5634" t="s">
        <v>2051</v>
      </c>
      <c r="Q5634" s="199">
        <v>10000</v>
      </c>
      <c r="S5634" t="s">
        <v>2947</v>
      </c>
      <c r="T5634" t="s">
        <v>3255</v>
      </c>
      <c r="U5634" s="201">
        <v>2.75E-2</v>
      </c>
      <c r="V5634" t="s">
        <v>1087</v>
      </c>
      <c r="W5634" t="s">
        <v>1402</v>
      </c>
      <c r="X5634" t="s">
        <v>1403</v>
      </c>
      <c r="Y5634" t="s">
        <v>3275</v>
      </c>
      <c r="Z5634" t="s">
        <v>1909</v>
      </c>
      <c r="AA5634" t="s">
        <v>4480</v>
      </c>
      <c r="AB5634" s="198">
        <v>37073</v>
      </c>
      <c r="AC5634" s="198">
        <v>37195</v>
      </c>
    </row>
    <row r="5635" spans="1:29" x14ac:dyDescent="0.25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542500</v>
      </c>
      <c r="G5635" s="202">
        <v>1314952</v>
      </c>
      <c r="H5635" s="198">
        <v>37041.603796296295</v>
      </c>
      <c r="I5635" t="s">
        <v>2976</v>
      </c>
      <c r="M5635" t="s">
        <v>2946</v>
      </c>
      <c r="N5635" t="s">
        <v>1268</v>
      </c>
      <c r="O5635" t="s">
        <v>1537</v>
      </c>
      <c r="Q5635" s="199">
        <v>17500</v>
      </c>
      <c r="S5635" t="s">
        <v>2947</v>
      </c>
      <c r="T5635" t="s">
        <v>3255</v>
      </c>
      <c r="U5635" s="201">
        <v>4.0149999999999997</v>
      </c>
      <c r="V5635" t="s">
        <v>906</v>
      </c>
      <c r="W5635" t="s">
        <v>1767</v>
      </c>
      <c r="X5635" t="s">
        <v>1269</v>
      </c>
      <c r="Y5635" t="s">
        <v>3275</v>
      </c>
      <c r="Z5635" t="s">
        <v>1909</v>
      </c>
      <c r="AA5635" t="s">
        <v>4481</v>
      </c>
      <c r="AB5635" s="198">
        <v>37073.875</v>
      </c>
      <c r="AC5635" s="198">
        <v>37103.875</v>
      </c>
    </row>
    <row r="5636" spans="1:29" x14ac:dyDescent="0.25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60000</v>
      </c>
      <c r="G5636" s="202">
        <v>1314953</v>
      </c>
      <c r="H5636" s="198">
        <v>37041.603888888887</v>
      </c>
      <c r="I5636" t="s">
        <v>1551</v>
      </c>
      <c r="M5636" t="s">
        <v>2946</v>
      </c>
      <c r="N5636" t="s">
        <v>1268</v>
      </c>
      <c r="O5636" t="s">
        <v>74</v>
      </c>
      <c r="Q5636" s="199">
        <v>2000</v>
      </c>
      <c r="S5636" t="s">
        <v>2947</v>
      </c>
      <c r="T5636" t="s">
        <v>3255</v>
      </c>
      <c r="U5636" s="201">
        <v>3.9249999999999998</v>
      </c>
      <c r="V5636" t="s">
        <v>1364</v>
      </c>
      <c r="W5636" t="s">
        <v>1580</v>
      </c>
      <c r="X5636" t="s">
        <v>1093</v>
      </c>
      <c r="Y5636" t="s">
        <v>3275</v>
      </c>
      <c r="Z5636" t="s">
        <v>1909</v>
      </c>
      <c r="AA5636" t="s">
        <v>4482</v>
      </c>
      <c r="AB5636" s="198">
        <v>37043.875</v>
      </c>
      <c r="AC5636" s="198">
        <v>37072.875</v>
      </c>
    </row>
    <row r="5637" spans="1:29" x14ac:dyDescent="0.25">
      <c r="A5637" s="44" t="str">
        <f t="shared" si="440"/>
        <v>US Power Physical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1314954</v>
      </c>
      <c r="H5637" s="198">
        <v>37041.604062500002</v>
      </c>
      <c r="I5637" t="s">
        <v>3228</v>
      </c>
      <c r="M5637" t="s">
        <v>1657</v>
      </c>
      <c r="N5637" t="s">
        <v>2977</v>
      </c>
      <c r="O5637" t="s">
        <v>1159</v>
      </c>
      <c r="P5637" s="199">
        <v>50</v>
      </c>
      <c r="S5637" t="s">
        <v>2945</v>
      </c>
      <c r="T5637" t="s">
        <v>3255</v>
      </c>
      <c r="U5637" s="201">
        <v>35.5</v>
      </c>
      <c r="V5637" t="s">
        <v>904</v>
      </c>
      <c r="W5637" t="s">
        <v>2981</v>
      </c>
      <c r="X5637" t="s">
        <v>2982</v>
      </c>
      <c r="Y5637" t="s">
        <v>1072</v>
      </c>
      <c r="Z5637" t="s">
        <v>1904</v>
      </c>
      <c r="AA5637">
        <v>626829.1</v>
      </c>
      <c r="AB5637" s="198">
        <v>37046.875</v>
      </c>
      <c r="AC5637" s="198">
        <v>37050.875</v>
      </c>
    </row>
    <row r="5638" spans="1:29" x14ac:dyDescent="0.25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30</v>
      </c>
      <c r="F5638" s="213">
        <f t="shared" si="444"/>
        <v>22500</v>
      </c>
      <c r="G5638" s="202">
        <v>1314956</v>
      </c>
      <c r="H5638" s="198">
        <v>37041.604317129626</v>
      </c>
      <c r="I5638" t="s">
        <v>886</v>
      </c>
      <c r="M5638" t="s">
        <v>2946</v>
      </c>
      <c r="N5638" t="s">
        <v>1524</v>
      </c>
      <c r="O5638" t="s">
        <v>462</v>
      </c>
      <c r="P5638" s="199">
        <v>750</v>
      </c>
      <c r="S5638" t="s">
        <v>2947</v>
      </c>
      <c r="T5638" t="s">
        <v>3255</v>
      </c>
      <c r="U5638" s="201">
        <v>3.88</v>
      </c>
      <c r="V5638" t="s">
        <v>887</v>
      </c>
      <c r="W5638" t="s">
        <v>1107</v>
      </c>
      <c r="X5638" t="s">
        <v>1108</v>
      </c>
      <c r="Y5638" t="s">
        <v>1528</v>
      </c>
      <c r="Z5638" t="s">
        <v>1909</v>
      </c>
      <c r="AA5638">
        <v>819334</v>
      </c>
      <c r="AB5638" s="198">
        <v>37043.875</v>
      </c>
      <c r="AC5638" s="198">
        <v>37072.875</v>
      </c>
    </row>
    <row r="5639" spans="1:29" x14ac:dyDescent="0.25">
      <c r="A5639" s="44" t="str">
        <f t="shared" si="440"/>
        <v>US Natural Gas Financial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Financial</v>
      </c>
      <c r="E5639" s="44">
        <f>IF(VLOOKUP(S5639,'DD-Lookup'!$J$6:$L$50,3,FALSE)="Monthly",(YEAR(AC5639)-YEAR(AB5639))*12+MONTH(AC5639)-MONTH(AB5639)+1,(AC5639-AB5639+1))</f>
        <v>31</v>
      </c>
      <c r="F5639" s="213">
        <f t="shared" si="444"/>
        <v>77500</v>
      </c>
      <c r="G5639" s="202">
        <v>1314959</v>
      </c>
      <c r="H5639" s="198">
        <v>37041.604421296295</v>
      </c>
      <c r="I5639" t="s">
        <v>3227</v>
      </c>
      <c r="M5639" t="s">
        <v>2946</v>
      </c>
      <c r="N5639" t="s">
        <v>1268</v>
      </c>
      <c r="O5639" t="s">
        <v>1537</v>
      </c>
      <c r="P5639" s="199">
        <v>2500</v>
      </c>
      <c r="S5639" t="s">
        <v>2947</v>
      </c>
      <c r="T5639" t="s">
        <v>3255</v>
      </c>
      <c r="U5639" s="201">
        <v>4.01</v>
      </c>
      <c r="V5639" t="s">
        <v>1271</v>
      </c>
      <c r="W5639" t="s">
        <v>1767</v>
      </c>
      <c r="X5639" t="s">
        <v>1269</v>
      </c>
      <c r="Y5639" t="s">
        <v>3275</v>
      </c>
      <c r="Z5639" t="s">
        <v>1909</v>
      </c>
      <c r="AA5639" t="s">
        <v>4483</v>
      </c>
      <c r="AB5639" s="198">
        <v>37073.875</v>
      </c>
      <c r="AC5639" s="198">
        <v>37103.875</v>
      </c>
    </row>
    <row r="5640" spans="1:29" x14ac:dyDescent="0.25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10000</v>
      </c>
      <c r="G5640" s="202">
        <v>1314960</v>
      </c>
      <c r="H5640" s="198">
        <v>37041.604432870372</v>
      </c>
      <c r="I5640" t="s">
        <v>1274</v>
      </c>
      <c r="M5640" t="s">
        <v>2946</v>
      </c>
      <c r="N5640" t="s">
        <v>1524</v>
      </c>
      <c r="O5640" t="s">
        <v>3990</v>
      </c>
      <c r="P5640" s="199">
        <v>10000</v>
      </c>
      <c r="S5640" t="s">
        <v>2947</v>
      </c>
      <c r="T5640" t="s">
        <v>3255</v>
      </c>
      <c r="U5640" s="201">
        <v>3.89</v>
      </c>
      <c r="V5640" t="s">
        <v>1397</v>
      </c>
      <c r="W5640" t="s">
        <v>1101</v>
      </c>
      <c r="X5640" t="s">
        <v>1102</v>
      </c>
      <c r="Y5640" t="s">
        <v>1528</v>
      </c>
      <c r="Z5640" t="s">
        <v>1909</v>
      </c>
      <c r="AA5640">
        <v>819336</v>
      </c>
      <c r="AB5640" s="198">
        <v>37043.875</v>
      </c>
      <c r="AC5640" s="198">
        <v>37043.875</v>
      </c>
    </row>
    <row r="5641" spans="1:29" x14ac:dyDescent="0.25">
      <c r="A5641" s="44" t="str">
        <f t="shared" si="440"/>
        <v>US Natural Gas Physical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30</v>
      </c>
      <c r="F5641" s="213">
        <f t="shared" si="444"/>
        <v>300000</v>
      </c>
      <c r="G5641" s="202">
        <v>1314961</v>
      </c>
      <c r="H5641" s="198">
        <v>37041.604560185187</v>
      </c>
      <c r="I5641" t="s">
        <v>1226</v>
      </c>
      <c r="M5641" t="s">
        <v>2946</v>
      </c>
      <c r="N5641" t="s">
        <v>1524</v>
      </c>
      <c r="O5641" t="s">
        <v>4484</v>
      </c>
      <c r="P5641" s="199">
        <v>10000</v>
      </c>
      <c r="S5641" t="s">
        <v>2947</v>
      </c>
      <c r="T5641" t="s">
        <v>3255</v>
      </c>
      <c r="U5641" s="201">
        <v>3.7650000000000001</v>
      </c>
      <c r="V5641" t="s">
        <v>4485</v>
      </c>
      <c r="W5641" t="s">
        <v>1363</v>
      </c>
      <c r="X5641" t="s">
        <v>1548</v>
      </c>
      <c r="Y5641" t="s">
        <v>1528</v>
      </c>
      <c r="Z5641" t="s">
        <v>1909</v>
      </c>
      <c r="AA5641">
        <v>819337</v>
      </c>
      <c r="AB5641" s="198">
        <v>37043.875</v>
      </c>
      <c r="AC5641" s="198">
        <v>37072.875</v>
      </c>
    </row>
    <row r="5642" spans="1:29" x14ac:dyDescent="0.25">
      <c r="A5642" s="44" t="str">
        <f t="shared" ref="A5642:A5705" si="445">B5642&amp;" "&amp;C5642&amp;" "&amp;D5642</f>
        <v>US Power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Power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62</v>
      </c>
      <c r="F5642" s="213">
        <f t="shared" ref="F5642:F5705" si="449">E5642*SUM(P5642:Q5642)</f>
        <v>3100</v>
      </c>
      <c r="G5642" s="202">
        <v>1314962</v>
      </c>
      <c r="H5642" s="198">
        <v>37041.604849537034</v>
      </c>
      <c r="I5642" t="s">
        <v>1570</v>
      </c>
      <c r="M5642" t="s">
        <v>1657</v>
      </c>
      <c r="N5642" t="s">
        <v>1069</v>
      </c>
      <c r="O5642" t="s">
        <v>3785</v>
      </c>
      <c r="P5642" s="199">
        <v>50</v>
      </c>
      <c r="S5642" t="s">
        <v>2945</v>
      </c>
      <c r="T5642" t="s">
        <v>3255</v>
      </c>
      <c r="U5642" s="201">
        <v>78</v>
      </c>
      <c r="V5642" t="s">
        <v>452</v>
      </c>
      <c r="W5642" t="s">
        <v>2997</v>
      </c>
      <c r="X5642" t="s">
        <v>2998</v>
      </c>
      <c r="Y5642" t="s">
        <v>1072</v>
      </c>
      <c r="Z5642" t="s">
        <v>1909</v>
      </c>
      <c r="AA5642">
        <v>626831.1</v>
      </c>
      <c r="AB5642" s="198">
        <v>37073.586805555555</v>
      </c>
      <c r="AC5642" s="198">
        <v>37134.586805555555</v>
      </c>
    </row>
    <row r="5643" spans="1:29" x14ac:dyDescent="0.25">
      <c r="A5643" s="44" t="str">
        <f t="shared" si="445"/>
        <v>US Power Physical</v>
      </c>
      <c r="B5643" s="44" t="str">
        <f t="shared" si="446"/>
        <v>US</v>
      </c>
      <c r="C5643" s="44" t="str">
        <f t="shared" si="447"/>
        <v>Power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59</v>
      </c>
      <c r="F5643" s="213">
        <f t="shared" si="449"/>
        <v>2950</v>
      </c>
      <c r="G5643" s="202">
        <v>1314963</v>
      </c>
      <c r="H5643" s="198">
        <v>37041.604953703703</v>
      </c>
      <c r="I5643" t="s">
        <v>1276</v>
      </c>
      <c r="J5643" t="s">
        <v>1209</v>
      </c>
      <c r="K5643" t="s">
        <v>1257</v>
      </c>
      <c r="M5643" t="s">
        <v>1657</v>
      </c>
      <c r="N5643" t="s">
        <v>1259</v>
      </c>
      <c r="O5643" t="s">
        <v>1358</v>
      </c>
      <c r="Q5643" s="199">
        <v>50</v>
      </c>
      <c r="S5643" t="s">
        <v>2945</v>
      </c>
      <c r="T5643" t="s">
        <v>3255</v>
      </c>
      <c r="U5643" s="201">
        <v>36.5</v>
      </c>
      <c r="V5643" t="s">
        <v>334</v>
      </c>
      <c r="W5643" t="s">
        <v>1564</v>
      </c>
      <c r="X5643" t="s">
        <v>1565</v>
      </c>
      <c r="Y5643" t="s">
        <v>1072</v>
      </c>
      <c r="Z5643" t="s">
        <v>1904</v>
      </c>
      <c r="AA5643">
        <v>626832.1</v>
      </c>
      <c r="AB5643" s="198">
        <v>37257</v>
      </c>
      <c r="AC5643" s="198">
        <v>37315</v>
      </c>
    </row>
    <row r="5644" spans="1:29" x14ac:dyDescent="0.25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232500</v>
      </c>
      <c r="G5644" s="202">
        <v>1314965</v>
      </c>
      <c r="H5644" s="198">
        <v>37041.605127314811</v>
      </c>
      <c r="I5644" t="s">
        <v>3151</v>
      </c>
      <c r="M5644" t="s">
        <v>2946</v>
      </c>
      <c r="N5644" t="s">
        <v>1268</v>
      </c>
      <c r="O5644" t="s">
        <v>1537</v>
      </c>
      <c r="P5644" s="199">
        <v>7500</v>
      </c>
      <c r="S5644" t="s">
        <v>2947</v>
      </c>
      <c r="T5644" t="s">
        <v>3255</v>
      </c>
      <c r="U5644" s="201">
        <v>4.01</v>
      </c>
      <c r="V5644" t="s">
        <v>466</v>
      </c>
      <c r="W5644" t="s">
        <v>1767</v>
      </c>
      <c r="X5644" t="s">
        <v>1269</v>
      </c>
      <c r="Y5644" t="s">
        <v>3275</v>
      </c>
      <c r="Z5644" t="s">
        <v>1909</v>
      </c>
      <c r="AA5644" t="s">
        <v>4486</v>
      </c>
      <c r="AB5644" s="198">
        <v>37073.875</v>
      </c>
      <c r="AC5644" s="198">
        <v>37103.875</v>
      </c>
    </row>
    <row r="5645" spans="1:29" x14ac:dyDescent="0.25">
      <c r="A5645" s="44" t="str">
        <f t="shared" si="445"/>
        <v>US Power Physical</v>
      </c>
      <c r="B5645" s="44" t="str">
        <f t="shared" si="446"/>
        <v>US</v>
      </c>
      <c r="C5645" s="44" t="str">
        <f t="shared" si="447"/>
        <v>Power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92</v>
      </c>
      <c r="F5645" s="213">
        <f t="shared" si="449"/>
        <v>4600</v>
      </c>
      <c r="G5645" s="202">
        <v>1314966</v>
      </c>
      <c r="H5645" s="198">
        <v>37041.605509259258</v>
      </c>
      <c r="I5645" t="s">
        <v>1238</v>
      </c>
      <c r="M5645" t="s">
        <v>1657</v>
      </c>
      <c r="N5645" t="s">
        <v>1259</v>
      </c>
      <c r="O5645" t="s">
        <v>4144</v>
      </c>
      <c r="Q5645" s="199">
        <v>50</v>
      </c>
      <c r="S5645" t="s">
        <v>2945</v>
      </c>
      <c r="T5645" t="s">
        <v>3255</v>
      </c>
      <c r="U5645" s="201">
        <v>34</v>
      </c>
      <c r="V5645" t="s">
        <v>1215</v>
      </c>
      <c r="W5645" t="s">
        <v>1564</v>
      </c>
      <c r="X5645" t="s">
        <v>1565</v>
      </c>
      <c r="Y5645" t="s">
        <v>1072</v>
      </c>
      <c r="Z5645" t="s">
        <v>1904</v>
      </c>
      <c r="AA5645">
        <v>626834.1</v>
      </c>
      <c r="AB5645" s="198">
        <v>37530</v>
      </c>
      <c r="AC5645" s="198">
        <v>37621</v>
      </c>
    </row>
    <row r="5646" spans="1:29" x14ac:dyDescent="0.25">
      <c r="A5646" s="44" t="str">
        <f t="shared" si="445"/>
        <v>US Power Physical</v>
      </c>
      <c r="B5646" s="44" t="str">
        <f t="shared" si="446"/>
        <v>US</v>
      </c>
      <c r="C5646" s="44" t="str">
        <f t="shared" si="447"/>
        <v>Power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61</v>
      </c>
      <c r="F5646" s="213">
        <f t="shared" si="449"/>
        <v>3050</v>
      </c>
      <c r="G5646" s="202">
        <v>1314967</v>
      </c>
      <c r="H5646" s="198">
        <v>37041.60564814815</v>
      </c>
      <c r="I5646" t="s">
        <v>1238</v>
      </c>
      <c r="M5646" t="s">
        <v>1657</v>
      </c>
      <c r="N5646" t="s">
        <v>1259</v>
      </c>
      <c r="O5646" t="s">
        <v>3158</v>
      </c>
      <c r="Q5646" s="199">
        <v>50</v>
      </c>
      <c r="S5646" t="s">
        <v>2945</v>
      </c>
      <c r="T5646" t="s">
        <v>3255</v>
      </c>
      <c r="U5646" s="201">
        <v>35.25</v>
      </c>
      <c r="V5646" t="s">
        <v>1215</v>
      </c>
      <c r="W5646" t="s">
        <v>1564</v>
      </c>
      <c r="X5646" t="s">
        <v>1565</v>
      </c>
      <c r="Y5646" t="s">
        <v>1072</v>
      </c>
      <c r="Z5646" t="s">
        <v>1904</v>
      </c>
      <c r="AA5646">
        <v>626836.1</v>
      </c>
      <c r="AB5646" s="198">
        <v>37316</v>
      </c>
      <c r="AC5646" s="198">
        <v>37376</v>
      </c>
    </row>
    <row r="5647" spans="1:29" x14ac:dyDescent="0.25">
      <c r="A5647" s="44" t="str">
        <f t="shared" si="445"/>
        <v>US Power Physical</v>
      </c>
      <c r="B5647" s="44" t="str">
        <f t="shared" si="446"/>
        <v>US</v>
      </c>
      <c r="C5647" s="44" t="str">
        <f t="shared" si="447"/>
        <v>Power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1500</v>
      </c>
      <c r="G5647" s="202">
        <v>1314968</v>
      </c>
      <c r="H5647" s="198">
        <v>37041.605763888889</v>
      </c>
      <c r="I5647" t="s">
        <v>1238</v>
      </c>
      <c r="M5647" t="s">
        <v>1657</v>
      </c>
      <c r="N5647" t="s">
        <v>1259</v>
      </c>
      <c r="O5647" t="s">
        <v>486</v>
      </c>
      <c r="Q5647" s="199">
        <v>50</v>
      </c>
      <c r="S5647" t="s">
        <v>2945</v>
      </c>
      <c r="T5647" t="s">
        <v>3255</v>
      </c>
      <c r="U5647" s="201">
        <v>37</v>
      </c>
      <c r="V5647" t="s">
        <v>1215</v>
      </c>
      <c r="W5647" t="s">
        <v>1564</v>
      </c>
      <c r="X5647" t="s">
        <v>1565</v>
      </c>
      <c r="Y5647" t="s">
        <v>1072</v>
      </c>
      <c r="Z5647" t="s">
        <v>1904</v>
      </c>
      <c r="AA5647">
        <v>626837.1</v>
      </c>
      <c r="AB5647" s="198">
        <v>37500</v>
      </c>
      <c r="AC5647" s="198">
        <v>37529</v>
      </c>
    </row>
    <row r="5648" spans="1:29" x14ac:dyDescent="0.25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620000</v>
      </c>
      <c r="G5648" s="202">
        <v>1314973</v>
      </c>
      <c r="H5648" s="198">
        <v>37041.606076388889</v>
      </c>
      <c r="I5648" t="s">
        <v>1267</v>
      </c>
      <c r="M5648" t="s">
        <v>2946</v>
      </c>
      <c r="N5648" t="s">
        <v>1268</v>
      </c>
      <c r="O5648" t="s">
        <v>1537</v>
      </c>
      <c r="Q5648" s="199">
        <v>20000</v>
      </c>
      <c r="S5648" t="s">
        <v>2947</v>
      </c>
      <c r="T5648" t="s">
        <v>3255</v>
      </c>
      <c r="U5648" s="201">
        <v>4.03</v>
      </c>
      <c r="V5648" t="s">
        <v>1343</v>
      </c>
      <c r="W5648" t="s">
        <v>1767</v>
      </c>
      <c r="X5648" t="s">
        <v>1269</v>
      </c>
      <c r="Y5648" t="s">
        <v>3275</v>
      </c>
      <c r="Z5648" t="s">
        <v>1909</v>
      </c>
      <c r="AA5648" t="s">
        <v>4487</v>
      </c>
      <c r="AB5648" s="198">
        <v>37073.875</v>
      </c>
      <c r="AC5648" s="198">
        <v>37103.875</v>
      </c>
    </row>
    <row r="5649" spans="1:29" x14ac:dyDescent="0.25">
      <c r="A5649" s="44" t="str">
        <f t="shared" si="445"/>
        <v>US Power Physical</v>
      </c>
      <c r="B5649" s="44" t="str">
        <f t="shared" si="446"/>
        <v>US</v>
      </c>
      <c r="C5649" s="44" t="str">
        <f t="shared" si="447"/>
        <v>Power</v>
      </c>
      <c r="D5649" s="44" t="str">
        <f t="shared" si="448"/>
        <v>Physical</v>
      </c>
      <c r="E5649" s="44">
        <f>IF(VLOOKUP(S5649,'DD-Lookup'!$J$6:$L$50,3,FALSE)="Monthly",(YEAR(AC5649)-YEAR(AB5649))*12+MONTH(AC5649)-MONTH(AB5649)+1,(AC5649-AB5649+1))</f>
        <v>30</v>
      </c>
      <c r="F5649" s="213">
        <f t="shared" si="449"/>
        <v>1500</v>
      </c>
      <c r="G5649" s="202">
        <v>1314974</v>
      </c>
      <c r="H5649" s="198">
        <v>37041.606273148151</v>
      </c>
      <c r="I5649" t="s">
        <v>1238</v>
      </c>
      <c r="M5649" t="s">
        <v>1657</v>
      </c>
      <c r="N5649" t="s">
        <v>1259</v>
      </c>
      <c r="O5649" t="s">
        <v>480</v>
      </c>
      <c r="Q5649" s="199">
        <v>50</v>
      </c>
      <c r="S5649" t="s">
        <v>2945</v>
      </c>
      <c r="T5649" t="s">
        <v>3255</v>
      </c>
      <c r="U5649" s="201">
        <v>42.5</v>
      </c>
      <c r="V5649" t="s">
        <v>1215</v>
      </c>
      <c r="W5649" t="s">
        <v>1564</v>
      </c>
      <c r="X5649" t="s">
        <v>1565</v>
      </c>
      <c r="Y5649" t="s">
        <v>1072</v>
      </c>
      <c r="Z5649" t="s">
        <v>1904</v>
      </c>
      <c r="AA5649">
        <v>626839.1</v>
      </c>
      <c r="AB5649" s="198">
        <v>37408</v>
      </c>
      <c r="AC5649" s="198">
        <v>37437</v>
      </c>
    </row>
    <row r="5650" spans="1:29" x14ac:dyDescent="0.25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300000</v>
      </c>
      <c r="G5650" s="202">
        <v>1314975</v>
      </c>
      <c r="H5650" s="198">
        <v>37041.606296296297</v>
      </c>
      <c r="I5650" t="s">
        <v>1484</v>
      </c>
      <c r="M5650" t="s">
        <v>2946</v>
      </c>
      <c r="N5650" t="s">
        <v>1268</v>
      </c>
      <c r="O5650" t="s">
        <v>111</v>
      </c>
      <c r="Q5650" s="199">
        <v>10000</v>
      </c>
      <c r="S5650" t="s">
        <v>2947</v>
      </c>
      <c r="T5650" t="s">
        <v>3255</v>
      </c>
      <c r="U5650" s="201">
        <v>4.1500000000000004</v>
      </c>
      <c r="V5650" t="s">
        <v>427</v>
      </c>
      <c r="W5650" t="s">
        <v>1767</v>
      </c>
      <c r="X5650" t="s">
        <v>1269</v>
      </c>
      <c r="Y5650" t="s">
        <v>3275</v>
      </c>
      <c r="Z5650" t="s">
        <v>1909</v>
      </c>
      <c r="AA5650" t="s">
        <v>4488</v>
      </c>
      <c r="AB5650" s="198">
        <v>37135.875</v>
      </c>
      <c r="AC5650" s="198">
        <v>37164.875</v>
      </c>
    </row>
    <row r="5651" spans="1:29" x14ac:dyDescent="0.25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123</v>
      </c>
      <c r="F5651" s="213">
        <f t="shared" si="449"/>
        <v>615000</v>
      </c>
      <c r="G5651" s="202">
        <v>1314978</v>
      </c>
      <c r="H5651" s="198">
        <v>37041.606423611112</v>
      </c>
      <c r="I5651" t="s">
        <v>3137</v>
      </c>
      <c r="M5651" t="s">
        <v>2946</v>
      </c>
      <c r="N5651" t="s">
        <v>1268</v>
      </c>
      <c r="O5651" t="s">
        <v>251</v>
      </c>
      <c r="Q5651" s="199">
        <v>5000</v>
      </c>
      <c r="S5651" t="s">
        <v>2947</v>
      </c>
      <c r="T5651" t="s">
        <v>3255</v>
      </c>
      <c r="U5651" s="201">
        <v>4.1100000000000003</v>
      </c>
      <c r="V5651" t="s">
        <v>909</v>
      </c>
      <c r="W5651" t="s">
        <v>1767</v>
      </c>
      <c r="X5651" t="s">
        <v>1269</v>
      </c>
      <c r="Y5651" t="s">
        <v>3275</v>
      </c>
      <c r="Z5651" t="s">
        <v>1909</v>
      </c>
      <c r="AA5651" t="s">
        <v>4489</v>
      </c>
      <c r="AB5651" s="198">
        <v>37073</v>
      </c>
      <c r="AC5651" s="198">
        <v>37195</v>
      </c>
    </row>
    <row r="5652" spans="1:29" x14ac:dyDescent="0.25">
      <c r="A5652" s="44" t="str">
        <f t="shared" si="445"/>
        <v>US Natural Gas Financial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30</v>
      </c>
      <c r="F5652" s="213">
        <f t="shared" si="449"/>
        <v>150000</v>
      </c>
      <c r="G5652" s="202">
        <v>1314979</v>
      </c>
      <c r="H5652" s="198">
        <v>37041.606550925928</v>
      </c>
      <c r="I5652" t="s">
        <v>1324</v>
      </c>
      <c r="M5652" t="s">
        <v>2946</v>
      </c>
      <c r="N5652" t="s">
        <v>1268</v>
      </c>
      <c r="O5652" t="s">
        <v>2049</v>
      </c>
      <c r="Q5652" s="199">
        <v>5000</v>
      </c>
      <c r="S5652" t="s">
        <v>2947</v>
      </c>
      <c r="T5652" t="s">
        <v>3255</v>
      </c>
      <c r="U5652" s="201">
        <v>3.82</v>
      </c>
      <c r="V5652" t="s">
        <v>1151</v>
      </c>
      <c r="W5652" t="s">
        <v>91</v>
      </c>
      <c r="X5652" t="s">
        <v>1279</v>
      </c>
      <c r="Y5652" t="s">
        <v>3275</v>
      </c>
      <c r="Z5652" t="s">
        <v>1909</v>
      </c>
      <c r="AA5652" t="s">
        <v>4490</v>
      </c>
      <c r="AB5652" s="198">
        <v>37043.875</v>
      </c>
      <c r="AC5652" s="198">
        <v>37072.875</v>
      </c>
    </row>
    <row r="5653" spans="1:29" x14ac:dyDescent="0.25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31</v>
      </c>
      <c r="F5653" s="213">
        <f t="shared" si="449"/>
        <v>155000</v>
      </c>
      <c r="G5653" s="202">
        <v>1314980</v>
      </c>
      <c r="H5653" s="198">
        <v>37041.606562499997</v>
      </c>
      <c r="I5653" t="s">
        <v>1241</v>
      </c>
      <c r="M5653" t="s">
        <v>2946</v>
      </c>
      <c r="N5653" t="s">
        <v>1268</v>
      </c>
      <c r="O5653" t="s">
        <v>1537</v>
      </c>
      <c r="P5653" s="199">
        <v>5000</v>
      </c>
      <c r="S5653" t="s">
        <v>2947</v>
      </c>
      <c r="T5653" t="s">
        <v>3255</v>
      </c>
      <c r="U5653" s="201">
        <v>4.0250000000000004</v>
      </c>
      <c r="V5653" t="s">
        <v>3385</v>
      </c>
      <c r="W5653" t="s">
        <v>1767</v>
      </c>
      <c r="X5653" t="s">
        <v>1269</v>
      </c>
      <c r="Y5653" t="s">
        <v>3275</v>
      </c>
      <c r="Z5653" t="s">
        <v>1909</v>
      </c>
      <c r="AA5653" t="s">
        <v>4491</v>
      </c>
      <c r="AB5653" s="198">
        <v>37073.875</v>
      </c>
      <c r="AC5653" s="198">
        <v>37103.875</v>
      </c>
    </row>
    <row r="5654" spans="1:29" x14ac:dyDescent="0.25">
      <c r="A5654" s="44" t="str">
        <f t="shared" si="445"/>
        <v>US Natural Gas Financial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31</v>
      </c>
      <c r="F5654" s="213">
        <f t="shared" si="449"/>
        <v>3100</v>
      </c>
      <c r="G5654" s="202">
        <v>1314981</v>
      </c>
      <c r="H5654" s="198">
        <v>37041.60664351852</v>
      </c>
      <c r="I5654" t="s">
        <v>1430</v>
      </c>
      <c r="M5654" t="s">
        <v>2946</v>
      </c>
      <c r="N5654" t="s">
        <v>1507</v>
      </c>
      <c r="O5654" t="s">
        <v>3370</v>
      </c>
      <c r="P5654" s="199">
        <v>100</v>
      </c>
      <c r="S5654" t="s">
        <v>1441</v>
      </c>
      <c r="T5654" t="s">
        <v>3255</v>
      </c>
      <c r="U5654" s="201">
        <v>0.13</v>
      </c>
      <c r="V5654" t="s">
        <v>2501</v>
      </c>
      <c r="W5654" t="s">
        <v>1442</v>
      </c>
      <c r="X5654" t="s">
        <v>1443</v>
      </c>
      <c r="Y5654" t="s">
        <v>3275</v>
      </c>
      <c r="Z5654" t="s">
        <v>1909</v>
      </c>
      <c r="AA5654" t="s">
        <v>4492</v>
      </c>
      <c r="AB5654" s="198">
        <v>37073</v>
      </c>
      <c r="AC5654" s="198">
        <v>37103</v>
      </c>
    </row>
    <row r="5655" spans="1:29" x14ac:dyDescent="0.25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30</v>
      </c>
      <c r="F5655" s="213">
        <f t="shared" si="449"/>
        <v>150000</v>
      </c>
      <c r="G5655" s="202">
        <v>1314984</v>
      </c>
      <c r="H5655" s="198">
        <v>37041.606724537036</v>
      </c>
      <c r="I5655" t="s">
        <v>1324</v>
      </c>
      <c r="M5655" t="s">
        <v>2946</v>
      </c>
      <c r="N5655" t="s">
        <v>1268</v>
      </c>
      <c r="O5655" t="s">
        <v>4445</v>
      </c>
      <c r="Q5655" s="199">
        <v>5000</v>
      </c>
      <c r="S5655" t="s">
        <v>2947</v>
      </c>
      <c r="T5655" t="s">
        <v>3255</v>
      </c>
      <c r="U5655" s="201">
        <v>2.5150000000000001</v>
      </c>
      <c r="V5655" t="s">
        <v>1151</v>
      </c>
      <c r="W5655" t="s">
        <v>3164</v>
      </c>
      <c r="X5655" t="s">
        <v>388</v>
      </c>
      <c r="Y5655" t="s">
        <v>3275</v>
      </c>
      <c r="Z5655" t="s">
        <v>1909</v>
      </c>
      <c r="AA5655" t="s">
        <v>4493</v>
      </c>
      <c r="AB5655" s="198">
        <v>37043.875</v>
      </c>
      <c r="AC5655" s="198">
        <v>37072.875</v>
      </c>
    </row>
    <row r="5656" spans="1:29" x14ac:dyDescent="0.25">
      <c r="A5656" s="44" t="str">
        <f t="shared" si="445"/>
        <v>US Natural Gas Physical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150000</v>
      </c>
      <c r="G5656" s="202">
        <v>1314985</v>
      </c>
      <c r="H5656" s="198">
        <v>37041.606956018521</v>
      </c>
      <c r="I5656" t="s">
        <v>1425</v>
      </c>
      <c r="M5656" t="s">
        <v>2946</v>
      </c>
      <c r="N5656" t="s">
        <v>1524</v>
      </c>
      <c r="O5656" t="s">
        <v>495</v>
      </c>
      <c r="Q5656" s="199">
        <v>5000</v>
      </c>
      <c r="S5656" t="s">
        <v>2947</v>
      </c>
      <c r="T5656" t="s">
        <v>3255</v>
      </c>
      <c r="U5656" s="201">
        <v>3.85</v>
      </c>
      <c r="V5656" t="s">
        <v>1454</v>
      </c>
      <c r="W5656" t="s">
        <v>1388</v>
      </c>
      <c r="X5656" t="s">
        <v>85</v>
      </c>
      <c r="Y5656" t="s">
        <v>1528</v>
      </c>
      <c r="Z5656" t="s">
        <v>1909</v>
      </c>
      <c r="AA5656">
        <v>819347</v>
      </c>
      <c r="AB5656" s="198">
        <v>37043.875</v>
      </c>
      <c r="AC5656" s="198">
        <v>37072.875</v>
      </c>
    </row>
    <row r="5657" spans="1:29" x14ac:dyDescent="0.25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3100</v>
      </c>
      <c r="G5657" s="202">
        <v>1314987</v>
      </c>
      <c r="H5657" s="198">
        <v>37041.607141203705</v>
      </c>
      <c r="I5657" t="s">
        <v>1430</v>
      </c>
      <c r="M5657" t="s">
        <v>2946</v>
      </c>
      <c r="N5657" t="s">
        <v>1507</v>
      </c>
      <c r="O5657" t="s">
        <v>3370</v>
      </c>
      <c r="P5657" s="199">
        <v>100</v>
      </c>
      <c r="S5657" t="s">
        <v>1441</v>
      </c>
      <c r="T5657" t="s">
        <v>3255</v>
      </c>
      <c r="U5657" s="201">
        <v>0.13</v>
      </c>
      <c r="V5657" t="s">
        <v>2501</v>
      </c>
      <c r="W5657" t="s">
        <v>1442</v>
      </c>
      <c r="X5657" t="s">
        <v>1443</v>
      </c>
      <c r="Y5657" t="s">
        <v>3275</v>
      </c>
      <c r="Z5657" t="s">
        <v>1909</v>
      </c>
      <c r="AA5657" t="s">
        <v>4494</v>
      </c>
      <c r="AB5657" s="198">
        <v>37073</v>
      </c>
      <c r="AC5657" s="198">
        <v>37103</v>
      </c>
    </row>
    <row r="5658" spans="1:29" x14ac:dyDescent="0.25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31</v>
      </c>
      <c r="F5658" s="213">
        <f t="shared" si="449"/>
        <v>310000</v>
      </c>
      <c r="G5658" s="202">
        <v>1314989</v>
      </c>
      <c r="H5658" s="198">
        <v>37041.607187499998</v>
      </c>
      <c r="I5658" t="s">
        <v>3123</v>
      </c>
      <c r="M5658" t="s">
        <v>2946</v>
      </c>
      <c r="N5658" t="s">
        <v>1268</v>
      </c>
      <c r="O5658" t="s">
        <v>1537</v>
      </c>
      <c r="Q5658" s="199">
        <v>10000</v>
      </c>
      <c r="S5658" t="s">
        <v>2947</v>
      </c>
      <c r="T5658" t="s">
        <v>3255</v>
      </c>
      <c r="U5658" s="201">
        <v>4.0350000000000001</v>
      </c>
      <c r="V5658" t="s">
        <v>898</v>
      </c>
      <c r="W5658" t="s">
        <v>1767</v>
      </c>
      <c r="X5658" t="s">
        <v>1269</v>
      </c>
      <c r="Y5658" t="s">
        <v>3275</v>
      </c>
      <c r="Z5658" t="s">
        <v>1909</v>
      </c>
      <c r="AA5658" t="s">
        <v>4495</v>
      </c>
      <c r="AB5658" s="198">
        <v>37073.875</v>
      </c>
      <c r="AC5658" s="198">
        <v>37103.875</v>
      </c>
    </row>
    <row r="5659" spans="1:29" x14ac:dyDescent="0.25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151</v>
      </c>
      <c r="F5659" s="213">
        <f t="shared" si="449"/>
        <v>755000</v>
      </c>
      <c r="G5659" s="202">
        <v>1314991</v>
      </c>
      <c r="H5659" s="198">
        <v>37041.607268518521</v>
      </c>
      <c r="I5659" t="s">
        <v>3123</v>
      </c>
      <c r="M5659" t="s">
        <v>2946</v>
      </c>
      <c r="N5659" t="s">
        <v>1268</v>
      </c>
      <c r="O5659" t="s">
        <v>1555</v>
      </c>
      <c r="Q5659" s="199">
        <v>5000</v>
      </c>
      <c r="S5659" t="s">
        <v>2947</v>
      </c>
      <c r="T5659" t="s">
        <v>3255</v>
      </c>
      <c r="U5659" s="201">
        <v>4.4349999999999996</v>
      </c>
      <c r="V5659" t="s">
        <v>898</v>
      </c>
      <c r="W5659" t="s">
        <v>1767</v>
      </c>
      <c r="X5659" t="s">
        <v>1269</v>
      </c>
      <c r="Y5659" t="s">
        <v>3275</v>
      </c>
      <c r="Z5659" t="s">
        <v>1909</v>
      </c>
      <c r="AA5659" t="s">
        <v>4496</v>
      </c>
      <c r="AB5659" s="198">
        <v>37196</v>
      </c>
      <c r="AC5659" s="198">
        <v>37346</v>
      </c>
    </row>
    <row r="5660" spans="1:29" x14ac:dyDescent="0.25">
      <c r="A5660" s="44" t="str">
        <f t="shared" si="445"/>
        <v>US Natural Gas Physical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30</v>
      </c>
      <c r="F5660" s="213">
        <f t="shared" si="449"/>
        <v>81240</v>
      </c>
      <c r="G5660" s="202">
        <v>1314992</v>
      </c>
      <c r="H5660" s="198">
        <v>37041.607569444444</v>
      </c>
      <c r="I5660" t="s">
        <v>3195</v>
      </c>
      <c r="M5660" t="s">
        <v>2946</v>
      </c>
      <c r="N5660" t="s">
        <v>1524</v>
      </c>
      <c r="O5660" t="s">
        <v>443</v>
      </c>
      <c r="Q5660" s="199">
        <v>2708</v>
      </c>
      <c r="S5660" t="s">
        <v>2947</v>
      </c>
      <c r="T5660" t="s">
        <v>3255</v>
      </c>
      <c r="U5660" s="201">
        <v>3.95</v>
      </c>
      <c r="V5660" t="s">
        <v>3021</v>
      </c>
      <c r="W5660" t="s">
        <v>1388</v>
      </c>
      <c r="X5660" t="s">
        <v>1461</v>
      </c>
      <c r="Y5660" t="s">
        <v>1528</v>
      </c>
      <c r="Z5660" t="s">
        <v>1909</v>
      </c>
      <c r="AA5660">
        <v>819349</v>
      </c>
      <c r="AB5660" s="198">
        <v>37043.875</v>
      </c>
      <c r="AC5660" s="198">
        <v>37072.875</v>
      </c>
    </row>
    <row r="5661" spans="1:29" x14ac:dyDescent="0.25">
      <c r="A5661" s="44" t="str">
        <f t="shared" si="445"/>
        <v>US Natural Gas Financial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Financial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155000</v>
      </c>
      <c r="G5661" s="202">
        <v>1314994</v>
      </c>
      <c r="H5661" s="198">
        <v>37041.607951388891</v>
      </c>
      <c r="I5661" t="s">
        <v>1464</v>
      </c>
      <c r="M5661" t="s">
        <v>2946</v>
      </c>
      <c r="N5661" t="s">
        <v>1268</v>
      </c>
      <c r="O5661" t="s">
        <v>1537</v>
      </c>
      <c r="P5661" s="199">
        <v>5000</v>
      </c>
      <c r="S5661" t="s">
        <v>2947</v>
      </c>
      <c r="T5661" t="s">
        <v>3255</v>
      </c>
      <c r="U5661" s="201">
        <v>4.03</v>
      </c>
      <c r="V5661" t="s">
        <v>1165</v>
      </c>
      <c r="W5661" t="s">
        <v>1767</v>
      </c>
      <c r="X5661" t="s">
        <v>1269</v>
      </c>
      <c r="Y5661" t="s">
        <v>3275</v>
      </c>
      <c r="Z5661" t="s">
        <v>1909</v>
      </c>
      <c r="AA5661" t="s">
        <v>4497</v>
      </c>
      <c r="AB5661" s="198">
        <v>37073.875</v>
      </c>
      <c r="AC5661" s="198">
        <v>37103.875</v>
      </c>
    </row>
    <row r="5662" spans="1:29" x14ac:dyDescent="0.25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620000</v>
      </c>
      <c r="G5662" s="202">
        <v>1314995</v>
      </c>
      <c r="H5662" s="198">
        <v>37041.608113425929</v>
      </c>
      <c r="I5662" t="s">
        <v>3227</v>
      </c>
      <c r="M5662" t="s">
        <v>2946</v>
      </c>
      <c r="N5662" t="s">
        <v>1268</v>
      </c>
      <c r="O5662" t="s">
        <v>1278</v>
      </c>
      <c r="Q5662" s="199">
        <v>20000</v>
      </c>
      <c r="S5662" t="s">
        <v>2947</v>
      </c>
      <c r="T5662" t="s">
        <v>3255</v>
      </c>
      <c r="U5662" s="201">
        <v>4.1174999999999997</v>
      </c>
      <c r="V5662" t="s">
        <v>3369</v>
      </c>
      <c r="W5662" t="s">
        <v>1767</v>
      </c>
      <c r="X5662" t="s">
        <v>1269</v>
      </c>
      <c r="Y5662" t="s">
        <v>3275</v>
      </c>
      <c r="Z5662" t="s">
        <v>1909</v>
      </c>
      <c r="AA5662" t="s">
        <v>4498</v>
      </c>
      <c r="AB5662" s="198">
        <v>37104.875</v>
      </c>
      <c r="AC5662" s="198">
        <v>37134.875</v>
      </c>
    </row>
    <row r="5663" spans="1:29" x14ac:dyDescent="0.25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151</v>
      </c>
      <c r="F5663" s="213">
        <f t="shared" si="449"/>
        <v>755000</v>
      </c>
      <c r="G5663" s="202">
        <v>1314997</v>
      </c>
      <c r="H5663" s="198">
        <v>37041.608217592591</v>
      </c>
      <c r="I5663" t="s">
        <v>1267</v>
      </c>
      <c r="M5663" t="s">
        <v>2946</v>
      </c>
      <c r="N5663" t="s">
        <v>1268</v>
      </c>
      <c r="O5663" t="s">
        <v>1555</v>
      </c>
      <c r="Q5663" s="199">
        <v>5000</v>
      </c>
      <c r="S5663" t="s">
        <v>2947</v>
      </c>
      <c r="T5663" t="s">
        <v>3255</v>
      </c>
      <c r="U5663" s="201">
        <v>4.4400000000000004</v>
      </c>
      <c r="V5663" t="s">
        <v>1343</v>
      </c>
      <c r="W5663" t="s">
        <v>1767</v>
      </c>
      <c r="X5663" t="s">
        <v>1269</v>
      </c>
      <c r="Y5663" t="s">
        <v>3275</v>
      </c>
      <c r="Z5663" t="s">
        <v>1909</v>
      </c>
      <c r="AA5663" t="s">
        <v>4499</v>
      </c>
      <c r="AB5663" s="198">
        <v>37196</v>
      </c>
      <c r="AC5663" s="198">
        <v>37346</v>
      </c>
    </row>
    <row r="5664" spans="1:29" x14ac:dyDescent="0.25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151</v>
      </c>
      <c r="F5664" s="213">
        <f t="shared" si="449"/>
        <v>755000</v>
      </c>
      <c r="G5664" s="202">
        <v>1314998</v>
      </c>
      <c r="H5664" s="198">
        <v>37041.608252314814</v>
      </c>
      <c r="I5664" t="s">
        <v>1226</v>
      </c>
      <c r="M5664" t="s">
        <v>2946</v>
      </c>
      <c r="N5664" t="s">
        <v>1538</v>
      </c>
      <c r="O5664" t="s">
        <v>1380</v>
      </c>
      <c r="Q5664" s="199">
        <v>5000</v>
      </c>
      <c r="S5664" t="s">
        <v>2947</v>
      </c>
      <c r="T5664" t="s">
        <v>3255</v>
      </c>
      <c r="U5664" s="201">
        <v>1.4350000000000001</v>
      </c>
      <c r="V5664" t="s">
        <v>108</v>
      </c>
      <c r="W5664" t="s">
        <v>1539</v>
      </c>
      <c r="X5664" t="s">
        <v>1540</v>
      </c>
      <c r="Y5664" t="s">
        <v>3275</v>
      </c>
      <c r="Z5664" t="s">
        <v>1909</v>
      </c>
      <c r="AA5664" t="s">
        <v>4500</v>
      </c>
      <c r="AB5664" s="198">
        <v>37196</v>
      </c>
      <c r="AC5664" s="198">
        <v>37346</v>
      </c>
    </row>
    <row r="5665" spans="1:29" x14ac:dyDescent="0.25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30</v>
      </c>
      <c r="F5665" s="213">
        <f t="shared" si="449"/>
        <v>300000</v>
      </c>
      <c r="G5665" s="202">
        <v>1315000</v>
      </c>
      <c r="H5665" s="198">
        <v>37041.60837962963</v>
      </c>
      <c r="I5665" t="s">
        <v>2976</v>
      </c>
      <c r="M5665" t="s">
        <v>2946</v>
      </c>
      <c r="N5665" t="s">
        <v>1268</v>
      </c>
      <c r="O5665" t="s">
        <v>74</v>
      </c>
      <c r="Q5665" s="199">
        <v>10000</v>
      </c>
      <c r="S5665" t="s">
        <v>2947</v>
      </c>
      <c r="T5665" t="s">
        <v>3255</v>
      </c>
      <c r="U5665" s="201">
        <v>3.9449999999999998</v>
      </c>
      <c r="V5665" t="s">
        <v>39</v>
      </c>
      <c r="W5665" t="s">
        <v>1580</v>
      </c>
      <c r="X5665" t="s">
        <v>1093</v>
      </c>
      <c r="Y5665" t="s">
        <v>3275</v>
      </c>
      <c r="Z5665" t="s">
        <v>1909</v>
      </c>
      <c r="AA5665" t="s">
        <v>4501</v>
      </c>
      <c r="AB5665" s="198">
        <v>37043.875</v>
      </c>
      <c r="AC5665" s="198">
        <v>37072.875</v>
      </c>
    </row>
    <row r="5666" spans="1:29" x14ac:dyDescent="0.25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620000</v>
      </c>
      <c r="G5666" s="202">
        <v>1315001</v>
      </c>
      <c r="H5666" s="198">
        <v>37041.608425925922</v>
      </c>
      <c r="I5666" t="s">
        <v>1546</v>
      </c>
      <c r="M5666" t="s">
        <v>2946</v>
      </c>
      <c r="N5666" t="s">
        <v>1268</v>
      </c>
      <c r="O5666" t="s">
        <v>1537</v>
      </c>
      <c r="Q5666" s="199">
        <v>20000</v>
      </c>
      <c r="S5666" t="s">
        <v>2947</v>
      </c>
      <c r="T5666" t="s">
        <v>3255</v>
      </c>
      <c r="U5666" s="201">
        <v>4.04</v>
      </c>
      <c r="V5666" t="s">
        <v>1547</v>
      </c>
      <c r="W5666" t="s">
        <v>1767</v>
      </c>
      <c r="X5666" t="s">
        <v>1269</v>
      </c>
      <c r="Y5666" t="s">
        <v>3275</v>
      </c>
      <c r="Z5666" t="s">
        <v>1909</v>
      </c>
      <c r="AA5666" t="s">
        <v>4502</v>
      </c>
      <c r="AB5666" s="198">
        <v>37073.875</v>
      </c>
      <c r="AC5666" s="198">
        <v>37103.875</v>
      </c>
    </row>
    <row r="5667" spans="1:29" x14ac:dyDescent="0.25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542500</v>
      </c>
      <c r="G5667" s="202">
        <v>1315003</v>
      </c>
      <c r="H5667" s="198">
        <v>37041.608703703707</v>
      </c>
      <c r="I5667" t="s">
        <v>1600</v>
      </c>
      <c r="M5667" t="s">
        <v>2946</v>
      </c>
      <c r="N5667" t="s">
        <v>1268</v>
      </c>
      <c r="O5667" t="s">
        <v>1537</v>
      </c>
      <c r="P5667" s="199">
        <v>17500</v>
      </c>
      <c r="S5667" t="s">
        <v>2947</v>
      </c>
      <c r="T5667" t="s">
        <v>3255</v>
      </c>
      <c r="U5667" s="201">
        <v>4.0350000000000001</v>
      </c>
      <c r="V5667" t="s">
        <v>2974</v>
      </c>
      <c r="W5667" t="s">
        <v>1767</v>
      </c>
      <c r="X5667" t="s">
        <v>1269</v>
      </c>
      <c r="Y5667" t="s">
        <v>3275</v>
      </c>
      <c r="Z5667" t="s">
        <v>1909</v>
      </c>
      <c r="AA5667" t="s">
        <v>4503</v>
      </c>
      <c r="AB5667" s="198">
        <v>37073.875</v>
      </c>
      <c r="AC5667" s="198">
        <v>37103.875</v>
      </c>
    </row>
    <row r="5668" spans="1:29" x14ac:dyDescent="0.25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151</v>
      </c>
      <c r="F5668" s="213">
        <f t="shared" si="449"/>
        <v>377500</v>
      </c>
      <c r="G5668" s="202">
        <v>1315004</v>
      </c>
      <c r="H5668" s="198">
        <v>37041.608807870369</v>
      </c>
      <c r="I5668" t="s">
        <v>1484</v>
      </c>
      <c r="M5668" t="s">
        <v>2946</v>
      </c>
      <c r="N5668" t="s">
        <v>1268</v>
      </c>
      <c r="O5668" t="s">
        <v>1555</v>
      </c>
      <c r="P5668" s="199">
        <v>2500</v>
      </c>
      <c r="S5668" t="s">
        <v>2947</v>
      </c>
      <c r="T5668" t="s">
        <v>3255</v>
      </c>
      <c r="U5668" s="201">
        <v>4.43</v>
      </c>
      <c r="V5668" t="s">
        <v>3177</v>
      </c>
      <c r="W5668" t="s">
        <v>1767</v>
      </c>
      <c r="X5668" t="s">
        <v>1269</v>
      </c>
      <c r="Y5668" t="s">
        <v>3275</v>
      </c>
      <c r="Z5668" t="s">
        <v>1909</v>
      </c>
      <c r="AA5668" t="s">
        <v>4504</v>
      </c>
      <c r="AB5668" s="198">
        <v>37196</v>
      </c>
      <c r="AC5668" s="198">
        <v>37346</v>
      </c>
    </row>
    <row r="5669" spans="1:29" x14ac:dyDescent="0.25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1500</v>
      </c>
      <c r="G5669" s="202">
        <v>1315006</v>
      </c>
      <c r="H5669" s="198">
        <v>37041.609375</v>
      </c>
      <c r="I5669" t="s">
        <v>1243</v>
      </c>
      <c r="M5669" t="s">
        <v>1657</v>
      </c>
      <c r="N5669" t="s">
        <v>2977</v>
      </c>
      <c r="O5669" t="s">
        <v>1536</v>
      </c>
      <c r="Q5669" s="199">
        <v>50</v>
      </c>
      <c r="S5669" t="s">
        <v>2945</v>
      </c>
      <c r="T5669" t="s">
        <v>3255</v>
      </c>
      <c r="U5669" s="201">
        <v>47.25</v>
      </c>
      <c r="V5669" t="s">
        <v>519</v>
      </c>
      <c r="W5669" t="s">
        <v>2993</v>
      </c>
      <c r="X5669" t="s">
        <v>1248</v>
      </c>
      <c r="Y5669" t="s">
        <v>1072</v>
      </c>
      <c r="Z5669" t="s">
        <v>1904</v>
      </c>
      <c r="AA5669">
        <v>626852.1</v>
      </c>
      <c r="AB5669" s="198">
        <v>37043.591666666667</v>
      </c>
      <c r="AC5669" s="198">
        <v>37072.591666666667</v>
      </c>
    </row>
    <row r="5670" spans="1:29" x14ac:dyDescent="0.25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3100</v>
      </c>
      <c r="G5670" s="202">
        <v>1315008</v>
      </c>
      <c r="H5670" s="198">
        <v>37041.610752314817</v>
      </c>
      <c r="I5670" t="s">
        <v>1430</v>
      </c>
      <c r="M5670" t="s">
        <v>2946</v>
      </c>
      <c r="N5670" t="s">
        <v>1507</v>
      </c>
      <c r="O5670" t="s">
        <v>319</v>
      </c>
      <c r="P5670" s="199">
        <v>100</v>
      </c>
      <c r="S5670" t="s">
        <v>1441</v>
      </c>
      <c r="T5670" t="s">
        <v>3255</v>
      </c>
      <c r="U5670" s="201">
        <v>6.25E-2</v>
      </c>
      <c r="V5670" t="s">
        <v>2501</v>
      </c>
      <c r="W5670" t="s">
        <v>1442</v>
      </c>
      <c r="X5670" t="s">
        <v>1443</v>
      </c>
      <c r="Y5670" t="s">
        <v>3275</v>
      </c>
      <c r="Z5670" t="s">
        <v>1909</v>
      </c>
      <c r="AA5670" t="s">
        <v>4505</v>
      </c>
      <c r="AB5670" s="198">
        <v>37073</v>
      </c>
      <c r="AC5670" s="198">
        <v>37103</v>
      </c>
    </row>
    <row r="5671" spans="1:29" x14ac:dyDescent="0.25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30</v>
      </c>
      <c r="F5671" s="213">
        <f t="shared" si="449"/>
        <v>66000</v>
      </c>
      <c r="G5671" s="202">
        <v>1315010</v>
      </c>
      <c r="H5671" s="198">
        <v>37041.610775462963</v>
      </c>
      <c r="I5671" t="s">
        <v>1226</v>
      </c>
      <c r="M5671" t="s">
        <v>2946</v>
      </c>
      <c r="N5671" t="s">
        <v>1524</v>
      </c>
      <c r="O5671" t="s">
        <v>4484</v>
      </c>
      <c r="P5671" s="199">
        <v>2200</v>
      </c>
      <c r="S5671" t="s">
        <v>2947</v>
      </c>
      <c r="T5671" t="s">
        <v>3255</v>
      </c>
      <c r="U5671" s="201">
        <v>3.79</v>
      </c>
      <c r="V5671" t="s">
        <v>4485</v>
      </c>
      <c r="W5671" t="s">
        <v>1363</v>
      </c>
      <c r="X5671" t="s">
        <v>1548</v>
      </c>
      <c r="Y5671" t="s">
        <v>1528</v>
      </c>
      <c r="Z5671" t="s">
        <v>1909</v>
      </c>
      <c r="AA5671">
        <v>819359</v>
      </c>
      <c r="AB5671" s="198">
        <v>37043.875</v>
      </c>
      <c r="AC5671" s="198">
        <v>37072.875</v>
      </c>
    </row>
    <row r="5672" spans="1:29" x14ac:dyDescent="0.25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123</v>
      </c>
      <c r="F5672" s="213">
        <f t="shared" si="449"/>
        <v>1230000</v>
      </c>
      <c r="G5672" s="202">
        <v>1315011</v>
      </c>
      <c r="H5672" s="198">
        <v>37041.61136574074</v>
      </c>
      <c r="I5672" t="s">
        <v>3412</v>
      </c>
      <c r="M5672" t="s">
        <v>2946</v>
      </c>
      <c r="N5672" t="s">
        <v>1538</v>
      </c>
      <c r="O5672" t="s">
        <v>4506</v>
      </c>
      <c r="Q5672" s="199">
        <v>10000</v>
      </c>
      <c r="S5672" t="s">
        <v>2947</v>
      </c>
      <c r="T5672" t="s">
        <v>3255</v>
      </c>
      <c r="U5672" s="201">
        <v>-7.0000000000000007E-2</v>
      </c>
      <c r="V5672" t="s">
        <v>278</v>
      </c>
      <c r="W5672" t="s">
        <v>2914</v>
      </c>
      <c r="X5672" t="s">
        <v>2915</v>
      </c>
      <c r="Y5672" t="s">
        <v>3275</v>
      </c>
      <c r="Z5672" t="s">
        <v>1909</v>
      </c>
      <c r="AA5672" t="s">
        <v>4507</v>
      </c>
      <c r="AB5672" s="198">
        <v>37073</v>
      </c>
      <c r="AC5672" s="198">
        <v>37195</v>
      </c>
    </row>
    <row r="5673" spans="1:29" x14ac:dyDescent="0.25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31</v>
      </c>
      <c r="F5673" s="213">
        <f t="shared" si="449"/>
        <v>310000</v>
      </c>
      <c r="G5673" s="202">
        <v>1315013</v>
      </c>
      <c r="H5673" s="198">
        <v>37041.611724537041</v>
      </c>
      <c r="I5673" t="s">
        <v>1523</v>
      </c>
      <c r="M5673" t="s">
        <v>2946</v>
      </c>
      <c r="N5673" t="s">
        <v>1268</v>
      </c>
      <c r="O5673" t="s">
        <v>1537</v>
      </c>
      <c r="P5673" s="199">
        <v>10000</v>
      </c>
      <c r="S5673" t="s">
        <v>2947</v>
      </c>
      <c r="T5673" t="s">
        <v>3255</v>
      </c>
      <c r="U5673" s="201">
        <v>4.03</v>
      </c>
      <c r="V5673" t="s">
        <v>1115</v>
      </c>
      <c r="W5673" t="s">
        <v>1767</v>
      </c>
      <c r="X5673" t="s">
        <v>1269</v>
      </c>
      <c r="Y5673" t="s">
        <v>3275</v>
      </c>
      <c r="Z5673" t="s">
        <v>1909</v>
      </c>
      <c r="AA5673" t="s">
        <v>4508</v>
      </c>
      <c r="AB5673" s="198">
        <v>37073.875</v>
      </c>
      <c r="AC5673" s="198">
        <v>37103.875</v>
      </c>
    </row>
    <row r="5674" spans="1:29" x14ac:dyDescent="0.25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31</v>
      </c>
      <c r="F5674" s="213">
        <f t="shared" si="449"/>
        <v>77500</v>
      </c>
      <c r="G5674" s="202">
        <v>1315014</v>
      </c>
      <c r="H5674" s="198">
        <v>37041.611840277779</v>
      </c>
      <c r="I5674" t="s">
        <v>1241</v>
      </c>
      <c r="M5674" t="s">
        <v>2946</v>
      </c>
      <c r="N5674" t="s">
        <v>1268</v>
      </c>
      <c r="O5674" t="s">
        <v>1537</v>
      </c>
      <c r="P5674" s="199">
        <v>2500</v>
      </c>
      <c r="S5674" t="s">
        <v>2947</v>
      </c>
      <c r="T5674" t="s">
        <v>3255</v>
      </c>
      <c r="U5674" s="201">
        <v>4.03</v>
      </c>
      <c r="V5674" t="s">
        <v>1169</v>
      </c>
      <c r="W5674" t="s">
        <v>1767</v>
      </c>
      <c r="X5674" t="s">
        <v>1269</v>
      </c>
      <c r="Y5674" t="s">
        <v>3275</v>
      </c>
      <c r="Z5674" t="s">
        <v>1909</v>
      </c>
      <c r="AA5674" t="s">
        <v>4509</v>
      </c>
      <c r="AB5674" s="198">
        <v>37073.875</v>
      </c>
      <c r="AC5674" s="198">
        <v>37103.875</v>
      </c>
    </row>
    <row r="5675" spans="1:29" x14ac:dyDescent="0.25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2170</v>
      </c>
      <c r="G5675" s="202">
        <v>1315015</v>
      </c>
      <c r="H5675" s="198">
        <v>37041.611886574072</v>
      </c>
      <c r="I5675" t="s">
        <v>1430</v>
      </c>
      <c r="M5675" t="s">
        <v>2946</v>
      </c>
      <c r="N5675" t="s">
        <v>1507</v>
      </c>
      <c r="O5675" t="s">
        <v>319</v>
      </c>
      <c r="P5675" s="199">
        <v>70</v>
      </c>
      <c r="S5675" t="s">
        <v>1441</v>
      </c>
      <c r="T5675" t="s">
        <v>3255</v>
      </c>
      <c r="U5675" s="201">
        <v>6.25E-2</v>
      </c>
      <c r="V5675" t="s">
        <v>2501</v>
      </c>
      <c r="W5675" t="s">
        <v>1442</v>
      </c>
      <c r="X5675" t="s">
        <v>1443</v>
      </c>
      <c r="Y5675" t="s">
        <v>3275</v>
      </c>
      <c r="Z5675" t="s">
        <v>1909</v>
      </c>
      <c r="AA5675" t="s">
        <v>4510</v>
      </c>
      <c r="AB5675" s="198">
        <v>37073</v>
      </c>
      <c r="AC5675" s="198">
        <v>37103</v>
      </c>
    </row>
    <row r="5676" spans="1:29" x14ac:dyDescent="0.25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307500</v>
      </c>
      <c r="G5676" s="202">
        <v>1315018</v>
      </c>
      <c r="H5676" s="198">
        <v>37041.611979166664</v>
      </c>
      <c r="I5676" t="s">
        <v>1523</v>
      </c>
      <c r="M5676" t="s">
        <v>2946</v>
      </c>
      <c r="N5676" t="s">
        <v>1268</v>
      </c>
      <c r="O5676" t="s">
        <v>251</v>
      </c>
      <c r="P5676" s="199">
        <v>2500</v>
      </c>
      <c r="S5676" t="s">
        <v>2947</v>
      </c>
      <c r="T5676" t="s">
        <v>3255</v>
      </c>
      <c r="U5676" s="201">
        <v>4.1150000000000002</v>
      </c>
      <c r="V5676" t="s">
        <v>1115</v>
      </c>
      <c r="W5676" t="s">
        <v>1767</v>
      </c>
      <c r="X5676" t="s">
        <v>1269</v>
      </c>
      <c r="Y5676" t="s">
        <v>3275</v>
      </c>
      <c r="Z5676" t="s">
        <v>1909</v>
      </c>
      <c r="AA5676" t="s">
        <v>4511</v>
      </c>
      <c r="AB5676" s="198">
        <v>37073</v>
      </c>
      <c r="AC5676" s="198">
        <v>37195</v>
      </c>
    </row>
    <row r="5677" spans="1:29" x14ac:dyDescent="0.25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1315021</v>
      </c>
      <c r="H5677" s="198">
        <v>37041.612361111111</v>
      </c>
      <c r="I5677" t="s">
        <v>1062</v>
      </c>
      <c r="M5677" t="s">
        <v>2946</v>
      </c>
      <c r="N5677" t="s">
        <v>1268</v>
      </c>
      <c r="O5677" t="s">
        <v>1537</v>
      </c>
      <c r="Q5677" s="199">
        <v>10000</v>
      </c>
      <c r="S5677" t="s">
        <v>2947</v>
      </c>
      <c r="T5677" t="s">
        <v>3255</v>
      </c>
      <c r="U5677" s="201">
        <v>4.0350000000000001</v>
      </c>
      <c r="V5677" t="s">
        <v>1342</v>
      </c>
      <c r="W5677" t="s">
        <v>1767</v>
      </c>
      <c r="X5677" t="s">
        <v>1269</v>
      </c>
      <c r="Y5677" t="s">
        <v>3275</v>
      </c>
      <c r="Z5677" t="s">
        <v>1909</v>
      </c>
      <c r="AA5677" t="s">
        <v>4512</v>
      </c>
      <c r="AB5677" s="198">
        <v>37073.875</v>
      </c>
      <c r="AC5677" s="198">
        <v>37103.875</v>
      </c>
    </row>
    <row r="5678" spans="1:29" x14ac:dyDescent="0.25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30</v>
      </c>
      <c r="F5678" s="213">
        <f t="shared" si="449"/>
        <v>300000</v>
      </c>
      <c r="G5678" s="202">
        <v>1315022</v>
      </c>
      <c r="H5678" s="198">
        <v>37041.612453703703</v>
      </c>
      <c r="I5678" t="s">
        <v>75</v>
      </c>
      <c r="M5678" t="s">
        <v>2946</v>
      </c>
      <c r="N5678" t="s">
        <v>1268</v>
      </c>
      <c r="O5678" t="s">
        <v>74</v>
      </c>
      <c r="P5678" s="199">
        <v>10000</v>
      </c>
      <c r="S5678" t="s">
        <v>2947</v>
      </c>
      <c r="T5678" t="s">
        <v>3255</v>
      </c>
      <c r="U5678" s="201">
        <v>3.9350000000000001</v>
      </c>
      <c r="V5678" t="s">
        <v>1466</v>
      </c>
      <c r="W5678" t="s">
        <v>1580</v>
      </c>
      <c r="X5678" t="s">
        <v>1093</v>
      </c>
      <c r="Y5678" t="s">
        <v>3275</v>
      </c>
      <c r="Z5678" t="s">
        <v>1909</v>
      </c>
      <c r="AA5678" t="s">
        <v>4513</v>
      </c>
      <c r="AB5678" s="198">
        <v>37043.875</v>
      </c>
      <c r="AC5678" s="198">
        <v>37072.875</v>
      </c>
    </row>
    <row r="5679" spans="1:29" x14ac:dyDescent="0.25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31</v>
      </c>
      <c r="F5679" s="213">
        <f t="shared" si="449"/>
        <v>620000</v>
      </c>
      <c r="G5679" s="202">
        <v>1315025</v>
      </c>
      <c r="H5679" s="198">
        <v>37041.612858796296</v>
      </c>
      <c r="I5679" t="s">
        <v>1062</v>
      </c>
      <c r="M5679" t="s">
        <v>2946</v>
      </c>
      <c r="N5679" t="s">
        <v>1268</v>
      </c>
      <c r="O5679" t="s">
        <v>1537</v>
      </c>
      <c r="Q5679" s="199">
        <v>20000</v>
      </c>
      <c r="S5679" t="s">
        <v>2947</v>
      </c>
      <c r="T5679" t="s">
        <v>3255</v>
      </c>
      <c r="U5679" s="201">
        <v>4.0350000000000001</v>
      </c>
      <c r="V5679" t="s">
        <v>1342</v>
      </c>
      <c r="W5679" t="s">
        <v>1767</v>
      </c>
      <c r="X5679" t="s">
        <v>1269</v>
      </c>
      <c r="Y5679" t="s">
        <v>3275</v>
      </c>
      <c r="Z5679" t="s">
        <v>1909</v>
      </c>
      <c r="AA5679" t="s">
        <v>4514</v>
      </c>
      <c r="AB5679" s="198">
        <v>37073.875</v>
      </c>
      <c r="AC5679" s="198">
        <v>37103.875</v>
      </c>
    </row>
    <row r="5680" spans="1:29" x14ac:dyDescent="0.25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155000</v>
      </c>
      <c r="G5680" s="202">
        <v>1315026</v>
      </c>
      <c r="H5680" s="198">
        <v>37041.61309027778</v>
      </c>
      <c r="I5680" t="s">
        <v>3227</v>
      </c>
      <c r="M5680" t="s">
        <v>2946</v>
      </c>
      <c r="N5680" t="s">
        <v>1268</v>
      </c>
      <c r="O5680" t="s">
        <v>1278</v>
      </c>
      <c r="Q5680" s="199">
        <v>5000</v>
      </c>
      <c r="S5680" t="s">
        <v>2947</v>
      </c>
      <c r="T5680" t="s">
        <v>3255</v>
      </c>
      <c r="U5680" s="201">
        <v>4.1174999999999997</v>
      </c>
      <c r="V5680" t="s">
        <v>3369</v>
      </c>
      <c r="W5680" t="s">
        <v>1767</v>
      </c>
      <c r="X5680" t="s">
        <v>1269</v>
      </c>
      <c r="Y5680" t="s">
        <v>3275</v>
      </c>
      <c r="Z5680" t="s">
        <v>1909</v>
      </c>
      <c r="AA5680" t="s">
        <v>4515</v>
      </c>
      <c r="AB5680" s="198">
        <v>37104.875</v>
      </c>
      <c r="AC5680" s="198">
        <v>37134.875</v>
      </c>
    </row>
    <row r="5681" spans="1:29" x14ac:dyDescent="0.25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123</v>
      </c>
      <c r="F5681" s="213">
        <f t="shared" si="449"/>
        <v>307500</v>
      </c>
      <c r="G5681" s="202">
        <v>1315028</v>
      </c>
      <c r="H5681" s="198">
        <v>37041.613125000003</v>
      </c>
      <c r="I5681" t="s">
        <v>1523</v>
      </c>
      <c r="M5681" t="s">
        <v>2946</v>
      </c>
      <c r="N5681" t="s">
        <v>1268</v>
      </c>
      <c r="O5681" t="s">
        <v>251</v>
      </c>
      <c r="P5681" s="199">
        <v>2500</v>
      </c>
      <c r="S5681" t="s">
        <v>2947</v>
      </c>
      <c r="T5681" t="s">
        <v>3255</v>
      </c>
      <c r="U5681" s="201">
        <v>4.1150000000000002</v>
      </c>
      <c r="V5681" t="s">
        <v>1115</v>
      </c>
      <c r="W5681" t="s">
        <v>1767</v>
      </c>
      <c r="X5681" t="s">
        <v>1269</v>
      </c>
      <c r="Y5681" t="s">
        <v>3275</v>
      </c>
      <c r="Z5681" t="s">
        <v>1909</v>
      </c>
      <c r="AA5681" t="s">
        <v>4516</v>
      </c>
      <c r="AB5681" s="198">
        <v>37073</v>
      </c>
      <c r="AC5681" s="198">
        <v>37195</v>
      </c>
    </row>
    <row r="5682" spans="1:29" x14ac:dyDescent="0.25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1315029</v>
      </c>
      <c r="H5682" s="198">
        <v>37041.613217592596</v>
      </c>
      <c r="I5682" t="s">
        <v>1569</v>
      </c>
      <c r="M5682" t="s">
        <v>2946</v>
      </c>
      <c r="N5682" t="s">
        <v>1268</v>
      </c>
      <c r="O5682" t="s">
        <v>74</v>
      </c>
      <c r="Q5682" s="199">
        <v>10000</v>
      </c>
      <c r="S5682" t="s">
        <v>2947</v>
      </c>
      <c r="T5682" t="s">
        <v>3255</v>
      </c>
      <c r="U5682" s="201">
        <v>3.94</v>
      </c>
      <c r="V5682" t="s">
        <v>398</v>
      </c>
      <c r="W5682" t="s">
        <v>1580</v>
      </c>
      <c r="X5682" t="s">
        <v>1093</v>
      </c>
      <c r="Y5682" t="s">
        <v>3275</v>
      </c>
      <c r="Z5682" t="s">
        <v>1909</v>
      </c>
      <c r="AA5682" t="s">
        <v>4517</v>
      </c>
      <c r="AB5682" s="198">
        <v>37043.875</v>
      </c>
      <c r="AC5682" s="198">
        <v>37072.875</v>
      </c>
    </row>
    <row r="5683" spans="1:29" x14ac:dyDescent="0.25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31</v>
      </c>
      <c r="F5683" s="213">
        <f t="shared" si="449"/>
        <v>155000</v>
      </c>
      <c r="G5683" s="202">
        <v>1315030</v>
      </c>
      <c r="H5683" s="198">
        <v>37041.613611111112</v>
      </c>
      <c r="I5683" t="s">
        <v>1241</v>
      </c>
      <c r="M5683" t="s">
        <v>2946</v>
      </c>
      <c r="N5683" t="s">
        <v>1268</v>
      </c>
      <c r="O5683" t="s">
        <v>1537</v>
      </c>
      <c r="P5683" s="199">
        <v>5000</v>
      </c>
      <c r="S5683" t="s">
        <v>2947</v>
      </c>
      <c r="T5683" t="s">
        <v>3255</v>
      </c>
      <c r="U5683" s="201">
        <v>4.03</v>
      </c>
      <c r="V5683" t="s">
        <v>1169</v>
      </c>
      <c r="W5683" t="s">
        <v>1767</v>
      </c>
      <c r="X5683" t="s">
        <v>1269</v>
      </c>
      <c r="Y5683" t="s">
        <v>3275</v>
      </c>
      <c r="Z5683" t="s">
        <v>1909</v>
      </c>
      <c r="AA5683" t="s">
        <v>4518</v>
      </c>
      <c r="AB5683" s="198">
        <v>37073.875</v>
      </c>
      <c r="AC5683" s="198">
        <v>37103.875</v>
      </c>
    </row>
    <row r="5684" spans="1:29" x14ac:dyDescent="0.25">
      <c r="A5684" s="44" t="str">
        <f t="shared" si="445"/>
        <v xml:space="preserve"> Natural Gas Physical</v>
      </c>
      <c r="B5684" s="44" t="str">
        <f t="shared" si="446"/>
        <v/>
      </c>
      <c r="C5684" s="44" t="str">
        <f t="shared" si="447"/>
        <v>Natural Gas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1</v>
      </c>
      <c r="F5684" s="213">
        <f t="shared" si="449"/>
        <v>2000</v>
      </c>
      <c r="G5684" s="202">
        <v>1315032</v>
      </c>
      <c r="H5684" s="198">
        <v>37041.613865740743</v>
      </c>
      <c r="I5684" t="s">
        <v>3381</v>
      </c>
      <c r="M5684" t="s">
        <v>2946</v>
      </c>
      <c r="N5684" t="s">
        <v>96</v>
      </c>
      <c r="O5684" t="s">
        <v>1016</v>
      </c>
      <c r="P5684" s="199">
        <v>2000</v>
      </c>
      <c r="S5684" t="s">
        <v>3329</v>
      </c>
      <c r="T5684" t="s">
        <v>97</v>
      </c>
      <c r="U5684" s="201">
        <v>4.9800000000000004</v>
      </c>
      <c r="V5684" t="s">
        <v>3382</v>
      </c>
      <c r="W5684" t="s">
        <v>98</v>
      </c>
      <c r="X5684" t="s">
        <v>99</v>
      </c>
      <c r="Y5684" t="s">
        <v>1528</v>
      </c>
      <c r="Z5684" t="s">
        <v>1910</v>
      </c>
      <c r="AA5684">
        <v>819373</v>
      </c>
      <c r="AB5684" s="198">
        <v>37041.875</v>
      </c>
      <c r="AC5684" s="198">
        <v>37041.875</v>
      </c>
    </row>
    <row r="5685" spans="1:29" x14ac:dyDescent="0.25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310000</v>
      </c>
      <c r="G5685" s="202">
        <v>1315037</v>
      </c>
      <c r="H5685" s="198">
        <v>37041.614432870374</v>
      </c>
      <c r="I5685" t="s">
        <v>1523</v>
      </c>
      <c r="M5685" t="s">
        <v>2946</v>
      </c>
      <c r="N5685" t="s">
        <v>1268</v>
      </c>
      <c r="O5685" t="s">
        <v>1537</v>
      </c>
      <c r="P5685" s="199">
        <v>10000</v>
      </c>
      <c r="S5685" t="s">
        <v>2947</v>
      </c>
      <c r="T5685" t="s">
        <v>3255</v>
      </c>
      <c r="U5685" s="201">
        <v>4.0350000000000001</v>
      </c>
      <c r="V5685" t="s">
        <v>2336</v>
      </c>
      <c r="W5685" t="s">
        <v>1767</v>
      </c>
      <c r="X5685" t="s">
        <v>1269</v>
      </c>
      <c r="Y5685" t="s">
        <v>3275</v>
      </c>
      <c r="Z5685" t="s">
        <v>1909</v>
      </c>
      <c r="AA5685" t="s">
        <v>4519</v>
      </c>
      <c r="AB5685" s="198">
        <v>37073.875</v>
      </c>
      <c r="AC5685" s="198">
        <v>37103.875</v>
      </c>
    </row>
    <row r="5686" spans="1:29" x14ac:dyDescent="0.25">
      <c r="A5686" s="44" t="str">
        <f t="shared" si="445"/>
        <v>US Power Physical</v>
      </c>
      <c r="B5686" s="44" t="str">
        <f t="shared" si="446"/>
        <v>US</v>
      </c>
      <c r="C5686" s="44" t="str">
        <f t="shared" si="447"/>
        <v>Power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30</v>
      </c>
      <c r="F5686" s="213">
        <f t="shared" si="449"/>
        <v>1500</v>
      </c>
      <c r="G5686" s="202">
        <v>1315041</v>
      </c>
      <c r="H5686" s="198">
        <v>37041.617037037038</v>
      </c>
      <c r="I5686" t="s">
        <v>77</v>
      </c>
      <c r="M5686" t="s">
        <v>1657</v>
      </c>
      <c r="N5686" t="s">
        <v>1259</v>
      </c>
      <c r="O5686" t="s">
        <v>494</v>
      </c>
      <c r="Q5686" s="199">
        <v>50</v>
      </c>
      <c r="S5686" t="s">
        <v>2945</v>
      </c>
      <c r="T5686" t="s">
        <v>3255</v>
      </c>
      <c r="U5686" s="201">
        <v>45.25</v>
      </c>
      <c r="V5686" t="s">
        <v>227</v>
      </c>
      <c r="W5686" t="s">
        <v>1564</v>
      </c>
      <c r="X5686" t="s">
        <v>1565</v>
      </c>
      <c r="Y5686" t="s">
        <v>1072</v>
      </c>
      <c r="Z5686" t="s">
        <v>1904</v>
      </c>
      <c r="AA5686">
        <v>626862.1</v>
      </c>
      <c r="AB5686" s="198">
        <v>37135</v>
      </c>
      <c r="AC5686" s="198">
        <v>37164</v>
      </c>
    </row>
    <row r="5687" spans="1:29" x14ac:dyDescent="0.25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151</v>
      </c>
      <c r="F5687" s="213">
        <f t="shared" si="449"/>
        <v>755000</v>
      </c>
      <c r="G5687" s="202">
        <v>1315042</v>
      </c>
      <c r="H5687" s="198">
        <v>37041.6171875</v>
      </c>
      <c r="I5687" t="s">
        <v>1258</v>
      </c>
      <c r="M5687" t="s">
        <v>2946</v>
      </c>
      <c r="N5687" t="s">
        <v>1538</v>
      </c>
      <c r="O5687" t="s">
        <v>1380</v>
      </c>
      <c r="Q5687" s="199">
        <v>5000</v>
      </c>
      <c r="S5687" t="s">
        <v>2947</v>
      </c>
      <c r="T5687" t="s">
        <v>3255</v>
      </c>
      <c r="U5687" s="201">
        <v>1.425</v>
      </c>
      <c r="V5687" t="s">
        <v>1012</v>
      </c>
      <c r="W5687" t="s">
        <v>1539</v>
      </c>
      <c r="X5687" t="s">
        <v>1540</v>
      </c>
      <c r="Y5687" t="s">
        <v>3275</v>
      </c>
      <c r="Z5687" t="s">
        <v>1909</v>
      </c>
      <c r="AA5687" t="s">
        <v>4520</v>
      </c>
      <c r="AB5687" s="198">
        <v>37196</v>
      </c>
      <c r="AC5687" s="198">
        <v>37346</v>
      </c>
    </row>
    <row r="5688" spans="1:29" x14ac:dyDescent="0.25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10000</v>
      </c>
      <c r="G5688" s="202">
        <v>1315044</v>
      </c>
      <c r="H5688" s="198">
        <v>37041.617581018516</v>
      </c>
      <c r="I5688" t="s">
        <v>1464</v>
      </c>
      <c r="M5688" t="s">
        <v>2946</v>
      </c>
      <c r="N5688" t="s">
        <v>1524</v>
      </c>
      <c r="O5688" t="s">
        <v>3990</v>
      </c>
      <c r="Q5688" s="199">
        <v>10000</v>
      </c>
      <c r="S5688" t="s">
        <v>2947</v>
      </c>
      <c r="T5688" t="s">
        <v>3255</v>
      </c>
      <c r="U5688" s="201">
        <v>3.92</v>
      </c>
      <c r="V5688" t="s">
        <v>1465</v>
      </c>
      <c r="W5688" t="s">
        <v>1101</v>
      </c>
      <c r="X5688" t="s">
        <v>1102</v>
      </c>
      <c r="Y5688" t="s">
        <v>1528</v>
      </c>
      <c r="Z5688" t="s">
        <v>1909</v>
      </c>
      <c r="AA5688">
        <v>819388</v>
      </c>
      <c r="AB5688" s="198">
        <v>37043.875</v>
      </c>
      <c r="AC5688" s="198">
        <v>37043.875</v>
      </c>
    </row>
    <row r="5689" spans="1:29" x14ac:dyDescent="0.25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30</v>
      </c>
      <c r="F5689" s="213">
        <f t="shared" si="449"/>
        <v>60000</v>
      </c>
      <c r="G5689" s="202">
        <v>1315046</v>
      </c>
      <c r="H5689" s="198">
        <v>37041.617812500001</v>
      </c>
      <c r="I5689" t="s">
        <v>1097</v>
      </c>
      <c r="M5689" t="s">
        <v>2946</v>
      </c>
      <c r="N5689" t="s">
        <v>1268</v>
      </c>
      <c r="O5689" t="s">
        <v>1168</v>
      </c>
      <c r="P5689" s="199">
        <v>2000</v>
      </c>
      <c r="S5689" t="s">
        <v>2947</v>
      </c>
      <c r="T5689" t="s">
        <v>3255</v>
      </c>
      <c r="U5689" s="201">
        <v>3.96</v>
      </c>
      <c r="V5689" t="s">
        <v>3163</v>
      </c>
      <c r="W5689" t="s">
        <v>1402</v>
      </c>
      <c r="X5689" t="s">
        <v>1403</v>
      </c>
      <c r="Y5689" t="s">
        <v>3275</v>
      </c>
      <c r="Z5689" t="s">
        <v>1909</v>
      </c>
      <c r="AA5689" t="s">
        <v>4521</v>
      </c>
      <c r="AB5689" s="198">
        <v>37043.875</v>
      </c>
      <c r="AC5689" s="198">
        <v>37072.875</v>
      </c>
    </row>
    <row r="5690" spans="1:29" x14ac:dyDescent="0.25">
      <c r="A5690" s="44" t="str">
        <f t="shared" si="445"/>
        <v>US Power Physical</v>
      </c>
      <c r="B5690" s="44" t="str">
        <f t="shared" si="446"/>
        <v>US</v>
      </c>
      <c r="C5690" s="44" t="str">
        <f t="shared" si="447"/>
        <v>Power</v>
      </c>
      <c r="D5690" s="44" t="str">
        <f t="shared" si="448"/>
        <v>Physical</v>
      </c>
      <c r="E5690" s="44">
        <f>IF(VLOOKUP(S5690,'DD-Lookup'!$J$6:$L$50,3,FALSE)="Monthly",(YEAR(AC5690)-YEAR(AB5690))*12+MONTH(AC5690)-MONTH(AB5690)+1,(AC5690-AB5690+1))</f>
        <v>5</v>
      </c>
      <c r="F5690" s="213">
        <f t="shared" si="449"/>
        <v>250</v>
      </c>
      <c r="G5690" s="202">
        <v>1315047</v>
      </c>
      <c r="H5690" s="198">
        <v>37041.618483796294</v>
      </c>
      <c r="I5690" t="s">
        <v>1600</v>
      </c>
      <c r="M5690" t="s">
        <v>1657</v>
      </c>
      <c r="N5690" t="s">
        <v>2977</v>
      </c>
      <c r="O5690" t="s">
        <v>2846</v>
      </c>
      <c r="P5690" s="199">
        <v>50</v>
      </c>
      <c r="S5690" t="s">
        <v>2945</v>
      </c>
      <c r="T5690" t="s">
        <v>3255</v>
      </c>
      <c r="U5690" s="201">
        <v>41.5</v>
      </c>
      <c r="V5690" t="s">
        <v>1236</v>
      </c>
      <c r="W5690" t="s">
        <v>2993</v>
      </c>
      <c r="X5690" t="s">
        <v>2994</v>
      </c>
      <c r="Y5690" t="s">
        <v>1072</v>
      </c>
      <c r="Z5690" t="s">
        <v>1904</v>
      </c>
      <c r="AA5690">
        <v>626864.1</v>
      </c>
      <c r="AB5690" s="198">
        <v>37053.875</v>
      </c>
      <c r="AC5690" s="198">
        <v>37057.875</v>
      </c>
    </row>
    <row r="5691" spans="1:29" x14ac:dyDescent="0.25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</v>
      </c>
      <c r="G5691" s="202">
        <v>1315048</v>
      </c>
      <c r="H5691" s="198">
        <v>37041.618530092594</v>
      </c>
      <c r="I5691" t="s">
        <v>872</v>
      </c>
      <c r="M5691" t="s">
        <v>2946</v>
      </c>
      <c r="N5691" t="s">
        <v>96</v>
      </c>
      <c r="O5691" t="s">
        <v>1016</v>
      </c>
      <c r="Q5691" s="199">
        <v>5000</v>
      </c>
      <c r="S5691" t="s">
        <v>3329</v>
      </c>
      <c r="T5691" t="s">
        <v>97</v>
      </c>
      <c r="U5691" s="201">
        <v>5</v>
      </c>
      <c r="V5691" t="s">
        <v>4522</v>
      </c>
      <c r="W5691" t="s">
        <v>98</v>
      </c>
      <c r="X5691" t="s">
        <v>99</v>
      </c>
      <c r="Y5691" t="s">
        <v>1528</v>
      </c>
      <c r="Z5691" t="s">
        <v>1910</v>
      </c>
      <c r="AA5691">
        <v>819389</v>
      </c>
      <c r="AB5691" s="198">
        <v>37041.875</v>
      </c>
      <c r="AC5691" s="198">
        <v>37041.875</v>
      </c>
    </row>
    <row r="5692" spans="1:29" x14ac:dyDescent="0.25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77500</v>
      </c>
      <c r="G5692" s="202">
        <v>1315049</v>
      </c>
      <c r="H5692" s="198">
        <v>37041.619027777779</v>
      </c>
      <c r="I5692" t="s">
        <v>1241</v>
      </c>
      <c r="M5692" t="s">
        <v>2946</v>
      </c>
      <c r="N5692" t="s">
        <v>1268</v>
      </c>
      <c r="O5692" t="s">
        <v>1537</v>
      </c>
      <c r="P5692" s="199">
        <v>2500</v>
      </c>
      <c r="S5692" t="s">
        <v>2947</v>
      </c>
      <c r="T5692" t="s">
        <v>3255</v>
      </c>
      <c r="U5692" s="201">
        <v>4.03</v>
      </c>
      <c r="V5692" t="s">
        <v>3397</v>
      </c>
      <c r="W5692" t="s">
        <v>1767</v>
      </c>
      <c r="X5692" t="s">
        <v>1269</v>
      </c>
      <c r="Y5692" t="s">
        <v>3275</v>
      </c>
      <c r="Z5692" t="s">
        <v>1909</v>
      </c>
      <c r="AA5692" t="s">
        <v>4523</v>
      </c>
      <c r="AB5692" s="198">
        <v>37073.875</v>
      </c>
      <c r="AC5692" s="198">
        <v>37103.875</v>
      </c>
    </row>
    <row r="5693" spans="1:29" x14ac:dyDescent="0.25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365</v>
      </c>
      <c r="F5693" s="213">
        <f t="shared" si="449"/>
        <v>1825000</v>
      </c>
      <c r="G5693" s="202">
        <v>1315050</v>
      </c>
      <c r="H5693" s="198">
        <v>37041.619062500002</v>
      </c>
      <c r="I5693" t="s">
        <v>67</v>
      </c>
      <c r="M5693" t="s">
        <v>2946</v>
      </c>
      <c r="N5693" t="s">
        <v>1268</v>
      </c>
      <c r="O5693" t="s">
        <v>1578</v>
      </c>
      <c r="P5693" s="199">
        <v>5000</v>
      </c>
      <c r="S5693" t="s">
        <v>2947</v>
      </c>
      <c r="T5693" t="s">
        <v>3255</v>
      </c>
      <c r="U5693" s="201">
        <v>4.07</v>
      </c>
      <c r="V5693" t="s">
        <v>2962</v>
      </c>
      <c r="W5693" t="s">
        <v>1767</v>
      </c>
      <c r="X5693" t="s">
        <v>1269</v>
      </c>
      <c r="Y5693" t="s">
        <v>3275</v>
      </c>
      <c r="Z5693" t="s">
        <v>1909</v>
      </c>
      <c r="AA5693" t="s">
        <v>4524</v>
      </c>
      <c r="AB5693" s="198">
        <v>37257.875</v>
      </c>
      <c r="AC5693" s="198">
        <v>37621.875</v>
      </c>
    </row>
    <row r="5694" spans="1:29" x14ac:dyDescent="0.25">
      <c r="A5694" s="44" t="str">
        <f t="shared" si="445"/>
        <v xml:space="preserve"> Natural Gas Physical</v>
      </c>
      <c r="B5694" s="44" t="str">
        <f t="shared" si="446"/>
        <v/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1315051</v>
      </c>
      <c r="H5694" s="198">
        <v>37041.61928240741</v>
      </c>
      <c r="I5694" t="s">
        <v>872</v>
      </c>
      <c r="M5694" t="s">
        <v>2946</v>
      </c>
      <c r="N5694" t="s">
        <v>96</v>
      </c>
      <c r="O5694" t="s">
        <v>1016</v>
      </c>
      <c r="Q5694" s="199">
        <v>5000</v>
      </c>
      <c r="S5694" t="s">
        <v>3329</v>
      </c>
      <c r="T5694" t="s">
        <v>97</v>
      </c>
      <c r="U5694" s="201">
        <v>5.0199999999999996</v>
      </c>
      <c r="V5694" t="s">
        <v>4522</v>
      </c>
      <c r="W5694" t="s">
        <v>98</v>
      </c>
      <c r="X5694" t="s">
        <v>99</v>
      </c>
      <c r="Y5694" t="s">
        <v>1528</v>
      </c>
      <c r="Z5694" t="s">
        <v>1910</v>
      </c>
      <c r="AA5694">
        <v>819390</v>
      </c>
      <c r="AB5694" s="198">
        <v>37041.875</v>
      </c>
      <c r="AC5694" s="198">
        <v>37041.875</v>
      </c>
    </row>
    <row r="5695" spans="1:29" x14ac:dyDescent="0.25">
      <c r="A5695" s="44" t="str">
        <f t="shared" si="445"/>
        <v xml:space="preserve"> Natural Gas Physical</v>
      </c>
      <c r="B5695" s="44" t="str">
        <f t="shared" si="446"/>
        <v/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1</v>
      </c>
      <c r="F5695" s="213">
        <f t="shared" si="449"/>
        <v>5000</v>
      </c>
      <c r="G5695" s="202">
        <v>1315052</v>
      </c>
      <c r="H5695" s="198">
        <v>37041.619409722225</v>
      </c>
      <c r="I5695" t="s">
        <v>872</v>
      </c>
      <c r="M5695" t="s">
        <v>2946</v>
      </c>
      <c r="N5695" t="s">
        <v>96</v>
      </c>
      <c r="O5695" t="s">
        <v>2345</v>
      </c>
      <c r="Q5695" s="199">
        <v>5000</v>
      </c>
      <c r="S5695" t="s">
        <v>3329</v>
      </c>
      <c r="T5695" t="s">
        <v>97</v>
      </c>
      <c r="U5695" s="201">
        <v>5.07</v>
      </c>
      <c r="V5695" t="s">
        <v>4522</v>
      </c>
      <c r="W5695" t="s">
        <v>98</v>
      </c>
      <c r="X5695" t="s">
        <v>99</v>
      </c>
      <c r="Y5695" t="s">
        <v>1528</v>
      </c>
      <c r="Z5695" t="s">
        <v>1910</v>
      </c>
      <c r="AA5695">
        <v>819391</v>
      </c>
      <c r="AB5695" s="198">
        <v>37042.875</v>
      </c>
      <c r="AC5695" s="198">
        <v>37042.875</v>
      </c>
    </row>
    <row r="5696" spans="1:29" x14ac:dyDescent="0.25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1315053</v>
      </c>
      <c r="H5696" s="198">
        <v>37041.619479166664</v>
      </c>
      <c r="I5696" t="s">
        <v>3151</v>
      </c>
      <c r="M5696" t="s">
        <v>2946</v>
      </c>
      <c r="N5696" t="s">
        <v>1268</v>
      </c>
      <c r="O5696" t="s">
        <v>1537</v>
      </c>
      <c r="P5696" s="199">
        <v>10000</v>
      </c>
      <c r="S5696" t="s">
        <v>2947</v>
      </c>
      <c r="T5696" t="s">
        <v>3255</v>
      </c>
      <c r="U5696" s="201">
        <v>4.03</v>
      </c>
      <c r="V5696" t="s">
        <v>1544</v>
      </c>
      <c r="W5696" t="s">
        <v>1767</v>
      </c>
      <c r="X5696" t="s">
        <v>1269</v>
      </c>
      <c r="Y5696" t="s">
        <v>3275</v>
      </c>
      <c r="Z5696" t="s">
        <v>1909</v>
      </c>
      <c r="AA5696" t="s">
        <v>4525</v>
      </c>
      <c r="AB5696" s="198">
        <v>37073.875</v>
      </c>
      <c r="AC5696" s="198">
        <v>37103.875</v>
      </c>
    </row>
    <row r="5697" spans="1:29" x14ac:dyDescent="0.25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232500</v>
      </c>
      <c r="G5697" s="202">
        <v>1315054</v>
      </c>
      <c r="H5697" s="198">
        <v>37041.619583333333</v>
      </c>
      <c r="I5697" t="s">
        <v>2976</v>
      </c>
      <c r="M5697" t="s">
        <v>2946</v>
      </c>
      <c r="N5697" t="s">
        <v>1268</v>
      </c>
      <c r="O5697" t="s">
        <v>1537</v>
      </c>
      <c r="P5697" s="199">
        <v>7500</v>
      </c>
      <c r="S5697" t="s">
        <v>2947</v>
      </c>
      <c r="T5697" t="s">
        <v>3255</v>
      </c>
      <c r="U5697" s="201">
        <v>4.03</v>
      </c>
      <c r="V5697" t="s">
        <v>1085</v>
      </c>
      <c r="W5697" t="s">
        <v>1767</v>
      </c>
      <c r="X5697" t="s">
        <v>1269</v>
      </c>
      <c r="Y5697" t="s">
        <v>3275</v>
      </c>
      <c r="Z5697" t="s">
        <v>1909</v>
      </c>
      <c r="AA5697" t="s">
        <v>4526</v>
      </c>
      <c r="AB5697" s="198">
        <v>37073.875</v>
      </c>
      <c r="AC5697" s="198">
        <v>37103.875</v>
      </c>
    </row>
    <row r="5698" spans="1:29" x14ac:dyDescent="0.25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31</v>
      </c>
      <c r="F5698" s="213">
        <f t="shared" si="449"/>
        <v>155000</v>
      </c>
      <c r="G5698" s="202">
        <v>1315057</v>
      </c>
      <c r="H5698" s="198">
        <v>37041.620752314811</v>
      </c>
      <c r="I5698" t="s">
        <v>3409</v>
      </c>
      <c r="J5698" t="s">
        <v>1448</v>
      </c>
      <c r="K5698" t="s">
        <v>1257</v>
      </c>
      <c r="M5698" t="s">
        <v>2946</v>
      </c>
      <c r="N5698" t="s">
        <v>1538</v>
      </c>
      <c r="O5698" t="s">
        <v>2596</v>
      </c>
      <c r="Q5698" s="199">
        <v>5000</v>
      </c>
      <c r="S5698" t="s">
        <v>2947</v>
      </c>
      <c r="T5698" t="s">
        <v>3255</v>
      </c>
      <c r="U5698" s="201">
        <v>-1.31</v>
      </c>
      <c r="V5698" t="s">
        <v>4437</v>
      </c>
      <c r="W5698" t="s">
        <v>106</v>
      </c>
      <c r="X5698" t="s">
        <v>107</v>
      </c>
      <c r="Y5698" t="s">
        <v>3275</v>
      </c>
      <c r="Z5698" t="s">
        <v>1909</v>
      </c>
      <c r="AA5698" t="s">
        <v>4527</v>
      </c>
      <c r="AB5698" s="198">
        <v>37073.875</v>
      </c>
      <c r="AC5698" s="198">
        <v>37103.875</v>
      </c>
    </row>
    <row r="5699" spans="1:29" x14ac:dyDescent="0.25">
      <c r="A5699" s="44" t="str">
        <f t="shared" si="445"/>
        <v xml:space="preserve"> Natural Gas Physical</v>
      </c>
      <c r="B5699" s="44" t="str">
        <f t="shared" si="446"/>
        <v/>
      </c>
      <c r="C5699" s="44" t="str">
        <f t="shared" si="447"/>
        <v>Natural Gas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5000</v>
      </c>
      <c r="G5699" s="202">
        <v>1315060</v>
      </c>
      <c r="H5699" s="198">
        <v>37041.621365740742</v>
      </c>
      <c r="I5699" t="s">
        <v>1267</v>
      </c>
      <c r="M5699" t="s">
        <v>2946</v>
      </c>
      <c r="N5699" t="s">
        <v>96</v>
      </c>
      <c r="O5699" t="s">
        <v>2345</v>
      </c>
      <c r="Q5699" s="199">
        <v>5000</v>
      </c>
      <c r="S5699" t="s">
        <v>3329</v>
      </c>
      <c r="T5699" t="s">
        <v>97</v>
      </c>
      <c r="U5699" s="201">
        <v>5.09</v>
      </c>
      <c r="V5699" t="s">
        <v>3036</v>
      </c>
      <c r="W5699" t="s">
        <v>98</v>
      </c>
      <c r="X5699" t="s">
        <v>99</v>
      </c>
      <c r="Y5699" t="s">
        <v>1528</v>
      </c>
      <c r="Z5699" t="s">
        <v>1910</v>
      </c>
      <c r="AA5699">
        <v>819396</v>
      </c>
      <c r="AB5699" s="198">
        <v>37042.875</v>
      </c>
      <c r="AC5699" s="198">
        <v>37042.875</v>
      </c>
    </row>
    <row r="5700" spans="1:29" x14ac:dyDescent="0.25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151</v>
      </c>
      <c r="F5700" s="213">
        <f t="shared" si="449"/>
        <v>755000</v>
      </c>
      <c r="G5700" s="202">
        <v>1315062</v>
      </c>
      <c r="H5700" s="198">
        <v>37041.621562499997</v>
      </c>
      <c r="I5700" t="s">
        <v>3095</v>
      </c>
      <c r="M5700" t="s">
        <v>2946</v>
      </c>
      <c r="N5700" t="s">
        <v>1268</v>
      </c>
      <c r="O5700" t="s">
        <v>1555</v>
      </c>
      <c r="P5700" s="199">
        <v>5000</v>
      </c>
      <c r="S5700" t="s">
        <v>2947</v>
      </c>
      <c r="T5700" t="s">
        <v>3255</v>
      </c>
      <c r="U5700" s="201">
        <v>4.43</v>
      </c>
      <c r="V5700" t="s">
        <v>71</v>
      </c>
      <c r="W5700" t="s">
        <v>1767</v>
      </c>
      <c r="X5700" t="s">
        <v>1269</v>
      </c>
      <c r="Y5700" t="s">
        <v>3275</v>
      </c>
      <c r="Z5700" t="s">
        <v>1909</v>
      </c>
      <c r="AA5700" t="s">
        <v>4528</v>
      </c>
      <c r="AB5700" s="198">
        <v>37196</v>
      </c>
      <c r="AC5700" s="198">
        <v>37346</v>
      </c>
    </row>
    <row r="5701" spans="1:29" x14ac:dyDescent="0.25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151</v>
      </c>
      <c r="F5701" s="213">
        <f t="shared" si="449"/>
        <v>1132500</v>
      </c>
      <c r="G5701" s="202">
        <v>1315063</v>
      </c>
      <c r="H5701" s="198">
        <v>37041.62164351852</v>
      </c>
      <c r="I5701" t="s">
        <v>3095</v>
      </c>
      <c r="M5701" t="s">
        <v>2946</v>
      </c>
      <c r="N5701" t="s">
        <v>1268</v>
      </c>
      <c r="O5701" t="s">
        <v>1555</v>
      </c>
      <c r="P5701" s="199">
        <v>7500</v>
      </c>
      <c r="S5701" t="s">
        <v>2947</v>
      </c>
      <c r="T5701" t="s">
        <v>3255</v>
      </c>
      <c r="U5701" s="201">
        <v>4.42</v>
      </c>
      <c r="V5701" t="s">
        <v>71</v>
      </c>
      <c r="W5701" t="s">
        <v>1767</v>
      </c>
      <c r="X5701" t="s">
        <v>1269</v>
      </c>
      <c r="Y5701" t="s">
        <v>3275</v>
      </c>
      <c r="Z5701" t="s">
        <v>1909</v>
      </c>
      <c r="AA5701" t="s">
        <v>4529</v>
      </c>
      <c r="AB5701" s="198">
        <v>37196</v>
      </c>
      <c r="AC5701" s="198">
        <v>37346</v>
      </c>
    </row>
    <row r="5702" spans="1:29" x14ac:dyDescent="0.25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31</v>
      </c>
      <c r="F5702" s="213">
        <f t="shared" si="449"/>
        <v>620000</v>
      </c>
      <c r="G5702" s="202">
        <v>1315065</v>
      </c>
      <c r="H5702" s="198">
        <v>37041.621805555558</v>
      </c>
      <c r="I5702" t="s">
        <v>1274</v>
      </c>
      <c r="M5702" t="s">
        <v>2946</v>
      </c>
      <c r="N5702" t="s">
        <v>1268</v>
      </c>
      <c r="O5702" t="s">
        <v>1537</v>
      </c>
      <c r="P5702" s="199">
        <v>20000</v>
      </c>
      <c r="S5702" t="s">
        <v>2947</v>
      </c>
      <c r="T5702" t="s">
        <v>3255</v>
      </c>
      <c r="U5702" s="201">
        <v>4.03</v>
      </c>
      <c r="V5702" t="s">
        <v>282</v>
      </c>
      <c r="W5702" t="s">
        <v>1767</v>
      </c>
      <c r="X5702" t="s">
        <v>1269</v>
      </c>
      <c r="Y5702" t="s">
        <v>3275</v>
      </c>
      <c r="Z5702" t="s">
        <v>1909</v>
      </c>
      <c r="AA5702" t="s">
        <v>4530</v>
      </c>
      <c r="AB5702" s="198">
        <v>37073.875</v>
      </c>
      <c r="AC5702" s="198">
        <v>37103.875</v>
      </c>
    </row>
    <row r="5703" spans="1:29" x14ac:dyDescent="0.25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300000</v>
      </c>
      <c r="G5703" s="202">
        <v>1315067</v>
      </c>
      <c r="H5703" s="198">
        <v>37041.621990740743</v>
      </c>
      <c r="I5703" t="s">
        <v>75</v>
      </c>
      <c r="M5703" t="s">
        <v>2946</v>
      </c>
      <c r="N5703" t="s">
        <v>1268</v>
      </c>
      <c r="O5703" t="s">
        <v>74</v>
      </c>
      <c r="P5703" s="199">
        <v>10000</v>
      </c>
      <c r="S5703" t="s">
        <v>2947</v>
      </c>
      <c r="T5703" t="s">
        <v>3255</v>
      </c>
      <c r="U5703" s="201">
        <v>3.9550000000000001</v>
      </c>
      <c r="V5703" t="s">
        <v>1466</v>
      </c>
      <c r="W5703" t="s">
        <v>1580</v>
      </c>
      <c r="X5703" t="s">
        <v>1093</v>
      </c>
      <c r="Y5703" t="s">
        <v>3275</v>
      </c>
      <c r="Z5703" t="s">
        <v>1909</v>
      </c>
      <c r="AA5703" t="s">
        <v>4531</v>
      </c>
      <c r="AB5703" s="198">
        <v>37043.875</v>
      </c>
      <c r="AC5703" s="198">
        <v>37072.875</v>
      </c>
    </row>
    <row r="5704" spans="1:29" x14ac:dyDescent="0.25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30</v>
      </c>
      <c r="F5704" s="213">
        <f t="shared" si="449"/>
        <v>300000</v>
      </c>
      <c r="G5704" s="202">
        <v>1315070</v>
      </c>
      <c r="H5704" s="198">
        <v>37041.622442129628</v>
      </c>
      <c r="I5704" t="s">
        <v>75</v>
      </c>
      <c r="M5704" t="s">
        <v>2946</v>
      </c>
      <c r="N5704" t="s">
        <v>1268</v>
      </c>
      <c r="O5704" t="s">
        <v>74</v>
      </c>
      <c r="P5704" s="199">
        <v>10000</v>
      </c>
      <c r="S5704" t="s">
        <v>2947</v>
      </c>
      <c r="T5704" t="s">
        <v>3255</v>
      </c>
      <c r="U5704" s="201">
        <v>3.9550000000000001</v>
      </c>
      <c r="V5704" t="s">
        <v>1466</v>
      </c>
      <c r="W5704" t="s">
        <v>1580</v>
      </c>
      <c r="X5704" t="s">
        <v>1093</v>
      </c>
      <c r="Y5704" t="s">
        <v>3275</v>
      </c>
      <c r="Z5704" t="s">
        <v>1909</v>
      </c>
      <c r="AA5704" t="s">
        <v>4532</v>
      </c>
      <c r="AB5704" s="198">
        <v>37043.875</v>
      </c>
      <c r="AC5704" s="198">
        <v>37072.875</v>
      </c>
    </row>
    <row r="5705" spans="1:29" x14ac:dyDescent="0.25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310000</v>
      </c>
      <c r="G5705" s="202">
        <v>1315071</v>
      </c>
      <c r="H5705" s="198">
        <v>37041.622835648152</v>
      </c>
      <c r="I5705" t="s">
        <v>67</v>
      </c>
      <c r="M5705" t="s">
        <v>2946</v>
      </c>
      <c r="N5705" t="s">
        <v>1268</v>
      </c>
      <c r="O5705" t="s">
        <v>1537</v>
      </c>
      <c r="P5705" s="199">
        <v>10000</v>
      </c>
      <c r="S5705" t="s">
        <v>2947</v>
      </c>
      <c r="T5705" t="s">
        <v>3255</v>
      </c>
      <c r="U5705" s="201">
        <v>4.0250000000000004</v>
      </c>
      <c r="V5705" t="s">
        <v>2962</v>
      </c>
      <c r="W5705" t="s">
        <v>1767</v>
      </c>
      <c r="X5705" t="s">
        <v>1269</v>
      </c>
      <c r="Y5705" t="s">
        <v>3275</v>
      </c>
      <c r="Z5705" t="s">
        <v>1909</v>
      </c>
      <c r="AA5705" t="s">
        <v>4533</v>
      </c>
      <c r="AB5705" s="198">
        <v>37073.875</v>
      </c>
      <c r="AC5705" s="198">
        <v>37103.875</v>
      </c>
    </row>
    <row r="5706" spans="1:29" x14ac:dyDescent="0.25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123</v>
      </c>
      <c r="F5706" s="213">
        <f t="shared" ref="F5706:F5769" si="454">E5706*SUM(P5706:Q5706)</f>
        <v>615000</v>
      </c>
      <c r="G5706" s="202">
        <v>1315072</v>
      </c>
      <c r="H5706" s="198">
        <v>37041.622986111113</v>
      </c>
      <c r="I5706" t="s">
        <v>1451</v>
      </c>
      <c r="M5706" t="s">
        <v>2946</v>
      </c>
      <c r="N5706" t="s">
        <v>1268</v>
      </c>
      <c r="O5706" t="s">
        <v>251</v>
      </c>
      <c r="Q5706" s="199">
        <v>5000</v>
      </c>
      <c r="S5706" t="s">
        <v>2947</v>
      </c>
      <c r="T5706" t="s">
        <v>3255</v>
      </c>
      <c r="U5706" s="201">
        <v>4.12</v>
      </c>
      <c r="V5706" t="s">
        <v>3126</v>
      </c>
      <c r="W5706" t="s">
        <v>1767</v>
      </c>
      <c r="X5706" t="s">
        <v>1269</v>
      </c>
      <c r="Y5706" t="s">
        <v>3275</v>
      </c>
      <c r="Z5706" t="s">
        <v>1909</v>
      </c>
      <c r="AA5706" t="s">
        <v>4534</v>
      </c>
      <c r="AB5706" s="198">
        <v>37073</v>
      </c>
      <c r="AC5706" s="198">
        <v>37195</v>
      </c>
    </row>
    <row r="5707" spans="1:29" x14ac:dyDescent="0.25">
      <c r="A5707" s="44" t="str">
        <f t="shared" si="450"/>
        <v>US Power Physical</v>
      </c>
      <c r="B5707" s="44" t="str">
        <f t="shared" si="451"/>
        <v>US</v>
      </c>
      <c r="C5707" s="44" t="str">
        <f t="shared" si="452"/>
        <v>Power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</v>
      </c>
      <c r="G5707" s="202">
        <v>1315075</v>
      </c>
      <c r="H5707" s="198">
        <v>37041.623414351852</v>
      </c>
      <c r="I5707" t="s">
        <v>4129</v>
      </c>
      <c r="J5707" t="s">
        <v>1448</v>
      </c>
      <c r="K5707" t="s">
        <v>1257</v>
      </c>
      <c r="M5707" t="s">
        <v>1657</v>
      </c>
      <c r="N5707" t="s">
        <v>2977</v>
      </c>
      <c r="O5707" t="s">
        <v>1264</v>
      </c>
      <c r="P5707" s="199">
        <v>50</v>
      </c>
      <c r="S5707" t="s">
        <v>2945</v>
      </c>
      <c r="T5707" t="s">
        <v>3255</v>
      </c>
      <c r="U5707" s="201">
        <v>43</v>
      </c>
      <c r="V5707" t="s">
        <v>2070</v>
      </c>
      <c r="W5707" t="s">
        <v>2985</v>
      </c>
      <c r="X5707" t="s">
        <v>1266</v>
      </c>
      <c r="Y5707" t="s">
        <v>1072</v>
      </c>
      <c r="Z5707" t="s">
        <v>1904</v>
      </c>
      <c r="AA5707">
        <v>626882.1</v>
      </c>
      <c r="AB5707" s="198">
        <v>37135.594444444447</v>
      </c>
      <c r="AC5707" s="198">
        <v>37164.594444444447</v>
      </c>
    </row>
    <row r="5708" spans="1:29" x14ac:dyDescent="0.25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30</v>
      </c>
      <c r="F5708" s="213">
        <f t="shared" si="454"/>
        <v>150000</v>
      </c>
      <c r="G5708" s="202">
        <v>1315076</v>
      </c>
      <c r="H5708" s="198">
        <v>37041.623518518521</v>
      </c>
      <c r="I5708" t="s">
        <v>1097</v>
      </c>
      <c r="M5708" t="s">
        <v>2946</v>
      </c>
      <c r="N5708" t="s">
        <v>1268</v>
      </c>
      <c r="O5708" t="s">
        <v>74</v>
      </c>
      <c r="P5708" s="199">
        <v>5000</v>
      </c>
      <c r="S5708" t="s">
        <v>2947</v>
      </c>
      <c r="T5708" t="s">
        <v>3255</v>
      </c>
      <c r="U5708" s="201">
        <v>3.95</v>
      </c>
      <c r="V5708" t="s">
        <v>3163</v>
      </c>
      <c r="W5708" t="s">
        <v>1580</v>
      </c>
      <c r="X5708" t="s">
        <v>1093</v>
      </c>
      <c r="Y5708" t="s">
        <v>3275</v>
      </c>
      <c r="Z5708" t="s">
        <v>1909</v>
      </c>
      <c r="AA5708" t="s">
        <v>4535</v>
      </c>
      <c r="AB5708" s="198">
        <v>37043.875</v>
      </c>
      <c r="AC5708" s="198">
        <v>37072.875</v>
      </c>
    </row>
    <row r="5709" spans="1:29" x14ac:dyDescent="0.25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1315077</v>
      </c>
      <c r="H5709" s="198">
        <v>37041.623541666668</v>
      </c>
      <c r="I5709" t="s">
        <v>1062</v>
      </c>
      <c r="M5709" t="s">
        <v>3086</v>
      </c>
      <c r="N5709" t="s">
        <v>1063</v>
      </c>
      <c r="O5709" t="s">
        <v>2972</v>
      </c>
      <c r="Q5709" s="199">
        <v>50000</v>
      </c>
      <c r="S5709" t="s">
        <v>2953</v>
      </c>
      <c r="T5709" t="s">
        <v>3255</v>
      </c>
      <c r="U5709" s="201">
        <v>28.53</v>
      </c>
      <c r="V5709" t="s">
        <v>1513</v>
      </c>
      <c r="W5709" t="s">
        <v>1065</v>
      </c>
      <c r="X5709" t="s">
        <v>1066</v>
      </c>
      <c r="Y5709" t="s">
        <v>1670</v>
      </c>
      <c r="Z5709" t="s">
        <v>1909</v>
      </c>
      <c r="AA5709">
        <v>110102</v>
      </c>
      <c r="AB5709" s="198">
        <v>37073</v>
      </c>
      <c r="AC5709" s="198">
        <v>37103</v>
      </c>
    </row>
    <row r="5710" spans="1:29" x14ac:dyDescent="0.25">
      <c r="A5710" s="44" t="str">
        <f t="shared" si="450"/>
        <v xml:space="preserve"> Natural Gas Physical</v>
      </c>
      <c r="B5710" s="44" t="str">
        <f t="shared" si="451"/>
        <v/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3000</v>
      </c>
      <c r="G5710" s="202">
        <v>1315078</v>
      </c>
      <c r="H5710" s="198">
        <v>37041.62363425926</v>
      </c>
      <c r="I5710" t="s">
        <v>3381</v>
      </c>
      <c r="M5710" t="s">
        <v>2946</v>
      </c>
      <c r="N5710" t="s">
        <v>96</v>
      </c>
      <c r="O5710" t="s">
        <v>2345</v>
      </c>
      <c r="P5710" s="199">
        <v>3000</v>
      </c>
      <c r="S5710" t="s">
        <v>3329</v>
      </c>
      <c r="T5710" t="s">
        <v>97</v>
      </c>
      <c r="U5710" s="201">
        <v>5.07</v>
      </c>
      <c r="V5710" t="s">
        <v>3382</v>
      </c>
      <c r="W5710" t="s">
        <v>98</v>
      </c>
      <c r="X5710" t="s">
        <v>99</v>
      </c>
      <c r="Y5710" t="s">
        <v>1528</v>
      </c>
      <c r="Z5710" t="s">
        <v>1910</v>
      </c>
      <c r="AA5710">
        <v>819409</v>
      </c>
      <c r="AB5710" s="198">
        <v>37042.875</v>
      </c>
      <c r="AC5710" s="198">
        <v>37042.875</v>
      </c>
    </row>
    <row r="5711" spans="1:29" x14ac:dyDescent="0.25">
      <c r="A5711" s="44" t="str">
        <f t="shared" si="450"/>
        <v>US Crude Financial</v>
      </c>
      <c r="B5711" s="44" t="str">
        <f t="shared" si="451"/>
        <v>US</v>
      </c>
      <c r="C5711" s="44" t="str">
        <f t="shared" si="452"/>
        <v>Crude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50000</v>
      </c>
      <c r="G5711" s="202">
        <v>1315079</v>
      </c>
      <c r="H5711" s="198">
        <v>37041.62363425926</v>
      </c>
      <c r="I5711" t="s">
        <v>2944</v>
      </c>
      <c r="M5711" t="s">
        <v>3086</v>
      </c>
      <c r="N5711" t="s">
        <v>1063</v>
      </c>
      <c r="O5711" t="s">
        <v>2972</v>
      </c>
      <c r="Q5711" s="199">
        <v>50000</v>
      </c>
      <c r="S5711" t="s">
        <v>2953</v>
      </c>
      <c r="T5711" t="s">
        <v>3255</v>
      </c>
      <c r="U5711" s="201">
        <v>28.55</v>
      </c>
      <c r="V5711" t="s">
        <v>4536</v>
      </c>
      <c r="W5711" t="s">
        <v>1065</v>
      </c>
      <c r="X5711" t="s">
        <v>1066</v>
      </c>
      <c r="Y5711" t="s">
        <v>1670</v>
      </c>
      <c r="Z5711" t="s">
        <v>1909</v>
      </c>
      <c r="AA5711">
        <v>110103</v>
      </c>
      <c r="AB5711" s="198">
        <v>37073</v>
      </c>
      <c r="AC5711" s="198">
        <v>37103</v>
      </c>
    </row>
    <row r="5712" spans="1:29" x14ac:dyDescent="0.25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30</v>
      </c>
      <c r="F5712" s="213">
        <f t="shared" si="454"/>
        <v>150000</v>
      </c>
      <c r="G5712" s="202">
        <v>1315081</v>
      </c>
      <c r="H5712" s="198">
        <v>37041.623773148145</v>
      </c>
      <c r="I5712" t="s">
        <v>3151</v>
      </c>
      <c r="M5712" t="s">
        <v>2946</v>
      </c>
      <c r="N5712" t="s">
        <v>1268</v>
      </c>
      <c r="O5712" t="s">
        <v>74</v>
      </c>
      <c r="P5712" s="199">
        <v>5000</v>
      </c>
      <c r="S5712" t="s">
        <v>2947</v>
      </c>
      <c r="T5712" t="s">
        <v>3255</v>
      </c>
      <c r="U5712" s="201">
        <v>3.95</v>
      </c>
      <c r="V5712" t="s">
        <v>530</v>
      </c>
      <c r="W5712" t="s">
        <v>1580</v>
      </c>
      <c r="X5712" t="s">
        <v>1093</v>
      </c>
      <c r="Y5712" t="s">
        <v>3275</v>
      </c>
      <c r="Z5712" t="s">
        <v>1909</v>
      </c>
      <c r="AA5712" t="s">
        <v>4537</v>
      </c>
      <c r="AB5712" s="198">
        <v>37043.875</v>
      </c>
      <c r="AC5712" s="198">
        <v>37072.875</v>
      </c>
    </row>
    <row r="5713" spans="1:29" x14ac:dyDescent="0.25">
      <c r="A5713" s="44" t="str">
        <f t="shared" si="450"/>
        <v>US Crude Financial</v>
      </c>
      <c r="B5713" s="44" t="str">
        <f t="shared" si="451"/>
        <v>US</v>
      </c>
      <c r="C5713" s="44" t="str">
        <f t="shared" si="452"/>
        <v>Crude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</v>
      </c>
      <c r="F5713" s="213">
        <f t="shared" si="454"/>
        <v>50000</v>
      </c>
      <c r="G5713" s="202">
        <v>1315083</v>
      </c>
      <c r="H5713" s="198">
        <v>37041.623935185184</v>
      </c>
      <c r="I5713" t="s">
        <v>1062</v>
      </c>
      <c r="M5713" t="s">
        <v>3086</v>
      </c>
      <c r="N5713" t="s">
        <v>1063</v>
      </c>
      <c r="O5713" t="s">
        <v>2972</v>
      </c>
      <c r="Q5713" s="199">
        <v>50000</v>
      </c>
      <c r="S5713" t="s">
        <v>2953</v>
      </c>
      <c r="T5713" t="s">
        <v>3255</v>
      </c>
      <c r="U5713" s="201">
        <v>28.53</v>
      </c>
      <c r="V5713" t="s">
        <v>1513</v>
      </c>
      <c r="W5713" t="s">
        <v>1065</v>
      </c>
      <c r="X5713" t="s">
        <v>1066</v>
      </c>
      <c r="Y5713" t="s">
        <v>1670</v>
      </c>
      <c r="Z5713" t="s">
        <v>1909</v>
      </c>
      <c r="AA5713">
        <v>110111</v>
      </c>
      <c r="AB5713" s="198">
        <v>37073</v>
      </c>
      <c r="AC5713" s="198">
        <v>37103</v>
      </c>
    </row>
    <row r="5714" spans="1:29" x14ac:dyDescent="0.25">
      <c r="A5714" s="44" t="str">
        <f t="shared" si="450"/>
        <v>US Crude Financial</v>
      </c>
      <c r="B5714" s="44" t="str">
        <f t="shared" si="451"/>
        <v>US</v>
      </c>
      <c r="C5714" s="44" t="str">
        <f t="shared" si="452"/>
        <v>Crude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1</v>
      </c>
      <c r="F5714" s="213">
        <f t="shared" si="454"/>
        <v>50000</v>
      </c>
      <c r="G5714" s="202">
        <v>1315085</v>
      </c>
      <c r="H5714" s="198">
        <v>37041.624641203707</v>
      </c>
      <c r="I5714" t="s">
        <v>2944</v>
      </c>
      <c r="M5714" t="s">
        <v>3086</v>
      </c>
      <c r="N5714" t="s">
        <v>1063</v>
      </c>
      <c r="O5714" t="s">
        <v>2972</v>
      </c>
      <c r="Q5714" s="199">
        <v>50000</v>
      </c>
      <c r="S5714" t="s">
        <v>2953</v>
      </c>
      <c r="T5714" t="s">
        <v>3255</v>
      </c>
      <c r="U5714" s="201">
        <v>28.53</v>
      </c>
      <c r="V5714" t="s">
        <v>4536</v>
      </c>
      <c r="W5714" t="s">
        <v>1065</v>
      </c>
      <c r="X5714" t="s">
        <v>1066</v>
      </c>
      <c r="Y5714" t="s">
        <v>1670</v>
      </c>
      <c r="Z5714" t="s">
        <v>1909</v>
      </c>
      <c r="AA5714">
        <v>110122</v>
      </c>
      <c r="AB5714" s="198">
        <v>37073</v>
      </c>
      <c r="AC5714" s="198">
        <v>37103</v>
      </c>
    </row>
    <row r="5715" spans="1:29" x14ac:dyDescent="0.25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30</v>
      </c>
      <c r="F5715" s="213">
        <f t="shared" si="454"/>
        <v>150000</v>
      </c>
      <c r="G5715" s="202">
        <v>1315088</v>
      </c>
      <c r="H5715" s="198">
        <v>37041.625231481485</v>
      </c>
      <c r="I5715" t="s">
        <v>2992</v>
      </c>
      <c r="M5715" t="s">
        <v>2946</v>
      </c>
      <c r="N5715" t="s">
        <v>1268</v>
      </c>
      <c r="O5715" t="s">
        <v>2806</v>
      </c>
      <c r="Q5715" s="199">
        <v>5000</v>
      </c>
      <c r="S5715" t="s">
        <v>2947</v>
      </c>
      <c r="T5715" t="s">
        <v>3255</v>
      </c>
      <c r="U5715" s="201">
        <v>10.3</v>
      </c>
      <c r="V5715" t="s">
        <v>4538</v>
      </c>
      <c r="W5715" t="s">
        <v>82</v>
      </c>
      <c r="X5715" t="s">
        <v>3204</v>
      </c>
      <c r="Y5715" t="s">
        <v>3275</v>
      </c>
      <c r="Z5715" t="s">
        <v>1909</v>
      </c>
      <c r="AA5715" t="s">
        <v>4539</v>
      </c>
      <c r="AB5715" s="198">
        <v>37043.875</v>
      </c>
      <c r="AC5715" s="198">
        <v>37072.875</v>
      </c>
    </row>
    <row r="5716" spans="1:29" x14ac:dyDescent="0.25">
      <c r="A5716" s="44" t="str">
        <f t="shared" si="450"/>
        <v xml:space="preserve"> Natural Gas Physical</v>
      </c>
      <c r="B5716" s="44" t="str">
        <f t="shared" si="451"/>
        <v/>
      </c>
      <c r="C5716" s="44" t="str">
        <f t="shared" si="452"/>
        <v>Natural Gas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1</v>
      </c>
      <c r="F5716" s="213">
        <f t="shared" si="454"/>
        <v>2000</v>
      </c>
      <c r="G5716" s="202">
        <v>1315094</v>
      </c>
      <c r="H5716" s="198">
        <v>37041.626006944447</v>
      </c>
      <c r="I5716" t="s">
        <v>1267</v>
      </c>
      <c r="M5716" t="s">
        <v>2946</v>
      </c>
      <c r="N5716" t="s">
        <v>96</v>
      </c>
      <c r="O5716" t="s">
        <v>2345</v>
      </c>
      <c r="Q5716" s="199">
        <v>2000</v>
      </c>
      <c r="S5716" t="s">
        <v>3329</v>
      </c>
      <c r="T5716" t="s">
        <v>97</v>
      </c>
      <c r="U5716" s="201">
        <v>5.0999999999999996</v>
      </c>
      <c r="V5716" t="s">
        <v>3036</v>
      </c>
      <c r="W5716" t="s">
        <v>98</v>
      </c>
      <c r="X5716" t="s">
        <v>99</v>
      </c>
      <c r="Y5716" t="s">
        <v>1528</v>
      </c>
      <c r="Z5716" t="s">
        <v>1910</v>
      </c>
      <c r="AA5716">
        <v>819426</v>
      </c>
      <c r="AB5716" s="198">
        <v>37042.875</v>
      </c>
      <c r="AC5716" s="198">
        <v>37042.875</v>
      </c>
    </row>
    <row r="5717" spans="1:29" x14ac:dyDescent="0.25">
      <c r="A5717" s="44" t="str">
        <f t="shared" si="450"/>
        <v>US Crude Financial</v>
      </c>
      <c r="B5717" s="44" t="str">
        <f t="shared" si="451"/>
        <v>US</v>
      </c>
      <c r="C5717" s="44" t="str">
        <f t="shared" si="452"/>
        <v>Crude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1</v>
      </c>
      <c r="F5717" s="213">
        <f t="shared" si="454"/>
        <v>25000</v>
      </c>
      <c r="G5717" s="202">
        <v>1315095</v>
      </c>
      <c r="H5717" s="198">
        <v>37041.626018518517</v>
      </c>
      <c r="I5717" t="s">
        <v>60</v>
      </c>
      <c r="M5717" t="s">
        <v>3086</v>
      </c>
      <c r="N5717" t="s">
        <v>1063</v>
      </c>
      <c r="O5717" t="s">
        <v>2972</v>
      </c>
      <c r="Q5717" s="199">
        <v>25000</v>
      </c>
      <c r="S5717" t="s">
        <v>2953</v>
      </c>
      <c r="T5717" t="s">
        <v>3255</v>
      </c>
      <c r="U5717" s="201">
        <v>28.53</v>
      </c>
      <c r="V5717" t="s">
        <v>1510</v>
      </c>
      <c r="W5717" t="s">
        <v>1065</v>
      </c>
      <c r="X5717" t="s">
        <v>1066</v>
      </c>
      <c r="Y5717" t="s">
        <v>1670</v>
      </c>
      <c r="Z5717" t="s">
        <v>1909</v>
      </c>
      <c r="AA5717" t="s">
        <v>1302</v>
      </c>
      <c r="AB5717" s="198">
        <v>37073</v>
      </c>
      <c r="AC5717" s="198">
        <v>37103</v>
      </c>
    </row>
    <row r="5718" spans="1:29" x14ac:dyDescent="0.25">
      <c r="A5718" s="44" t="str">
        <f t="shared" si="450"/>
        <v>US Natural Gas Physical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Physical</v>
      </c>
      <c r="E5718" s="44">
        <f>IF(VLOOKUP(S5718,'DD-Lookup'!$J$6:$L$50,3,FALSE)="Monthly",(YEAR(AC5718)-YEAR(AB5718))*12+MONTH(AC5718)-MONTH(AB5718)+1,(AC5718-AB5718+1))</f>
        <v>30</v>
      </c>
      <c r="F5718" s="213">
        <f t="shared" si="454"/>
        <v>240000</v>
      </c>
      <c r="G5718" s="202">
        <v>1315097</v>
      </c>
      <c r="H5718" s="198">
        <v>37041.626319444447</v>
      </c>
      <c r="I5718" t="s">
        <v>1546</v>
      </c>
      <c r="M5718" t="s">
        <v>2946</v>
      </c>
      <c r="N5718" t="s">
        <v>1524</v>
      </c>
      <c r="O5718" t="s">
        <v>350</v>
      </c>
      <c r="P5718" s="199">
        <v>8000</v>
      </c>
      <c r="S5718" t="s">
        <v>2947</v>
      </c>
      <c r="T5718" t="s">
        <v>3255</v>
      </c>
      <c r="U5718" s="201">
        <v>3.9449999999999998</v>
      </c>
      <c r="V5718" t="s">
        <v>3201</v>
      </c>
      <c r="W5718" t="s">
        <v>1101</v>
      </c>
      <c r="X5718" t="s">
        <v>1102</v>
      </c>
      <c r="Y5718" t="s">
        <v>1528</v>
      </c>
      <c r="Z5718" t="s">
        <v>1909</v>
      </c>
      <c r="AA5718">
        <v>819431</v>
      </c>
      <c r="AB5718" s="198">
        <v>37043.875</v>
      </c>
      <c r="AC5718" s="198">
        <v>37072.875</v>
      </c>
    </row>
    <row r="5719" spans="1:29" x14ac:dyDescent="0.25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1315102</v>
      </c>
      <c r="H5719" s="198">
        <v>37041.626446759263</v>
      </c>
      <c r="I5719" t="s">
        <v>1484</v>
      </c>
      <c r="M5719" t="s">
        <v>2946</v>
      </c>
      <c r="N5719" t="s">
        <v>1268</v>
      </c>
      <c r="O5719" t="s">
        <v>1537</v>
      </c>
      <c r="P5719" s="199">
        <v>5000</v>
      </c>
      <c r="S5719" t="s">
        <v>2947</v>
      </c>
      <c r="T5719" t="s">
        <v>3255</v>
      </c>
      <c r="U5719" s="201">
        <v>4.0199999999999996</v>
      </c>
      <c r="V5719" t="s">
        <v>1498</v>
      </c>
      <c r="W5719" t="s">
        <v>1767</v>
      </c>
      <c r="X5719" t="s">
        <v>1269</v>
      </c>
      <c r="Y5719" t="s">
        <v>3275</v>
      </c>
      <c r="Z5719" t="s">
        <v>1909</v>
      </c>
      <c r="AA5719" t="s">
        <v>4540</v>
      </c>
      <c r="AB5719" s="198">
        <v>37073.875</v>
      </c>
      <c r="AC5719" s="198">
        <v>37103.875</v>
      </c>
    </row>
    <row r="5720" spans="1:29" x14ac:dyDescent="0.25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123</v>
      </c>
      <c r="F5720" s="213">
        <f t="shared" si="454"/>
        <v>615000</v>
      </c>
      <c r="G5720" s="202">
        <v>1315103</v>
      </c>
      <c r="H5720" s="198">
        <v>37041.626585648148</v>
      </c>
      <c r="I5720" t="s">
        <v>3095</v>
      </c>
      <c r="M5720" t="s">
        <v>2946</v>
      </c>
      <c r="N5720" t="s">
        <v>1268</v>
      </c>
      <c r="O5720" t="s">
        <v>251</v>
      </c>
      <c r="P5720" s="199">
        <v>5000</v>
      </c>
      <c r="S5720" t="s">
        <v>2947</v>
      </c>
      <c r="T5720" t="s">
        <v>3255</v>
      </c>
      <c r="U5720" s="201">
        <v>4.1100000000000003</v>
      </c>
      <c r="V5720" t="s">
        <v>71</v>
      </c>
      <c r="W5720" t="s">
        <v>1767</v>
      </c>
      <c r="X5720" t="s">
        <v>1269</v>
      </c>
      <c r="Y5720" t="s">
        <v>3275</v>
      </c>
      <c r="Z5720" t="s">
        <v>1909</v>
      </c>
      <c r="AA5720" t="s">
        <v>4541</v>
      </c>
      <c r="AB5720" s="198">
        <v>37073</v>
      </c>
      <c r="AC5720" s="198">
        <v>37195</v>
      </c>
    </row>
    <row r="5721" spans="1:29" x14ac:dyDescent="0.25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30</v>
      </c>
      <c r="F5721" s="213">
        <f t="shared" si="454"/>
        <v>180000</v>
      </c>
      <c r="G5721" s="202">
        <v>1315104</v>
      </c>
      <c r="H5721" s="198">
        <v>37041.626620370371</v>
      </c>
      <c r="I5721" t="s">
        <v>3137</v>
      </c>
      <c r="M5721" t="s">
        <v>2946</v>
      </c>
      <c r="N5721" t="s">
        <v>1268</v>
      </c>
      <c r="O5721" t="s">
        <v>884</v>
      </c>
      <c r="P5721" s="199">
        <v>6000</v>
      </c>
      <c r="S5721" t="s">
        <v>2947</v>
      </c>
      <c r="T5721" t="s">
        <v>3255</v>
      </c>
      <c r="U5721" s="201">
        <v>3.81</v>
      </c>
      <c r="V5721" t="s">
        <v>426</v>
      </c>
      <c r="W5721" t="s">
        <v>2937</v>
      </c>
      <c r="X5721" t="s">
        <v>2938</v>
      </c>
      <c r="Y5721" t="s">
        <v>3275</v>
      </c>
      <c r="Z5721" t="s">
        <v>1909</v>
      </c>
      <c r="AA5721" t="s">
        <v>4542</v>
      </c>
      <c r="AB5721" s="198">
        <v>37043.875</v>
      </c>
      <c r="AC5721" s="198">
        <v>37072.875</v>
      </c>
    </row>
    <row r="5722" spans="1:29" x14ac:dyDescent="0.25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620000</v>
      </c>
      <c r="G5722" s="202">
        <v>1315105</v>
      </c>
      <c r="H5722" s="198">
        <v>37041.62699074074</v>
      </c>
      <c r="I5722" t="s">
        <v>1464</v>
      </c>
      <c r="M5722" t="s">
        <v>2946</v>
      </c>
      <c r="N5722" t="s">
        <v>1268</v>
      </c>
      <c r="O5722" t="s">
        <v>1537</v>
      </c>
      <c r="Q5722" s="199">
        <v>20000</v>
      </c>
      <c r="S5722" t="s">
        <v>2947</v>
      </c>
      <c r="T5722" t="s">
        <v>3255</v>
      </c>
      <c r="U5722" s="201">
        <v>4.03</v>
      </c>
      <c r="V5722" t="s">
        <v>1165</v>
      </c>
      <c r="W5722" t="s">
        <v>1767</v>
      </c>
      <c r="X5722" t="s">
        <v>1269</v>
      </c>
      <c r="Y5722" t="s">
        <v>3275</v>
      </c>
      <c r="Z5722" t="s">
        <v>1909</v>
      </c>
      <c r="AA5722" t="s">
        <v>4543</v>
      </c>
      <c r="AB5722" s="198">
        <v>37073.875</v>
      </c>
      <c r="AC5722" s="198">
        <v>37103.875</v>
      </c>
    </row>
    <row r="5723" spans="1:29" x14ac:dyDescent="0.25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620000</v>
      </c>
      <c r="G5723" s="202">
        <v>1315106</v>
      </c>
      <c r="H5723" s="198">
        <v>37041.627083333333</v>
      </c>
      <c r="I5723" t="s">
        <v>1573</v>
      </c>
      <c r="M5723" t="s">
        <v>2946</v>
      </c>
      <c r="N5723" t="s">
        <v>1268</v>
      </c>
      <c r="O5723" t="s">
        <v>1537</v>
      </c>
      <c r="Q5723" s="199">
        <v>20000</v>
      </c>
      <c r="S5723" t="s">
        <v>2947</v>
      </c>
      <c r="T5723" t="s">
        <v>3255</v>
      </c>
      <c r="U5723" s="201">
        <v>4.0350000000000001</v>
      </c>
      <c r="V5723" t="s">
        <v>1217</v>
      </c>
      <c r="W5723" t="s">
        <v>1767</v>
      </c>
      <c r="X5723" t="s">
        <v>1269</v>
      </c>
      <c r="Y5723" t="s">
        <v>3275</v>
      </c>
      <c r="Z5723" t="s">
        <v>1909</v>
      </c>
      <c r="AA5723" t="s">
        <v>4544</v>
      </c>
      <c r="AB5723" s="198">
        <v>37073.875</v>
      </c>
      <c r="AC5723" s="198">
        <v>37103.875</v>
      </c>
    </row>
    <row r="5724" spans="1:29" x14ac:dyDescent="0.25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620000</v>
      </c>
      <c r="G5724" s="202">
        <v>1315107</v>
      </c>
      <c r="H5724" s="198">
        <v>37041.627210648148</v>
      </c>
      <c r="I5724" t="s">
        <v>75</v>
      </c>
      <c r="M5724" t="s">
        <v>2946</v>
      </c>
      <c r="N5724" t="s">
        <v>1268</v>
      </c>
      <c r="O5724" t="s">
        <v>1537</v>
      </c>
      <c r="Q5724" s="199">
        <v>20000</v>
      </c>
      <c r="S5724" t="s">
        <v>2947</v>
      </c>
      <c r="T5724" t="s">
        <v>3255</v>
      </c>
      <c r="U5724" s="201">
        <v>4.04</v>
      </c>
      <c r="V5724" t="s">
        <v>76</v>
      </c>
      <c r="W5724" t="s">
        <v>1767</v>
      </c>
      <c r="X5724" t="s">
        <v>1269</v>
      </c>
      <c r="Y5724" t="s">
        <v>3275</v>
      </c>
      <c r="Z5724" t="s">
        <v>1909</v>
      </c>
      <c r="AA5724" t="s">
        <v>4545</v>
      </c>
      <c r="AB5724" s="198">
        <v>37073.875</v>
      </c>
      <c r="AC5724" s="198">
        <v>37103.875</v>
      </c>
    </row>
    <row r="5725" spans="1:29" x14ac:dyDescent="0.25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77500</v>
      </c>
      <c r="G5725" s="202">
        <v>1315108</v>
      </c>
      <c r="H5725" s="198">
        <v>37041.627581018518</v>
      </c>
      <c r="I5725" t="s">
        <v>75</v>
      </c>
      <c r="M5725" t="s">
        <v>2946</v>
      </c>
      <c r="N5725" t="s">
        <v>1268</v>
      </c>
      <c r="O5725" t="s">
        <v>1537</v>
      </c>
      <c r="P5725" s="199">
        <v>2500</v>
      </c>
      <c r="S5725" t="s">
        <v>2947</v>
      </c>
      <c r="T5725" t="s">
        <v>3255</v>
      </c>
      <c r="U5725" s="201">
        <v>4.0350000000000001</v>
      </c>
      <c r="V5725" t="s">
        <v>4546</v>
      </c>
      <c r="W5725" t="s">
        <v>1767</v>
      </c>
      <c r="X5725" t="s">
        <v>1269</v>
      </c>
      <c r="Y5725" t="s">
        <v>3275</v>
      </c>
      <c r="Z5725" t="s">
        <v>1909</v>
      </c>
      <c r="AA5725" t="s">
        <v>4547</v>
      </c>
      <c r="AB5725" s="198">
        <v>37073.875</v>
      </c>
      <c r="AC5725" s="198">
        <v>37103.875</v>
      </c>
    </row>
    <row r="5726" spans="1:29" x14ac:dyDescent="0.25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1315109</v>
      </c>
      <c r="H5726" s="198">
        <v>37041.627627314818</v>
      </c>
      <c r="I5726" t="s">
        <v>3095</v>
      </c>
      <c r="M5726" t="s">
        <v>2946</v>
      </c>
      <c r="N5726" t="s">
        <v>1268</v>
      </c>
      <c r="O5726" t="s">
        <v>1537</v>
      </c>
      <c r="P5726" s="199">
        <v>2500</v>
      </c>
      <c r="S5726" t="s">
        <v>2947</v>
      </c>
      <c r="T5726" t="s">
        <v>3255</v>
      </c>
      <c r="U5726" s="201">
        <v>4.0350000000000001</v>
      </c>
      <c r="V5726" t="s">
        <v>161</v>
      </c>
      <c r="W5726" t="s">
        <v>1767</v>
      </c>
      <c r="X5726" t="s">
        <v>1269</v>
      </c>
      <c r="Y5726" t="s">
        <v>3275</v>
      </c>
      <c r="Z5726" t="s">
        <v>1909</v>
      </c>
      <c r="AA5726" t="s">
        <v>4548</v>
      </c>
      <c r="AB5726" s="198">
        <v>37073.875</v>
      </c>
      <c r="AC5726" s="198">
        <v>37103.875</v>
      </c>
    </row>
    <row r="5727" spans="1:29" x14ac:dyDescent="0.25">
      <c r="A5727" s="44" t="str">
        <f t="shared" si="450"/>
        <v>US Power Physical</v>
      </c>
      <c r="B5727" s="44" t="str">
        <f t="shared" si="451"/>
        <v>US</v>
      </c>
      <c r="C5727" s="44" t="str">
        <f t="shared" si="452"/>
        <v>Power</v>
      </c>
      <c r="D5727" s="44" t="str">
        <f t="shared" si="453"/>
        <v>Physical</v>
      </c>
      <c r="E5727" s="44">
        <f>IF(VLOOKUP(S5727,'DD-Lookup'!$J$6:$L$50,3,FALSE)="Monthly",(YEAR(AC5727)-YEAR(AB5727))*12+MONTH(AC5727)-MONTH(AB5727)+1,(AC5727-AB5727+1))</f>
        <v>365</v>
      </c>
      <c r="F5727" s="213">
        <f t="shared" si="454"/>
        <v>18250</v>
      </c>
      <c r="G5727" s="202">
        <v>1315111</v>
      </c>
      <c r="H5727" s="198">
        <v>37041.627951388888</v>
      </c>
      <c r="I5727" t="s">
        <v>1600</v>
      </c>
      <c r="M5727" t="s">
        <v>1657</v>
      </c>
      <c r="N5727" t="s">
        <v>2977</v>
      </c>
      <c r="O5727" t="s">
        <v>4549</v>
      </c>
      <c r="Q5727" s="199">
        <v>50</v>
      </c>
      <c r="S5727" t="s">
        <v>2945</v>
      </c>
      <c r="T5727" t="s">
        <v>3255</v>
      </c>
      <c r="U5727" s="201">
        <v>41.5</v>
      </c>
      <c r="V5727" t="s">
        <v>260</v>
      </c>
      <c r="W5727" t="s">
        <v>1247</v>
      </c>
      <c r="X5727" t="s">
        <v>1248</v>
      </c>
      <c r="Y5727" t="s">
        <v>1072</v>
      </c>
      <c r="Z5727" t="s">
        <v>1904</v>
      </c>
      <c r="AA5727">
        <v>626893.1</v>
      </c>
      <c r="AB5727" s="198">
        <v>37622.591666666667</v>
      </c>
      <c r="AC5727" s="198">
        <v>37986.591666666667</v>
      </c>
    </row>
    <row r="5728" spans="1:29" x14ac:dyDescent="0.25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155000</v>
      </c>
      <c r="G5728" s="202">
        <v>1315113</v>
      </c>
      <c r="H5728" s="198">
        <v>37041.628148148149</v>
      </c>
      <c r="I5728" t="s">
        <v>1464</v>
      </c>
      <c r="M5728" t="s">
        <v>2946</v>
      </c>
      <c r="N5728" t="s">
        <v>1268</v>
      </c>
      <c r="O5728" t="s">
        <v>1537</v>
      </c>
      <c r="P5728" s="199">
        <v>5000</v>
      </c>
      <c r="S5728" t="s">
        <v>2947</v>
      </c>
      <c r="T5728" t="s">
        <v>3255</v>
      </c>
      <c r="U5728" s="201">
        <v>4.0350000000000001</v>
      </c>
      <c r="V5728" t="s">
        <v>1165</v>
      </c>
      <c r="W5728" t="s">
        <v>1767</v>
      </c>
      <c r="X5728" t="s">
        <v>1269</v>
      </c>
      <c r="Y5728" t="s">
        <v>3275</v>
      </c>
      <c r="Z5728" t="s">
        <v>1909</v>
      </c>
      <c r="AA5728" t="s">
        <v>4550</v>
      </c>
      <c r="AB5728" s="198">
        <v>37073.875</v>
      </c>
      <c r="AC5728" s="198">
        <v>37103.875</v>
      </c>
    </row>
    <row r="5729" spans="1:29" x14ac:dyDescent="0.25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30</v>
      </c>
      <c r="F5729" s="213">
        <f t="shared" si="454"/>
        <v>150000</v>
      </c>
      <c r="G5729" s="202">
        <v>1315115</v>
      </c>
      <c r="H5729" s="198">
        <v>37041.628472222219</v>
      </c>
      <c r="I5729" t="s">
        <v>75</v>
      </c>
      <c r="M5729" t="s">
        <v>2946</v>
      </c>
      <c r="N5729" t="s">
        <v>1268</v>
      </c>
      <c r="O5729" t="s">
        <v>74</v>
      </c>
      <c r="Q5729" s="199">
        <v>5000</v>
      </c>
      <c r="S5729" t="s">
        <v>2947</v>
      </c>
      <c r="T5729" t="s">
        <v>3255</v>
      </c>
      <c r="U5729" s="201">
        <v>3.9449999999999998</v>
      </c>
      <c r="V5729" t="s">
        <v>1466</v>
      </c>
      <c r="W5729" t="s">
        <v>1580</v>
      </c>
      <c r="X5729" t="s">
        <v>1093</v>
      </c>
      <c r="Y5729" t="s">
        <v>3275</v>
      </c>
      <c r="Z5729" t="s">
        <v>1909</v>
      </c>
      <c r="AA5729" t="s">
        <v>4551</v>
      </c>
      <c r="AB5729" s="198">
        <v>37043.875</v>
      </c>
      <c r="AC5729" s="198">
        <v>37072.875</v>
      </c>
    </row>
    <row r="5730" spans="1:29" x14ac:dyDescent="0.25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155000</v>
      </c>
      <c r="G5730" s="202">
        <v>1315116</v>
      </c>
      <c r="H5730" s="198">
        <v>37041.628576388888</v>
      </c>
      <c r="I5730" t="s">
        <v>1464</v>
      </c>
      <c r="M5730" t="s">
        <v>2946</v>
      </c>
      <c r="N5730" t="s">
        <v>1268</v>
      </c>
      <c r="O5730" t="s">
        <v>1537</v>
      </c>
      <c r="P5730" s="199">
        <v>5000</v>
      </c>
      <c r="S5730" t="s">
        <v>2947</v>
      </c>
      <c r="T5730" t="s">
        <v>3255</v>
      </c>
      <c r="U5730" s="201">
        <v>4.0350000000000001</v>
      </c>
      <c r="V5730" t="s">
        <v>1165</v>
      </c>
      <c r="W5730" t="s">
        <v>1767</v>
      </c>
      <c r="X5730" t="s">
        <v>1269</v>
      </c>
      <c r="Y5730" t="s">
        <v>3275</v>
      </c>
      <c r="Z5730" t="s">
        <v>1909</v>
      </c>
      <c r="AA5730" t="s">
        <v>4552</v>
      </c>
      <c r="AB5730" s="198">
        <v>37073.875</v>
      </c>
      <c r="AC5730" s="198">
        <v>37103.875</v>
      </c>
    </row>
    <row r="5731" spans="1:29" x14ac:dyDescent="0.25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30</v>
      </c>
      <c r="F5731" s="213">
        <f t="shared" si="454"/>
        <v>150000</v>
      </c>
      <c r="G5731" s="202">
        <v>1315117</v>
      </c>
      <c r="H5731" s="198">
        <v>37041.628611111111</v>
      </c>
      <c r="I5731" t="s">
        <v>1207</v>
      </c>
      <c r="M5731" t="s">
        <v>2946</v>
      </c>
      <c r="N5731" t="s">
        <v>1268</v>
      </c>
      <c r="O5731" t="s">
        <v>74</v>
      </c>
      <c r="Q5731" s="199">
        <v>5000</v>
      </c>
      <c r="S5731" t="s">
        <v>2947</v>
      </c>
      <c r="T5731" t="s">
        <v>3255</v>
      </c>
      <c r="U5731" s="201">
        <v>3.9449999999999998</v>
      </c>
      <c r="V5731" t="s">
        <v>536</v>
      </c>
      <c r="W5731" t="s">
        <v>1580</v>
      </c>
      <c r="X5731" t="s">
        <v>1093</v>
      </c>
      <c r="Y5731" t="s">
        <v>3275</v>
      </c>
      <c r="Z5731" t="s">
        <v>1909</v>
      </c>
      <c r="AA5731" t="s">
        <v>4553</v>
      </c>
      <c r="AB5731" s="198">
        <v>37043.875</v>
      </c>
      <c r="AC5731" s="198">
        <v>37072.875</v>
      </c>
    </row>
    <row r="5732" spans="1:29" x14ac:dyDescent="0.25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30</v>
      </c>
      <c r="F5732" s="213">
        <f t="shared" si="454"/>
        <v>120000</v>
      </c>
      <c r="G5732" s="202">
        <v>1315118</v>
      </c>
      <c r="H5732" s="198">
        <v>37041.628842592596</v>
      </c>
      <c r="I5732" t="s">
        <v>75</v>
      </c>
      <c r="M5732" t="s">
        <v>2946</v>
      </c>
      <c r="N5732" t="s">
        <v>1268</v>
      </c>
      <c r="O5732" t="s">
        <v>74</v>
      </c>
      <c r="P5732" s="199">
        <v>4000</v>
      </c>
      <c r="S5732" t="s">
        <v>2947</v>
      </c>
      <c r="T5732" t="s">
        <v>3255</v>
      </c>
      <c r="U5732" s="201">
        <v>3.94</v>
      </c>
      <c r="V5732" t="s">
        <v>76</v>
      </c>
      <c r="W5732" t="s">
        <v>1580</v>
      </c>
      <c r="X5732" t="s">
        <v>1093</v>
      </c>
      <c r="Y5732" t="s">
        <v>3275</v>
      </c>
      <c r="Z5732" t="s">
        <v>1909</v>
      </c>
      <c r="AA5732" t="s">
        <v>4554</v>
      </c>
      <c r="AB5732" s="198">
        <v>37043.875</v>
      </c>
      <c r="AC5732" s="198">
        <v>37072.875</v>
      </c>
    </row>
    <row r="5733" spans="1:29" x14ac:dyDescent="0.25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30</v>
      </c>
      <c r="F5733" s="213">
        <f t="shared" si="454"/>
        <v>30000</v>
      </c>
      <c r="G5733" s="202">
        <v>1315119</v>
      </c>
      <c r="H5733" s="198">
        <v>37041.629016203704</v>
      </c>
      <c r="I5733" t="s">
        <v>75</v>
      </c>
      <c r="M5733" t="s">
        <v>2946</v>
      </c>
      <c r="N5733" t="s">
        <v>1268</v>
      </c>
      <c r="O5733" t="s">
        <v>74</v>
      </c>
      <c r="P5733" s="199">
        <v>1000</v>
      </c>
      <c r="S5733" t="s">
        <v>2947</v>
      </c>
      <c r="T5733" t="s">
        <v>3255</v>
      </c>
      <c r="U5733" s="201">
        <v>3.94</v>
      </c>
      <c r="V5733" t="s">
        <v>76</v>
      </c>
      <c r="W5733" t="s">
        <v>1580</v>
      </c>
      <c r="X5733" t="s">
        <v>1093</v>
      </c>
      <c r="Y5733" t="s">
        <v>3275</v>
      </c>
      <c r="Z5733" t="s">
        <v>1909</v>
      </c>
      <c r="AA5733" t="s">
        <v>4555</v>
      </c>
      <c r="AB5733" s="198">
        <v>37043.875</v>
      </c>
      <c r="AC5733" s="198">
        <v>37072.875</v>
      </c>
    </row>
    <row r="5734" spans="1:29" x14ac:dyDescent="0.25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1315120</v>
      </c>
      <c r="H5734" s="198">
        <v>37041.629120370373</v>
      </c>
      <c r="I5734" t="s">
        <v>1464</v>
      </c>
      <c r="M5734" t="s">
        <v>2946</v>
      </c>
      <c r="N5734" t="s">
        <v>1268</v>
      </c>
      <c r="O5734" t="s">
        <v>1537</v>
      </c>
      <c r="P5734" s="199">
        <v>5000</v>
      </c>
      <c r="S5734" t="s">
        <v>2947</v>
      </c>
      <c r="T5734" t="s">
        <v>3255</v>
      </c>
      <c r="U5734" s="201">
        <v>4.0350000000000001</v>
      </c>
      <c r="V5734" t="s">
        <v>1165</v>
      </c>
      <c r="W5734" t="s">
        <v>1767</v>
      </c>
      <c r="X5734" t="s">
        <v>1269</v>
      </c>
      <c r="Y5734" t="s">
        <v>3275</v>
      </c>
      <c r="Z5734" t="s">
        <v>1909</v>
      </c>
      <c r="AA5734" t="s">
        <v>4556</v>
      </c>
      <c r="AB5734" s="198">
        <v>37073.875</v>
      </c>
      <c r="AC5734" s="198">
        <v>37103.875</v>
      </c>
    </row>
    <row r="5735" spans="1:29" x14ac:dyDescent="0.25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1315121</v>
      </c>
      <c r="H5735" s="198">
        <v>37041.629236111112</v>
      </c>
      <c r="I5735" t="s">
        <v>3095</v>
      </c>
      <c r="M5735" t="s">
        <v>2946</v>
      </c>
      <c r="N5735" t="s">
        <v>1268</v>
      </c>
      <c r="O5735" t="s">
        <v>1537</v>
      </c>
      <c r="P5735" s="199">
        <v>5000</v>
      </c>
      <c r="S5735" t="s">
        <v>2947</v>
      </c>
      <c r="T5735" t="s">
        <v>3255</v>
      </c>
      <c r="U5735" s="201">
        <v>4.0350000000000001</v>
      </c>
      <c r="V5735" t="s">
        <v>161</v>
      </c>
      <c r="W5735" t="s">
        <v>1767</v>
      </c>
      <c r="X5735" t="s">
        <v>1269</v>
      </c>
      <c r="Y5735" t="s">
        <v>3275</v>
      </c>
      <c r="Z5735" t="s">
        <v>1909</v>
      </c>
      <c r="AA5735" t="s">
        <v>4557</v>
      </c>
      <c r="AB5735" s="198">
        <v>37073.875</v>
      </c>
      <c r="AC5735" s="198">
        <v>37103.875</v>
      </c>
    </row>
    <row r="5736" spans="1:29" x14ac:dyDescent="0.25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77500</v>
      </c>
      <c r="G5736" s="202">
        <v>1315122</v>
      </c>
      <c r="H5736" s="198">
        <v>37041.629444444443</v>
      </c>
      <c r="I5736" t="s">
        <v>1566</v>
      </c>
      <c r="M5736" t="s">
        <v>2946</v>
      </c>
      <c r="N5736" t="s">
        <v>1268</v>
      </c>
      <c r="O5736" t="s">
        <v>1537</v>
      </c>
      <c r="P5736" s="199">
        <v>2500</v>
      </c>
      <c r="S5736" t="s">
        <v>2947</v>
      </c>
      <c r="T5736" t="s">
        <v>3255</v>
      </c>
      <c r="U5736" s="201">
        <v>4.03</v>
      </c>
      <c r="V5736" t="s">
        <v>4387</v>
      </c>
      <c r="W5736" t="s">
        <v>1767</v>
      </c>
      <c r="X5736" t="s">
        <v>1269</v>
      </c>
      <c r="Y5736" t="s">
        <v>3275</v>
      </c>
      <c r="Z5736" t="s">
        <v>1909</v>
      </c>
      <c r="AA5736" t="s">
        <v>4558</v>
      </c>
      <c r="AB5736" s="198">
        <v>37073.875</v>
      </c>
      <c r="AC5736" s="198">
        <v>37103.875</v>
      </c>
    </row>
    <row r="5737" spans="1:29" x14ac:dyDescent="0.25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30</v>
      </c>
      <c r="F5737" s="213">
        <f t="shared" si="454"/>
        <v>300000</v>
      </c>
      <c r="G5737" s="202">
        <v>1315124</v>
      </c>
      <c r="H5737" s="198">
        <v>37041.629965277774</v>
      </c>
      <c r="I5737" t="s">
        <v>1226</v>
      </c>
      <c r="M5737" t="s">
        <v>2946</v>
      </c>
      <c r="N5737" t="s">
        <v>1268</v>
      </c>
      <c r="O5737" t="s">
        <v>74</v>
      </c>
      <c r="Q5737" s="199">
        <v>10000</v>
      </c>
      <c r="S5737" t="s">
        <v>2947</v>
      </c>
      <c r="T5737" t="s">
        <v>3255</v>
      </c>
      <c r="U5737" s="201">
        <v>3.9449999999999998</v>
      </c>
      <c r="V5737" t="s">
        <v>1486</v>
      </c>
      <c r="W5737" t="s">
        <v>1580</v>
      </c>
      <c r="X5737" t="s">
        <v>1093</v>
      </c>
      <c r="Y5737" t="s">
        <v>3275</v>
      </c>
      <c r="Z5737" t="s">
        <v>1909</v>
      </c>
      <c r="AA5737" t="s">
        <v>4559</v>
      </c>
      <c r="AB5737" s="198">
        <v>37043.875</v>
      </c>
      <c r="AC5737" s="198">
        <v>37072.875</v>
      </c>
    </row>
    <row r="5738" spans="1:29" x14ac:dyDescent="0.25">
      <c r="A5738" s="44" t="str">
        <f t="shared" si="450"/>
        <v>US Crude Financial</v>
      </c>
      <c r="B5738" s="44" t="str">
        <f t="shared" si="451"/>
        <v>US</v>
      </c>
      <c r="C5738" s="44" t="str">
        <f t="shared" si="452"/>
        <v>Crude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25000</v>
      </c>
      <c r="G5738" s="202">
        <v>1315125</v>
      </c>
      <c r="H5738" s="198">
        <v>37041.629965277774</v>
      </c>
      <c r="I5738" t="s">
        <v>1062</v>
      </c>
      <c r="M5738" t="s">
        <v>3086</v>
      </c>
      <c r="N5738" t="s">
        <v>1063</v>
      </c>
      <c r="O5738" t="s">
        <v>2972</v>
      </c>
      <c r="Q5738" s="199">
        <v>25000</v>
      </c>
      <c r="S5738" t="s">
        <v>2953</v>
      </c>
      <c r="T5738" t="s">
        <v>3255</v>
      </c>
      <c r="U5738" s="201">
        <v>28.53</v>
      </c>
      <c r="V5738" t="s">
        <v>1064</v>
      </c>
      <c r="W5738" t="s">
        <v>1065</v>
      </c>
      <c r="X5738" t="s">
        <v>1066</v>
      </c>
      <c r="Y5738" t="s">
        <v>1670</v>
      </c>
      <c r="Z5738" t="s">
        <v>1909</v>
      </c>
      <c r="AA5738" t="s">
        <v>1302</v>
      </c>
      <c r="AB5738" s="198">
        <v>37073</v>
      </c>
      <c r="AC5738" s="198">
        <v>37103</v>
      </c>
    </row>
    <row r="5739" spans="1:29" x14ac:dyDescent="0.25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30</v>
      </c>
      <c r="F5739" s="213">
        <f t="shared" si="454"/>
        <v>6150</v>
      </c>
      <c r="G5739" s="202">
        <v>1315126</v>
      </c>
      <c r="H5739" s="198">
        <v>37041.630300925928</v>
      </c>
      <c r="I5739" t="s">
        <v>1196</v>
      </c>
      <c r="M5739" t="s">
        <v>2946</v>
      </c>
      <c r="N5739" t="s">
        <v>1524</v>
      </c>
      <c r="O5739" t="s">
        <v>516</v>
      </c>
      <c r="P5739" s="199">
        <v>205</v>
      </c>
      <c r="S5739" t="s">
        <v>2947</v>
      </c>
      <c r="T5739" t="s">
        <v>3255</v>
      </c>
      <c r="U5739" s="201">
        <v>3.8</v>
      </c>
      <c r="V5739" t="s">
        <v>1206</v>
      </c>
      <c r="W5739" t="s">
        <v>1388</v>
      </c>
      <c r="X5739" t="s">
        <v>85</v>
      </c>
      <c r="Y5739" t="s">
        <v>1528</v>
      </c>
      <c r="Z5739" t="s">
        <v>1909</v>
      </c>
      <c r="AA5739">
        <v>819443</v>
      </c>
      <c r="AB5739" s="198">
        <v>37043.875</v>
      </c>
      <c r="AC5739" s="198">
        <v>37072.875</v>
      </c>
    </row>
    <row r="5740" spans="1:29" x14ac:dyDescent="0.25">
      <c r="A5740" s="44" t="str">
        <f t="shared" si="450"/>
        <v>US Crude Financial</v>
      </c>
      <c r="B5740" s="44" t="str">
        <f t="shared" si="451"/>
        <v>US</v>
      </c>
      <c r="C5740" s="44" t="str">
        <f t="shared" si="452"/>
        <v>Crude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1</v>
      </c>
      <c r="F5740" s="213">
        <f t="shared" si="454"/>
        <v>50000</v>
      </c>
      <c r="G5740" s="202">
        <v>1315128</v>
      </c>
      <c r="H5740" s="198">
        <v>37041.630798611113</v>
      </c>
      <c r="I5740" t="s">
        <v>67</v>
      </c>
      <c r="M5740" t="s">
        <v>3086</v>
      </c>
      <c r="N5740" t="s">
        <v>1063</v>
      </c>
      <c r="O5740" t="s">
        <v>2972</v>
      </c>
      <c r="P5740" s="199">
        <v>50000</v>
      </c>
      <c r="S5740" t="s">
        <v>2953</v>
      </c>
      <c r="T5740" t="s">
        <v>3255</v>
      </c>
      <c r="U5740" s="201">
        <v>28.51</v>
      </c>
      <c r="V5740" t="s">
        <v>499</v>
      </c>
      <c r="W5740" t="s">
        <v>1065</v>
      </c>
      <c r="X5740" t="s">
        <v>1066</v>
      </c>
      <c r="Y5740" t="s">
        <v>1670</v>
      </c>
      <c r="Z5740" t="s">
        <v>1909</v>
      </c>
      <c r="AA5740" t="s">
        <v>1302</v>
      </c>
      <c r="AB5740" s="198">
        <v>37073</v>
      </c>
      <c r="AC5740" s="198">
        <v>37103</v>
      </c>
    </row>
    <row r="5741" spans="1:29" x14ac:dyDescent="0.25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465000</v>
      </c>
      <c r="G5741" s="202">
        <v>1315129</v>
      </c>
      <c r="H5741" s="198">
        <v>37041.630891203706</v>
      </c>
      <c r="I5741" t="s">
        <v>3151</v>
      </c>
      <c r="M5741" t="s">
        <v>2946</v>
      </c>
      <c r="N5741" t="s">
        <v>1268</v>
      </c>
      <c r="O5741" t="s">
        <v>1537</v>
      </c>
      <c r="P5741" s="199">
        <v>15000</v>
      </c>
      <c r="S5741" t="s">
        <v>2947</v>
      </c>
      <c r="T5741" t="s">
        <v>3255</v>
      </c>
      <c r="U5741" s="201">
        <v>4.03</v>
      </c>
      <c r="V5741" t="s">
        <v>1544</v>
      </c>
      <c r="W5741" t="s">
        <v>1767</v>
      </c>
      <c r="X5741" t="s">
        <v>1269</v>
      </c>
      <c r="Y5741" t="s">
        <v>3275</v>
      </c>
      <c r="Z5741" t="s">
        <v>1909</v>
      </c>
      <c r="AA5741" t="s">
        <v>4560</v>
      </c>
      <c r="AB5741" s="198">
        <v>37073.875</v>
      </c>
      <c r="AC5741" s="198">
        <v>37103.875</v>
      </c>
    </row>
    <row r="5742" spans="1:29" x14ac:dyDescent="0.25">
      <c r="A5742" s="44" t="str">
        <f t="shared" si="450"/>
        <v>US Crude Financial</v>
      </c>
      <c r="B5742" s="44" t="str">
        <f t="shared" si="451"/>
        <v>US</v>
      </c>
      <c r="C5742" s="44" t="str">
        <f t="shared" si="452"/>
        <v>Crude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1</v>
      </c>
      <c r="F5742" s="213">
        <f t="shared" si="454"/>
        <v>50000</v>
      </c>
      <c r="G5742" s="202">
        <v>1315130</v>
      </c>
      <c r="H5742" s="198">
        <v>37041.630995370368</v>
      </c>
      <c r="I5742" t="s">
        <v>1062</v>
      </c>
      <c r="M5742" t="s">
        <v>3086</v>
      </c>
      <c r="N5742" t="s">
        <v>1063</v>
      </c>
      <c r="O5742" t="s">
        <v>2972</v>
      </c>
      <c r="Q5742" s="199">
        <v>50000</v>
      </c>
      <c r="S5742" t="s">
        <v>2953</v>
      </c>
      <c r="T5742" t="s">
        <v>3255</v>
      </c>
      <c r="U5742" s="201">
        <v>28.53</v>
      </c>
      <c r="V5742" t="s">
        <v>1513</v>
      </c>
      <c r="W5742" t="s">
        <v>1065</v>
      </c>
      <c r="X5742" t="s">
        <v>1066</v>
      </c>
      <c r="Y5742" t="s">
        <v>1670</v>
      </c>
      <c r="Z5742" t="s">
        <v>1909</v>
      </c>
      <c r="AA5742" t="s">
        <v>1302</v>
      </c>
      <c r="AB5742" s="198">
        <v>37073</v>
      </c>
      <c r="AC5742" s="198">
        <v>37103</v>
      </c>
    </row>
    <row r="5743" spans="1:29" x14ac:dyDescent="0.25">
      <c r="A5743" s="44" t="str">
        <f t="shared" si="450"/>
        <v>US Natural Gas Physical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10000</v>
      </c>
      <c r="G5743" s="202">
        <v>1315131</v>
      </c>
      <c r="H5743" s="198">
        <v>37041.631215277775</v>
      </c>
      <c r="I5743" t="s">
        <v>1464</v>
      </c>
      <c r="M5743" t="s">
        <v>2946</v>
      </c>
      <c r="N5743" t="s">
        <v>1524</v>
      </c>
      <c r="O5743" t="s">
        <v>3990</v>
      </c>
      <c r="P5743" s="199">
        <v>10000</v>
      </c>
      <c r="S5743" t="s">
        <v>2947</v>
      </c>
      <c r="T5743" t="s">
        <v>3255</v>
      </c>
      <c r="U5743" s="201">
        <v>3.93</v>
      </c>
      <c r="V5743" t="s">
        <v>1465</v>
      </c>
      <c r="W5743" t="s">
        <v>1101</v>
      </c>
      <c r="X5743" t="s">
        <v>1102</v>
      </c>
      <c r="Y5743" t="s">
        <v>1528</v>
      </c>
      <c r="Z5743" t="s">
        <v>1909</v>
      </c>
      <c r="AA5743">
        <v>819445</v>
      </c>
      <c r="AB5743" s="198">
        <v>37043.875</v>
      </c>
      <c r="AC5743" s="198">
        <v>37043.875</v>
      </c>
    </row>
    <row r="5744" spans="1:29" x14ac:dyDescent="0.25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30</v>
      </c>
      <c r="F5744" s="213">
        <f t="shared" si="454"/>
        <v>300</v>
      </c>
      <c r="G5744" s="202">
        <v>1315135</v>
      </c>
      <c r="H5744" s="198">
        <v>37041.631527777776</v>
      </c>
      <c r="I5744" t="s">
        <v>3151</v>
      </c>
      <c r="M5744" t="s">
        <v>2946</v>
      </c>
      <c r="N5744" t="s">
        <v>1268</v>
      </c>
      <c r="O5744" t="s">
        <v>2798</v>
      </c>
      <c r="P5744" s="199">
        <v>10</v>
      </c>
      <c r="S5744" t="s">
        <v>1441</v>
      </c>
      <c r="T5744" t="s">
        <v>3255</v>
      </c>
      <c r="U5744" s="201">
        <v>4.1429999999999998</v>
      </c>
      <c r="V5744" t="s">
        <v>1544</v>
      </c>
      <c r="W5744" t="s">
        <v>1767</v>
      </c>
      <c r="X5744" t="s">
        <v>1269</v>
      </c>
      <c r="Y5744" t="s">
        <v>3275</v>
      </c>
      <c r="Z5744" t="s">
        <v>1909</v>
      </c>
      <c r="AA5744" t="s">
        <v>4561</v>
      </c>
      <c r="AB5744" s="198">
        <v>37135.875</v>
      </c>
      <c r="AC5744" s="198">
        <v>37164.875</v>
      </c>
    </row>
    <row r="5745" spans="1:29" x14ac:dyDescent="0.25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</v>
      </c>
      <c r="G5745" s="202">
        <v>1315134</v>
      </c>
      <c r="H5745" s="198">
        <v>37041.631527777776</v>
      </c>
      <c r="I5745" t="s">
        <v>3151</v>
      </c>
      <c r="M5745" t="s">
        <v>2946</v>
      </c>
      <c r="N5745" t="s">
        <v>1268</v>
      </c>
      <c r="O5745" t="s">
        <v>528</v>
      </c>
      <c r="Q5745" s="199">
        <v>10</v>
      </c>
      <c r="S5745" t="s">
        <v>1441</v>
      </c>
      <c r="T5745" t="s">
        <v>3255</v>
      </c>
      <c r="U5745" s="201">
        <v>4.1074999999999999</v>
      </c>
      <c r="V5745" t="s">
        <v>1544</v>
      </c>
      <c r="W5745" t="s">
        <v>1767</v>
      </c>
      <c r="X5745" t="s">
        <v>1269</v>
      </c>
      <c r="Y5745" t="s">
        <v>3275</v>
      </c>
      <c r="Z5745" t="s">
        <v>1909</v>
      </c>
      <c r="AA5745" t="s">
        <v>4562</v>
      </c>
      <c r="AB5745" s="198">
        <v>37104.875</v>
      </c>
      <c r="AC5745" s="198">
        <v>37134.875</v>
      </c>
    </row>
    <row r="5746" spans="1:29" x14ac:dyDescent="0.25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310000</v>
      </c>
      <c r="G5746" s="202">
        <v>1315137</v>
      </c>
      <c r="H5746" s="198">
        <v>37041.632210648146</v>
      </c>
      <c r="I5746" t="s">
        <v>1274</v>
      </c>
      <c r="M5746" t="s">
        <v>2946</v>
      </c>
      <c r="N5746" t="s">
        <v>1268</v>
      </c>
      <c r="O5746" t="s">
        <v>1537</v>
      </c>
      <c r="P5746" s="199">
        <v>10000</v>
      </c>
      <c r="S5746" t="s">
        <v>2947</v>
      </c>
      <c r="T5746" t="s">
        <v>3255</v>
      </c>
      <c r="U5746" s="201">
        <v>4.0250000000000004</v>
      </c>
      <c r="V5746" t="s">
        <v>282</v>
      </c>
      <c r="W5746" t="s">
        <v>1767</v>
      </c>
      <c r="X5746" t="s">
        <v>1269</v>
      </c>
      <c r="Y5746" t="s">
        <v>3275</v>
      </c>
      <c r="Z5746" t="s">
        <v>1909</v>
      </c>
      <c r="AA5746" t="s">
        <v>4563</v>
      </c>
      <c r="AB5746" s="198">
        <v>37073.875</v>
      </c>
      <c r="AC5746" s="198">
        <v>37103.875</v>
      </c>
    </row>
    <row r="5747" spans="1:29" x14ac:dyDescent="0.25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30</v>
      </c>
      <c r="F5747" s="213">
        <f t="shared" si="454"/>
        <v>300000</v>
      </c>
      <c r="G5747" s="202">
        <v>1315139</v>
      </c>
      <c r="H5747" s="198">
        <v>37041.632731481484</v>
      </c>
      <c r="I5747" t="s">
        <v>75</v>
      </c>
      <c r="M5747" t="s">
        <v>2946</v>
      </c>
      <c r="N5747" t="s">
        <v>1268</v>
      </c>
      <c r="O5747" t="s">
        <v>74</v>
      </c>
      <c r="Q5747" s="199">
        <v>10000</v>
      </c>
      <c r="S5747" t="s">
        <v>2947</v>
      </c>
      <c r="T5747" t="s">
        <v>3255</v>
      </c>
      <c r="U5747" s="201">
        <v>3.9449999999999998</v>
      </c>
      <c r="V5747" t="s">
        <v>1466</v>
      </c>
      <c r="W5747" t="s">
        <v>1580</v>
      </c>
      <c r="X5747" t="s">
        <v>1093</v>
      </c>
      <c r="Y5747" t="s">
        <v>3275</v>
      </c>
      <c r="Z5747" t="s">
        <v>1909</v>
      </c>
      <c r="AA5747" t="s">
        <v>4564</v>
      </c>
      <c r="AB5747" s="198">
        <v>37043.875</v>
      </c>
      <c r="AC5747" s="198">
        <v>37072.875</v>
      </c>
    </row>
    <row r="5748" spans="1:29" x14ac:dyDescent="0.25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387500</v>
      </c>
      <c r="G5748" s="202">
        <v>1315142</v>
      </c>
      <c r="H5748" s="198">
        <v>37041.632916666669</v>
      </c>
      <c r="I5748" t="s">
        <v>1274</v>
      </c>
      <c r="M5748" t="s">
        <v>2946</v>
      </c>
      <c r="N5748" t="s">
        <v>1268</v>
      </c>
      <c r="O5748" t="s">
        <v>1537</v>
      </c>
      <c r="P5748" s="199">
        <v>12500</v>
      </c>
      <c r="S5748" t="s">
        <v>2947</v>
      </c>
      <c r="T5748" t="s">
        <v>3255</v>
      </c>
      <c r="U5748" s="201">
        <v>4.0250000000000004</v>
      </c>
      <c r="V5748" t="s">
        <v>282</v>
      </c>
      <c r="W5748" t="s">
        <v>1767</v>
      </c>
      <c r="X5748" t="s">
        <v>1269</v>
      </c>
      <c r="Y5748" t="s">
        <v>3275</v>
      </c>
      <c r="Z5748" t="s">
        <v>1909</v>
      </c>
      <c r="AA5748" t="s">
        <v>4565</v>
      </c>
      <c r="AB5748" s="198">
        <v>37073.875</v>
      </c>
      <c r="AC5748" s="198">
        <v>37103.875</v>
      </c>
    </row>
    <row r="5749" spans="1:29" x14ac:dyDescent="0.25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123</v>
      </c>
      <c r="F5749" s="213">
        <f t="shared" si="454"/>
        <v>615000</v>
      </c>
      <c r="G5749" s="202">
        <v>1315144</v>
      </c>
      <c r="H5749" s="198">
        <v>37041.633692129632</v>
      </c>
      <c r="I5749" t="s">
        <v>3095</v>
      </c>
      <c r="M5749" t="s">
        <v>2946</v>
      </c>
      <c r="N5749" t="s">
        <v>1268</v>
      </c>
      <c r="O5749" t="s">
        <v>251</v>
      </c>
      <c r="P5749" s="199">
        <v>5000</v>
      </c>
      <c r="S5749" t="s">
        <v>2947</v>
      </c>
      <c r="T5749" t="s">
        <v>3255</v>
      </c>
      <c r="U5749" s="201">
        <v>4.1150000000000002</v>
      </c>
      <c r="V5749" t="s">
        <v>71</v>
      </c>
      <c r="W5749" t="s">
        <v>1767</v>
      </c>
      <c r="X5749" t="s">
        <v>1269</v>
      </c>
      <c r="Y5749" t="s">
        <v>3275</v>
      </c>
      <c r="Z5749" t="s">
        <v>1909</v>
      </c>
      <c r="AA5749" t="s">
        <v>4566</v>
      </c>
      <c r="AB5749" s="198">
        <v>37073</v>
      </c>
      <c r="AC5749" s="198">
        <v>37195</v>
      </c>
    </row>
    <row r="5750" spans="1:29" x14ac:dyDescent="0.25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123</v>
      </c>
      <c r="F5750" s="213">
        <f t="shared" si="454"/>
        <v>615000</v>
      </c>
      <c r="G5750" s="202">
        <v>1315148</v>
      </c>
      <c r="H5750" s="198">
        <v>37041.635034722225</v>
      </c>
      <c r="I5750" t="s">
        <v>1451</v>
      </c>
      <c r="M5750" t="s">
        <v>2946</v>
      </c>
      <c r="N5750" t="s">
        <v>1268</v>
      </c>
      <c r="O5750" t="s">
        <v>251</v>
      </c>
      <c r="Q5750" s="199">
        <v>5000</v>
      </c>
      <c r="S5750" t="s">
        <v>2947</v>
      </c>
      <c r="T5750" t="s">
        <v>3255</v>
      </c>
      <c r="U5750" s="201">
        <v>4.12</v>
      </c>
      <c r="V5750" t="s">
        <v>3126</v>
      </c>
      <c r="W5750" t="s">
        <v>1767</v>
      </c>
      <c r="X5750" t="s">
        <v>1269</v>
      </c>
      <c r="Y5750" t="s">
        <v>3275</v>
      </c>
      <c r="Z5750" t="s">
        <v>1909</v>
      </c>
      <c r="AA5750" t="s">
        <v>4567</v>
      </c>
      <c r="AB5750" s="198">
        <v>37073</v>
      </c>
      <c r="AC5750" s="198">
        <v>37195</v>
      </c>
    </row>
    <row r="5751" spans="1:29" x14ac:dyDescent="0.25">
      <c r="A5751" s="44" t="str">
        <f t="shared" si="450"/>
        <v>US Natural Gas Physical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Physical</v>
      </c>
      <c r="E5751" s="44">
        <f>IF(VLOOKUP(S5751,'DD-Lookup'!$J$6:$L$50,3,FALSE)="Monthly",(YEAR(AC5751)-YEAR(AB5751))*12+MONTH(AC5751)-MONTH(AB5751)+1,(AC5751-AB5751+1))</f>
        <v>30</v>
      </c>
      <c r="F5751" s="213">
        <f t="shared" si="454"/>
        <v>73500</v>
      </c>
      <c r="G5751" s="202">
        <v>1315149</v>
      </c>
      <c r="H5751" s="198">
        <v>37041.635081018518</v>
      </c>
      <c r="I5751" t="s">
        <v>1471</v>
      </c>
      <c r="M5751" t="s">
        <v>2946</v>
      </c>
      <c r="N5751" t="s">
        <v>1524</v>
      </c>
      <c r="O5751" t="s">
        <v>3383</v>
      </c>
      <c r="P5751" s="199">
        <v>2450</v>
      </c>
      <c r="S5751" t="s">
        <v>2947</v>
      </c>
      <c r="T5751" t="s">
        <v>3255</v>
      </c>
      <c r="U5751" s="201">
        <v>4.1050000000000004</v>
      </c>
      <c r="V5751" t="s">
        <v>405</v>
      </c>
      <c r="W5751" t="s">
        <v>1117</v>
      </c>
      <c r="X5751" t="s">
        <v>1118</v>
      </c>
      <c r="Y5751" t="s">
        <v>1528</v>
      </c>
      <c r="Z5751" t="s">
        <v>1909</v>
      </c>
      <c r="AA5751">
        <v>819459</v>
      </c>
      <c r="AB5751" s="198">
        <v>37043.875</v>
      </c>
      <c r="AC5751" s="198">
        <v>37072.875</v>
      </c>
    </row>
    <row r="5752" spans="1:29" x14ac:dyDescent="0.25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1315152</v>
      </c>
      <c r="H5752" s="198">
        <v>37041.635995370372</v>
      </c>
      <c r="I5752" t="s">
        <v>1532</v>
      </c>
      <c r="M5752" t="s">
        <v>2946</v>
      </c>
      <c r="N5752" t="s">
        <v>1538</v>
      </c>
      <c r="O5752" t="s">
        <v>903</v>
      </c>
      <c r="P5752" s="199">
        <v>10000</v>
      </c>
      <c r="S5752" t="s">
        <v>2947</v>
      </c>
      <c r="T5752" t="s">
        <v>3255</v>
      </c>
      <c r="U5752" s="201">
        <v>-0.69</v>
      </c>
      <c r="V5752" t="s">
        <v>1424</v>
      </c>
      <c r="W5752" t="s">
        <v>1469</v>
      </c>
      <c r="X5752" t="s">
        <v>1470</v>
      </c>
      <c r="Y5752" t="s">
        <v>3275</v>
      </c>
      <c r="Z5752" t="s">
        <v>1909</v>
      </c>
      <c r="AA5752" t="s">
        <v>4568</v>
      </c>
      <c r="AB5752" s="198">
        <v>37073.875</v>
      </c>
      <c r="AC5752" s="198">
        <v>37103.875</v>
      </c>
    </row>
    <row r="5753" spans="1:29" x14ac:dyDescent="0.25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30</v>
      </c>
      <c r="F5753" s="213">
        <f t="shared" si="454"/>
        <v>1500</v>
      </c>
      <c r="G5753" s="202">
        <v>1315157</v>
      </c>
      <c r="H5753" s="198">
        <v>37041.636412037034</v>
      </c>
      <c r="I5753" t="s">
        <v>1274</v>
      </c>
      <c r="M5753" t="s">
        <v>1657</v>
      </c>
      <c r="N5753" t="s">
        <v>2977</v>
      </c>
      <c r="O5753" t="s">
        <v>1536</v>
      </c>
      <c r="P5753" s="199">
        <v>50</v>
      </c>
      <c r="S5753" t="s">
        <v>2945</v>
      </c>
      <c r="T5753" t="s">
        <v>3255</v>
      </c>
      <c r="U5753" s="201">
        <v>46.75</v>
      </c>
      <c r="V5753" t="s">
        <v>4569</v>
      </c>
      <c r="W5753" t="s">
        <v>2993</v>
      </c>
      <c r="X5753" t="s">
        <v>1248</v>
      </c>
      <c r="Y5753" t="s">
        <v>1072</v>
      </c>
      <c r="Z5753" t="s">
        <v>1904</v>
      </c>
      <c r="AA5753">
        <v>626908.1</v>
      </c>
      <c r="AB5753" s="198">
        <v>37043.591666666667</v>
      </c>
      <c r="AC5753" s="198">
        <v>37072.591666666667</v>
      </c>
    </row>
    <row r="5754" spans="1:29" x14ac:dyDescent="0.25">
      <c r="A5754" s="44" t="str">
        <f t="shared" si="450"/>
        <v>US Power Physical</v>
      </c>
      <c r="B5754" s="44" t="str">
        <f t="shared" si="451"/>
        <v>US</v>
      </c>
      <c r="C5754" s="44" t="str">
        <f t="shared" si="452"/>
        <v>Power</v>
      </c>
      <c r="D5754" s="44" t="str">
        <f t="shared" si="453"/>
        <v>Physical</v>
      </c>
      <c r="E5754" s="44">
        <f>IF(VLOOKUP(S5754,'DD-Lookup'!$J$6:$L$50,3,FALSE)="Monthly",(YEAR(AC5754)-YEAR(AB5754))*12+MONTH(AC5754)-MONTH(AB5754)+1,(AC5754-AB5754+1))</f>
        <v>5</v>
      </c>
      <c r="F5754" s="213">
        <f t="shared" si="454"/>
        <v>250</v>
      </c>
      <c r="G5754" s="202">
        <v>1315158</v>
      </c>
      <c r="H5754" s="198">
        <v>37041.636435185188</v>
      </c>
      <c r="I5754" t="s">
        <v>1274</v>
      </c>
      <c r="M5754" t="s">
        <v>1657</v>
      </c>
      <c r="N5754" t="s">
        <v>2977</v>
      </c>
      <c r="O5754" t="s">
        <v>2846</v>
      </c>
      <c r="Q5754" s="199">
        <v>50</v>
      </c>
      <c r="S5754" t="s">
        <v>2945</v>
      </c>
      <c r="T5754" t="s">
        <v>3255</v>
      </c>
      <c r="U5754" s="201">
        <v>42</v>
      </c>
      <c r="V5754" t="s">
        <v>1674</v>
      </c>
      <c r="W5754" t="s">
        <v>2993</v>
      </c>
      <c r="X5754" t="s">
        <v>2994</v>
      </c>
      <c r="Y5754" t="s">
        <v>1072</v>
      </c>
      <c r="Z5754" t="s">
        <v>1904</v>
      </c>
      <c r="AA5754">
        <v>626909.1</v>
      </c>
      <c r="AB5754" s="198">
        <v>37053.875</v>
      </c>
      <c r="AC5754" s="198">
        <v>37057.875</v>
      </c>
    </row>
    <row r="5755" spans="1:29" x14ac:dyDescent="0.25">
      <c r="A5755" s="44" t="str">
        <f t="shared" si="450"/>
        <v>US Natural Gas Physical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30</v>
      </c>
      <c r="F5755" s="213">
        <f t="shared" si="454"/>
        <v>86730</v>
      </c>
      <c r="G5755" s="202">
        <v>1315159</v>
      </c>
      <c r="H5755" s="198">
        <v>37041.636516203704</v>
      </c>
      <c r="I5755" t="s">
        <v>3227</v>
      </c>
      <c r="M5755" t="s">
        <v>2946</v>
      </c>
      <c r="N5755" t="s">
        <v>1524</v>
      </c>
      <c r="O5755" t="s">
        <v>350</v>
      </c>
      <c r="P5755" s="199">
        <v>2891</v>
      </c>
      <c r="S5755" t="s">
        <v>2947</v>
      </c>
      <c r="T5755" t="s">
        <v>3255</v>
      </c>
      <c r="U5755" s="201">
        <v>3.94</v>
      </c>
      <c r="V5755" t="s">
        <v>1583</v>
      </c>
      <c r="W5755" t="s">
        <v>1101</v>
      </c>
      <c r="X5755" t="s">
        <v>1102</v>
      </c>
      <c r="Y5755" t="s">
        <v>1528</v>
      </c>
      <c r="Z5755" t="s">
        <v>1909</v>
      </c>
      <c r="AA5755">
        <v>819468</v>
      </c>
      <c r="AB5755" s="198">
        <v>37043.875</v>
      </c>
      <c r="AC5755" s="198">
        <v>37072.875</v>
      </c>
    </row>
    <row r="5756" spans="1:29" x14ac:dyDescent="0.25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77500</v>
      </c>
      <c r="G5756" s="202">
        <v>1315161</v>
      </c>
      <c r="H5756" s="198">
        <v>37041.636840277781</v>
      </c>
      <c r="I5756" t="s">
        <v>4570</v>
      </c>
      <c r="M5756" t="s">
        <v>2946</v>
      </c>
      <c r="N5756" t="s">
        <v>1268</v>
      </c>
      <c r="O5756" t="s">
        <v>1537</v>
      </c>
      <c r="P5756" s="199">
        <v>2500</v>
      </c>
      <c r="S5756" t="s">
        <v>2947</v>
      </c>
      <c r="T5756" t="s">
        <v>3255</v>
      </c>
      <c r="U5756" s="201">
        <v>4.0250000000000004</v>
      </c>
      <c r="V5756" t="s">
        <v>4571</v>
      </c>
      <c r="W5756" t="s">
        <v>1767</v>
      </c>
      <c r="X5756" t="s">
        <v>1269</v>
      </c>
      <c r="Y5756" t="s">
        <v>3275</v>
      </c>
      <c r="Z5756" t="s">
        <v>1909</v>
      </c>
      <c r="AA5756" t="s">
        <v>4572</v>
      </c>
      <c r="AB5756" s="198">
        <v>37073.875</v>
      </c>
      <c r="AC5756" s="198">
        <v>37103.875</v>
      </c>
    </row>
    <row r="5757" spans="1:29" x14ac:dyDescent="0.25">
      <c r="A5757" s="44" t="str">
        <f t="shared" si="450"/>
        <v>US Power Physical</v>
      </c>
      <c r="B5757" s="44" t="str">
        <f t="shared" si="451"/>
        <v>US</v>
      </c>
      <c r="C5757" s="44" t="str">
        <f t="shared" si="452"/>
        <v>Power</v>
      </c>
      <c r="D5757" s="44" t="str">
        <f t="shared" si="453"/>
        <v>Physical</v>
      </c>
      <c r="E5757" s="44">
        <f>IF(VLOOKUP(S5757,'DD-Lookup'!$J$6:$L$50,3,FALSE)="Monthly",(YEAR(AC5757)-YEAR(AB5757))*12+MONTH(AC5757)-MONTH(AB5757)+1,(AC5757-AB5757+1))</f>
        <v>1</v>
      </c>
      <c r="F5757" s="213">
        <f t="shared" si="454"/>
        <v>50</v>
      </c>
      <c r="G5757" s="202">
        <v>1315162</v>
      </c>
      <c r="H5757" s="198">
        <v>37041.637118055558</v>
      </c>
      <c r="I5757" t="s">
        <v>1274</v>
      </c>
      <c r="M5757" t="s">
        <v>1657</v>
      </c>
      <c r="N5757" t="s">
        <v>2977</v>
      </c>
      <c r="O5757" t="s">
        <v>246</v>
      </c>
      <c r="Q5757" s="199">
        <v>50</v>
      </c>
      <c r="S5757" t="s">
        <v>2945</v>
      </c>
      <c r="T5757" t="s">
        <v>3255</v>
      </c>
      <c r="U5757" s="201">
        <v>24.7</v>
      </c>
      <c r="V5757" t="s">
        <v>4569</v>
      </c>
      <c r="W5757" t="s">
        <v>2993</v>
      </c>
      <c r="X5757" t="s">
        <v>2994</v>
      </c>
      <c r="Y5757" t="s">
        <v>1072</v>
      </c>
      <c r="Z5757" t="s">
        <v>1904</v>
      </c>
      <c r="AA5757">
        <v>626910.1</v>
      </c>
      <c r="AB5757" s="198">
        <v>37043.875</v>
      </c>
      <c r="AC5757" s="198">
        <v>37043.875</v>
      </c>
    </row>
    <row r="5758" spans="1:29" x14ac:dyDescent="0.25">
      <c r="A5758" s="44" t="str">
        <f t="shared" si="450"/>
        <v>US Power Physical</v>
      </c>
      <c r="B5758" s="44" t="str">
        <f t="shared" si="451"/>
        <v>US</v>
      </c>
      <c r="C5758" s="44" t="str">
        <f t="shared" si="452"/>
        <v>Power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</v>
      </c>
      <c r="G5758" s="202">
        <v>1315163</v>
      </c>
      <c r="H5758" s="198">
        <v>37041.637326388889</v>
      </c>
      <c r="I5758" t="s">
        <v>1471</v>
      </c>
      <c r="M5758" t="s">
        <v>1657</v>
      </c>
      <c r="N5758" t="s">
        <v>2977</v>
      </c>
      <c r="O5758" t="s">
        <v>246</v>
      </c>
      <c r="Q5758" s="199">
        <v>50</v>
      </c>
      <c r="S5758" t="s">
        <v>2945</v>
      </c>
      <c r="T5758" t="s">
        <v>3255</v>
      </c>
      <c r="U5758" s="201">
        <v>24.95</v>
      </c>
      <c r="V5758" t="s">
        <v>4573</v>
      </c>
      <c r="W5758" t="s">
        <v>2993</v>
      </c>
      <c r="X5758" t="s">
        <v>2994</v>
      </c>
      <c r="Y5758" t="s">
        <v>1072</v>
      </c>
      <c r="Z5758" t="s">
        <v>1904</v>
      </c>
      <c r="AA5758">
        <v>626912.1</v>
      </c>
      <c r="AB5758" s="198">
        <v>37043.875</v>
      </c>
      <c r="AC5758" s="198">
        <v>37043.875</v>
      </c>
    </row>
    <row r="5759" spans="1:29" x14ac:dyDescent="0.25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30</v>
      </c>
      <c r="F5759" s="213">
        <f t="shared" si="454"/>
        <v>123120</v>
      </c>
      <c r="G5759" s="202">
        <v>1315164</v>
      </c>
      <c r="H5759" s="198">
        <v>37041.638055555559</v>
      </c>
      <c r="I5759" t="s">
        <v>1457</v>
      </c>
      <c r="M5759" t="s">
        <v>2946</v>
      </c>
      <c r="N5759" t="s">
        <v>1524</v>
      </c>
      <c r="O5759" t="s">
        <v>462</v>
      </c>
      <c r="Q5759" s="199">
        <v>4104</v>
      </c>
      <c r="S5759" t="s">
        <v>2947</v>
      </c>
      <c r="T5759" t="s">
        <v>3255</v>
      </c>
      <c r="U5759" s="201">
        <v>3.915</v>
      </c>
      <c r="V5759" t="s">
        <v>3351</v>
      </c>
      <c r="W5759" t="s">
        <v>1107</v>
      </c>
      <c r="X5759" t="s">
        <v>1108</v>
      </c>
      <c r="Y5759" t="s">
        <v>1528</v>
      </c>
      <c r="Z5759" t="s">
        <v>1909</v>
      </c>
      <c r="AA5759">
        <v>819479</v>
      </c>
      <c r="AB5759" s="198">
        <v>37043.875</v>
      </c>
      <c r="AC5759" s="198">
        <v>37072.875</v>
      </c>
    </row>
    <row r="5760" spans="1:29" x14ac:dyDescent="0.25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123</v>
      </c>
      <c r="F5760" s="213">
        <f t="shared" si="454"/>
        <v>615000</v>
      </c>
      <c r="G5760" s="202">
        <v>1315165</v>
      </c>
      <c r="H5760" s="198">
        <v>37041.638240740744</v>
      </c>
      <c r="I5760" t="s">
        <v>1226</v>
      </c>
      <c r="M5760" t="s">
        <v>2946</v>
      </c>
      <c r="N5760" t="s">
        <v>1268</v>
      </c>
      <c r="O5760" t="s">
        <v>251</v>
      </c>
      <c r="Q5760" s="199">
        <v>5000</v>
      </c>
      <c r="S5760" t="s">
        <v>2947</v>
      </c>
      <c r="T5760" t="s">
        <v>3255</v>
      </c>
      <c r="U5760" s="201">
        <v>4.12</v>
      </c>
      <c r="V5760" t="s">
        <v>3441</v>
      </c>
      <c r="W5760" t="s">
        <v>1767</v>
      </c>
      <c r="X5760" t="s">
        <v>1269</v>
      </c>
      <c r="Y5760" t="s">
        <v>3275</v>
      </c>
      <c r="Z5760" t="s">
        <v>1909</v>
      </c>
      <c r="AA5760" t="s">
        <v>4574</v>
      </c>
      <c r="AB5760" s="198">
        <v>37073</v>
      </c>
      <c r="AC5760" s="198">
        <v>37195</v>
      </c>
    </row>
    <row r="5761" spans="1:29" x14ac:dyDescent="0.25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365</v>
      </c>
      <c r="F5761" s="213">
        <f t="shared" si="454"/>
        <v>182500</v>
      </c>
      <c r="G5761" s="202">
        <v>1315166</v>
      </c>
      <c r="H5761" s="198">
        <v>37041.638414351852</v>
      </c>
      <c r="I5761" t="s">
        <v>1272</v>
      </c>
      <c r="M5761" t="s">
        <v>2946</v>
      </c>
      <c r="N5761" t="s">
        <v>1268</v>
      </c>
      <c r="O5761" t="s">
        <v>1578</v>
      </c>
      <c r="Q5761" s="199">
        <v>500</v>
      </c>
      <c r="S5761" t="s">
        <v>2947</v>
      </c>
      <c r="T5761" t="s">
        <v>3255</v>
      </c>
      <c r="U5761" s="201">
        <v>4.08</v>
      </c>
      <c r="V5761" t="s">
        <v>1273</v>
      </c>
      <c r="W5761" t="s">
        <v>1767</v>
      </c>
      <c r="X5761" t="s">
        <v>1269</v>
      </c>
      <c r="Y5761" t="s">
        <v>3275</v>
      </c>
      <c r="Z5761" t="s">
        <v>1909</v>
      </c>
      <c r="AA5761" t="s">
        <v>4575</v>
      </c>
      <c r="AB5761" s="198">
        <v>37257.875</v>
      </c>
      <c r="AC5761" s="198">
        <v>37621.875</v>
      </c>
    </row>
    <row r="5762" spans="1:29" x14ac:dyDescent="0.25">
      <c r="A5762" s="44" t="str">
        <f t="shared" si="450"/>
        <v>US Natural Gas Physical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Physical</v>
      </c>
      <c r="E5762" s="44">
        <f>IF(VLOOKUP(S5762,'DD-Lookup'!$J$6:$L$50,3,FALSE)="Monthly",(YEAR(AC5762)-YEAR(AB5762))*12+MONTH(AC5762)-MONTH(AB5762)+1,(AC5762-AB5762+1))</f>
        <v>30</v>
      </c>
      <c r="F5762" s="213">
        <f t="shared" si="454"/>
        <v>300000</v>
      </c>
      <c r="G5762" s="202">
        <v>1315167</v>
      </c>
      <c r="H5762" s="198">
        <v>37041.639270833337</v>
      </c>
      <c r="I5762" t="s">
        <v>1406</v>
      </c>
      <c r="M5762" t="s">
        <v>2946</v>
      </c>
      <c r="N5762" t="s">
        <v>1524</v>
      </c>
      <c r="O5762" t="s">
        <v>363</v>
      </c>
      <c r="Q5762" s="199">
        <v>10000</v>
      </c>
      <c r="S5762" t="s">
        <v>2947</v>
      </c>
      <c r="T5762" t="s">
        <v>3255</v>
      </c>
      <c r="U5762" s="201">
        <v>3.8250000000000002</v>
      </c>
      <c r="V5762" t="s">
        <v>1142</v>
      </c>
      <c r="W5762" t="s">
        <v>1363</v>
      </c>
      <c r="X5762" t="s">
        <v>1548</v>
      </c>
      <c r="Y5762" t="s">
        <v>1528</v>
      </c>
      <c r="Z5762" t="s">
        <v>1909</v>
      </c>
      <c r="AA5762">
        <v>819485</v>
      </c>
      <c r="AB5762" s="198">
        <v>37043.875</v>
      </c>
      <c r="AC5762" s="198">
        <v>37072.875</v>
      </c>
    </row>
    <row r="5763" spans="1:29" x14ac:dyDescent="0.25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1315168</v>
      </c>
      <c r="H5763" s="198">
        <v>37041.639363425929</v>
      </c>
      <c r="I5763" t="s">
        <v>1573</v>
      </c>
      <c r="M5763" t="s">
        <v>2946</v>
      </c>
      <c r="N5763" t="s">
        <v>1268</v>
      </c>
      <c r="O5763" t="s">
        <v>1537</v>
      </c>
      <c r="Q5763" s="199">
        <v>5000</v>
      </c>
      <c r="S5763" t="s">
        <v>2947</v>
      </c>
      <c r="T5763" t="s">
        <v>3255</v>
      </c>
      <c r="U5763" s="201">
        <v>4.0350000000000001</v>
      </c>
      <c r="V5763" t="s">
        <v>3176</v>
      </c>
      <c r="W5763" t="s">
        <v>1767</v>
      </c>
      <c r="X5763" t="s">
        <v>1269</v>
      </c>
      <c r="Y5763" t="s">
        <v>3275</v>
      </c>
      <c r="Z5763" t="s">
        <v>1909</v>
      </c>
      <c r="AA5763" t="s">
        <v>4576</v>
      </c>
      <c r="AB5763" s="198">
        <v>37073.875</v>
      </c>
      <c r="AC5763" s="198">
        <v>37103.875</v>
      </c>
    </row>
    <row r="5764" spans="1:29" x14ac:dyDescent="0.25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30</v>
      </c>
      <c r="F5764" s="213">
        <f t="shared" si="454"/>
        <v>2190</v>
      </c>
      <c r="G5764" s="202">
        <v>1315170</v>
      </c>
      <c r="H5764" s="198">
        <v>37041.6403125</v>
      </c>
      <c r="I5764" t="s">
        <v>1262</v>
      </c>
      <c r="M5764" t="s">
        <v>2946</v>
      </c>
      <c r="N5764" t="s">
        <v>1268</v>
      </c>
      <c r="O5764" t="s">
        <v>74</v>
      </c>
      <c r="Q5764" s="199">
        <v>73</v>
      </c>
      <c r="S5764" t="s">
        <v>2947</v>
      </c>
      <c r="T5764" t="s">
        <v>3255</v>
      </c>
      <c r="U5764" s="201">
        <v>3.9449999999999998</v>
      </c>
      <c r="V5764" t="s">
        <v>4577</v>
      </c>
      <c r="W5764" t="s">
        <v>1580</v>
      </c>
      <c r="X5764" t="s">
        <v>1093</v>
      </c>
      <c r="Y5764" t="s">
        <v>3275</v>
      </c>
      <c r="Z5764" t="s">
        <v>1909</v>
      </c>
      <c r="AA5764" t="s">
        <v>4578</v>
      </c>
      <c r="AB5764" s="198">
        <v>37043.875</v>
      </c>
      <c r="AC5764" s="198">
        <v>37072.875</v>
      </c>
    </row>
    <row r="5765" spans="1:29" x14ac:dyDescent="0.25">
      <c r="A5765" s="44" t="str">
        <f t="shared" si="450"/>
        <v>US Natural Gas Financial</v>
      </c>
      <c r="B5765" s="44" t="str">
        <f t="shared" si="451"/>
        <v>US</v>
      </c>
      <c r="C5765" s="44" t="str">
        <f t="shared" si="452"/>
        <v>Natural Gas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151</v>
      </c>
      <c r="F5765" s="213">
        <f t="shared" si="454"/>
        <v>377500</v>
      </c>
      <c r="G5765" s="202">
        <v>1315171</v>
      </c>
      <c r="H5765" s="198">
        <v>37041.641041666669</v>
      </c>
      <c r="I5765" t="s">
        <v>1272</v>
      </c>
      <c r="M5765" t="s">
        <v>2946</v>
      </c>
      <c r="N5765" t="s">
        <v>1268</v>
      </c>
      <c r="O5765" t="s">
        <v>1555</v>
      </c>
      <c r="P5765" s="199">
        <v>2500</v>
      </c>
      <c r="S5765" t="s">
        <v>2947</v>
      </c>
      <c r="T5765" t="s">
        <v>3255</v>
      </c>
      <c r="U5765" s="201">
        <v>4.4349999999999996</v>
      </c>
      <c r="V5765" t="s">
        <v>1273</v>
      </c>
      <c r="W5765" t="s">
        <v>1767</v>
      </c>
      <c r="X5765" t="s">
        <v>1269</v>
      </c>
      <c r="Y5765" t="s">
        <v>3275</v>
      </c>
      <c r="Z5765" t="s">
        <v>1909</v>
      </c>
      <c r="AA5765" t="s">
        <v>4579</v>
      </c>
      <c r="AB5765" s="198">
        <v>37196</v>
      </c>
      <c r="AC5765" s="198">
        <v>37346</v>
      </c>
    </row>
    <row r="5766" spans="1:29" x14ac:dyDescent="0.25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151</v>
      </c>
      <c r="F5766" s="213">
        <f t="shared" si="454"/>
        <v>377500</v>
      </c>
      <c r="G5766" s="202">
        <v>1315172</v>
      </c>
      <c r="H5766" s="198">
        <v>37041.641099537039</v>
      </c>
      <c r="I5766" t="s">
        <v>2976</v>
      </c>
      <c r="M5766" t="s">
        <v>2946</v>
      </c>
      <c r="N5766" t="s">
        <v>1268</v>
      </c>
      <c r="O5766" t="s">
        <v>1555</v>
      </c>
      <c r="P5766" s="199">
        <v>2500</v>
      </c>
      <c r="S5766" t="s">
        <v>2947</v>
      </c>
      <c r="T5766" t="s">
        <v>3255</v>
      </c>
      <c r="U5766" s="201">
        <v>4.4349999999999996</v>
      </c>
      <c r="V5766" t="s">
        <v>1085</v>
      </c>
      <c r="W5766" t="s">
        <v>1767</v>
      </c>
      <c r="X5766" t="s">
        <v>1269</v>
      </c>
      <c r="Y5766" t="s">
        <v>3275</v>
      </c>
      <c r="Z5766" t="s">
        <v>1909</v>
      </c>
      <c r="AA5766" t="s">
        <v>4580</v>
      </c>
      <c r="AB5766" s="198">
        <v>37196</v>
      </c>
      <c r="AC5766" s="198">
        <v>37346</v>
      </c>
    </row>
    <row r="5767" spans="1:29" x14ac:dyDescent="0.25">
      <c r="A5767" s="44" t="str">
        <f t="shared" si="450"/>
        <v>US Natural Gas Financial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151</v>
      </c>
      <c r="F5767" s="213">
        <f t="shared" si="454"/>
        <v>755000</v>
      </c>
      <c r="G5767" s="202">
        <v>1315173</v>
      </c>
      <c r="H5767" s="198">
        <v>37041.641342592593</v>
      </c>
      <c r="I5767" t="s">
        <v>2976</v>
      </c>
      <c r="M5767" t="s">
        <v>2946</v>
      </c>
      <c r="N5767" t="s">
        <v>1268</v>
      </c>
      <c r="O5767" t="s">
        <v>1555</v>
      </c>
      <c r="P5767" s="199">
        <v>5000</v>
      </c>
      <c r="S5767" t="s">
        <v>2947</v>
      </c>
      <c r="T5767" t="s">
        <v>3255</v>
      </c>
      <c r="U5767" s="201">
        <v>4.43</v>
      </c>
      <c r="V5767" t="s">
        <v>1085</v>
      </c>
      <c r="W5767" t="s">
        <v>1767</v>
      </c>
      <c r="X5767" t="s">
        <v>1269</v>
      </c>
      <c r="Y5767" t="s">
        <v>3275</v>
      </c>
      <c r="Z5767" t="s">
        <v>1909</v>
      </c>
      <c r="AA5767" t="s">
        <v>4581</v>
      </c>
      <c r="AB5767" s="198">
        <v>37196</v>
      </c>
      <c r="AC5767" s="198">
        <v>37346</v>
      </c>
    </row>
    <row r="5768" spans="1:29" x14ac:dyDescent="0.25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365</v>
      </c>
      <c r="F5768" s="213">
        <f t="shared" si="454"/>
        <v>1825000</v>
      </c>
      <c r="G5768" s="202">
        <v>1315174</v>
      </c>
      <c r="H5768" s="198">
        <v>37041.643634259257</v>
      </c>
      <c r="I5768" t="s">
        <v>1541</v>
      </c>
      <c r="M5768" t="s">
        <v>2946</v>
      </c>
      <c r="N5768" t="s">
        <v>1268</v>
      </c>
      <c r="O5768" t="s">
        <v>1578</v>
      </c>
      <c r="Q5768" s="199">
        <v>5000</v>
      </c>
      <c r="S5768" t="s">
        <v>2947</v>
      </c>
      <c r="T5768" t="s">
        <v>3255</v>
      </c>
      <c r="U5768" s="201">
        <v>4.0750000000000002</v>
      </c>
      <c r="V5768" t="s">
        <v>1300</v>
      </c>
      <c r="W5768" t="s">
        <v>1767</v>
      </c>
      <c r="X5768" t="s">
        <v>1269</v>
      </c>
      <c r="Y5768" t="s">
        <v>3275</v>
      </c>
      <c r="Z5768" t="s">
        <v>1909</v>
      </c>
      <c r="AA5768" t="s">
        <v>4582</v>
      </c>
      <c r="AB5768" s="198">
        <v>37257.875</v>
      </c>
      <c r="AC5768" s="198">
        <v>37621.875</v>
      </c>
    </row>
    <row r="5769" spans="1:29" x14ac:dyDescent="0.25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1315175</v>
      </c>
      <c r="H5769" s="198">
        <v>37041.644062500003</v>
      </c>
      <c r="I5769" t="s">
        <v>3227</v>
      </c>
      <c r="M5769" t="s">
        <v>2946</v>
      </c>
      <c r="N5769" t="s">
        <v>1268</v>
      </c>
      <c r="O5769" t="s">
        <v>1537</v>
      </c>
      <c r="Q5769" s="199">
        <v>10000</v>
      </c>
      <c r="S5769" t="s">
        <v>2947</v>
      </c>
      <c r="T5769" t="s">
        <v>3255</v>
      </c>
      <c r="U5769" s="201">
        <v>4.0350000000000001</v>
      </c>
      <c r="V5769" t="s">
        <v>3198</v>
      </c>
      <c r="W5769" t="s">
        <v>1767</v>
      </c>
      <c r="X5769" t="s">
        <v>1269</v>
      </c>
      <c r="Y5769" t="s">
        <v>3275</v>
      </c>
      <c r="Z5769" t="s">
        <v>1909</v>
      </c>
      <c r="AA5769" t="s">
        <v>4583</v>
      </c>
      <c r="AB5769" s="198">
        <v>37073.875</v>
      </c>
      <c r="AC5769" s="198">
        <v>37103.875</v>
      </c>
    </row>
    <row r="5770" spans="1:29" x14ac:dyDescent="0.25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365</v>
      </c>
      <c r="F5770" s="213">
        <f t="shared" ref="F5770:F5833" si="459">E5770*SUM(P5770:Q5770)</f>
        <v>1825000</v>
      </c>
      <c r="G5770" s="202">
        <v>1315176</v>
      </c>
      <c r="H5770" s="198">
        <v>37041.644791666666</v>
      </c>
      <c r="I5770" t="s">
        <v>1267</v>
      </c>
      <c r="M5770" t="s">
        <v>2946</v>
      </c>
      <c r="N5770" t="s">
        <v>1268</v>
      </c>
      <c r="O5770" t="s">
        <v>1578</v>
      </c>
      <c r="P5770" s="199">
        <v>5000</v>
      </c>
      <c r="S5770" t="s">
        <v>2947</v>
      </c>
      <c r="T5770" t="s">
        <v>3255</v>
      </c>
      <c r="U5770" s="201">
        <v>4.0650000000000004</v>
      </c>
      <c r="V5770" t="s">
        <v>1343</v>
      </c>
      <c r="W5770" t="s">
        <v>1767</v>
      </c>
      <c r="X5770" t="s">
        <v>1269</v>
      </c>
      <c r="Y5770" t="s">
        <v>3275</v>
      </c>
      <c r="Z5770" t="s">
        <v>1909</v>
      </c>
      <c r="AA5770" t="s">
        <v>4584</v>
      </c>
      <c r="AB5770" s="198">
        <v>37257.875</v>
      </c>
      <c r="AC5770" s="198">
        <v>37621.875</v>
      </c>
    </row>
    <row r="5771" spans="1:29" x14ac:dyDescent="0.25">
      <c r="A5771" s="44" t="str">
        <f t="shared" si="455"/>
        <v>US Natural Gas Physical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Physical</v>
      </c>
      <c r="E5771" s="44">
        <f>IF(VLOOKUP(S5771,'DD-Lookup'!$J$6:$L$50,3,FALSE)="Monthly",(YEAR(AC5771)-YEAR(AB5771))*12+MONTH(AC5771)-MONTH(AB5771)+1,(AC5771-AB5771+1))</f>
        <v>30</v>
      </c>
      <c r="F5771" s="213">
        <f t="shared" si="459"/>
        <v>20670</v>
      </c>
      <c r="G5771" s="202">
        <v>1315177</v>
      </c>
      <c r="H5771" s="198">
        <v>37041.645115740743</v>
      </c>
      <c r="I5771" t="s">
        <v>1462</v>
      </c>
      <c r="M5771" t="s">
        <v>2946</v>
      </c>
      <c r="N5771" t="s">
        <v>1524</v>
      </c>
      <c r="O5771" t="s">
        <v>495</v>
      </c>
      <c r="P5771" s="199">
        <v>689</v>
      </c>
      <c r="S5771" t="s">
        <v>2947</v>
      </c>
      <c r="T5771" t="s">
        <v>3255</v>
      </c>
      <c r="U5771" s="201">
        <v>3.84</v>
      </c>
      <c r="V5771">
        <v>10041965</v>
      </c>
      <c r="W5771" t="s">
        <v>1388</v>
      </c>
      <c r="X5771" t="s">
        <v>85</v>
      </c>
      <c r="Y5771" t="s">
        <v>1528</v>
      </c>
      <c r="Z5771" t="s">
        <v>1909</v>
      </c>
      <c r="AA5771">
        <v>819500</v>
      </c>
      <c r="AB5771" s="198">
        <v>37043.875</v>
      </c>
      <c r="AC5771" s="198">
        <v>37072.875</v>
      </c>
    </row>
    <row r="5772" spans="1:29" x14ac:dyDescent="0.25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30</v>
      </c>
      <c r="F5772" s="213">
        <f t="shared" si="459"/>
        <v>150000</v>
      </c>
      <c r="G5772" s="202">
        <v>1315179</v>
      </c>
      <c r="H5772" s="198">
        <v>37041.645451388889</v>
      </c>
      <c r="I5772" t="s">
        <v>75</v>
      </c>
      <c r="M5772" t="s">
        <v>2946</v>
      </c>
      <c r="N5772" t="s">
        <v>1268</v>
      </c>
      <c r="O5772" t="s">
        <v>74</v>
      </c>
      <c r="Q5772" s="199">
        <v>5000</v>
      </c>
      <c r="S5772" t="s">
        <v>2947</v>
      </c>
      <c r="T5772" t="s">
        <v>3255</v>
      </c>
      <c r="U5772" s="201">
        <v>3.9449999999999998</v>
      </c>
      <c r="V5772" t="s">
        <v>1466</v>
      </c>
      <c r="W5772" t="s">
        <v>1580</v>
      </c>
      <c r="X5772" t="s">
        <v>1093</v>
      </c>
      <c r="Y5772" t="s">
        <v>3275</v>
      </c>
      <c r="Z5772" t="s">
        <v>1909</v>
      </c>
      <c r="AA5772" t="s">
        <v>4585</v>
      </c>
      <c r="AB5772" s="198">
        <v>37043.875</v>
      </c>
      <c r="AC5772" s="198">
        <v>37072.875</v>
      </c>
    </row>
    <row r="5773" spans="1:29" x14ac:dyDescent="0.25">
      <c r="A5773" s="44" t="str">
        <f t="shared" si="455"/>
        <v>US Natural Gas Financial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30</v>
      </c>
      <c r="F5773" s="213">
        <f t="shared" si="459"/>
        <v>300000</v>
      </c>
      <c r="G5773" s="202">
        <v>1315181</v>
      </c>
      <c r="H5773" s="198">
        <v>37041.647002314814</v>
      </c>
      <c r="I5773" t="s">
        <v>1554</v>
      </c>
      <c r="M5773" t="s">
        <v>2946</v>
      </c>
      <c r="N5773" t="s">
        <v>1268</v>
      </c>
      <c r="O5773" t="s">
        <v>884</v>
      </c>
      <c r="P5773" s="199">
        <v>10000</v>
      </c>
      <c r="S5773" t="s">
        <v>2947</v>
      </c>
      <c r="T5773" t="s">
        <v>3255</v>
      </c>
      <c r="U5773" s="201">
        <v>3.8149999999999999</v>
      </c>
      <c r="V5773" t="s">
        <v>380</v>
      </c>
      <c r="W5773" t="s">
        <v>2937</v>
      </c>
      <c r="X5773" t="s">
        <v>2938</v>
      </c>
      <c r="Y5773" t="s">
        <v>3275</v>
      </c>
      <c r="Z5773" t="s">
        <v>1909</v>
      </c>
      <c r="AA5773" t="s">
        <v>4586</v>
      </c>
      <c r="AB5773" s="198">
        <v>37043.875</v>
      </c>
      <c r="AC5773" s="198">
        <v>37072.875</v>
      </c>
    </row>
    <row r="5774" spans="1:29" x14ac:dyDescent="0.25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30</v>
      </c>
      <c r="F5774" s="213">
        <f t="shared" si="459"/>
        <v>150000</v>
      </c>
      <c r="G5774" s="202">
        <v>1315182</v>
      </c>
      <c r="H5774" s="198">
        <v>37041.647152777776</v>
      </c>
      <c r="I5774" t="s">
        <v>1097</v>
      </c>
      <c r="M5774" t="s">
        <v>2946</v>
      </c>
      <c r="N5774" t="s">
        <v>1524</v>
      </c>
      <c r="O5774" t="s">
        <v>4015</v>
      </c>
      <c r="P5774" s="199">
        <v>5000</v>
      </c>
      <c r="S5774" t="s">
        <v>2947</v>
      </c>
      <c r="T5774" t="s">
        <v>3255</v>
      </c>
      <c r="U5774" s="201">
        <v>3.8</v>
      </c>
      <c r="V5774" t="s">
        <v>4587</v>
      </c>
      <c r="W5774" t="s">
        <v>1363</v>
      </c>
      <c r="X5774" t="s">
        <v>1548</v>
      </c>
      <c r="Y5774" t="s">
        <v>1528</v>
      </c>
      <c r="Z5774" t="s">
        <v>1909</v>
      </c>
      <c r="AA5774">
        <v>819504</v>
      </c>
      <c r="AB5774" s="198">
        <v>37043.875</v>
      </c>
      <c r="AC5774" s="198">
        <v>37072.875</v>
      </c>
    </row>
    <row r="5775" spans="1:29" x14ac:dyDescent="0.25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30</v>
      </c>
      <c r="F5775" s="213">
        <f t="shared" si="459"/>
        <v>150000</v>
      </c>
      <c r="G5775" s="202">
        <v>1315186</v>
      </c>
      <c r="H5775" s="198">
        <v>37041.647824074076</v>
      </c>
      <c r="I5775" t="s">
        <v>1418</v>
      </c>
      <c r="M5775" t="s">
        <v>2946</v>
      </c>
      <c r="N5775" t="s">
        <v>1524</v>
      </c>
      <c r="O5775" t="s">
        <v>401</v>
      </c>
      <c r="Q5775" s="199">
        <v>5000</v>
      </c>
      <c r="S5775" t="s">
        <v>2947</v>
      </c>
      <c r="T5775" t="s">
        <v>3255</v>
      </c>
      <c r="U5775" s="201">
        <v>3.9449999999999998</v>
      </c>
      <c r="V5775" t="s">
        <v>2957</v>
      </c>
      <c r="W5775" t="s">
        <v>1101</v>
      </c>
      <c r="X5775" t="s">
        <v>1102</v>
      </c>
      <c r="Y5775" t="s">
        <v>1528</v>
      </c>
      <c r="Z5775" t="s">
        <v>1909</v>
      </c>
      <c r="AA5775">
        <v>819507</v>
      </c>
      <c r="AB5775" s="198">
        <v>37043.875</v>
      </c>
      <c r="AC5775" s="198">
        <v>37072.875</v>
      </c>
    </row>
    <row r="5776" spans="1:29" x14ac:dyDescent="0.25">
      <c r="A5776" s="44" t="str">
        <f t="shared" si="455"/>
        <v>US Natural Gas Financial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30</v>
      </c>
      <c r="F5776" s="213">
        <f t="shared" si="459"/>
        <v>300000</v>
      </c>
      <c r="G5776" s="202">
        <v>1315190</v>
      </c>
      <c r="H5776" s="198">
        <v>37041.648032407407</v>
      </c>
      <c r="I5776" t="s">
        <v>1207</v>
      </c>
      <c r="M5776" t="s">
        <v>2946</v>
      </c>
      <c r="N5776" t="s">
        <v>1268</v>
      </c>
      <c r="O5776" t="s">
        <v>74</v>
      </c>
      <c r="Q5776" s="199">
        <v>10000</v>
      </c>
      <c r="S5776" t="s">
        <v>2947</v>
      </c>
      <c r="T5776" t="s">
        <v>3255</v>
      </c>
      <c r="U5776" s="201">
        <v>3.95</v>
      </c>
      <c r="V5776" t="s">
        <v>536</v>
      </c>
      <c r="W5776" t="s">
        <v>1580</v>
      </c>
      <c r="X5776" t="s">
        <v>1093</v>
      </c>
      <c r="Y5776" t="s">
        <v>3275</v>
      </c>
      <c r="Z5776" t="s">
        <v>1909</v>
      </c>
      <c r="AA5776" t="s">
        <v>4588</v>
      </c>
      <c r="AB5776" s="198">
        <v>37043.875</v>
      </c>
      <c r="AC5776" s="198">
        <v>37072.875</v>
      </c>
    </row>
    <row r="5777" spans="1:29" x14ac:dyDescent="0.25">
      <c r="A5777" s="44" t="str">
        <f t="shared" si="455"/>
        <v>US Natural Gas Physical</v>
      </c>
      <c r="B5777" s="44" t="str">
        <f t="shared" si="456"/>
        <v>US</v>
      </c>
      <c r="C5777" s="44" t="str">
        <f t="shared" si="457"/>
        <v>Natural Gas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30</v>
      </c>
      <c r="F5777" s="213">
        <f t="shared" si="459"/>
        <v>14700</v>
      </c>
      <c r="G5777" s="202">
        <v>1315191</v>
      </c>
      <c r="H5777" s="198">
        <v>37041.648541666669</v>
      </c>
      <c r="I5777" t="s">
        <v>1262</v>
      </c>
      <c r="M5777" t="s">
        <v>2946</v>
      </c>
      <c r="N5777" t="s">
        <v>1524</v>
      </c>
      <c r="O5777" t="s">
        <v>3383</v>
      </c>
      <c r="P5777" s="199">
        <v>490</v>
      </c>
      <c r="S5777" t="s">
        <v>2947</v>
      </c>
      <c r="T5777" t="s">
        <v>3255</v>
      </c>
      <c r="U5777" s="201">
        <v>4.1100000000000003</v>
      </c>
      <c r="V5777" t="s">
        <v>1369</v>
      </c>
      <c r="W5777" t="s">
        <v>1117</v>
      </c>
      <c r="X5777" t="s">
        <v>1118</v>
      </c>
      <c r="Y5777" t="s">
        <v>1528</v>
      </c>
      <c r="Z5777" t="s">
        <v>1909</v>
      </c>
      <c r="AA5777">
        <v>819509</v>
      </c>
      <c r="AB5777" s="198">
        <v>37043.875</v>
      </c>
      <c r="AC5777" s="198">
        <v>37072.875</v>
      </c>
    </row>
    <row r="5778" spans="1:29" x14ac:dyDescent="0.25">
      <c r="A5778" s="44" t="str">
        <f t="shared" si="455"/>
        <v>US Natural Gas Financial</v>
      </c>
      <c r="B5778" s="44" t="str">
        <f t="shared" si="456"/>
        <v>US</v>
      </c>
      <c r="C5778" s="44" t="str">
        <f t="shared" si="457"/>
        <v>Natural Gas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30</v>
      </c>
      <c r="F5778" s="213">
        <f t="shared" si="459"/>
        <v>300000</v>
      </c>
      <c r="G5778" s="202">
        <v>1315193</v>
      </c>
      <c r="H5778" s="198">
        <v>37041.64947916667</v>
      </c>
      <c r="I5778" t="s">
        <v>1097</v>
      </c>
      <c r="M5778" t="s">
        <v>2946</v>
      </c>
      <c r="N5778" t="s">
        <v>1268</v>
      </c>
      <c r="O5778" t="s">
        <v>2320</v>
      </c>
      <c r="Q5778" s="199">
        <v>10000</v>
      </c>
      <c r="S5778" t="s">
        <v>2947</v>
      </c>
      <c r="T5778" t="s">
        <v>3255</v>
      </c>
      <c r="U5778" s="201">
        <v>4.0049999999999999</v>
      </c>
      <c r="V5778" t="s">
        <v>1328</v>
      </c>
      <c r="W5778" t="s">
        <v>89</v>
      </c>
      <c r="X5778" t="s">
        <v>90</v>
      </c>
      <c r="Y5778" t="s">
        <v>3275</v>
      </c>
      <c r="Z5778" t="s">
        <v>1909</v>
      </c>
      <c r="AA5778" t="s">
        <v>4589</v>
      </c>
      <c r="AB5778" s="198">
        <v>37043.875</v>
      </c>
      <c r="AC5778" s="198">
        <v>37072.875</v>
      </c>
    </row>
    <row r="5779" spans="1:29" x14ac:dyDescent="0.25">
      <c r="A5779" s="44" t="str">
        <f t="shared" si="455"/>
        <v>US Natural Gas Financial</v>
      </c>
      <c r="B5779" s="44" t="str">
        <f t="shared" si="456"/>
        <v>US</v>
      </c>
      <c r="C5779" s="44" t="str">
        <f t="shared" si="457"/>
        <v>Natural Gas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151</v>
      </c>
      <c r="F5779" s="213">
        <f t="shared" si="459"/>
        <v>755000</v>
      </c>
      <c r="G5779" s="202">
        <v>1315195</v>
      </c>
      <c r="H5779" s="198">
        <v>37041.649733796294</v>
      </c>
      <c r="I5779" t="s">
        <v>1262</v>
      </c>
      <c r="M5779" t="s">
        <v>2946</v>
      </c>
      <c r="N5779" t="s">
        <v>1538</v>
      </c>
      <c r="O5779" t="s">
        <v>356</v>
      </c>
      <c r="Q5779" s="199">
        <v>5000</v>
      </c>
      <c r="S5779" t="s">
        <v>2947</v>
      </c>
      <c r="T5779" t="s">
        <v>3255</v>
      </c>
      <c r="U5779" s="201">
        <v>2.2999999999999998</v>
      </c>
      <c r="V5779" t="s">
        <v>1089</v>
      </c>
      <c r="W5779" t="s">
        <v>106</v>
      </c>
      <c r="X5779" t="s">
        <v>107</v>
      </c>
      <c r="Y5779" t="s">
        <v>3275</v>
      </c>
      <c r="Z5779" t="s">
        <v>1909</v>
      </c>
      <c r="AA5779" t="s">
        <v>4590</v>
      </c>
      <c r="AB5779" s="198">
        <v>37196</v>
      </c>
      <c r="AC5779" s="198">
        <v>37346</v>
      </c>
    </row>
    <row r="5780" spans="1:29" x14ac:dyDescent="0.25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310000</v>
      </c>
      <c r="G5780" s="202">
        <v>1315197</v>
      </c>
      <c r="H5780" s="198">
        <v>37041.650092592594</v>
      </c>
      <c r="I5780" t="s">
        <v>1097</v>
      </c>
      <c r="M5780" t="s">
        <v>2946</v>
      </c>
      <c r="N5780" t="s">
        <v>1268</v>
      </c>
      <c r="O5780" t="s">
        <v>1537</v>
      </c>
      <c r="P5780" s="199">
        <v>10000</v>
      </c>
      <c r="S5780" t="s">
        <v>2947</v>
      </c>
      <c r="T5780" t="s">
        <v>3255</v>
      </c>
      <c r="U5780" s="201">
        <v>4.0350000000000001</v>
      </c>
      <c r="V5780" t="s">
        <v>1328</v>
      </c>
      <c r="W5780" t="s">
        <v>1767</v>
      </c>
      <c r="X5780" t="s">
        <v>1269</v>
      </c>
      <c r="Y5780" t="s">
        <v>3275</v>
      </c>
      <c r="Z5780" t="s">
        <v>1909</v>
      </c>
      <c r="AA5780" t="s">
        <v>4591</v>
      </c>
      <c r="AB5780" s="198">
        <v>37073.875</v>
      </c>
      <c r="AC5780" s="198">
        <v>37103.875</v>
      </c>
    </row>
    <row r="5781" spans="1:29" x14ac:dyDescent="0.25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1315199</v>
      </c>
      <c r="H5781" s="198">
        <v>37041.651608796295</v>
      </c>
      <c r="I5781" t="s">
        <v>1238</v>
      </c>
      <c r="M5781" t="s">
        <v>2946</v>
      </c>
      <c r="N5781" t="s">
        <v>1524</v>
      </c>
      <c r="O5781" t="s">
        <v>4592</v>
      </c>
      <c r="P5781" s="199">
        <v>10000</v>
      </c>
      <c r="S5781" t="s">
        <v>2947</v>
      </c>
      <c r="T5781" t="s">
        <v>3255</v>
      </c>
      <c r="U5781" s="201">
        <v>4.1100000000000003</v>
      </c>
      <c r="V5781" t="s">
        <v>56</v>
      </c>
      <c r="W5781" t="s">
        <v>1117</v>
      </c>
      <c r="X5781" t="s">
        <v>1118</v>
      </c>
      <c r="Y5781" t="s">
        <v>1528</v>
      </c>
      <c r="Z5781" t="s">
        <v>1909</v>
      </c>
      <c r="AA5781">
        <v>819512</v>
      </c>
      <c r="AB5781" s="198">
        <v>37043.875</v>
      </c>
      <c r="AC5781" s="198">
        <v>37043.875</v>
      </c>
    </row>
    <row r="5782" spans="1:29" x14ac:dyDescent="0.25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155000</v>
      </c>
      <c r="G5782" s="202">
        <v>1315201</v>
      </c>
      <c r="H5782" s="198">
        <v>37041.652511574073</v>
      </c>
      <c r="I5782" t="s">
        <v>3151</v>
      </c>
      <c r="M5782" t="s">
        <v>2946</v>
      </c>
      <c r="N5782" t="s">
        <v>1268</v>
      </c>
      <c r="O5782" t="s">
        <v>1537</v>
      </c>
      <c r="P5782" s="199">
        <v>5000</v>
      </c>
      <c r="S5782" t="s">
        <v>2947</v>
      </c>
      <c r="T5782" t="s">
        <v>3255</v>
      </c>
      <c r="U5782" s="201">
        <v>4.04</v>
      </c>
      <c r="V5782" t="s">
        <v>1544</v>
      </c>
      <c r="W5782" t="s">
        <v>1767</v>
      </c>
      <c r="X5782" t="s">
        <v>1269</v>
      </c>
      <c r="Y5782" t="s">
        <v>3275</v>
      </c>
      <c r="Z5782" t="s">
        <v>1909</v>
      </c>
      <c r="AA5782" t="s">
        <v>4593</v>
      </c>
      <c r="AB5782" s="198">
        <v>37073.875</v>
      </c>
      <c r="AC5782" s="198">
        <v>37103.875</v>
      </c>
    </row>
    <row r="5783" spans="1:29" x14ac:dyDescent="0.25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30</v>
      </c>
      <c r="F5783" s="213">
        <f t="shared" si="459"/>
        <v>210000</v>
      </c>
      <c r="G5783" s="202">
        <v>1315202</v>
      </c>
      <c r="H5783" s="198">
        <v>37041.652511574073</v>
      </c>
      <c r="I5783" t="s">
        <v>1262</v>
      </c>
      <c r="M5783" t="s">
        <v>2946</v>
      </c>
      <c r="N5783" t="s">
        <v>1524</v>
      </c>
      <c r="O5783" t="s">
        <v>3383</v>
      </c>
      <c r="P5783" s="199">
        <v>7000</v>
      </c>
      <c r="S5783" t="s">
        <v>2947</v>
      </c>
      <c r="T5783" t="s">
        <v>3255</v>
      </c>
      <c r="U5783" s="201">
        <v>4.12</v>
      </c>
      <c r="V5783" t="s">
        <v>1369</v>
      </c>
      <c r="W5783" t="s">
        <v>1117</v>
      </c>
      <c r="X5783" t="s">
        <v>1118</v>
      </c>
      <c r="Y5783" t="s">
        <v>1528</v>
      </c>
      <c r="Z5783" t="s">
        <v>1909</v>
      </c>
      <c r="AA5783">
        <v>819514</v>
      </c>
      <c r="AB5783" s="198">
        <v>37043.875</v>
      </c>
      <c r="AC5783" s="198">
        <v>37072.875</v>
      </c>
    </row>
    <row r="5784" spans="1:29" x14ac:dyDescent="0.25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31</v>
      </c>
      <c r="F5784" s="213">
        <f t="shared" si="459"/>
        <v>155000</v>
      </c>
      <c r="G5784" s="202">
        <v>1315206</v>
      </c>
      <c r="H5784" s="198">
        <v>37041.653680555559</v>
      </c>
      <c r="I5784" t="s">
        <v>1600</v>
      </c>
      <c r="M5784" t="s">
        <v>2946</v>
      </c>
      <c r="N5784" t="s">
        <v>1538</v>
      </c>
      <c r="O5784" t="s">
        <v>903</v>
      </c>
      <c r="P5784" s="199">
        <v>5000</v>
      </c>
      <c r="S5784" t="s">
        <v>2947</v>
      </c>
      <c r="T5784" t="s">
        <v>3255</v>
      </c>
      <c r="U5784" s="201">
        <v>-0.7</v>
      </c>
      <c r="V5784" t="s">
        <v>1384</v>
      </c>
      <c r="W5784" t="s">
        <v>1469</v>
      </c>
      <c r="X5784" t="s">
        <v>1470</v>
      </c>
      <c r="Y5784" t="s">
        <v>3275</v>
      </c>
      <c r="Z5784" t="s">
        <v>1909</v>
      </c>
      <c r="AA5784" t="s">
        <v>4594</v>
      </c>
      <c r="AB5784" s="198">
        <v>37073.875</v>
      </c>
      <c r="AC5784" s="198">
        <v>37103.875</v>
      </c>
    </row>
    <row r="5785" spans="1:29" x14ac:dyDescent="0.25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155000</v>
      </c>
      <c r="G5785" s="202">
        <v>1315207</v>
      </c>
      <c r="H5785" s="198">
        <v>37041.653749999998</v>
      </c>
      <c r="I5785" t="s">
        <v>1600</v>
      </c>
      <c r="M5785" t="s">
        <v>2946</v>
      </c>
      <c r="N5785" t="s">
        <v>1538</v>
      </c>
      <c r="O5785" t="s">
        <v>903</v>
      </c>
      <c r="P5785" s="199">
        <v>5000</v>
      </c>
      <c r="S5785" t="s">
        <v>2947</v>
      </c>
      <c r="T5785" t="s">
        <v>3255</v>
      </c>
      <c r="U5785" s="201">
        <v>-0.70499999999999996</v>
      </c>
      <c r="V5785" t="s">
        <v>1384</v>
      </c>
      <c r="W5785" t="s">
        <v>1469</v>
      </c>
      <c r="X5785" t="s">
        <v>1470</v>
      </c>
      <c r="Y5785" t="s">
        <v>3275</v>
      </c>
      <c r="Z5785" t="s">
        <v>1909</v>
      </c>
      <c r="AA5785" t="s">
        <v>4595</v>
      </c>
      <c r="AB5785" s="198">
        <v>37073.875</v>
      </c>
      <c r="AC5785" s="198">
        <v>37103.875</v>
      </c>
    </row>
    <row r="5786" spans="1:29" x14ac:dyDescent="0.25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61</v>
      </c>
      <c r="F5786" s="213">
        <f t="shared" si="459"/>
        <v>122000</v>
      </c>
      <c r="G5786" s="202">
        <v>1315208</v>
      </c>
      <c r="H5786" s="198">
        <v>37041.653784722221</v>
      </c>
      <c r="I5786" t="s">
        <v>60</v>
      </c>
      <c r="M5786" t="s">
        <v>2946</v>
      </c>
      <c r="N5786" t="s">
        <v>1538</v>
      </c>
      <c r="O5786" t="s">
        <v>1453</v>
      </c>
      <c r="Q5786" s="199">
        <v>2000</v>
      </c>
      <c r="S5786" t="s">
        <v>2947</v>
      </c>
      <c r="T5786" t="s">
        <v>3255</v>
      </c>
      <c r="U5786" s="201">
        <v>3.75</v>
      </c>
      <c r="V5786" t="s">
        <v>473</v>
      </c>
      <c r="W5786" t="s">
        <v>1410</v>
      </c>
      <c r="X5786" t="s">
        <v>1411</v>
      </c>
      <c r="Y5786" t="s">
        <v>3275</v>
      </c>
      <c r="Z5786" t="s">
        <v>1909</v>
      </c>
      <c r="AA5786" t="s">
        <v>4596</v>
      </c>
      <c r="AB5786" s="198">
        <v>37196</v>
      </c>
      <c r="AC5786" s="198">
        <v>37256</v>
      </c>
    </row>
    <row r="5787" spans="1:29" x14ac:dyDescent="0.25">
      <c r="A5787" s="44" t="str">
        <f t="shared" si="455"/>
        <v>US Crude Financial</v>
      </c>
      <c r="B5787" s="44" t="str">
        <f t="shared" si="456"/>
        <v>US</v>
      </c>
      <c r="C5787" s="44" t="str">
        <f t="shared" si="457"/>
        <v>Crude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</v>
      </c>
      <c r="F5787" s="213">
        <f t="shared" si="459"/>
        <v>50000</v>
      </c>
      <c r="G5787" s="202">
        <v>1315209</v>
      </c>
      <c r="H5787" s="198">
        <v>37041.65384259259</v>
      </c>
      <c r="I5787" t="s">
        <v>1062</v>
      </c>
      <c r="M5787" t="s">
        <v>3086</v>
      </c>
      <c r="N5787" t="s">
        <v>1063</v>
      </c>
      <c r="O5787" t="s">
        <v>2972</v>
      </c>
      <c r="Q5787" s="199">
        <v>50000</v>
      </c>
      <c r="S5787" t="s">
        <v>2953</v>
      </c>
      <c r="T5787" t="s">
        <v>3255</v>
      </c>
      <c r="U5787" s="201">
        <v>28.53</v>
      </c>
      <c r="V5787" t="s">
        <v>1064</v>
      </c>
      <c r="W5787" t="s">
        <v>1065</v>
      </c>
      <c r="X5787" t="s">
        <v>1066</v>
      </c>
      <c r="Y5787" t="s">
        <v>1670</v>
      </c>
      <c r="Z5787" t="s">
        <v>1909</v>
      </c>
      <c r="AA5787" t="s">
        <v>1302</v>
      </c>
      <c r="AB5787" s="198">
        <v>37073</v>
      </c>
      <c r="AC5787" s="198">
        <v>37103</v>
      </c>
    </row>
    <row r="5788" spans="1:29" x14ac:dyDescent="0.25">
      <c r="A5788" s="44" t="str">
        <f t="shared" si="455"/>
        <v>US Crude Financial</v>
      </c>
      <c r="B5788" s="44" t="str">
        <f t="shared" si="456"/>
        <v>US</v>
      </c>
      <c r="C5788" s="44" t="str">
        <f t="shared" si="457"/>
        <v>Crude</v>
      </c>
      <c r="D5788" s="44" t="str">
        <f t="shared" si="458"/>
        <v>Financial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50000</v>
      </c>
      <c r="G5788" s="202">
        <v>1315210</v>
      </c>
      <c r="H5788" s="198">
        <v>37041.653877314813</v>
      </c>
      <c r="I5788" t="s">
        <v>1062</v>
      </c>
      <c r="M5788" t="s">
        <v>3086</v>
      </c>
      <c r="N5788" t="s">
        <v>1063</v>
      </c>
      <c r="O5788" t="s">
        <v>2972</v>
      </c>
      <c r="Q5788" s="199">
        <v>50000</v>
      </c>
      <c r="S5788" t="s">
        <v>2953</v>
      </c>
      <c r="T5788" t="s">
        <v>3255</v>
      </c>
      <c r="U5788" s="201">
        <v>28.55</v>
      </c>
      <c r="V5788" t="s">
        <v>1064</v>
      </c>
      <c r="W5788" t="s">
        <v>1065</v>
      </c>
      <c r="X5788" t="s">
        <v>1066</v>
      </c>
      <c r="Y5788" t="s">
        <v>1670</v>
      </c>
      <c r="Z5788" t="s">
        <v>1909</v>
      </c>
      <c r="AA5788" t="s">
        <v>1302</v>
      </c>
      <c r="AB5788" s="198">
        <v>37073</v>
      </c>
      <c r="AC5788" s="198">
        <v>37103</v>
      </c>
    </row>
    <row r="5789" spans="1:29" x14ac:dyDescent="0.25">
      <c r="A5789" s="44" t="str">
        <f t="shared" si="455"/>
        <v>US Crude Financial</v>
      </c>
      <c r="B5789" s="44" t="str">
        <f t="shared" si="456"/>
        <v>US</v>
      </c>
      <c r="C5789" s="44" t="str">
        <f t="shared" si="457"/>
        <v>Crude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50000</v>
      </c>
      <c r="G5789" s="202">
        <v>1315211</v>
      </c>
      <c r="H5789" s="198">
        <v>37041.653912037036</v>
      </c>
      <c r="I5789" t="s">
        <v>1062</v>
      </c>
      <c r="M5789" t="s">
        <v>3086</v>
      </c>
      <c r="N5789" t="s">
        <v>1063</v>
      </c>
      <c r="O5789" t="s">
        <v>2972</v>
      </c>
      <c r="Q5789" s="199">
        <v>50000</v>
      </c>
      <c r="S5789" t="s">
        <v>2953</v>
      </c>
      <c r="T5789" t="s">
        <v>3255</v>
      </c>
      <c r="U5789" s="201">
        <v>28.57</v>
      </c>
      <c r="V5789" t="s">
        <v>1064</v>
      </c>
      <c r="W5789" t="s">
        <v>1065</v>
      </c>
      <c r="X5789" t="s">
        <v>1066</v>
      </c>
      <c r="Y5789" t="s">
        <v>1670</v>
      </c>
      <c r="Z5789" t="s">
        <v>1909</v>
      </c>
      <c r="AA5789" t="s">
        <v>1302</v>
      </c>
      <c r="AB5789" s="198">
        <v>37073</v>
      </c>
      <c r="AC5789" s="198">
        <v>37103</v>
      </c>
    </row>
    <row r="5790" spans="1:29" x14ac:dyDescent="0.25">
      <c r="A5790" s="44" t="str">
        <f t="shared" si="455"/>
        <v>US Natural Gas Financial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Financial</v>
      </c>
      <c r="E5790" s="44">
        <f>IF(VLOOKUP(S5790,'DD-Lookup'!$J$6:$L$50,3,FALSE)="Monthly",(YEAR(AC5790)-YEAR(AB5790))*12+MONTH(AC5790)-MONTH(AB5790)+1,(AC5790-AB5790+1))</f>
        <v>30</v>
      </c>
      <c r="F5790" s="213">
        <f t="shared" si="459"/>
        <v>300000</v>
      </c>
      <c r="G5790" s="202">
        <v>1315212</v>
      </c>
      <c r="H5790" s="198">
        <v>37041.653958333336</v>
      </c>
      <c r="I5790" t="s">
        <v>2976</v>
      </c>
      <c r="M5790" t="s">
        <v>2946</v>
      </c>
      <c r="N5790" t="s">
        <v>1268</v>
      </c>
      <c r="O5790" t="s">
        <v>436</v>
      </c>
      <c r="Q5790" s="199">
        <v>10000</v>
      </c>
      <c r="S5790" t="s">
        <v>2947</v>
      </c>
      <c r="T5790" t="s">
        <v>3255</v>
      </c>
      <c r="U5790" s="201">
        <v>3.8875000000000002</v>
      </c>
      <c r="V5790" t="s">
        <v>1445</v>
      </c>
      <c r="W5790" t="s">
        <v>2914</v>
      </c>
      <c r="X5790" t="s">
        <v>2915</v>
      </c>
      <c r="Y5790" t="s">
        <v>3275</v>
      </c>
      <c r="Z5790" t="s">
        <v>1909</v>
      </c>
      <c r="AA5790" t="s">
        <v>4597</v>
      </c>
      <c r="AB5790" s="198">
        <v>37043.875</v>
      </c>
      <c r="AC5790" s="198">
        <v>37072.875</v>
      </c>
    </row>
    <row r="5791" spans="1:29" x14ac:dyDescent="0.25">
      <c r="A5791" s="44" t="str">
        <f t="shared" si="455"/>
        <v>US Crude Financial</v>
      </c>
      <c r="B5791" s="44" t="str">
        <f t="shared" si="456"/>
        <v>US</v>
      </c>
      <c r="C5791" s="44" t="str">
        <f t="shared" si="457"/>
        <v>Crude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50000</v>
      </c>
      <c r="G5791" s="202">
        <v>1315213</v>
      </c>
      <c r="H5791" s="198">
        <v>37041.653969907406</v>
      </c>
      <c r="I5791" t="s">
        <v>1062</v>
      </c>
      <c r="M5791" t="s">
        <v>3086</v>
      </c>
      <c r="N5791" t="s">
        <v>1063</v>
      </c>
      <c r="O5791" t="s">
        <v>2972</v>
      </c>
      <c r="Q5791" s="199">
        <v>50000</v>
      </c>
      <c r="S5791" t="s">
        <v>2953</v>
      </c>
      <c r="T5791" t="s">
        <v>3255</v>
      </c>
      <c r="U5791" s="201">
        <v>28.59</v>
      </c>
      <c r="V5791" t="s">
        <v>1064</v>
      </c>
      <c r="W5791" t="s">
        <v>1065</v>
      </c>
      <c r="X5791" t="s">
        <v>1066</v>
      </c>
      <c r="Y5791" t="s">
        <v>1670</v>
      </c>
      <c r="Z5791" t="s">
        <v>1909</v>
      </c>
      <c r="AA5791" t="s">
        <v>1302</v>
      </c>
      <c r="AB5791" s="198">
        <v>37073</v>
      </c>
      <c r="AC5791" s="198">
        <v>37103</v>
      </c>
    </row>
    <row r="5792" spans="1:29" x14ac:dyDescent="0.25">
      <c r="A5792" s="44" t="str">
        <f t="shared" si="455"/>
        <v>US Crude Financial</v>
      </c>
      <c r="B5792" s="44" t="str">
        <f t="shared" si="456"/>
        <v>US</v>
      </c>
      <c r="C5792" s="44" t="str">
        <f t="shared" si="457"/>
        <v>Crude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1</v>
      </c>
      <c r="F5792" s="213">
        <f t="shared" si="459"/>
        <v>50000</v>
      </c>
      <c r="G5792" s="202">
        <v>1315216</v>
      </c>
      <c r="H5792" s="198">
        <v>37041.654108796298</v>
      </c>
      <c r="I5792" t="s">
        <v>1395</v>
      </c>
      <c r="M5792" t="s">
        <v>3086</v>
      </c>
      <c r="N5792" t="s">
        <v>1063</v>
      </c>
      <c r="O5792" t="s">
        <v>1344</v>
      </c>
      <c r="Q5792" s="199">
        <v>50000</v>
      </c>
      <c r="S5792" t="s">
        <v>2953</v>
      </c>
      <c r="T5792" t="s">
        <v>3255</v>
      </c>
      <c r="U5792" s="201">
        <v>28.65</v>
      </c>
      <c r="V5792" t="s">
        <v>3344</v>
      </c>
      <c r="W5792" t="s">
        <v>1065</v>
      </c>
      <c r="X5792" t="s">
        <v>1120</v>
      </c>
      <c r="Y5792" t="s">
        <v>1670</v>
      </c>
      <c r="Z5792" t="s">
        <v>1909</v>
      </c>
      <c r="AA5792" t="s">
        <v>1302</v>
      </c>
      <c r="AB5792" s="198">
        <v>37073</v>
      </c>
      <c r="AC5792" s="198">
        <v>37103</v>
      </c>
    </row>
    <row r="5793" spans="1:29" x14ac:dyDescent="0.25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1315217</v>
      </c>
      <c r="H5793" s="198">
        <v>37041.65415509259</v>
      </c>
      <c r="I5793" t="s">
        <v>1267</v>
      </c>
      <c r="M5793" t="s">
        <v>3086</v>
      </c>
      <c r="N5793" t="s">
        <v>1063</v>
      </c>
      <c r="O5793" t="s">
        <v>2972</v>
      </c>
      <c r="Q5793" s="199">
        <v>50000</v>
      </c>
      <c r="S5793" t="s">
        <v>2953</v>
      </c>
      <c r="T5793" t="s">
        <v>3255</v>
      </c>
      <c r="U5793" s="201">
        <v>28.67</v>
      </c>
      <c r="V5793" t="s">
        <v>1511</v>
      </c>
      <c r="W5793" t="s">
        <v>1065</v>
      </c>
      <c r="X5793" t="s">
        <v>1066</v>
      </c>
      <c r="Y5793" t="s">
        <v>1670</v>
      </c>
      <c r="Z5793" t="s">
        <v>1909</v>
      </c>
      <c r="AA5793" t="s">
        <v>1302</v>
      </c>
      <c r="AB5793" s="198">
        <v>37073</v>
      </c>
      <c r="AC5793" s="198">
        <v>37103</v>
      </c>
    </row>
    <row r="5794" spans="1:29" x14ac:dyDescent="0.25">
      <c r="A5794" s="44" t="str">
        <f t="shared" si="455"/>
        <v>US Power Physical</v>
      </c>
      <c r="B5794" s="44" t="str">
        <f t="shared" si="456"/>
        <v>US</v>
      </c>
      <c r="C5794" s="44" t="str">
        <f t="shared" si="457"/>
        <v>Power</v>
      </c>
      <c r="D5794" s="44" t="str">
        <f t="shared" si="458"/>
        <v>Physical</v>
      </c>
      <c r="E5794" s="44">
        <f>IF(VLOOKUP(S5794,'DD-Lookup'!$J$6:$L$50,3,FALSE)="Monthly",(YEAR(AC5794)-YEAR(AB5794))*12+MONTH(AC5794)-MONTH(AB5794)+1,(AC5794-AB5794+1))</f>
        <v>59</v>
      </c>
      <c r="F5794" s="213">
        <f t="shared" si="459"/>
        <v>2950</v>
      </c>
      <c r="G5794" s="202">
        <v>1315218</v>
      </c>
      <c r="H5794" s="198">
        <v>37041.654178240744</v>
      </c>
      <c r="I5794" t="s">
        <v>1262</v>
      </c>
      <c r="M5794" t="s">
        <v>1657</v>
      </c>
      <c r="N5794" t="s">
        <v>2977</v>
      </c>
      <c r="O5794" t="s">
        <v>1077</v>
      </c>
      <c r="Q5794" s="199">
        <v>50</v>
      </c>
      <c r="S5794" t="s">
        <v>2945</v>
      </c>
      <c r="T5794" t="s">
        <v>3255</v>
      </c>
      <c r="U5794" s="201">
        <v>38</v>
      </c>
      <c r="V5794" t="s">
        <v>4598</v>
      </c>
      <c r="W5794" t="s">
        <v>2997</v>
      </c>
      <c r="X5794" t="s">
        <v>2998</v>
      </c>
      <c r="Y5794" t="s">
        <v>1072</v>
      </c>
      <c r="Z5794" t="s">
        <v>1904</v>
      </c>
      <c r="AA5794">
        <v>626946.1</v>
      </c>
      <c r="AB5794" s="198">
        <v>37257.71597222222</v>
      </c>
      <c r="AC5794" s="198">
        <v>37315.71597222222</v>
      </c>
    </row>
    <row r="5795" spans="1:29" x14ac:dyDescent="0.25">
      <c r="A5795" s="44" t="str">
        <f t="shared" si="455"/>
        <v>US Crude Financial</v>
      </c>
      <c r="B5795" s="44" t="str">
        <f t="shared" si="456"/>
        <v>US</v>
      </c>
      <c r="C5795" s="44" t="str">
        <f t="shared" si="457"/>
        <v>Crude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1</v>
      </c>
      <c r="F5795" s="213">
        <f t="shared" si="459"/>
        <v>50000</v>
      </c>
      <c r="G5795" s="202">
        <v>1315219</v>
      </c>
      <c r="H5795" s="198">
        <v>37041.654189814813</v>
      </c>
      <c r="I5795" t="s">
        <v>1267</v>
      </c>
      <c r="M5795" t="s">
        <v>3086</v>
      </c>
      <c r="N5795" t="s">
        <v>1063</v>
      </c>
      <c r="O5795" t="s">
        <v>2972</v>
      </c>
      <c r="Q5795" s="199">
        <v>50000</v>
      </c>
      <c r="S5795" t="s">
        <v>2953</v>
      </c>
      <c r="T5795" t="s">
        <v>3255</v>
      </c>
      <c r="U5795" s="201">
        <v>28.69</v>
      </c>
      <c r="V5795" t="s">
        <v>3127</v>
      </c>
      <c r="W5795" t="s">
        <v>1065</v>
      </c>
      <c r="X5795" t="s">
        <v>1066</v>
      </c>
      <c r="Y5795" t="s">
        <v>1670</v>
      </c>
      <c r="Z5795" t="s">
        <v>1909</v>
      </c>
      <c r="AA5795" t="s">
        <v>1302</v>
      </c>
      <c r="AB5795" s="198">
        <v>37073</v>
      </c>
      <c r="AC5795" s="198">
        <v>37103</v>
      </c>
    </row>
    <row r="5796" spans="1:29" x14ac:dyDescent="0.25">
      <c r="A5796" s="44" t="str">
        <f t="shared" si="455"/>
        <v>US Crude Financial</v>
      </c>
      <c r="B5796" s="44" t="str">
        <f t="shared" si="456"/>
        <v>US</v>
      </c>
      <c r="C5796" s="44" t="str">
        <f t="shared" si="457"/>
        <v>Crude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50000</v>
      </c>
      <c r="G5796" s="202">
        <v>1315220</v>
      </c>
      <c r="H5796" s="198">
        <v>37041.654236111113</v>
      </c>
      <c r="I5796" t="s">
        <v>1062</v>
      </c>
      <c r="M5796" t="s">
        <v>3086</v>
      </c>
      <c r="N5796" t="s">
        <v>1063</v>
      </c>
      <c r="O5796" t="s">
        <v>2972</v>
      </c>
      <c r="P5796" s="199">
        <v>50000</v>
      </c>
      <c r="S5796" t="s">
        <v>2953</v>
      </c>
      <c r="T5796" t="s">
        <v>3255</v>
      </c>
      <c r="U5796" s="201">
        <v>28.67</v>
      </c>
      <c r="V5796" t="s">
        <v>1064</v>
      </c>
      <c r="W5796" t="s">
        <v>1065</v>
      </c>
      <c r="X5796" t="s">
        <v>1066</v>
      </c>
      <c r="Y5796" t="s">
        <v>1670</v>
      </c>
      <c r="Z5796" t="s">
        <v>1909</v>
      </c>
      <c r="AA5796" t="s">
        <v>1302</v>
      </c>
      <c r="AB5796" s="198">
        <v>37073</v>
      </c>
      <c r="AC5796" s="198">
        <v>37103</v>
      </c>
    </row>
    <row r="5797" spans="1:29" x14ac:dyDescent="0.25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151</v>
      </c>
      <c r="F5797" s="213">
        <f t="shared" si="459"/>
        <v>755000</v>
      </c>
      <c r="G5797" s="202">
        <v>1315221</v>
      </c>
      <c r="H5797" s="198">
        <v>37041.65425925926</v>
      </c>
      <c r="I5797" t="s">
        <v>1062</v>
      </c>
      <c r="M5797" t="s">
        <v>2946</v>
      </c>
      <c r="N5797" t="s">
        <v>1268</v>
      </c>
      <c r="O5797" t="s">
        <v>1555</v>
      </c>
      <c r="Q5797" s="199">
        <v>5000</v>
      </c>
      <c r="S5797" t="s">
        <v>2947</v>
      </c>
      <c r="T5797" t="s">
        <v>3255</v>
      </c>
      <c r="U5797" s="201">
        <v>4.4450000000000003</v>
      </c>
      <c r="V5797" t="s">
        <v>1342</v>
      </c>
      <c r="W5797" t="s">
        <v>1767</v>
      </c>
      <c r="X5797" t="s">
        <v>1269</v>
      </c>
      <c r="Y5797" t="s">
        <v>3275</v>
      </c>
      <c r="Z5797" t="s">
        <v>1909</v>
      </c>
      <c r="AA5797" t="s">
        <v>4599</v>
      </c>
      <c r="AB5797" s="198">
        <v>37196</v>
      </c>
      <c r="AC5797" s="198">
        <v>37346</v>
      </c>
    </row>
    <row r="5798" spans="1:29" x14ac:dyDescent="0.25">
      <c r="A5798" s="44" t="str">
        <f t="shared" si="455"/>
        <v>US Crude Financial</v>
      </c>
      <c r="B5798" s="44" t="str">
        <f t="shared" si="456"/>
        <v>US</v>
      </c>
      <c r="C5798" s="44" t="str">
        <f t="shared" si="457"/>
        <v>Crude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</v>
      </c>
      <c r="F5798" s="213">
        <f t="shared" si="459"/>
        <v>50000</v>
      </c>
      <c r="G5798" s="202">
        <v>1315222</v>
      </c>
      <c r="H5798" s="198">
        <v>37041.654317129629</v>
      </c>
      <c r="I5798" t="s">
        <v>1062</v>
      </c>
      <c r="M5798" t="s">
        <v>3086</v>
      </c>
      <c r="N5798" t="s">
        <v>1063</v>
      </c>
      <c r="O5798" t="s">
        <v>2972</v>
      </c>
      <c r="Q5798" s="199">
        <v>50000</v>
      </c>
      <c r="S5798" t="s">
        <v>2953</v>
      </c>
      <c r="T5798" t="s">
        <v>3255</v>
      </c>
      <c r="U5798" s="201">
        <v>28.69</v>
      </c>
      <c r="V5798" t="s">
        <v>447</v>
      </c>
      <c r="W5798" t="s">
        <v>1065</v>
      </c>
      <c r="X5798" t="s">
        <v>1066</v>
      </c>
      <c r="Y5798" t="s">
        <v>1670</v>
      </c>
      <c r="Z5798" t="s">
        <v>1909</v>
      </c>
      <c r="AA5798" t="s">
        <v>1302</v>
      </c>
      <c r="AB5798" s="198">
        <v>37073</v>
      </c>
      <c r="AC5798" s="198">
        <v>37103</v>
      </c>
    </row>
    <row r="5799" spans="1:29" x14ac:dyDescent="0.25">
      <c r="A5799" s="44" t="str">
        <f t="shared" si="455"/>
        <v>US Crude Financial</v>
      </c>
      <c r="B5799" s="44" t="str">
        <f t="shared" si="456"/>
        <v>US</v>
      </c>
      <c r="C5799" s="44" t="str">
        <f t="shared" si="457"/>
        <v>Crude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50000</v>
      </c>
      <c r="G5799" s="202">
        <v>1315223</v>
      </c>
      <c r="H5799" s="198">
        <v>37041.654386574075</v>
      </c>
      <c r="I5799" t="s">
        <v>1062</v>
      </c>
      <c r="M5799" t="s">
        <v>3086</v>
      </c>
      <c r="N5799" t="s">
        <v>1063</v>
      </c>
      <c r="O5799" t="s">
        <v>2972</v>
      </c>
      <c r="P5799" s="199">
        <v>50000</v>
      </c>
      <c r="S5799" t="s">
        <v>2953</v>
      </c>
      <c r="T5799" t="s">
        <v>3255</v>
      </c>
      <c r="U5799" s="201">
        <v>28.67</v>
      </c>
      <c r="V5799" t="s">
        <v>1064</v>
      </c>
      <c r="W5799" t="s">
        <v>1065</v>
      </c>
      <c r="X5799" t="s">
        <v>1066</v>
      </c>
      <c r="Y5799" t="s">
        <v>1670</v>
      </c>
      <c r="Z5799" t="s">
        <v>1909</v>
      </c>
      <c r="AA5799" t="s">
        <v>1302</v>
      </c>
      <c r="AB5799" s="198">
        <v>37073</v>
      </c>
      <c r="AC5799" s="198">
        <v>37103</v>
      </c>
    </row>
    <row r="5800" spans="1:29" x14ac:dyDescent="0.25">
      <c r="A5800" s="44" t="str">
        <f t="shared" si="455"/>
        <v>US Crude Financial</v>
      </c>
      <c r="B5800" s="44" t="str">
        <f t="shared" si="456"/>
        <v>US</v>
      </c>
      <c r="C5800" s="44" t="str">
        <f t="shared" si="457"/>
        <v>Crude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1</v>
      </c>
      <c r="F5800" s="213">
        <f t="shared" si="459"/>
        <v>50000</v>
      </c>
      <c r="G5800" s="202">
        <v>1315225</v>
      </c>
      <c r="H5800" s="198">
        <v>37041.654398148145</v>
      </c>
      <c r="I5800" t="s">
        <v>1395</v>
      </c>
      <c r="M5800" t="s">
        <v>3086</v>
      </c>
      <c r="N5800" t="s">
        <v>1063</v>
      </c>
      <c r="O5800" t="s">
        <v>1344</v>
      </c>
      <c r="Q5800" s="199">
        <v>50000</v>
      </c>
      <c r="S5800" t="s">
        <v>2953</v>
      </c>
      <c r="T5800" t="s">
        <v>3255</v>
      </c>
      <c r="U5800" s="201">
        <v>28.69</v>
      </c>
      <c r="V5800" t="s">
        <v>3344</v>
      </c>
      <c r="W5800" t="s">
        <v>1065</v>
      </c>
      <c r="X5800" t="s">
        <v>1120</v>
      </c>
      <c r="Y5800" t="s">
        <v>1670</v>
      </c>
      <c r="Z5800" t="s">
        <v>1909</v>
      </c>
      <c r="AA5800" t="s">
        <v>1302</v>
      </c>
      <c r="AB5800" s="198">
        <v>37073</v>
      </c>
      <c r="AC5800" s="198">
        <v>37103</v>
      </c>
    </row>
    <row r="5801" spans="1:29" x14ac:dyDescent="0.25">
      <c r="A5801" s="44" t="str">
        <f t="shared" si="455"/>
        <v>US Natural Gas Physical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Physical</v>
      </c>
      <c r="E5801" s="44">
        <f>IF(VLOOKUP(S5801,'DD-Lookup'!$J$6:$L$50,3,FALSE)="Monthly",(YEAR(AC5801)-YEAR(AB5801))*12+MONTH(AC5801)-MONTH(AB5801)+1,(AC5801-AB5801+1))</f>
        <v>30</v>
      </c>
      <c r="F5801" s="213">
        <f t="shared" si="459"/>
        <v>47490</v>
      </c>
      <c r="G5801" s="202">
        <v>1315229</v>
      </c>
      <c r="H5801" s="198">
        <v>37041.654606481483</v>
      </c>
      <c r="I5801" t="s">
        <v>1462</v>
      </c>
      <c r="M5801" t="s">
        <v>2946</v>
      </c>
      <c r="N5801" t="s">
        <v>1524</v>
      </c>
      <c r="O5801" t="s">
        <v>495</v>
      </c>
      <c r="P5801" s="199">
        <v>1583</v>
      </c>
      <c r="S5801" t="s">
        <v>2947</v>
      </c>
      <c r="T5801" t="s">
        <v>3255</v>
      </c>
      <c r="U5801" s="201">
        <v>3.8650000000000002</v>
      </c>
      <c r="V5801">
        <v>10041965</v>
      </c>
      <c r="W5801" t="s">
        <v>1388</v>
      </c>
      <c r="X5801" t="s">
        <v>85</v>
      </c>
      <c r="Y5801" t="s">
        <v>1528</v>
      </c>
      <c r="Z5801" t="s">
        <v>1909</v>
      </c>
      <c r="AA5801">
        <v>819519</v>
      </c>
      <c r="AB5801" s="198">
        <v>37043.875</v>
      </c>
      <c r="AC5801" s="198">
        <v>37072.875</v>
      </c>
    </row>
    <row r="5802" spans="1:29" x14ac:dyDescent="0.25">
      <c r="A5802" s="44" t="str">
        <f t="shared" si="455"/>
        <v>US Crude Financial</v>
      </c>
      <c r="B5802" s="44" t="str">
        <f t="shared" si="456"/>
        <v>US</v>
      </c>
      <c r="C5802" s="44" t="str">
        <f t="shared" si="457"/>
        <v>Crude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1</v>
      </c>
      <c r="F5802" s="213">
        <f t="shared" si="459"/>
        <v>50000</v>
      </c>
      <c r="G5802" s="202">
        <v>1315232</v>
      </c>
      <c r="H5802" s="198">
        <v>37041.654722222222</v>
      </c>
      <c r="I5802" t="s">
        <v>1062</v>
      </c>
      <c r="M5802" t="s">
        <v>3086</v>
      </c>
      <c r="N5802" t="s">
        <v>1063</v>
      </c>
      <c r="O5802" t="s">
        <v>2972</v>
      </c>
      <c r="P5802" s="199">
        <v>50000</v>
      </c>
      <c r="S5802" t="s">
        <v>2953</v>
      </c>
      <c r="T5802" t="s">
        <v>3255</v>
      </c>
      <c r="U5802" s="201">
        <v>28.69</v>
      </c>
      <c r="V5802" t="s">
        <v>80</v>
      </c>
      <c r="W5802" t="s">
        <v>1065</v>
      </c>
      <c r="X5802" t="s">
        <v>1066</v>
      </c>
      <c r="Y5802" t="s">
        <v>1670</v>
      </c>
      <c r="Z5802" t="s">
        <v>1909</v>
      </c>
      <c r="AA5802" t="s">
        <v>1302</v>
      </c>
      <c r="AB5802" s="198">
        <v>37073</v>
      </c>
      <c r="AC5802" s="198">
        <v>37103</v>
      </c>
    </row>
    <row r="5803" spans="1:29" x14ac:dyDescent="0.25">
      <c r="A5803" s="44" t="str">
        <f t="shared" si="455"/>
        <v>US Natural Gas Financial</v>
      </c>
      <c r="B5803" s="44" t="str">
        <f t="shared" si="456"/>
        <v>US</v>
      </c>
      <c r="C5803" s="44" t="str">
        <f t="shared" si="457"/>
        <v>Natural Gas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151</v>
      </c>
      <c r="F5803" s="213">
        <f t="shared" si="459"/>
        <v>755000</v>
      </c>
      <c r="G5803" s="202">
        <v>1315233</v>
      </c>
      <c r="H5803" s="198">
        <v>37041.654918981483</v>
      </c>
      <c r="I5803" t="s">
        <v>1546</v>
      </c>
      <c r="M5803" t="s">
        <v>2946</v>
      </c>
      <c r="N5803" t="s">
        <v>1268</v>
      </c>
      <c r="O5803" t="s">
        <v>1555</v>
      </c>
      <c r="Q5803" s="199">
        <v>5000</v>
      </c>
      <c r="S5803" t="s">
        <v>2947</v>
      </c>
      <c r="T5803" t="s">
        <v>3255</v>
      </c>
      <c r="U5803" s="201">
        <v>4.4550000000000001</v>
      </c>
      <c r="V5803" t="s">
        <v>1504</v>
      </c>
      <c r="W5803" t="s">
        <v>1767</v>
      </c>
      <c r="X5803" t="s">
        <v>1269</v>
      </c>
      <c r="Y5803" t="s">
        <v>3275</v>
      </c>
      <c r="Z5803" t="s">
        <v>1909</v>
      </c>
      <c r="AA5803" t="s">
        <v>4600</v>
      </c>
      <c r="AB5803" s="198">
        <v>37196</v>
      </c>
      <c r="AC5803" s="198">
        <v>37346</v>
      </c>
    </row>
    <row r="5804" spans="1:29" x14ac:dyDescent="0.25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1315234</v>
      </c>
      <c r="H5804" s="198">
        <v>37041.654953703706</v>
      </c>
      <c r="I5804" t="s">
        <v>1267</v>
      </c>
      <c r="M5804" t="s">
        <v>3086</v>
      </c>
      <c r="N5804" t="s">
        <v>1063</v>
      </c>
      <c r="O5804" t="s">
        <v>2972</v>
      </c>
      <c r="Q5804" s="199">
        <v>50000</v>
      </c>
      <c r="S5804" t="s">
        <v>2953</v>
      </c>
      <c r="T5804" t="s">
        <v>3255</v>
      </c>
      <c r="U5804" s="201">
        <v>28.71</v>
      </c>
      <c r="V5804" t="s">
        <v>1511</v>
      </c>
      <c r="W5804" t="s">
        <v>1065</v>
      </c>
      <c r="X5804" t="s">
        <v>1066</v>
      </c>
      <c r="Y5804" t="s">
        <v>1670</v>
      </c>
      <c r="Z5804" t="s">
        <v>1909</v>
      </c>
      <c r="AA5804" t="s">
        <v>1302</v>
      </c>
      <c r="AB5804" s="198">
        <v>37073</v>
      </c>
      <c r="AC5804" s="198">
        <v>37103</v>
      </c>
    </row>
    <row r="5805" spans="1:29" x14ac:dyDescent="0.25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50000</v>
      </c>
      <c r="G5805" s="202">
        <v>1315235</v>
      </c>
      <c r="H5805" s="198">
        <v>37041.655034722222</v>
      </c>
      <c r="I5805" t="s">
        <v>1395</v>
      </c>
      <c r="M5805" t="s">
        <v>3086</v>
      </c>
      <c r="N5805" t="s">
        <v>1063</v>
      </c>
      <c r="O5805" t="s">
        <v>1344</v>
      </c>
      <c r="Q5805" s="199">
        <v>50000</v>
      </c>
      <c r="S5805" t="s">
        <v>2953</v>
      </c>
      <c r="T5805" t="s">
        <v>3255</v>
      </c>
      <c r="U5805" s="201">
        <v>28.73</v>
      </c>
      <c r="V5805" t="s">
        <v>3344</v>
      </c>
      <c r="W5805" t="s">
        <v>1065</v>
      </c>
      <c r="X5805" t="s">
        <v>1120</v>
      </c>
      <c r="Y5805" t="s">
        <v>1670</v>
      </c>
      <c r="Z5805" t="s">
        <v>1909</v>
      </c>
      <c r="AA5805" t="s">
        <v>1302</v>
      </c>
      <c r="AB5805" s="198">
        <v>37073</v>
      </c>
      <c r="AC5805" s="198">
        <v>37103</v>
      </c>
    </row>
    <row r="5806" spans="1:29" x14ac:dyDescent="0.25">
      <c r="A5806" s="44" t="str">
        <f t="shared" si="455"/>
        <v>US Natural Gas Financial</v>
      </c>
      <c r="B5806" s="44" t="str">
        <f t="shared" si="456"/>
        <v>US</v>
      </c>
      <c r="C5806" s="44" t="str">
        <f t="shared" si="457"/>
        <v>Natural Gas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30</v>
      </c>
      <c r="F5806" s="213">
        <f t="shared" si="459"/>
        <v>300000</v>
      </c>
      <c r="G5806" s="202">
        <v>1315237</v>
      </c>
      <c r="H5806" s="198">
        <v>37041.655069444445</v>
      </c>
      <c r="I5806" t="s">
        <v>2976</v>
      </c>
      <c r="M5806" t="s">
        <v>2946</v>
      </c>
      <c r="N5806" t="s">
        <v>1268</v>
      </c>
      <c r="O5806" t="s">
        <v>74</v>
      </c>
      <c r="Q5806" s="199">
        <v>10000</v>
      </c>
      <c r="S5806" t="s">
        <v>2947</v>
      </c>
      <c r="T5806" t="s">
        <v>3255</v>
      </c>
      <c r="U5806" s="201">
        <v>3.9750000000000001</v>
      </c>
      <c r="V5806" t="s">
        <v>3214</v>
      </c>
      <c r="W5806" t="s">
        <v>1580</v>
      </c>
      <c r="X5806" t="s">
        <v>1093</v>
      </c>
      <c r="Y5806" t="s">
        <v>3275</v>
      </c>
      <c r="Z5806" t="s">
        <v>1909</v>
      </c>
      <c r="AA5806" t="s">
        <v>4601</v>
      </c>
      <c r="AB5806" s="198">
        <v>37043.875</v>
      </c>
      <c r="AC5806" s="198">
        <v>37072.875</v>
      </c>
    </row>
    <row r="5807" spans="1:29" x14ac:dyDescent="0.25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30</v>
      </c>
      <c r="F5807" s="213">
        <f t="shared" si="459"/>
        <v>150000</v>
      </c>
      <c r="G5807" s="202">
        <v>1315236</v>
      </c>
      <c r="H5807" s="198">
        <v>37041.655069444445</v>
      </c>
      <c r="I5807" t="s">
        <v>2976</v>
      </c>
      <c r="M5807" t="s">
        <v>2946</v>
      </c>
      <c r="N5807" t="s">
        <v>1268</v>
      </c>
      <c r="O5807" t="s">
        <v>436</v>
      </c>
      <c r="Q5807" s="199">
        <v>5000</v>
      </c>
      <c r="S5807" t="s">
        <v>2947</v>
      </c>
      <c r="T5807" t="s">
        <v>3255</v>
      </c>
      <c r="U5807" s="201">
        <v>3.9</v>
      </c>
      <c r="V5807" t="s">
        <v>1445</v>
      </c>
      <c r="W5807" t="s">
        <v>2914</v>
      </c>
      <c r="X5807" t="s">
        <v>2915</v>
      </c>
      <c r="Y5807" t="s">
        <v>3275</v>
      </c>
      <c r="Z5807" t="s">
        <v>1909</v>
      </c>
      <c r="AA5807" t="s">
        <v>4602</v>
      </c>
      <c r="AB5807" s="198">
        <v>37043.875</v>
      </c>
      <c r="AC5807" s="198">
        <v>37072.875</v>
      </c>
    </row>
    <row r="5808" spans="1:29" x14ac:dyDescent="0.25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1315238</v>
      </c>
      <c r="H5808" s="198">
        <v>37041.655162037037</v>
      </c>
      <c r="I5808" t="s">
        <v>1062</v>
      </c>
      <c r="M5808" t="s">
        <v>3086</v>
      </c>
      <c r="N5808" t="s">
        <v>1063</v>
      </c>
      <c r="O5808" t="s">
        <v>2972</v>
      </c>
      <c r="P5808" s="199">
        <v>50000</v>
      </c>
      <c r="S5808" t="s">
        <v>2953</v>
      </c>
      <c r="T5808" t="s">
        <v>3255</v>
      </c>
      <c r="U5808" s="201">
        <v>28.71</v>
      </c>
      <c r="V5808" t="s">
        <v>1064</v>
      </c>
      <c r="W5808" t="s">
        <v>1065</v>
      </c>
      <c r="X5808" t="s">
        <v>1066</v>
      </c>
      <c r="Y5808" t="s">
        <v>1670</v>
      </c>
      <c r="Z5808" t="s">
        <v>1909</v>
      </c>
      <c r="AA5808" t="s">
        <v>1302</v>
      </c>
      <c r="AB5808" s="198">
        <v>37073</v>
      </c>
      <c r="AC5808" s="198">
        <v>37103</v>
      </c>
    </row>
    <row r="5809" spans="1:29" x14ac:dyDescent="0.25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30</v>
      </c>
      <c r="F5809" s="213">
        <f t="shared" si="459"/>
        <v>213000</v>
      </c>
      <c r="G5809" s="202">
        <v>1315240</v>
      </c>
      <c r="H5809" s="198">
        <v>37041.655358796299</v>
      </c>
      <c r="I5809" t="s">
        <v>1546</v>
      </c>
      <c r="M5809" t="s">
        <v>2946</v>
      </c>
      <c r="N5809" t="s">
        <v>1268</v>
      </c>
      <c r="O5809" t="s">
        <v>74</v>
      </c>
      <c r="Q5809" s="199">
        <v>7100</v>
      </c>
      <c r="S5809" t="s">
        <v>2947</v>
      </c>
      <c r="T5809" t="s">
        <v>3255</v>
      </c>
      <c r="U5809" s="201">
        <v>3.9750000000000001</v>
      </c>
      <c r="V5809" t="s">
        <v>73</v>
      </c>
      <c r="W5809" t="s">
        <v>1580</v>
      </c>
      <c r="X5809" t="s">
        <v>1093</v>
      </c>
      <c r="Y5809" t="s">
        <v>3275</v>
      </c>
      <c r="Z5809" t="s">
        <v>1909</v>
      </c>
      <c r="AA5809" t="s">
        <v>4603</v>
      </c>
      <c r="AB5809" s="198">
        <v>37043.875</v>
      </c>
      <c r="AC5809" s="198">
        <v>37072.875</v>
      </c>
    </row>
    <row r="5810" spans="1:29" x14ac:dyDescent="0.25">
      <c r="A5810" s="44" t="str">
        <f t="shared" si="455"/>
        <v>US Crude Financial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Financial</v>
      </c>
      <c r="E5810" s="44">
        <f>IF(VLOOKUP(S5810,'DD-Lookup'!$J$6:$L$50,3,FALSE)="Monthly",(YEAR(AC5810)-YEAR(AB5810))*12+MONTH(AC5810)-MONTH(AB5810)+1,(AC5810-AB5810+1))</f>
        <v>1</v>
      </c>
      <c r="F5810" s="213">
        <f t="shared" si="459"/>
        <v>50000</v>
      </c>
      <c r="G5810" s="202">
        <v>1315241</v>
      </c>
      <c r="H5810" s="198">
        <v>37041.655381944445</v>
      </c>
      <c r="I5810" t="s">
        <v>1062</v>
      </c>
      <c r="M5810" t="s">
        <v>3086</v>
      </c>
      <c r="N5810" t="s">
        <v>1063</v>
      </c>
      <c r="O5810" t="s">
        <v>2972</v>
      </c>
      <c r="P5810" s="199">
        <v>50000</v>
      </c>
      <c r="S5810" t="s">
        <v>2953</v>
      </c>
      <c r="T5810" t="s">
        <v>3255</v>
      </c>
      <c r="U5810" s="201">
        <v>28.69</v>
      </c>
      <c r="V5810" t="s">
        <v>1064</v>
      </c>
      <c r="W5810" t="s">
        <v>1065</v>
      </c>
      <c r="X5810" t="s">
        <v>1066</v>
      </c>
      <c r="Y5810" t="s">
        <v>1670</v>
      </c>
      <c r="Z5810" t="s">
        <v>1909</v>
      </c>
      <c r="AA5810" t="s">
        <v>1302</v>
      </c>
      <c r="AB5810" s="198">
        <v>37073</v>
      </c>
      <c r="AC5810" s="198">
        <v>37103</v>
      </c>
    </row>
    <row r="5811" spans="1:29" x14ac:dyDescent="0.25">
      <c r="A5811" s="44" t="str">
        <f t="shared" si="455"/>
        <v>US Natural Gas Financial</v>
      </c>
      <c r="B5811" s="44" t="str">
        <f t="shared" si="456"/>
        <v>US</v>
      </c>
      <c r="C5811" s="44" t="str">
        <f t="shared" si="457"/>
        <v>Natural Gas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30</v>
      </c>
      <c r="F5811" s="213">
        <f t="shared" si="459"/>
        <v>87000</v>
      </c>
      <c r="G5811" s="202">
        <v>1315242</v>
      </c>
      <c r="H5811" s="198">
        <v>37041.655439814815</v>
      </c>
      <c r="I5811" t="s">
        <v>2976</v>
      </c>
      <c r="M5811" t="s">
        <v>2946</v>
      </c>
      <c r="N5811" t="s">
        <v>1268</v>
      </c>
      <c r="O5811" t="s">
        <v>74</v>
      </c>
      <c r="Q5811" s="199">
        <v>2900</v>
      </c>
      <c r="S5811" t="s">
        <v>2947</v>
      </c>
      <c r="T5811" t="s">
        <v>3255</v>
      </c>
      <c r="U5811" s="201">
        <v>3.9750000000000001</v>
      </c>
      <c r="V5811" t="s">
        <v>3214</v>
      </c>
      <c r="W5811" t="s">
        <v>1580</v>
      </c>
      <c r="X5811" t="s">
        <v>1093</v>
      </c>
      <c r="Y5811" t="s">
        <v>3275</v>
      </c>
      <c r="Z5811" t="s">
        <v>1909</v>
      </c>
      <c r="AA5811" t="s">
        <v>4604</v>
      </c>
      <c r="AB5811" s="198">
        <v>37043.875</v>
      </c>
      <c r="AC5811" s="198">
        <v>37072.875</v>
      </c>
    </row>
    <row r="5812" spans="1:29" x14ac:dyDescent="0.25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123</v>
      </c>
      <c r="F5812" s="213">
        <f t="shared" si="459"/>
        <v>615000</v>
      </c>
      <c r="G5812" s="202">
        <v>1315246</v>
      </c>
      <c r="H5812" s="198">
        <v>37041.655578703707</v>
      </c>
      <c r="I5812" t="s">
        <v>1546</v>
      </c>
      <c r="M5812" t="s">
        <v>2946</v>
      </c>
      <c r="N5812" t="s">
        <v>1268</v>
      </c>
      <c r="O5812" t="s">
        <v>251</v>
      </c>
      <c r="Q5812" s="199">
        <v>5000</v>
      </c>
      <c r="S5812" t="s">
        <v>2947</v>
      </c>
      <c r="T5812" t="s">
        <v>3255</v>
      </c>
      <c r="U5812" s="201">
        <v>4.1449999999999996</v>
      </c>
      <c r="V5812" t="s">
        <v>1504</v>
      </c>
      <c r="W5812" t="s">
        <v>1767</v>
      </c>
      <c r="X5812" t="s">
        <v>1269</v>
      </c>
      <c r="Y5812" t="s">
        <v>3275</v>
      </c>
      <c r="Z5812" t="s">
        <v>1909</v>
      </c>
      <c r="AA5812" t="s">
        <v>4605</v>
      </c>
      <c r="AB5812" s="198">
        <v>37073</v>
      </c>
      <c r="AC5812" s="198">
        <v>37195</v>
      </c>
    </row>
    <row r="5813" spans="1:29" x14ac:dyDescent="0.25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151</v>
      </c>
      <c r="F5813" s="213">
        <f t="shared" si="459"/>
        <v>755000</v>
      </c>
      <c r="G5813" s="202">
        <v>1315245</v>
      </c>
      <c r="H5813" s="198">
        <v>37041.655578703707</v>
      </c>
      <c r="I5813" t="s">
        <v>3095</v>
      </c>
      <c r="M5813" t="s">
        <v>2946</v>
      </c>
      <c r="N5813" t="s">
        <v>1538</v>
      </c>
      <c r="O5813" t="s">
        <v>1380</v>
      </c>
      <c r="Q5813" s="199">
        <v>5000</v>
      </c>
      <c r="S5813" t="s">
        <v>2947</v>
      </c>
      <c r="T5813" t="s">
        <v>3255</v>
      </c>
      <c r="U5813" s="201">
        <v>1.425</v>
      </c>
      <c r="V5813" t="s">
        <v>1281</v>
      </c>
      <c r="W5813" t="s">
        <v>1539</v>
      </c>
      <c r="X5813" t="s">
        <v>1540</v>
      </c>
      <c r="Y5813" t="s">
        <v>3275</v>
      </c>
      <c r="Z5813" t="s">
        <v>1909</v>
      </c>
      <c r="AA5813" t="s">
        <v>4606</v>
      </c>
      <c r="AB5813" s="198">
        <v>37196</v>
      </c>
      <c r="AC5813" s="198">
        <v>37346</v>
      </c>
    </row>
    <row r="5814" spans="1:29" x14ac:dyDescent="0.25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151</v>
      </c>
      <c r="F5814" s="213">
        <f t="shared" si="459"/>
        <v>755000</v>
      </c>
      <c r="G5814" s="202">
        <v>1315247</v>
      </c>
      <c r="H5814" s="198">
        <v>37041.655590277776</v>
      </c>
      <c r="I5814" t="s">
        <v>3151</v>
      </c>
      <c r="M5814" t="s">
        <v>2946</v>
      </c>
      <c r="N5814" t="s">
        <v>1538</v>
      </c>
      <c r="O5814" t="s">
        <v>2859</v>
      </c>
      <c r="Q5814" s="199">
        <v>5000</v>
      </c>
      <c r="S5814" t="s">
        <v>2947</v>
      </c>
      <c r="T5814" t="s">
        <v>3255</v>
      </c>
      <c r="U5814" s="201">
        <v>-2.5000000000000001E-3</v>
      </c>
      <c r="V5814" t="s">
        <v>894</v>
      </c>
      <c r="W5814" t="s">
        <v>1402</v>
      </c>
      <c r="X5814" t="s">
        <v>1403</v>
      </c>
      <c r="Y5814" t="s">
        <v>3275</v>
      </c>
      <c r="Z5814" t="s">
        <v>1909</v>
      </c>
      <c r="AA5814" t="s">
        <v>4607</v>
      </c>
      <c r="AB5814" s="198">
        <v>37196.875</v>
      </c>
      <c r="AC5814" s="198">
        <v>37346.875</v>
      </c>
    </row>
    <row r="5815" spans="1:29" x14ac:dyDescent="0.25">
      <c r="A5815" s="44" t="str">
        <f t="shared" si="455"/>
        <v>US Natural Gas Physical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Physical</v>
      </c>
      <c r="E5815" s="44">
        <f>IF(VLOOKUP(S5815,'DD-Lookup'!$J$6:$L$50,3,FALSE)="Monthly",(YEAR(AC5815)-YEAR(AB5815))*12+MONTH(AC5815)-MONTH(AB5815)+1,(AC5815-AB5815+1))</f>
        <v>1</v>
      </c>
      <c r="F5815" s="213">
        <f t="shared" si="459"/>
        <v>3333</v>
      </c>
      <c r="G5815" s="202">
        <v>1315248</v>
      </c>
      <c r="H5815" s="198">
        <v>37041.655624999999</v>
      </c>
      <c r="I5815" t="s">
        <v>1196</v>
      </c>
      <c r="M5815" t="s">
        <v>2946</v>
      </c>
      <c r="N5815" t="s">
        <v>1524</v>
      </c>
      <c r="O5815" t="s">
        <v>3990</v>
      </c>
      <c r="Q5815" s="199">
        <v>3333</v>
      </c>
      <c r="S5815" t="s">
        <v>2947</v>
      </c>
      <c r="T5815" t="s">
        <v>3255</v>
      </c>
      <c r="U5815" s="201">
        <v>3.97</v>
      </c>
      <c r="V5815" t="s">
        <v>1206</v>
      </c>
      <c r="W5815" t="s">
        <v>1101</v>
      </c>
      <c r="X5815" t="s">
        <v>1102</v>
      </c>
      <c r="Y5815" t="s">
        <v>1528</v>
      </c>
      <c r="Z5815" t="s">
        <v>1909</v>
      </c>
      <c r="AA5815">
        <v>819520</v>
      </c>
      <c r="AB5815" s="198">
        <v>37043.875</v>
      </c>
      <c r="AC5815" s="198">
        <v>37043.875</v>
      </c>
    </row>
    <row r="5816" spans="1:29" x14ac:dyDescent="0.25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1315249</v>
      </c>
      <c r="H5816" s="198">
        <v>37041.655706018515</v>
      </c>
      <c r="I5816" t="s">
        <v>1218</v>
      </c>
      <c r="M5816" t="s">
        <v>3086</v>
      </c>
      <c r="N5816" t="s">
        <v>1063</v>
      </c>
      <c r="O5816" t="s">
        <v>1344</v>
      </c>
      <c r="P5816" s="199">
        <v>50000</v>
      </c>
      <c r="S5816" t="s">
        <v>2953</v>
      </c>
      <c r="T5816" t="s">
        <v>3255</v>
      </c>
      <c r="U5816" s="201">
        <v>28.65</v>
      </c>
      <c r="V5816" t="s">
        <v>1219</v>
      </c>
      <c r="W5816" t="s">
        <v>1065</v>
      </c>
      <c r="X5816" t="s">
        <v>1120</v>
      </c>
      <c r="Y5816" t="s">
        <v>1670</v>
      </c>
      <c r="Z5816" t="s">
        <v>1909</v>
      </c>
      <c r="AA5816" t="s">
        <v>1302</v>
      </c>
      <c r="AB5816" s="198">
        <v>37073</v>
      </c>
      <c r="AC5816" s="198">
        <v>37103</v>
      </c>
    </row>
    <row r="5817" spans="1:29" x14ac:dyDescent="0.25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3100</v>
      </c>
      <c r="G5817" s="202">
        <v>1315250</v>
      </c>
      <c r="H5817" s="198">
        <v>37041.656238425923</v>
      </c>
      <c r="I5817" t="s">
        <v>1430</v>
      </c>
      <c r="M5817" t="s">
        <v>2946</v>
      </c>
      <c r="N5817" t="s">
        <v>1507</v>
      </c>
      <c r="O5817" t="s">
        <v>3547</v>
      </c>
      <c r="P5817" s="199">
        <v>100</v>
      </c>
      <c r="S5817" t="s">
        <v>1441</v>
      </c>
      <c r="T5817" t="s">
        <v>3255</v>
      </c>
      <c r="U5817" s="201">
        <v>0.1125</v>
      </c>
      <c r="V5817" t="s">
        <v>2501</v>
      </c>
      <c r="W5817" t="s">
        <v>1442</v>
      </c>
      <c r="X5817" t="s">
        <v>1443</v>
      </c>
      <c r="Y5817" t="s">
        <v>3275</v>
      </c>
      <c r="Z5817" t="s">
        <v>1909</v>
      </c>
      <c r="AA5817" t="s">
        <v>4608</v>
      </c>
      <c r="AB5817" s="198">
        <v>37104</v>
      </c>
      <c r="AC5817" s="198">
        <v>37134</v>
      </c>
    </row>
    <row r="5818" spans="1:29" x14ac:dyDescent="0.25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232500</v>
      </c>
      <c r="G5818" s="202">
        <v>1315253</v>
      </c>
      <c r="H5818" s="198">
        <v>37041.656354166669</v>
      </c>
      <c r="I5818" t="s">
        <v>1546</v>
      </c>
      <c r="M5818" t="s">
        <v>2946</v>
      </c>
      <c r="N5818" t="s">
        <v>1268</v>
      </c>
      <c r="O5818" t="s">
        <v>1537</v>
      </c>
      <c r="Q5818" s="199">
        <v>7500</v>
      </c>
      <c r="S5818" t="s">
        <v>2947</v>
      </c>
      <c r="T5818" t="s">
        <v>3255</v>
      </c>
      <c r="U5818" s="201">
        <v>4.0650000000000004</v>
      </c>
      <c r="V5818" t="s">
        <v>1298</v>
      </c>
      <c r="W5818" t="s">
        <v>1767</v>
      </c>
      <c r="X5818" t="s">
        <v>1269</v>
      </c>
      <c r="Y5818" t="s">
        <v>3275</v>
      </c>
      <c r="Z5818" t="s">
        <v>1909</v>
      </c>
      <c r="AA5818" t="s">
        <v>4609</v>
      </c>
      <c r="AB5818" s="198">
        <v>37073.875</v>
      </c>
      <c r="AC5818" s="198">
        <v>37103.875</v>
      </c>
    </row>
    <row r="5819" spans="1:29" x14ac:dyDescent="0.25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155000</v>
      </c>
      <c r="G5819" s="202">
        <v>1315254</v>
      </c>
      <c r="H5819" s="198">
        <v>37041.656574074077</v>
      </c>
      <c r="I5819" t="s">
        <v>1546</v>
      </c>
      <c r="M5819" t="s">
        <v>2946</v>
      </c>
      <c r="N5819" t="s">
        <v>1268</v>
      </c>
      <c r="O5819" t="s">
        <v>1537</v>
      </c>
      <c r="Q5819" s="199">
        <v>5000</v>
      </c>
      <c r="S5819" t="s">
        <v>2947</v>
      </c>
      <c r="T5819" t="s">
        <v>3255</v>
      </c>
      <c r="U5819" s="201">
        <v>4.0650000000000004</v>
      </c>
      <c r="V5819" t="s">
        <v>1504</v>
      </c>
      <c r="W5819" t="s">
        <v>1767</v>
      </c>
      <c r="X5819" t="s">
        <v>1269</v>
      </c>
      <c r="Y5819" t="s">
        <v>3275</v>
      </c>
      <c r="Z5819" t="s">
        <v>1909</v>
      </c>
      <c r="AA5819" t="s">
        <v>4610</v>
      </c>
      <c r="AB5819" s="198">
        <v>37073.875</v>
      </c>
      <c r="AC5819" s="198">
        <v>37103.875</v>
      </c>
    </row>
    <row r="5820" spans="1:29" x14ac:dyDescent="0.25">
      <c r="A5820" s="44" t="str">
        <f t="shared" si="455"/>
        <v>US Natural Gas Physical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30</v>
      </c>
      <c r="F5820" s="213">
        <f t="shared" si="459"/>
        <v>30000</v>
      </c>
      <c r="G5820" s="202">
        <v>1315255</v>
      </c>
      <c r="H5820" s="198">
        <v>37041.656875000001</v>
      </c>
      <c r="I5820" t="s">
        <v>1581</v>
      </c>
      <c r="M5820" t="s">
        <v>2946</v>
      </c>
      <c r="N5820" t="s">
        <v>1524</v>
      </c>
      <c r="O5820" t="s">
        <v>516</v>
      </c>
      <c r="P5820" s="199">
        <v>1000</v>
      </c>
      <c r="S5820" t="s">
        <v>2947</v>
      </c>
      <c r="T5820" t="s">
        <v>3255</v>
      </c>
      <c r="U5820" s="201">
        <v>3.85</v>
      </c>
      <c r="V5820" t="s">
        <v>1582</v>
      </c>
      <c r="W5820" t="s">
        <v>1388</v>
      </c>
      <c r="X5820" t="s">
        <v>85</v>
      </c>
      <c r="Y5820" t="s">
        <v>1528</v>
      </c>
      <c r="Z5820" t="s">
        <v>1909</v>
      </c>
      <c r="AA5820">
        <v>819523</v>
      </c>
      <c r="AB5820" s="198">
        <v>37043.875</v>
      </c>
      <c r="AC5820" s="198">
        <v>37072.875</v>
      </c>
    </row>
    <row r="5821" spans="1:29" x14ac:dyDescent="0.25">
      <c r="A5821" s="44" t="str">
        <f t="shared" si="455"/>
        <v>US Crude Financial</v>
      </c>
      <c r="B5821" s="44" t="str">
        <f t="shared" si="456"/>
        <v>US</v>
      </c>
      <c r="C5821" s="44" t="str">
        <f t="shared" si="457"/>
        <v>Crude</v>
      </c>
      <c r="D5821" s="44" t="str">
        <f t="shared" si="458"/>
        <v>Financial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50000</v>
      </c>
      <c r="G5821" s="202">
        <v>1315257</v>
      </c>
      <c r="H5821" s="198">
        <v>37041.657071759262</v>
      </c>
      <c r="I5821" t="s">
        <v>1267</v>
      </c>
      <c r="M5821" t="s">
        <v>3086</v>
      </c>
      <c r="N5821" t="s">
        <v>1063</v>
      </c>
      <c r="O5821" t="s">
        <v>2972</v>
      </c>
      <c r="P5821" s="199">
        <v>50000</v>
      </c>
      <c r="S5821" t="s">
        <v>2953</v>
      </c>
      <c r="T5821" t="s">
        <v>3255</v>
      </c>
      <c r="U5821" s="201">
        <v>28.61</v>
      </c>
      <c r="V5821" t="s">
        <v>3127</v>
      </c>
      <c r="W5821" t="s">
        <v>1065</v>
      </c>
      <c r="X5821" t="s">
        <v>1066</v>
      </c>
      <c r="Y5821" t="s">
        <v>1670</v>
      </c>
      <c r="Z5821" t="s">
        <v>1909</v>
      </c>
      <c r="AA5821" t="s">
        <v>1302</v>
      </c>
      <c r="AB5821" s="198">
        <v>37073</v>
      </c>
      <c r="AC5821" s="198">
        <v>37103</v>
      </c>
    </row>
    <row r="5822" spans="1:29" x14ac:dyDescent="0.25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1315258</v>
      </c>
      <c r="H5822" s="198">
        <v>37041.657650462963</v>
      </c>
      <c r="I5822" t="s">
        <v>1267</v>
      </c>
      <c r="M5822" t="s">
        <v>3086</v>
      </c>
      <c r="N5822" t="s">
        <v>1063</v>
      </c>
      <c r="O5822" t="s">
        <v>2972</v>
      </c>
      <c r="P5822" s="199">
        <v>50000</v>
      </c>
      <c r="S5822" t="s">
        <v>2953</v>
      </c>
      <c r="T5822" t="s">
        <v>3255</v>
      </c>
      <c r="U5822" s="201">
        <v>28.57</v>
      </c>
      <c r="V5822" t="s">
        <v>1511</v>
      </c>
      <c r="W5822" t="s">
        <v>1065</v>
      </c>
      <c r="X5822" t="s">
        <v>1066</v>
      </c>
      <c r="Y5822" t="s">
        <v>1670</v>
      </c>
      <c r="Z5822" t="s">
        <v>1909</v>
      </c>
      <c r="AA5822" t="s">
        <v>1302</v>
      </c>
      <c r="AB5822" s="198">
        <v>37073</v>
      </c>
      <c r="AC5822" s="198">
        <v>37103</v>
      </c>
    </row>
    <row r="5823" spans="1:29" x14ac:dyDescent="0.25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10000</v>
      </c>
      <c r="G5823" s="202">
        <v>1315259</v>
      </c>
      <c r="H5823" s="198">
        <v>37041.65766203704</v>
      </c>
      <c r="I5823" t="s">
        <v>2976</v>
      </c>
      <c r="M5823" t="s">
        <v>2946</v>
      </c>
      <c r="N5823" t="s">
        <v>1524</v>
      </c>
      <c r="O5823" t="s">
        <v>3990</v>
      </c>
      <c r="P5823" s="199">
        <v>10000</v>
      </c>
      <c r="S5823" t="s">
        <v>2947</v>
      </c>
      <c r="T5823" t="s">
        <v>3255</v>
      </c>
      <c r="U5823" s="201">
        <v>3.99</v>
      </c>
      <c r="V5823" t="s">
        <v>3336</v>
      </c>
      <c r="W5823" t="s">
        <v>1101</v>
      </c>
      <c r="X5823" t="s">
        <v>1102</v>
      </c>
      <c r="Y5823" t="s">
        <v>1528</v>
      </c>
      <c r="Z5823" t="s">
        <v>1909</v>
      </c>
      <c r="AA5823">
        <v>819525</v>
      </c>
      <c r="AB5823" s="198">
        <v>37043.875</v>
      </c>
      <c r="AC5823" s="198">
        <v>37043.875</v>
      </c>
    </row>
    <row r="5824" spans="1:29" x14ac:dyDescent="0.25">
      <c r="A5824" s="44" t="str">
        <f t="shared" si="455"/>
        <v>US Natural Gas Financial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Financial</v>
      </c>
      <c r="E5824" s="44">
        <f>IF(VLOOKUP(S5824,'DD-Lookup'!$J$6:$L$50,3,FALSE)="Monthly",(YEAR(AC5824)-YEAR(AB5824))*12+MONTH(AC5824)-MONTH(AB5824)+1,(AC5824-AB5824+1))</f>
        <v>123</v>
      </c>
      <c r="F5824" s="213">
        <f t="shared" si="459"/>
        <v>307500</v>
      </c>
      <c r="G5824" s="202">
        <v>1315260</v>
      </c>
      <c r="H5824" s="198">
        <v>37041.657824074071</v>
      </c>
      <c r="I5824" t="s">
        <v>1600</v>
      </c>
      <c r="M5824" t="s">
        <v>2946</v>
      </c>
      <c r="N5824" t="s">
        <v>1268</v>
      </c>
      <c r="O5824" t="s">
        <v>251</v>
      </c>
      <c r="Q5824" s="199">
        <v>2500</v>
      </c>
      <c r="S5824" t="s">
        <v>2947</v>
      </c>
      <c r="T5824" t="s">
        <v>3255</v>
      </c>
      <c r="U5824" s="201">
        <v>4.1550000000000002</v>
      </c>
      <c r="V5824" t="s">
        <v>3905</v>
      </c>
      <c r="W5824" t="s">
        <v>1767</v>
      </c>
      <c r="X5824" t="s">
        <v>1269</v>
      </c>
      <c r="Y5824" t="s">
        <v>3275</v>
      </c>
      <c r="Z5824" t="s">
        <v>1909</v>
      </c>
      <c r="AA5824" t="s">
        <v>4611</v>
      </c>
      <c r="AB5824" s="198">
        <v>37073</v>
      </c>
      <c r="AC5824" s="198">
        <v>37195</v>
      </c>
    </row>
    <row r="5825" spans="1:29" x14ac:dyDescent="0.25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30</v>
      </c>
      <c r="F5825" s="213">
        <f t="shared" si="459"/>
        <v>75000</v>
      </c>
      <c r="G5825" s="202">
        <v>1315261</v>
      </c>
      <c r="H5825" s="198">
        <v>37041.658217592594</v>
      </c>
      <c r="I5825" t="s">
        <v>2194</v>
      </c>
      <c r="M5825" t="s">
        <v>2946</v>
      </c>
      <c r="N5825" t="s">
        <v>1524</v>
      </c>
      <c r="O5825" t="s">
        <v>2195</v>
      </c>
      <c r="P5825" s="199">
        <v>2500</v>
      </c>
      <c r="S5825" t="s">
        <v>2947</v>
      </c>
      <c r="T5825" t="s">
        <v>3255</v>
      </c>
      <c r="U5825" s="201">
        <v>3.8149999999999999</v>
      </c>
      <c r="V5825" t="s">
        <v>2196</v>
      </c>
      <c r="W5825" t="s">
        <v>1363</v>
      </c>
      <c r="X5825" t="s">
        <v>1548</v>
      </c>
      <c r="Y5825" t="s">
        <v>1528</v>
      </c>
      <c r="Z5825" t="s">
        <v>1909</v>
      </c>
      <c r="AA5825">
        <v>819527</v>
      </c>
      <c r="AB5825" s="198">
        <v>37043.875</v>
      </c>
      <c r="AC5825" s="198">
        <v>37072.875</v>
      </c>
    </row>
    <row r="5826" spans="1:29" x14ac:dyDescent="0.25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30</v>
      </c>
      <c r="F5826" s="213">
        <f t="shared" si="459"/>
        <v>300000</v>
      </c>
      <c r="G5826" s="202">
        <v>1315262</v>
      </c>
      <c r="H5826" s="198">
        <v>37041.658599537041</v>
      </c>
      <c r="I5826" t="s">
        <v>1551</v>
      </c>
      <c r="M5826" t="s">
        <v>2946</v>
      </c>
      <c r="N5826" t="s">
        <v>1524</v>
      </c>
      <c r="O5826" t="s">
        <v>350</v>
      </c>
      <c r="Q5826" s="199">
        <v>10000</v>
      </c>
      <c r="S5826" t="s">
        <v>2947</v>
      </c>
      <c r="T5826" t="s">
        <v>3255</v>
      </c>
      <c r="U5826" s="201">
        <v>4.0149999999999997</v>
      </c>
      <c r="V5826" t="s">
        <v>265</v>
      </c>
      <c r="W5826" t="s">
        <v>1101</v>
      </c>
      <c r="X5826" t="s">
        <v>1102</v>
      </c>
      <c r="Y5826" t="s">
        <v>1528</v>
      </c>
      <c r="Z5826" t="s">
        <v>1909</v>
      </c>
      <c r="AA5826">
        <v>819528</v>
      </c>
      <c r="AB5826" s="198">
        <v>37043.875</v>
      </c>
      <c r="AC5826" s="198">
        <v>37072.875</v>
      </c>
    </row>
    <row r="5827" spans="1:29" x14ac:dyDescent="0.25">
      <c r="A5827" s="44" t="str">
        <f t="shared" si="455"/>
        <v>US Crude Financial</v>
      </c>
      <c r="B5827" s="44" t="str">
        <f t="shared" si="456"/>
        <v>US</v>
      </c>
      <c r="C5827" s="44" t="str">
        <f t="shared" si="457"/>
        <v>Crude</v>
      </c>
      <c r="D5827" s="44" t="str">
        <f t="shared" si="458"/>
        <v>Financial</v>
      </c>
      <c r="E5827" s="44">
        <f>IF(VLOOKUP(S5827,'DD-Lookup'!$J$6:$L$50,3,FALSE)="Monthly",(YEAR(AC5827)-YEAR(AB5827))*12+MONTH(AC5827)-MONTH(AB5827)+1,(AC5827-AB5827+1))</f>
        <v>1</v>
      </c>
      <c r="F5827" s="213">
        <f t="shared" si="459"/>
        <v>50000</v>
      </c>
      <c r="G5827" s="202">
        <v>1315264</v>
      </c>
      <c r="H5827" s="198">
        <v>37041.658946759257</v>
      </c>
      <c r="I5827" t="s">
        <v>60</v>
      </c>
      <c r="M5827" t="s">
        <v>3086</v>
      </c>
      <c r="N5827" t="s">
        <v>1063</v>
      </c>
      <c r="O5827" t="s">
        <v>2972</v>
      </c>
      <c r="Q5827" s="199">
        <v>50000</v>
      </c>
      <c r="S5827" t="s">
        <v>2953</v>
      </c>
      <c r="T5827" t="s">
        <v>3255</v>
      </c>
      <c r="U5827" s="201">
        <v>28.59</v>
      </c>
      <c r="V5827" t="s">
        <v>1510</v>
      </c>
      <c r="W5827" t="s">
        <v>1065</v>
      </c>
      <c r="X5827" t="s">
        <v>1066</v>
      </c>
      <c r="Y5827" t="s">
        <v>1670</v>
      </c>
      <c r="Z5827" t="s">
        <v>1909</v>
      </c>
      <c r="AA5827" t="s">
        <v>1302</v>
      </c>
      <c r="AB5827" s="198">
        <v>37073</v>
      </c>
      <c r="AC5827" s="198">
        <v>37103</v>
      </c>
    </row>
    <row r="5828" spans="1:29" x14ac:dyDescent="0.25">
      <c r="A5828" s="44" t="str">
        <f t="shared" si="455"/>
        <v>US Natural Gas Financial</v>
      </c>
      <c r="B5828" s="44" t="str">
        <f t="shared" si="456"/>
        <v>US</v>
      </c>
      <c r="C5828" s="44" t="str">
        <f t="shared" si="457"/>
        <v>Natural Gas</v>
      </c>
      <c r="D5828" s="44" t="str">
        <f t="shared" si="458"/>
        <v>Financial</v>
      </c>
      <c r="E5828" s="44">
        <f>IF(VLOOKUP(S5828,'DD-Lookup'!$J$6:$L$50,3,FALSE)="Monthly",(YEAR(AC5828)-YEAR(AB5828))*12+MONTH(AC5828)-MONTH(AB5828)+1,(AC5828-AB5828+1))</f>
        <v>31</v>
      </c>
      <c r="F5828" s="213">
        <f t="shared" si="459"/>
        <v>310000</v>
      </c>
      <c r="G5828" s="202">
        <v>1315265</v>
      </c>
      <c r="H5828" s="198">
        <v>37041.659039351849</v>
      </c>
      <c r="I5828" t="s">
        <v>1086</v>
      </c>
      <c r="M5828" t="s">
        <v>2946</v>
      </c>
      <c r="N5828" t="s">
        <v>1538</v>
      </c>
      <c r="O5828" t="s">
        <v>4050</v>
      </c>
      <c r="P5828" s="199">
        <v>10000</v>
      </c>
      <c r="S5828" t="s">
        <v>2947</v>
      </c>
      <c r="T5828" t="s">
        <v>3255</v>
      </c>
      <c r="U5828" s="201">
        <v>1.2500000000000001E-2</v>
      </c>
      <c r="V5828" t="s">
        <v>1087</v>
      </c>
      <c r="W5828" t="s">
        <v>1402</v>
      </c>
      <c r="X5828" t="s">
        <v>1403</v>
      </c>
      <c r="Y5828" t="s">
        <v>3275</v>
      </c>
      <c r="Z5828" t="s">
        <v>1909</v>
      </c>
      <c r="AA5828" t="s">
        <v>4612</v>
      </c>
      <c r="AB5828" s="198">
        <v>37165</v>
      </c>
      <c r="AC5828" s="198">
        <v>37195</v>
      </c>
    </row>
    <row r="5829" spans="1:29" x14ac:dyDescent="0.25">
      <c r="A5829" s="44" t="str">
        <f t="shared" si="455"/>
        <v>US Natural Gas Financial</v>
      </c>
      <c r="B5829" s="44" t="str">
        <f t="shared" si="456"/>
        <v>US</v>
      </c>
      <c r="C5829" s="44" t="str">
        <f t="shared" si="457"/>
        <v>Natural Gas</v>
      </c>
      <c r="D5829" s="44" t="str">
        <f t="shared" si="458"/>
        <v>Financial</v>
      </c>
      <c r="E5829" s="44">
        <f>IF(VLOOKUP(S5829,'DD-Lookup'!$J$6:$L$50,3,FALSE)="Monthly",(YEAR(AC5829)-YEAR(AB5829))*12+MONTH(AC5829)-MONTH(AB5829)+1,(AC5829-AB5829+1))</f>
        <v>123</v>
      </c>
      <c r="F5829" s="213">
        <f t="shared" si="459"/>
        <v>307500</v>
      </c>
      <c r="G5829" s="202">
        <v>1315266</v>
      </c>
      <c r="H5829" s="198">
        <v>37041.659375000003</v>
      </c>
      <c r="I5829" t="s">
        <v>1451</v>
      </c>
      <c r="M5829" t="s">
        <v>2946</v>
      </c>
      <c r="N5829" t="s">
        <v>1268</v>
      </c>
      <c r="O5829" t="s">
        <v>251</v>
      </c>
      <c r="Q5829" s="199">
        <v>2500</v>
      </c>
      <c r="S5829" t="s">
        <v>2947</v>
      </c>
      <c r="T5829" t="s">
        <v>3255</v>
      </c>
      <c r="U5829" s="201">
        <v>4.1550000000000002</v>
      </c>
      <c r="V5829" t="s">
        <v>3126</v>
      </c>
      <c r="W5829" t="s">
        <v>1767</v>
      </c>
      <c r="X5829" t="s">
        <v>1269</v>
      </c>
      <c r="Y5829" t="s">
        <v>3275</v>
      </c>
      <c r="Z5829" t="s">
        <v>1909</v>
      </c>
      <c r="AA5829" t="s">
        <v>4613</v>
      </c>
      <c r="AB5829" s="198">
        <v>37073</v>
      </c>
      <c r="AC5829" s="198">
        <v>37195</v>
      </c>
    </row>
    <row r="5830" spans="1:29" x14ac:dyDescent="0.25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1315267</v>
      </c>
      <c r="H5830" s="198">
        <v>37041.65966435185</v>
      </c>
      <c r="I5830" t="s">
        <v>1062</v>
      </c>
      <c r="M5830" t="s">
        <v>3086</v>
      </c>
      <c r="N5830" t="s">
        <v>1063</v>
      </c>
      <c r="O5830" t="s">
        <v>2972</v>
      </c>
      <c r="P5830" s="199">
        <v>50000</v>
      </c>
      <c r="S5830" t="s">
        <v>2953</v>
      </c>
      <c r="T5830" t="s">
        <v>3255</v>
      </c>
      <c r="U5830" s="201">
        <v>28.57</v>
      </c>
      <c r="V5830" t="s">
        <v>1064</v>
      </c>
      <c r="W5830" t="s">
        <v>1065</v>
      </c>
      <c r="X5830" t="s">
        <v>1066</v>
      </c>
      <c r="Y5830" t="s">
        <v>1670</v>
      </c>
      <c r="Z5830" t="s">
        <v>1909</v>
      </c>
      <c r="AA5830" t="s">
        <v>1302</v>
      </c>
      <c r="AB5830" s="198">
        <v>37073</v>
      </c>
      <c r="AC5830" s="198">
        <v>37103</v>
      </c>
    </row>
    <row r="5831" spans="1:29" x14ac:dyDescent="0.25">
      <c r="A5831" s="44" t="str">
        <f t="shared" si="455"/>
        <v>US LPG Financial</v>
      </c>
      <c r="B5831" s="44" t="str">
        <f t="shared" si="456"/>
        <v>US</v>
      </c>
      <c r="C5831" s="44" t="str">
        <f t="shared" si="457"/>
        <v>LPG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15000</v>
      </c>
      <c r="G5831" s="202">
        <v>1315268</v>
      </c>
      <c r="H5831" s="198">
        <v>37041.660312499997</v>
      </c>
      <c r="I5831" t="s">
        <v>2295</v>
      </c>
      <c r="M5831" t="s">
        <v>2951</v>
      </c>
      <c r="N5831" t="s">
        <v>1291</v>
      </c>
      <c r="O5831" t="s">
        <v>915</v>
      </c>
      <c r="Q5831" s="199">
        <v>15000</v>
      </c>
      <c r="S5831" t="s">
        <v>1595</v>
      </c>
      <c r="T5831" t="s">
        <v>3255</v>
      </c>
      <c r="U5831" s="201">
        <v>50.25</v>
      </c>
      <c r="V5831" t="s">
        <v>4614</v>
      </c>
      <c r="W5831" t="s">
        <v>3416</v>
      </c>
      <c r="X5831" t="s">
        <v>1292</v>
      </c>
      <c r="Y5831" t="s">
        <v>1670</v>
      </c>
      <c r="Z5831" t="s">
        <v>1909</v>
      </c>
      <c r="AA5831" t="s">
        <v>1302</v>
      </c>
      <c r="AB5831" s="198">
        <v>37043.875</v>
      </c>
      <c r="AC5831" s="198">
        <v>37072.875</v>
      </c>
    </row>
    <row r="5832" spans="1:29" x14ac:dyDescent="0.25">
      <c r="A5832" s="44" t="str">
        <f t="shared" si="455"/>
        <v>US Crude Financial</v>
      </c>
      <c r="B5832" s="44" t="str">
        <f t="shared" si="456"/>
        <v>US</v>
      </c>
      <c r="C5832" s="44" t="str">
        <f t="shared" si="457"/>
        <v>Crude</v>
      </c>
      <c r="D5832" s="44" t="str">
        <f t="shared" si="458"/>
        <v>Financial</v>
      </c>
      <c r="E5832" s="44">
        <f>IF(VLOOKUP(S5832,'DD-Lookup'!$J$6:$L$50,3,FALSE)="Monthly",(YEAR(AC5832)-YEAR(AB5832))*12+MONTH(AC5832)-MONTH(AB5832)+1,(AC5832-AB5832+1))</f>
        <v>1</v>
      </c>
      <c r="F5832" s="213">
        <f t="shared" si="459"/>
        <v>50000</v>
      </c>
      <c r="G5832" s="202">
        <v>1315269</v>
      </c>
      <c r="H5832" s="198">
        <v>37041.66097222222</v>
      </c>
      <c r="I5832" t="s">
        <v>1267</v>
      </c>
      <c r="M5832" t="s">
        <v>3086</v>
      </c>
      <c r="N5832" t="s">
        <v>1063</v>
      </c>
      <c r="O5832" t="s">
        <v>2972</v>
      </c>
      <c r="P5832" s="199">
        <v>50000</v>
      </c>
      <c r="S5832" t="s">
        <v>2953</v>
      </c>
      <c r="T5832" t="s">
        <v>3255</v>
      </c>
      <c r="U5832" s="201">
        <v>28.55</v>
      </c>
      <c r="V5832" t="s">
        <v>1511</v>
      </c>
      <c r="W5832" t="s">
        <v>1065</v>
      </c>
      <c r="X5832" t="s">
        <v>1066</v>
      </c>
      <c r="Y5832" t="s">
        <v>1670</v>
      </c>
      <c r="Z5832" t="s">
        <v>1909</v>
      </c>
      <c r="AA5832" t="s">
        <v>1302</v>
      </c>
      <c r="AB5832" s="198">
        <v>37073</v>
      </c>
      <c r="AC5832" s="198">
        <v>37103</v>
      </c>
    </row>
    <row r="5833" spans="1:29" x14ac:dyDescent="0.25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1315271</v>
      </c>
      <c r="H5833" s="198">
        <v>37041.661076388889</v>
      </c>
      <c r="I5833" t="s">
        <v>1395</v>
      </c>
      <c r="M5833" t="s">
        <v>3086</v>
      </c>
      <c r="N5833" t="s">
        <v>1063</v>
      </c>
      <c r="O5833" t="s">
        <v>1344</v>
      </c>
      <c r="P5833" s="199">
        <v>50000</v>
      </c>
      <c r="S5833" t="s">
        <v>2953</v>
      </c>
      <c r="T5833" t="s">
        <v>3255</v>
      </c>
      <c r="U5833" s="201">
        <v>28.53</v>
      </c>
      <c r="V5833" t="s">
        <v>3344</v>
      </c>
      <c r="W5833" t="s">
        <v>1065</v>
      </c>
      <c r="X5833" t="s">
        <v>1120</v>
      </c>
      <c r="Y5833" t="s">
        <v>1670</v>
      </c>
      <c r="Z5833" t="s">
        <v>1909</v>
      </c>
      <c r="AA5833" t="s">
        <v>1302</v>
      </c>
      <c r="AB5833" s="198">
        <v>37073</v>
      </c>
      <c r="AC5833" s="198">
        <v>37103</v>
      </c>
    </row>
    <row r="5834" spans="1:29" x14ac:dyDescent="0.25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1315273</v>
      </c>
      <c r="H5834" s="198">
        <v>37041.661273148151</v>
      </c>
      <c r="I5834" t="s">
        <v>1395</v>
      </c>
      <c r="M5834" t="s">
        <v>3086</v>
      </c>
      <c r="N5834" t="s">
        <v>1063</v>
      </c>
      <c r="O5834" t="s">
        <v>1344</v>
      </c>
      <c r="P5834" s="199">
        <v>50000</v>
      </c>
      <c r="S5834" t="s">
        <v>2953</v>
      </c>
      <c r="T5834" t="s">
        <v>3255</v>
      </c>
      <c r="U5834" s="201">
        <v>28.51</v>
      </c>
      <c r="V5834" t="s">
        <v>3344</v>
      </c>
      <c r="W5834" t="s">
        <v>1065</v>
      </c>
      <c r="X5834" t="s">
        <v>1120</v>
      </c>
      <c r="Y5834" t="s">
        <v>1670</v>
      </c>
      <c r="Z5834" t="s">
        <v>1909</v>
      </c>
      <c r="AA5834" t="s">
        <v>1302</v>
      </c>
      <c r="AB5834" s="198">
        <v>37073</v>
      </c>
      <c r="AC5834" s="198">
        <v>37103</v>
      </c>
    </row>
    <row r="5835" spans="1:29" x14ac:dyDescent="0.25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620000</v>
      </c>
      <c r="G5835" s="202">
        <v>1315274</v>
      </c>
      <c r="H5835" s="198">
        <v>37041.661793981482</v>
      </c>
      <c r="I5835" t="s">
        <v>1267</v>
      </c>
      <c r="M5835" t="s">
        <v>2946</v>
      </c>
      <c r="N5835" t="s">
        <v>1268</v>
      </c>
      <c r="O5835" t="s">
        <v>1537</v>
      </c>
      <c r="Q5835" s="199">
        <v>20000</v>
      </c>
      <c r="S5835" t="s">
        <v>2947</v>
      </c>
      <c r="T5835" t="s">
        <v>3255</v>
      </c>
      <c r="U5835" s="201">
        <v>4.07</v>
      </c>
      <c r="V5835" t="s">
        <v>1202</v>
      </c>
      <c r="W5835" t="s">
        <v>1767</v>
      </c>
      <c r="X5835" t="s">
        <v>1269</v>
      </c>
      <c r="Y5835" t="s">
        <v>3275</v>
      </c>
      <c r="Z5835" t="s">
        <v>1909</v>
      </c>
      <c r="AA5835" t="s">
        <v>4615</v>
      </c>
      <c r="AB5835" s="198">
        <v>37073.875</v>
      </c>
      <c r="AC5835" s="198">
        <v>37103.875</v>
      </c>
    </row>
    <row r="5836" spans="1:29" x14ac:dyDescent="0.25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310000</v>
      </c>
      <c r="G5836" s="202">
        <v>1315275</v>
      </c>
      <c r="H5836" s="198">
        <v>37041.661932870367</v>
      </c>
      <c r="I5836" t="s">
        <v>1267</v>
      </c>
      <c r="M5836" t="s">
        <v>2946</v>
      </c>
      <c r="N5836" t="s">
        <v>1268</v>
      </c>
      <c r="O5836" t="s">
        <v>1537</v>
      </c>
      <c r="Q5836" s="199">
        <v>10000</v>
      </c>
      <c r="S5836" t="s">
        <v>2947</v>
      </c>
      <c r="T5836" t="s">
        <v>3255</v>
      </c>
      <c r="U5836" s="201">
        <v>4.0750000000000002</v>
      </c>
      <c r="V5836" t="s">
        <v>1202</v>
      </c>
      <c r="W5836" t="s">
        <v>1767</v>
      </c>
      <c r="X5836" t="s">
        <v>1269</v>
      </c>
      <c r="Y5836" t="s">
        <v>3275</v>
      </c>
      <c r="Z5836" t="s">
        <v>1909</v>
      </c>
      <c r="AA5836" t="s">
        <v>4616</v>
      </c>
      <c r="AB5836" s="198">
        <v>37073.875</v>
      </c>
      <c r="AC5836" s="198">
        <v>37103.875</v>
      </c>
    </row>
    <row r="5837" spans="1:29" x14ac:dyDescent="0.25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1315277</v>
      </c>
      <c r="H5837" s="198">
        <v>37041.662048611113</v>
      </c>
      <c r="I5837" t="s">
        <v>1272</v>
      </c>
      <c r="M5837" t="s">
        <v>2946</v>
      </c>
      <c r="N5837" t="s">
        <v>1268</v>
      </c>
      <c r="O5837" t="s">
        <v>1537</v>
      </c>
      <c r="Q5837" s="199">
        <v>10000</v>
      </c>
      <c r="S5837" t="s">
        <v>2947</v>
      </c>
      <c r="T5837" t="s">
        <v>3255</v>
      </c>
      <c r="U5837" s="201">
        <v>4.07</v>
      </c>
      <c r="V5837" t="s">
        <v>3407</v>
      </c>
      <c r="W5837" t="s">
        <v>1767</v>
      </c>
      <c r="X5837" t="s">
        <v>1269</v>
      </c>
      <c r="Y5837" t="s">
        <v>3275</v>
      </c>
      <c r="Z5837" t="s">
        <v>1909</v>
      </c>
      <c r="AA5837" t="s">
        <v>4617</v>
      </c>
      <c r="AB5837" s="198">
        <v>37073.875</v>
      </c>
      <c r="AC5837" s="198">
        <v>37103.875</v>
      </c>
    </row>
    <row r="5838" spans="1:29" x14ac:dyDescent="0.25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365</v>
      </c>
      <c r="F5838" s="213">
        <f t="shared" si="464"/>
        <v>1825000</v>
      </c>
      <c r="G5838" s="202">
        <v>1315279</v>
      </c>
      <c r="H5838" s="198">
        <v>37041.662164351852</v>
      </c>
      <c r="I5838" t="s">
        <v>1109</v>
      </c>
      <c r="M5838" t="s">
        <v>2946</v>
      </c>
      <c r="N5838" t="s">
        <v>1268</v>
      </c>
      <c r="O5838" t="s">
        <v>1578</v>
      </c>
      <c r="Q5838" s="199">
        <v>5000</v>
      </c>
      <c r="S5838" t="s">
        <v>2947</v>
      </c>
      <c r="T5838" t="s">
        <v>3255</v>
      </c>
      <c r="U5838" s="201">
        <v>4.09</v>
      </c>
      <c r="V5838" t="s">
        <v>1483</v>
      </c>
      <c r="W5838" t="s">
        <v>1767</v>
      </c>
      <c r="X5838" t="s">
        <v>1269</v>
      </c>
      <c r="Y5838" t="s">
        <v>3275</v>
      </c>
      <c r="Z5838" t="s">
        <v>1909</v>
      </c>
      <c r="AA5838" t="s">
        <v>4618</v>
      </c>
      <c r="AB5838" s="198">
        <v>37257.875</v>
      </c>
      <c r="AC5838" s="198">
        <v>37621.875</v>
      </c>
    </row>
    <row r="5839" spans="1:29" x14ac:dyDescent="0.25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620000</v>
      </c>
      <c r="G5839" s="202">
        <v>1315280</v>
      </c>
      <c r="H5839" s="198">
        <v>37041.66238425926</v>
      </c>
      <c r="I5839" t="s">
        <v>1267</v>
      </c>
      <c r="M5839" t="s">
        <v>2946</v>
      </c>
      <c r="N5839" t="s">
        <v>1268</v>
      </c>
      <c r="O5839" t="s">
        <v>1537</v>
      </c>
      <c r="P5839" s="199">
        <v>20000</v>
      </c>
      <c r="S5839" t="s">
        <v>2947</v>
      </c>
      <c r="T5839" t="s">
        <v>3255</v>
      </c>
      <c r="U5839" s="201">
        <v>4.0599999999999996</v>
      </c>
      <c r="V5839" t="s">
        <v>1379</v>
      </c>
      <c r="W5839" t="s">
        <v>1767</v>
      </c>
      <c r="X5839" t="s">
        <v>1269</v>
      </c>
      <c r="Y5839" t="s">
        <v>3275</v>
      </c>
      <c r="Z5839" t="s">
        <v>1909</v>
      </c>
      <c r="AA5839" t="s">
        <v>4619</v>
      </c>
      <c r="AB5839" s="198">
        <v>37073.875</v>
      </c>
      <c r="AC5839" s="198">
        <v>37103.875</v>
      </c>
    </row>
    <row r="5840" spans="1:29" x14ac:dyDescent="0.25">
      <c r="A5840" s="44" t="str">
        <f t="shared" si="460"/>
        <v>US Crude Financial</v>
      </c>
      <c r="B5840" s="44" t="str">
        <f t="shared" si="461"/>
        <v>US</v>
      </c>
      <c r="C5840" s="44" t="str">
        <f t="shared" si="462"/>
        <v>Crude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1</v>
      </c>
      <c r="F5840" s="213">
        <f t="shared" si="464"/>
        <v>50000</v>
      </c>
      <c r="G5840" s="202">
        <v>1315282</v>
      </c>
      <c r="H5840" s="198">
        <v>37041.662812499999</v>
      </c>
      <c r="I5840" t="s">
        <v>1062</v>
      </c>
      <c r="M5840" t="s">
        <v>3086</v>
      </c>
      <c r="N5840" t="s">
        <v>1063</v>
      </c>
      <c r="O5840" t="s">
        <v>2972</v>
      </c>
      <c r="P5840" s="199">
        <v>50000</v>
      </c>
      <c r="S5840" t="s">
        <v>2953</v>
      </c>
      <c r="T5840" t="s">
        <v>3255</v>
      </c>
      <c r="U5840" s="201">
        <v>28.49</v>
      </c>
      <c r="V5840" t="s">
        <v>1064</v>
      </c>
      <c r="W5840" t="s">
        <v>1065</v>
      </c>
      <c r="X5840" t="s">
        <v>1066</v>
      </c>
      <c r="Y5840" t="s">
        <v>1670</v>
      </c>
      <c r="Z5840" t="s">
        <v>1909</v>
      </c>
      <c r="AA5840" t="s">
        <v>1302</v>
      </c>
      <c r="AB5840" s="198">
        <v>37073</v>
      </c>
      <c r="AC5840" s="198">
        <v>37103</v>
      </c>
    </row>
    <row r="5841" spans="1:29" x14ac:dyDescent="0.25">
      <c r="A5841" s="44" t="str">
        <f t="shared" si="460"/>
        <v>US Crude Financial</v>
      </c>
      <c r="B5841" s="44" t="str">
        <f t="shared" si="461"/>
        <v>US</v>
      </c>
      <c r="C5841" s="44" t="str">
        <f t="shared" si="462"/>
        <v>Crude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1</v>
      </c>
      <c r="F5841" s="213">
        <f t="shared" si="464"/>
        <v>50000</v>
      </c>
      <c r="G5841" s="202">
        <v>1315283</v>
      </c>
      <c r="H5841" s="198">
        <v>37041.663680555554</v>
      </c>
      <c r="I5841" t="s">
        <v>1395</v>
      </c>
      <c r="M5841" t="s">
        <v>3086</v>
      </c>
      <c r="N5841" t="s">
        <v>1063</v>
      </c>
      <c r="O5841" t="s">
        <v>1344</v>
      </c>
      <c r="P5841" s="199">
        <v>50000</v>
      </c>
      <c r="S5841" t="s">
        <v>2953</v>
      </c>
      <c r="T5841" t="s">
        <v>3255</v>
      </c>
      <c r="U5841" s="201">
        <v>28.47</v>
      </c>
      <c r="V5841" t="s">
        <v>3344</v>
      </c>
      <c r="W5841" t="s">
        <v>1065</v>
      </c>
      <c r="X5841" t="s">
        <v>1120</v>
      </c>
      <c r="Y5841" t="s">
        <v>1670</v>
      </c>
      <c r="Z5841" t="s">
        <v>1909</v>
      </c>
      <c r="AA5841" t="s">
        <v>1302</v>
      </c>
      <c r="AB5841" s="198">
        <v>37073</v>
      </c>
      <c r="AC5841" s="198">
        <v>37103</v>
      </c>
    </row>
    <row r="5842" spans="1:29" x14ac:dyDescent="0.25">
      <c r="A5842" s="44" t="str">
        <f t="shared" si="460"/>
        <v>US Crude Financial</v>
      </c>
      <c r="B5842" s="44" t="str">
        <f t="shared" si="461"/>
        <v>US</v>
      </c>
      <c r="C5842" s="44" t="str">
        <f t="shared" si="462"/>
        <v>Crude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</v>
      </c>
      <c r="F5842" s="213">
        <f t="shared" si="464"/>
        <v>50000</v>
      </c>
      <c r="G5842" s="202">
        <v>1315284</v>
      </c>
      <c r="H5842" s="198">
        <v>37041.663958333331</v>
      </c>
      <c r="I5842" t="s">
        <v>1395</v>
      </c>
      <c r="M5842" t="s">
        <v>3086</v>
      </c>
      <c r="N5842" t="s">
        <v>1063</v>
      </c>
      <c r="O5842" t="s">
        <v>1344</v>
      </c>
      <c r="P5842" s="199">
        <v>50000</v>
      </c>
      <c r="S5842" t="s">
        <v>2953</v>
      </c>
      <c r="T5842" t="s">
        <v>3255</v>
      </c>
      <c r="U5842" s="201">
        <v>28.45</v>
      </c>
      <c r="V5842" t="s">
        <v>3344</v>
      </c>
      <c r="W5842" t="s">
        <v>1065</v>
      </c>
      <c r="X5842" t="s">
        <v>1120</v>
      </c>
      <c r="Y5842" t="s">
        <v>1670</v>
      </c>
      <c r="Z5842" t="s">
        <v>1909</v>
      </c>
      <c r="AA5842" t="s">
        <v>1302</v>
      </c>
      <c r="AB5842" s="198">
        <v>37073</v>
      </c>
      <c r="AC5842" s="198">
        <v>37103</v>
      </c>
    </row>
    <row r="5843" spans="1:29" x14ac:dyDescent="0.25">
      <c r="A5843" s="44" t="str">
        <f t="shared" si="460"/>
        <v>US Crude Financial</v>
      </c>
      <c r="B5843" s="44" t="str">
        <f t="shared" si="461"/>
        <v>US</v>
      </c>
      <c r="C5843" s="44" t="str">
        <f t="shared" si="462"/>
        <v>Crude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1</v>
      </c>
      <c r="F5843" s="213">
        <f t="shared" si="464"/>
        <v>50000</v>
      </c>
      <c r="G5843" s="202">
        <v>1315285</v>
      </c>
      <c r="H5843" s="198">
        <v>37041.664074074077</v>
      </c>
      <c r="I5843" t="s">
        <v>1395</v>
      </c>
      <c r="M5843" t="s">
        <v>3086</v>
      </c>
      <c r="N5843" t="s">
        <v>1063</v>
      </c>
      <c r="O5843" t="s">
        <v>1344</v>
      </c>
      <c r="P5843" s="199">
        <v>50000</v>
      </c>
      <c r="S5843" t="s">
        <v>2953</v>
      </c>
      <c r="T5843" t="s">
        <v>3255</v>
      </c>
      <c r="U5843" s="201">
        <v>28.43</v>
      </c>
      <c r="V5843" t="s">
        <v>3344</v>
      </c>
      <c r="W5843" t="s">
        <v>1065</v>
      </c>
      <c r="X5843" t="s">
        <v>1120</v>
      </c>
      <c r="Y5843" t="s">
        <v>1670</v>
      </c>
      <c r="Z5843" t="s">
        <v>1909</v>
      </c>
      <c r="AA5843" t="s">
        <v>1302</v>
      </c>
      <c r="AB5843" s="198">
        <v>37073</v>
      </c>
      <c r="AC5843" s="198">
        <v>37103</v>
      </c>
    </row>
    <row r="5844" spans="1:29" x14ac:dyDescent="0.25">
      <c r="A5844" s="44" t="str">
        <f t="shared" si="460"/>
        <v>US Crude Financial</v>
      </c>
      <c r="B5844" s="44" t="str">
        <f t="shared" si="461"/>
        <v>US</v>
      </c>
      <c r="C5844" s="44" t="str">
        <f t="shared" si="462"/>
        <v>Crude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1</v>
      </c>
      <c r="F5844" s="213">
        <f t="shared" si="464"/>
        <v>20000</v>
      </c>
      <c r="G5844" s="202">
        <v>1315287</v>
      </c>
      <c r="H5844" s="198">
        <v>37041.664293981485</v>
      </c>
      <c r="I5844" t="s">
        <v>1062</v>
      </c>
      <c r="M5844" t="s">
        <v>3086</v>
      </c>
      <c r="N5844" t="s">
        <v>1063</v>
      </c>
      <c r="O5844" t="s">
        <v>2972</v>
      </c>
      <c r="Q5844" s="199">
        <v>20000</v>
      </c>
      <c r="S5844" t="s">
        <v>2953</v>
      </c>
      <c r="T5844" t="s">
        <v>3255</v>
      </c>
      <c r="U5844" s="201">
        <v>28.45</v>
      </c>
      <c r="V5844" t="s">
        <v>80</v>
      </c>
      <c r="W5844" t="s">
        <v>1065</v>
      </c>
      <c r="X5844" t="s">
        <v>1066</v>
      </c>
      <c r="Y5844" t="s">
        <v>1670</v>
      </c>
      <c r="Z5844" t="s">
        <v>1909</v>
      </c>
      <c r="AA5844" t="s">
        <v>1302</v>
      </c>
      <c r="AB5844" s="198">
        <v>37073</v>
      </c>
      <c r="AC5844" s="198">
        <v>37103</v>
      </c>
    </row>
    <row r="5845" spans="1:29" x14ac:dyDescent="0.25">
      <c r="A5845" s="44" t="str">
        <f t="shared" si="460"/>
        <v>US Natural Gas Financial</v>
      </c>
      <c r="B5845" s="44" t="str">
        <f t="shared" si="461"/>
        <v>US</v>
      </c>
      <c r="C5845" s="44" t="str">
        <f t="shared" si="462"/>
        <v>Natural Gas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31</v>
      </c>
      <c r="F5845" s="213">
        <f t="shared" si="464"/>
        <v>155000</v>
      </c>
      <c r="G5845" s="202">
        <v>1315288</v>
      </c>
      <c r="H5845" s="198">
        <v>37041.664490740739</v>
      </c>
      <c r="I5845" t="s">
        <v>1272</v>
      </c>
      <c r="M5845" t="s">
        <v>2946</v>
      </c>
      <c r="N5845" t="s">
        <v>1268</v>
      </c>
      <c r="O5845" t="s">
        <v>1537</v>
      </c>
      <c r="Q5845" s="199">
        <v>5000</v>
      </c>
      <c r="S5845" t="s">
        <v>2947</v>
      </c>
      <c r="T5845" t="s">
        <v>3255</v>
      </c>
      <c r="U5845" s="201">
        <v>4.0650000000000004</v>
      </c>
      <c r="V5845" t="s">
        <v>1703</v>
      </c>
      <c r="W5845" t="s">
        <v>1767</v>
      </c>
      <c r="X5845" t="s">
        <v>1269</v>
      </c>
      <c r="Y5845" t="s">
        <v>3275</v>
      </c>
      <c r="Z5845" t="s">
        <v>1909</v>
      </c>
      <c r="AA5845" t="s">
        <v>4620</v>
      </c>
      <c r="AB5845" s="198">
        <v>37073.875</v>
      </c>
      <c r="AC5845" s="198">
        <v>37103.875</v>
      </c>
    </row>
    <row r="5846" spans="1:29" x14ac:dyDescent="0.25">
      <c r="A5846" s="44" t="str">
        <f t="shared" si="460"/>
        <v>US Natural Gas Financial</v>
      </c>
      <c r="B5846" s="44" t="str">
        <f t="shared" si="461"/>
        <v>US</v>
      </c>
      <c r="C5846" s="44" t="str">
        <f t="shared" si="462"/>
        <v>Natural Gas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31</v>
      </c>
      <c r="F5846" s="213">
        <f t="shared" si="464"/>
        <v>465000</v>
      </c>
      <c r="G5846" s="202">
        <v>1315289</v>
      </c>
      <c r="H5846" s="198">
        <v>37041.665370370371</v>
      </c>
      <c r="I5846" t="s">
        <v>1262</v>
      </c>
      <c r="M5846" t="s">
        <v>2946</v>
      </c>
      <c r="N5846" t="s">
        <v>1268</v>
      </c>
      <c r="O5846" t="s">
        <v>1537</v>
      </c>
      <c r="Q5846" s="199">
        <v>15000</v>
      </c>
      <c r="S5846" t="s">
        <v>2947</v>
      </c>
      <c r="T5846" t="s">
        <v>3255</v>
      </c>
      <c r="U5846" s="201">
        <v>4.0650000000000004</v>
      </c>
      <c r="V5846" t="s">
        <v>1008</v>
      </c>
      <c r="W5846" t="s">
        <v>1767</v>
      </c>
      <c r="X5846" t="s">
        <v>1269</v>
      </c>
      <c r="Y5846" t="s">
        <v>3275</v>
      </c>
      <c r="Z5846" t="s">
        <v>1909</v>
      </c>
      <c r="AA5846" t="s">
        <v>4621</v>
      </c>
      <c r="AB5846" s="198">
        <v>37073.875</v>
      </c>
      <c r="AC5846" s="198">
        <v>37103.875</v>
      </c>
    </row>
    <row r="5847" spans="1:29" x14ac:dyDescent="0.25">
      <c r="A5847" s="44" t="str">
        <f t="shared" si="460"/>
        <v>US Natural Gas Financial</v>
      </c>
      <c r="B5847" s="44" t="str">
        <f t="shared" si="461"/>
        <v>US</v>
      </c>
      <c r="C5847" s="44" t="str">
        <f t="shared" si="462"/>
        <v>Natural Gas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31</v>
      </c>
      <c r="F5847" s="213">
        <f t="shared" si="464"/>
        <v>310000</v>
      </c>
      <c r="G5847" s="202">
        <v>1315290</v>
      </c>
      <c r="H5847" s="198">
        <v>37041.666712962964</v>
      </c>
      <c r="I5847" t="s">
        <v>1573</v>
      </c>
      <c r="M5847" t="s">
        <v>2946</v>
      </c>
      <c r="N5847" t="s">
        <v>1268</v>
      </c>
      <c r="O5847" t="s">
        <v>1537</v>
      </c>
      <c r="P5847" s="199">
        <v>10000</v>
      </c>
      <c r="S5847" t="s">
        <v>2947</v>
      </c>
      <c r="T5847" t="s">
        <v>3255</v>
      </c>
      <c r="U5847" s="201">
        <v>4.0599999999999996</v>
      </c>
      <c r="V5847" t="s">
        <v>1217</v>
      </c>
      <c r="W5847" t="s">
        <v>1767</v>
      </c>
      <c r="X5847" t="s">
        <v>1269</v>
      </c>
      <c r="Y5847" t="s">
        <v>3275</v>
      </c>
      <c r="Z5847" t="s">
        <v>1909</v>
      </c>
      <c r="AA5847" t="s">
        <v>1302</v>
      </c>
      <c r="AB5847" s="198">
        <v>37073.875</v>
      </c>
      <c r="AC5847" s="198">
        <v>37103.875</v>
      </c>
    </row>
    <row r="5848" spans="1:29" x14ac:dyDescent="0.25">
      <c r="A5848" s="44" t="str">
        <f t="shared" si="460"/>
        <v>US Natural Gas Financial</v>
      </c>
      <c r="B5848" s="44" t="str">
        <f t="shared" si="461"/>
        <v>US</v>
      </c>
      <c r="C5848" s="44" t="str">
        <f t="shared" si="462"/>
        <v>Natural Gas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31</v>
      </c>
      <c r="F5848" s="213">
        <f t="shared" si="464"/>
        <v>310000</v>
      </c>
      <c r="G5848" s="202">
        <v>1315292</v>
      </c>
      <c r="H5848" s="198">
        <v>37041.667800925927</v>
      </c>
      <c r="I5848" t="s">
        <v>1258</v>
      </c>
      <c r="M5848" t="s">
        <v>2946</v>
      </c>
      <c r="N5848" t="s">
        <v>1268</v>
      </c>
      <c r="O5848" t="s">
        <v>1537</v>
      </c>
      <c r="Q5848" s="199">
        <v>10000</v>
      </c>
      <c r="S5848" t="s">
        <v>2947</v>
      </c>
      <c r="T5848" t="s">
        <v>3255</v>
      </c>
      <c r="U5848" s="201">
        <v>4.07</v>
      </c>
      <c r="V5848" t="s">
        <v>399</v>
      </c>
      <c r="W5848" t="s">
        <v>1767</v>
      </c>
      <c r="X5848" t="s">
        <v>1269</v>
      </c>
      <c r="Y5848" t="s">
        <v>3275</v>
      </c>
      <c r="Z5848" t="s">
        <v>1909</v>
      </c>
      <c r="AA5848" t="s">
        <v>1302</v>
      </c>
      <c r="AB5848" s="198">
        <v>37073.875</v>
      </c>
      <c r="AC5848" s="198">
        <v>37103.875</v>
      </c>
    </row>
    <row r="5849" spans="1:29" x14ac:dyDescent="0.25">
      <c r="A5849" s="44" t="str">
        <f t="shared" si="460"/>
        <v>US Crude Financial</v>
      </c>
      <c r="B5849" s="44" t="str">
        <f t="shared" si="461"/>
        <v>US</v>
      </c>
      <c r="C5849" s="44" t="str">
        <f t="shared" si="462"/>
        <v>Crude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20000</v>
      </c>
      <c r="G5849" s="202">
        <v>1315295</v>
      </c>
      <c r="H5849" s="198">
        <v>37041.670069444444</v>
      </c>
      <c r="I5849" t="s">
        <v>1062</v>
      </c>
      <c r="M5849" t="s">
        <v>3086</v>
      </c>
      <c r="N5849" t="s">
        <v>1063</v>
      </c>
      <c r="O5849" t="s">
        <v>2972</v>
      </c>
      <c r="P5849" s="199">
        <v>20000</v>
      </c>
      <c r="S5849" t="s">
        <v>2953</v>
      </c>
      <c r="T5849" t="s">
        <v>3255</v>
      </c>
      <c r="U5849" s="201">
        <v>28.43</v>
      </c>
      <c r="V5849" t="s">
        <v>1064</v>
      </c>
      <c r="W5849" t="s">
        <v>1065</v>
      </c>
      <c r="X5849" t="s">
        <v>1066</v>
      </c>
      <c r="Y5849" t="s">
        <v>1670</v>
      </c>
      <c r="Z5849" t="s">
        <v>1909</v>
      </c>
      <c r="AA5849" t="s">
        <v>1302</v>
      </c>
      <c r="AB5849" s="198">
        <v>37073</v>
      </c>
      <c r="AC5849" s="198">
        <v>37103</v>
      </c>
    </row>
    <row r="5850" spans="1:29" x14ac:dyDescent="0.25">
      <c r="A5850" s="44" t="str">
        <f t="shared" si="460"/>
        <v>US Crude Financial</v>
      </c>
      <c r="B5850" s="44" t="str">
        <f t="shared" si="461"/>
        <v>US</v>
      </c>
      <c r="C5850" s="44" t="str">
        <f t="shared" si="462"/>
        <v>Crude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1</v>
      </c>
      <c r="F5850" s="213">
        <f t="shared" si="464"/>
        <v>50000</v>
      </c>
      <c r="G5850" s="202">
        <v>1315296</v>
      </c>
      <c r="H5850" s="198">
        <v>37041.670243055552</v>
      </c>
      <c r="I5850" t="s">
        <v>1395</v>
      </c>
      <c r="M5850" t="s">
        <v>3086</v>
      </c>
      <c r="N5850" t="s">
        <v>1063</v>
      </c>
      <c r="O5850" t="s">
        <v>1344</v>
      </c>
      <c r="P5850" s="199">
        <v>50000</v>
      </c>
      <c r="S5850" t="s">
        <v>2953</v>
      </c>
      <c r="T5850" t="s">
        <v>3255</v>
      </c>
      <c r="U5850" s="201">
        <v>28.41</v>
      </c>
      <c r="V5850" t="s">
        <v>3344</v>
      </c>
      <c r="W5850" t="s">
        <v>1065</v>
      </c>
      <c r="X5850" t="s">
        <v>1120</v>
      </c>
      <c r="Y5850" t="s">
        <v>1670</v>
      </c>
      <c r="Z5850" t="s">
        <v>1909</v>
      </c>
      <c r="AA5850" t="s">
        <v>1302</v>
      </c>
      <c r="AB5850" s="198">
        <v>37073</v>
      </c>
      <c r="AC5850" s="198">
        <v>37103</v>
      </c>
    </row>
    <row r="5851" spans="1:29" x14ac:dyDescent="0.25">
      <c r="A5851" s="44" t="str">
        <f t="shared" si="460"/>
        <v>US Crude Financial</v>
      </c>
      <c r="B5851" s="44" t="str">
        <f t="shared" si="461"/>
        <v>US</v>
      </c>
      <c r="C5851" s="44" t="str">
        <f t="shared" si="462"/>
        <v>Crude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1</v>
      </c>
      <c r="F5851" s="213">
        <f t="shared" si="464"/>
        <v>50000</v>
      </c>
      <c r="G5851" s="202">
        <v>1315297</v>
      </c>
      <c r="H5851" s="198">
        <v>37041.67050925926</v>
      </c>
      <c r="I5851" t="s">
        <v>1267</v>
      </c>
      <c r="M5851" t="s">
        <v>3086</v>
      </c>
      <c r="N5851" t="s">
        <v>1063</v>
      </c>
      <c r="O5851" t="s">
        <v>2972</v>
      </c>
      <c r="Q5851" s="199">
        <v>50000</v>
      </c>
      <c r="S5851" t="s">
        <v>2953</v>
      </c>
      <c r="T5851" t="s">
        <v>3255</v>
      </c>
      <c r="U5851" s="201">
        <v>28.43</v>
      </c>
      <c r="V5851" t="s">
        <v>3127</v>
      </c>
      <c r="W5851" t="s">
        <v>1065</v>
      </c>
      <c r="X5851" t="s">
        <v>1066</v>
      </c>
      <c r="Y5851" t="s">
        <v>1670</v>
      </c>
      <c r="Z5851" t="s">
        <v>1909</v>
      </c>
      <c r="AA5851" t="s">
        <v>1302</v>
      </c>
      <c r="AB5851" s="198">
        <v>37073</v>
      </c>
      <c r="AC5851" s="198">
        <v>37103</v>
      </c>
    </row>
    <row r="5852" spans="1:29" x14ac:dyDescent="0.25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1315298</v>
      </c>
      <c r="H5852" s="198">
        <v>37041.671446759261</v>
      </c>
      <c r="I5852" t="s">
        <v>1600</v>
      </c>
      <c r="M5852" t="s">
        <v>2946</v>
      </c>
      <c r="N5852" t="s">
        <v>1268</v>
      </c>
      <c r="O5852" t="s">
        <v>1537</v>
      </c>
      <c r="Q5852" s="199">
        <v>10000</v>
      </c>
      <c r="S5852" t="s">
        <v>2947</v>
      </c>
      <c r="T5852" t="s">
        <v>3255</v>
      </c>
      <c r="U5852" s="201">
        <v>4.07</v>
      </c>
      <c r="V5852" t="s">
        <v>439</v>
      </c>
      <c r="W5852" t="s">
        <v>1767</v>
      </c>
      <c r="X5852" t="s">
        <v>1269</v>
      </c>
      <c r="Y5852" t="s">
        <v>3275</v>
      </c>
      <c r="Z5852" t="s">
        <v>1909</v>
      </c>
      <c r="AA5852" t="s">
        <v>1302</v>
      </c>
      <c r="AB5852" s="198">
        <v>37073.875</v>
      </c>
      <c r="AC5852" s="198">
        <v>37103.875</v>
      </c>
    </row>
    <row r="5853" spans="1:29" x14ac:dyDescent="0.25">
      <c r="A5853" s="44" t="str">
        <f t="shared" si="460"/>
        <v>US Crude Financial</v>
      </c>
      <c r="B5853" s="44" t="str">
        <f t="shared" si="461"/>
        <v>US</v>
      </c>
      <c r="C5853" s="44" t="str">
        <f t="shared" si="462"/>
        <v>Crude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25000</v>
      </c>
      <c r="G5853" s="202">
        <v>1315299</v>
      </c>
      <c r="H5853" s="198">
        <v>37041.671539351853</v>
      </c>
      <c r="I5853" t="s">
        <v>1600</v>
      </c>
      <c r="M5853" t="s">
        <v>3086</v>
      </c>
      <c r="N5853" t="s">
        <v>1063</v>
      </c>
      <c r="O5853" t="s">
        <v>2972</v>
      </c>
      <c r="Q5853" s="199">
        <v>25000</v>
      </c>
      <c r="S5853" t="s">
        <v>2953</v>
      </c>
      <c r="T5853" t="s">
        <v>3255</v>
      </c>
      <c r="U5853" s="201">
        <v>28.45</v>
      </c>
      <c r="V5853" t="s">
        <v>4622</v>
      </c>
      <c r="W5853" t="s">
        <v>1065</v>
      </c>
      <c r="X5853" t="s">
        <v>1066</v>
      </c>
      <c r="Y5853" t="s">
        <v>1670</v>
      </c>
      <c r="Z5853" t="s">
        <v>1909</v>
      </c>
      <c r="AA5853" t="s">
        <v>1302</v>
      </c>
      <c r="AB5853" s="198">
        <v>37073</v>
      </c>
      <c r="AC5853" s="198">
        <v>37103</v>
      </c>
    </row>
    <row r="5854" spans="1:29" x14ac:dyDescent="0.25">
      <c r="A5854" s="44" t="str">
        <f t="shared" si="460"/>
        <v>US Crude Financial</v>
      </c>
      <c r="B5854" s="44" t="str">
        <f t="shared" si="461"/>
        <v>US</v>
      </c>
      <c r="C5854" s="44" t="str">
        <f t="shared" si="462"/>
        <v>Crude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1</v>
      </c>
      <c r="F5854" s="213">
        <f t="shared" si="464"/>
        <v>50000</v>
      </c>
      <c r="G5854" s="202">
        <v>1315300</v>
      </c>
      <c r="H5854" s="198">
        <v>37041.673043981478</v>
      </c>
      <c r="I5854" t="s">
        <v>1062</v>
      </c>
      <c r="M5854" t="s">
        <v>3086</v>
      </c>
      <c r="N5854" t="s">
        <v>1063</v>
      </c>
      <c r="O5854" t="s">
        <v>2972</v>
      </c>
      <c r="P5854" s="199">
        <v>50000</v>
      </c>
      <c r="S5854" t="s">
        <v>2953</v>
      </c>
      <c r="T5854" t="s">
        <v>3255</v>
      </c>
      <c r="U5854" s="201">
        <v>28.41</v>
      </c>
      <c r="V5854" t="s">
        <v>1064</v>
      </c>
      <c r="W5854" t="s">
        <v>1065</v>
      </c>
      <c r="X5854" t="s">
        <v>1066</v>
      </c>
      <c r="Y5854" t="s">
        <v>1670</v>
      </c>
      <c r="Z5854" t="s">
        <v>1909</v>
      </c>
      <c r="AA5854" t="s">
        <v>1302</v>
      </c>
      <c r="AB5854" s="198">
        <v>37073</v>
      </c>
      <c r="AC5854" s="198">
        <v>37103</v>
      </c>
    </row>
    <row r="5855" spans="1:29" x14ac:dyDescent="0.25">
      <c r="A5855" s="44" t="str">
        <f t="shared" si="460"/>
        <v>US Crude Financial</v>
      </c>
      <c r="B5855" s="44" t="str">
        <f t="shared" si="461"/>
        <v>US</v>
      </c>
      <c r="C5855" s="44" t="str">
        <f t="shared" si="462"/>
        <v>Crude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25000</v>
      </c>
      <c r="G5855" s="202">
        <v>1315301</v>
      </c>
      <c r="H5855" s="198">
        <v>37041.673611111109</v>
      </c>
      <c r="I5855" t="s">
        <v>1600</v>
      </c>
      <c r="M5855" t="s">
        <v>3086</v>
      </c>
      <c r="N5855" t="s">
        <v>1063</v>
      </c>
      <c r="O5855" t="s">
        <v>2972</v>
      </c>
      <c r="Q5855" s="199">
        <v>25000</v>
      </c>
      <c r="S5855" t="s">
        <v>2953</v>
      </c>
      <c r="T5855" t="s">
        <v>3255</v>
      </c>
      <c r="U5855" s="201">
        <v>28.43</v>
      </c>
      <c r="V5855" t="s">
        <v>4622</v>
      </c>
      <c r="W5855" t="s">
        <v>1065</v>
      </c>
      <c r="X5855" t="s">
        <v>1066</v>
      </c>
      <c r="Y5855" t="s">
        <v>1670</v>
      </c>
      <c r="Z5855" t="s">
        <v>1909</v>
      </c>
      <c r="AA5855" t="s">
        <v>1302</v>
      </c>
      <c r="AB5855" s="198">
        <v>37073</v>
      </c>
      <c r="AC5855" s="198">
        <v>37103</v>
      </c>
    </row>
    <row r="5856" spans="1:29" x14ac:dyDescent="0.25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310000</v>
      </c>
      <c r="G5856" s="202">
        <v>1315302</v>
      </c>
      <c r="H5856" s="198">
        <v>37041.673622685186</v>
      </c>
      <c r="I5856" t="s">
        <v>1532</v>
      </c>
      <c r="M5856" t="s">
        <v>2946</v>
      </c>
      <c r="N5856" t="s">
        <v>1268</v>
      </c>
      <c r="O5856" t="s">
        <v>1537</v>
      </c>
      <c r="P5856" s="199">
        <v>10000</v>
      </c>
      <c r="S5856" t="s">
        <v>2947</v>
      </c>
      <c r="T5856" t="s">
        <v>3255</v>
      </c>
      <c r="U5856" s="201">
        <v>4.0650000000000004</v>
      </c>
      <c r="V5856" t="s">
        <v>3041</v>
      </c>
      <c r="W5856" t="s">
        <v>1767</v>
      </c>
      <c r="X5856" t="s">
        <v>1269</v>
      </c>
      <c r="Y5856" t="s">
        <v>3275</v>
      </c>
      <c r="Z5856" t="s">
        <v>1909</v>
      </c>
      <c r="AA5856" t="s">
        <v>1302</v>
      </c>
      <c r="AB5856" s="198">
        <v>37073.875</v>
      </c>
      <c r="AC5856" s="198">
        <v>37103.875</v>
      </c>
    </row>
    <row r="5857" spans="1:29" x14ac:dyDescent="0.25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1315303</v>
      </c>
      <c r="H5857" s="198">
        <v>37041.67459490741</v>
      </c>
      <c r="I5857" t="s">
        <v>3151</v>
      </c>
      <c r="M5857" t="s">
        <v>2946</v>
      </c>
      <c r="N5857" t="s">
        <v>1268</v>
      </c>
      <c r="O5857" t="s">
        <v>1278</v>
      </c>
      <c r="Q5857" s="199">
        <v>5000</v>
      </c>
      <c r="S5857" t="s">
        <v>2947</v>
      </c>
      <c r="T5857" t="s">
        <v>3255</v>
      </c>
      <c r="U5857" s="201">
        <v>4.1475</v>
      </c>
      <c r="V5857" t="s">
        <v>2101</v>
      </c>
      <c r="W5857" t="s">
        <v>1767</v>
      </c>
      <c r="X5857" t="s">
        <v>1269</v>
      </c>
      <c r="Y5857" t="s">
        <v>3275</v>
      </c>
      <c r="Z5857" t="s">
        <v>1909</v>
      </c>
      <c r="AA5857" t="s">
        <v>1302</v>
      </c>
      <c r="AB5857" s="198">
        <v>37104.875</v>
      </c>
      <c r="AC5857" s="198">
        <v>37134.875</v>
      </c>
    </row>
    <row r="5858" spans="1:29" x14ac:dyDescent="0.25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155000</v>
      </c>
      <c r="G5858" s="202">
        <v>1315305</v>
      </c>
      <c r="H5858" s="198">
        <v>37041.674641203703</v>
      </c>
      <c r="I5858" t="s">
        <v>3151</v>
      </c>
      <c r="M5858" t="s">
        <v>2946</v>
      </c>
      <c r="N5858" t="s">
        <v>1268</v>
      </c>
      <c r="O5858" t="s">
        <v>1537</v>
      </c>
      <c r="Q5858" s="199">
        <v>5000</v>
      </c>
      <c r="S5858" t="s">
        <v>2947</v>
      </c>
      <c r="T5858" t="s">
        <v>3255</v>
      </c>
      <c r="U5858" s="201">
        <v>4.07</v>
      </c>
      <c r="V5858" t="s">
        <v>1544</v>
      </c>
      <c r="W5858" t="s">
        <v>1767</v>
      </c>
      <c r="X5858" t="s">
        <v>1269</v>
      </c>
      <c r="Y5858" t="s">
        <v>3275</v>
      </c>
      <c r="Z5858" t="s">
        <v>1909</v>
      </c>
      <c r="AA5858" t="s">
        <v>1302</v>
      </c>
      <c r="AB5858" s="198">
        <v>37073.875</v>
      </c>
      <c r="AC5858" s="198">
        <v>37103.875</v>
      </c>
    </row>
    <row r="5859" spans="1:29" x14ac:dyDescent="0.25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30</v>
      </c>
      <c r="F5859" s="213">
        <f t="shared" si="464"/>
        <v>150000</v>
      </c>
      <c r="G5859" s="202">
        <v>1315306</v>
      </c>
      <c r="H5859" s="198">
        <v>37041.674988425926</v>
      </c>
      <c r="I5859" t="s">
        <v>3151</v>
      </c>
      <c r="M5859" t="s">
        <v>2946</v>
      </c>
      <c r="N5859" t="s">
        <v>1268</v>
      </c>
      <c r="O5859" t="s">
        <v>111</v>
      </c>
      <c r="Q5859" s="199">
        <v>5000</v>
      </c>
      <c r="S5859" t="s">
        <v>2947</v>
      </c>
      <c r="T5859" t="s">
        <v>3255</v>
      </c>
      <c r="U5859" s="201">
        <v>4.1900000000000004</v>
      </c>
      <c r="V5859" t="s">
        <v>1544</v>
      </c>
      <c r="W5859" t="s">
        <v>1767</v>
      </c>
      <c r="X5859" t="s">
        <v>1269</v>
      </c>
      <c r="Y5859" t="s">
        <v>3275</v>
      </c>
      <c r="Z5859" t="s">
        <v>1909</v>
      </c>
      <c r="AA5859" t="s">
        <v>1302</v>
      </c>
      <c r="AB5859" s="198">
        <v>37135.875</v>
      </c>
      <c r="AC5859" s="198">
        <v>37164.875</v>
      </c>
    </row>
    <row r="5860" spans="1:29" x14ac:dyDescent="0.25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155000</v>
      </c>
      <c r="G5860" s="202">
        <v>1315309</v>
      </c>
      <c r="H5860" s="198">
        <v>37041.67523148148</v>
      </c>
      <c r="I5860" t="s">
        <v>1272</v>
      </c>
      <c r="M5860" t="s">
        <v>2946</v>
      </c>
      <c r="N5860" t="s">
        <v>1268</v>
      </c>
      <c r="O5860" t="s">
        <v>1537</v>
      </c>
      <c r="Q5860" s="199">
        <v>5000</v>
      </c>
      <c r="S5860" t="s">
        <v>2947</v>
      </c>
      <c r="T5860" t="s">
        <v>3255</v>
      </c>
      <c r="U5860" s="201">
        <v>4.0750000000000002</v>
      </c>
      <c r="V5860" t="s">
        <v>3407</v>
      </c>
      <c r="W5860" t="s">
        <v>1767</v>
      </c>
      <c r="X5860" t="s">
        <v>1269</v>
      </c>
      <c r="Y5860" t="s">
        <v>3275</v>
      </c>
      <c r="Z5860" t="s">
        <v>1909</v>
      </c>
      <c r="AA5860" t="s">
        <v>1302</v>
      </c>
      <c r="AB5860" s="198">
        <v>37073.875</v>
      </c>
      <c r="AC5860" s="198">
        <v>37103.875</v>
      </c>
    </row>
    <row r="5861" spans="1:29" x14ac:dyDescent="0.25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77500</v>
      </c>
      <c r="G5861" s="202">
        <v>1315310</v>
      </c>
      <c r="H5861" s="198">
        <v>37041.675381944442</v>
      </c>
      <c r="I5861" t="s">
        <v>1094</v>
      </c>
      <c r="M5861" t="s">
        <v>2946</v>
      </c>
      <c r="N5861" t="s">
        <v>1268</v>
      </c>
      <c r="O5861" t="s">
        <v>1537</v>
      </c>
      <c r="P5861" s="199">
        <v>2500</v>
      </c>
      <c r="S5861" t="s">
        <v>2947</v>
      </c>
      <c r="T5861" t="s">
        <v>3255</v>
      </c>
      <c r="U5861" s="201">
        <v>4.07</v>
      </c>
      <c r="V5861" t="s">
        <v>1686</v>
      </c>
      <c r="W5861" t="s">
        <v>1767</v>
      </c>
      <c r="X5861" t="s">
        <v>1269</v>
      </c>
      <c r="Y5861" t="s">
        <v>3275</v>
      </c>
      <c r="Z5861" t="s">
        <v>1909</v>
      </c>
      <c r="AA5861" t="s">
        <v>1302</v>
      </c>
      <c r="AB5861" s="198">
        <v>37073.875</v>
      </c>
      <c r="AC5861" s="198">
        <v>37103.875</v>
      </c>
    </row>
    <row r="5862" spans="1:29" x14ac:dyDescent="0.25">
      <c r="A5862" s="44" t="str">
        <f t="shared" si="460"/>
        <v>US Oil Products Financial</v>
      </c>
      <c r="B5862" s="44" t="str">
        <f t="shared" si="461"/>
        <v>US</v>
      </c>
      <c r="C5862" s="44" t="str">
        <f t="shared" si="462"/>
        <v>Oil Products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</v>
      </c>
      <c r="F5862" s="213">
        <f t="shared" si="464"/>
        <v>45000</v>
      </c>
      <c r="G5862" s="202">
        <v>1315311</v>
      </c>
      <c r="H5862" s="198">
        <v>37041.677187499998</v>
      </c>
      <c r="I5862" t="s">
        <v>2295</v>
      </c>
      <c r="M5862" t="s">
        <v>2950</v>
      </c>
      <c r="N5862" t="s">
        <v>2296</v>
      </c>
      <c r="O5862" t="s">
        <v>2297</v>
      </c>
      <c r="P5862" s="199">
        <v>15000</v>
      </c>
      <c r="S5862" t="s">
        <v>2953</v>
      </c>
      <c r="T5862" t="s">
        <v>3255</v>
      </c>
      <c r="U5862" s="201">
        <v>2.1800000000000002</v>
      </c>
      <c r="V5862" t="s">
        <v>2298</v>
      </c>
      <c r="W5862" t="s">
        <v>3186</v>
      </c>
      <c r="X5862" t="s">
        <v>3187</v>
      </c>
      <c r="Y5862" t="s">
        <v>3275</v>
      </c>
      <c r="Z5862" t="s">
        <v>1909</v>
      </c>
      <c r="AA5862" t="s">
        <v>4623</v>
      </c>
      <c r="AB5862" s="198">
        <v>37165</v>
      </c>
      <c r="AC5862" s="198">
        <v>37256</v>
      </c>
    </row>
    <row r="5863" spans="1:29" x14ac:dyDescent="0.25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30</v>
      </c>
      <c r="F5863" s="213">
        <f t="shared" si="464"/>
        <v>75000</v>
      </c>
      <c r="G5863" s="202">
        <v>1315312</v>
      </c>
      <c r="H5863" s="198">
        <v>37041.678449074076</v>
      </c>
      <c r="I5863" t="s">
        <v>3151</v>
      </c>
      <c r="M5863" t="s">
        <v>2946</v>
      </c>
      <c r="N5863" t="s">
        <v>1268</v>
      </c>
      <c r="O5863" t="s">
        <v>111</v>
      </c>
      <c r="Q5863" s="199">
        <v>2500</v>
      </c>
      <c r="S5863" t="s">
        <v>2947</v>
      </c>
      <c r="T5863" t="s">
        <v>3255</v>
      </c>
      <c r="U5863" s="201">
        <v>4.1950000000000003</v>
      </c>
      <c r="V5863" t="s">
        <v>2101</v>
      </c>
      <c r="W5863" t="s">
        <v>1767</v>
      </c>
      <c r="X5863" t="s">
        <v>1269</v>
      </c>
      <c r="Y5863" t="s">
        <v>3275</v>
      </c>
      <c r="Z5863" t="s">
        <v>1909</v>
      </c>
      <c r="AA5863" t="s">
        <v>1302</v>
      </c>
      <c r="AB5863" s="198">
        <v>37135.875</v>
      </c>
      <c r="AC5863" s="198">
        <v>37164.875</v>
      </c>
    </row>
    <row r="5864" spans="1:29" x14ac:dyDescent="0.25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1315315</v>
      </c>
      <c r="H5864" s="198">
        <v>37041.678807870368</v>
      </c>
      <c r="I5864" t="s">
        <v>1570</v>
      </c>
      <c r="M5864" t="s">
        <v>2946</v>
      </c>
      <c r="N5864" t="s">
        <v>1268</v>
      </c>
      <c r="O5864" t="s">
        <v>1537</v>
      </c>
      <c r="P5864" s="199">
        <v>2500</v>
      </c>
      <c r="S5864" t="s">
        <v>2947</v>
      </c>
      <c r="T5864" t="s">
        <v>3255</v>
      </c>
      <c r="U5864" s="201">
        <v>4.07</v>
      </c>
      <c r="V5864" t="s">
        <v>1571</v>
      </c>
      <c r="W5864" t="s">
        <v>1767</v>
      </c>
      <c r="X5864" t="s">
        <v>1269</v>
      </c>
      <c r="Y5864" t="s">
        <v>3275</v>
      </c>
      <c r="Z5864" t="s">
        <v>1909</v>
      </c>
      <c r="AA5864" t="s">
        <v>1302</v>
      </c>
      <c r="AB5864" s="198">
        <v>37073.875</v>
      </c>
      <c r="AC5864" s="198">
        <v>37103.875</v>
      </c>
    </row>
    <row r="5865" spans="1:29" x14ac:dyDescent="0.25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30</v>
      </c>
      <c r="F5865" s="213">
        <f t="shared" si="464"/>
        <v>150000</v>
      </c>
      <c r="G5865" s="202">
        <v>1315316</v>
      </c>
      <c r="H5865" s="198">
        <v>37041.678923611114</v>
      </c>
      <c r="I5865" t="s">
        <v>1062</v>
      </c>
      <c r="M5865" t="s">
        <v>2946</v>
      </c>
      <c r="N5865" t="s">
        <v>1268</v>
      </c>
      <c r="O5865" t="s">
        <v>111</v>
      </c>
      <c r="P5865" s="199">
        <v>5000</v>
      </c>
      <c r="S5865" t="s">
        <v>2947</v>
      </c>
      <c r="T5865" t="s">
        <v>3255</v>
      </c>
      <c r="U5865" s="201">
        <v>4.1849999999999996</v>
      </c>
      <c r="V5865" t="s">
        <v>1342</v>
      </c>
      <c r="W5865" t="s">
        <v>1767</v>
      </c>
      <c r="X5865" t="s">
        <v>1269</v>
      </c>
      <c r="Y5865" t="s">
        <v>3275</v>
      </c>
      <c r="Z5865" t="s">
        <v>1909</v>
      </c>
      <c r="AA5865" t="s">
        <v>1302</v>
      </c>
      <c r="AB5865" s="198">
        <v>37135.875</v>
      </c>
      <c r="AC5865" s="198">
        <v>37164.875</v>
      </c>
    </row>
    <row r="5866" spans="1:29" x14ac:dyDescent="0.25">
      <c r="A5866" s="44" t="str">
        <f t="shared" si="460"/>
        <v>US Oil Products Financial</v>
      </c>
      <c r="B5866" s="44" t="str">
        <f t="shared" si="461"/>
        <v>US</v>
      </c>
      <c r="C5866" s="44" t="str">
        <f t="shared" si="462"/>
        <v>Oil Products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</v>
      </c>
      <c r="F5866" s="213">
        <f t="shared" si="464"/>
        <v>30000</v>
      </c>
      <c r="G5866" s="202">
        <v>1315319</v>
      </c>
      <c r="H5866" s="198">
        <v>37041.679166666669</v>
      </c>
      <c r="I5866" t="s">
        <v>2295</v>
      </c>
      <c r="M5866" t="s">
        <v>2950</v>
      </c>
      <c r="N5866" t="s">
        <v>2296</v>
      </c>
      <c r="O5866" t="s">
        <v>2297</v>
      </c>
      <c r="P5866" s="199">
        <v>10000</v>
      </c>
      <c r="S5866" t="s">
        <v>2953</v>
      </c>
      <c r="T5866" t="s">
        <v>3255</v>
      </c>
      <c r="U5866" s="201">
        <v>2.1800000000000002</v>
      </c>
      <c r="V5866" t="s">
        <v>2298</v>
      </c>
      <c r="W5866" t="s">
        <v>3186</v>
      </c>
      <c r="X5866" t="s">
        <v>3187</v>
      </c>
      <c r="Y5866" t="s">
        <v>3275</v>
      </c>
      <c r="Z5866" t="s">
        <v>1909</v>
      </c>
      <c r="AA5866" t="s">
        <v>4624</v>
      </c>
      <c r="AB5866" s="198">
        <v>37165</v>
      </c>
      <c r="AC5866" s="198">
        <v>37256</v>
      </c>
    </row>
    <row r="5867" spans="1:29" x14ac:dyDescent="0.25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232500</v>
      </c>
      <c r="G5867" s="202">
        <v>1315321</v>
      </c>
      <c r="H5867" s="198">
        <v>37041.680462962962</v>
      </c>
      <c r="I5867" t="s">
        <v>1272</v>
      </c>
      <c r="M5867" t="s">
        <v>2946</v>
      </c>
      <c r="N5867" t="s">
        <v>1268</v>
      </c>
      <c r="O5867" t="s">
        <v>1537</v>
      </c>
      <c r="Q5867" s="199">
        <v>7500</v>
      </c>
      <c r="S5867" t="s">
        <v>2947</v>
      </c>
      <c r="T5867" t="s">
        <v>3255</v>
      </c>
      <c r="U5867" s="201">
        <v>4.0750000000000002</v>
      </c>
      <c r="V5867" t="s">
        <v>3407</v>
      </c>
      <c r="W5867" t="s">
        <v>1767</v>
      </c>
      <c r="X5867" t="s">
        <v>1269</v>
      </c>
      <c r="Y5867" t="s">
        <v>3275</v>
      </c>
      <c r="Z5867" t="s">
        <v>1909</v>
      </c>
      <c r="AA5867" t="s">
        <v>1302</v>
      </c>
      <c r="AB5867" s="198">
        <v>37073.875</v>
      </c>
      <c r="AC5867" s="198">
        <v>37103.875</v>
      </c>
    </row>
    <row r="5868" spans="1:29" x14ac:dyDescent="0.25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30</v>
      </c>
      <c r="F5868" s="213">
        <f t="shared" si="464"/>
        <v>225000</v>
      </c>
      <c r="G5868" s="202">
        <v>1315322</v>
      </c>
      <c r="H5868" s="198">
        <v>37041.681018518517</v>
      </c>
      <c r="I5868" t="s">
        <v>1062</v>
      </c>
      <c r="M5868" t="s">
        <v>2946</v>
      </c>
      <c r="N5868" t="s">
        <v>1268</v>
      </c>
      <c r="O5868" t="s">
        <v>111</v>
      </c>
      <c r="P5868" s="199">
        <v>7500</v>
      </c>
      <c r="S5868" t="s">
        <v>2947</v>
      </c>
      <c r="T5868" t="s">
        <v>3255</v>
      </c>
      <c r="U5868" s="201">
        <v>4.1849999999999996</v>
      </c>
      <c r="V5868" t="s">
        <v>1342</v>
      </c>
      <c r="W5868" t="s">
        <v>1767</v>
      </c>
      <c r="X5868" t="s">
        <v>1269</v>
      </c>
      <c r="Y5868" t="s">
        <v>3275</v>
      </c>
      <c r="Z5868" t="s">
        <v>1909</v>
      </c>
      <c r="AA5868" t="s">
        <v>1302</v>
      </c>
      <c r="AB5868" s="198">
        <v>37135.875</v>
      </c>
      <c r="AC5868" s="198">
        <v>37164.875</v>
      </c>
    </row>
    <row r="5869" spans="1:29" x14ac:dyDescent="0.25">
      <c r="A5869" s="44" t="str">
        <f t="shared" si="460"/>
        <v>US Crude Financial</v>
      </c>
      <c r="B5869" s="44" t="str">
        <f t="shared" si="461"/>
        <v>US</v>
      </c>
      <c r="C5869" s="44" t="str">
        <f t="shared" si="462"/>
        <v>Crude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1</v>
      </c>
      <c r="F5869" s="213">
        <f t="shared" si="464"/>
        <v>50000</v>
      </c>
      <c r="G5869" s="202">
        <v>1315325</v>
      </c>
      <c r="H5869" s="198">
        <v>37041.681030092594</v>
      </c>
      <c r="I5869" t="s">
        <v>1395</v>
      </c>
      <c r="M5869" t="s">
        <v>3086</v>
      </c>
      <c r="N5869" t="s">
        <v>1063</v>
      </c>
      <c r="O5869" t="s">
        <v>1344</v>
      </c>
      <c r="Q5869" s="199">
        <v>50000</v>
      </c>
      <c r="S5869" t="s">
        <v>2953</v>
      </c>
      <c r="T5869" t="s">
        <v>3255</v>
      </c>
      <c r="U5869" s="201">
        <v>28.43</v>
      </c>
      <c r="V5869" t="s">
        <v>3344</v>
      </c>
      <c r="W5869" t="s">
        <v>1065</v>
      </c>
      <c r="X5869" t="s">
        <v>1120</v>
      </c>
      <c r="Y5869" t="s">
        <v>1670</v>
      </c>
      <c r="Z5869" t="s">
        <v>1909</v>
      </c>
      <c r="AA5869" t="s">
        <v>1302</v>
      </c>
      <c r="AB5869" s="198">
        <v>37073</v>
      </c>
      <c r="AC5869" s="198">
        <v>37103</v>
      </c>
    </row>
    <row r="5870" spans="1:29" x14ac:dyDescent="0.25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31</v>
      </c>
      <c r="F5870" s="213">
        <f t="shared" si="464"/>
        <v>77500</v>
      </c>
      <c r="G5870" s="202">
        <v>1315326</v>
      </c>
      <c r="H5870" s="198">
        <v>37041.681064814817</v>
      </c>
      <c r="I5870" t="s">
        <v>1272</v>
      </c>
      <c r="M5870" t="s">
        <v>2946</v>
      </c>
      <c r="N5870" t="s">
        <v>1268</v>
      </c>
      <c r="O5870" t="s">
        <v>1537</v>
      </c>
      <c r="P5870" s="199">
        <v>2500</v>
      </c>
      <c r="S5870" t="s">
        <v>2947</v>
      </c>
      <c r="T5870" t="s">
        <v>3255</v>
      </c>
      <c r="U5870" s="201">
        <v>4.07</v>
      </c>
      <c r="V5870" t="s">
        <v>318</v>
      </c>
      <c r="W5870" t="s">
        <v>1767</v>
      </c>
      <c r="X5870" t="s">
        <v>1269</v>
      </c>
      <c r="Y5870" t="s">
        <v>3275</v>
      </c>
      <c r="Z5870" t="s">
        <v>1909</v>
      </c>
      <c r="AA5870" t="s">
        <v>1302</v>
      </c>
      <c r="AB5870" s="198">
        <v>37073.875</v>
      </c>
      <c r="AC5870" s="198">
        <v>37103.875</v>
      </c>
    </row>
    <row r="5871" spans="1:29" x14ac:dyDescent="0.25">
      <c r="A5871" s="44" t="str">
        <f t="shared" si="460"/>
        <v>US Crude Financial</v>
      </c>
      <c r="B5871" s="44" t="str">
        <f t="shared" si="461"/>
        <v>US</v>
      </c>
      <c r="C5871" s="44" t="str">
        <f t="shared" si="462"/>
        <v>Crude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1</v>
      </c>
      <c r="F5871" s="213">
        <f t="shared" si="464"/>
        <v>50000</v>
      </c>
      <c r="G5871" s="202">
        <v>1315327</v>
      </c>
      <c r="H5871" s="198">
        <v>37041.681967592594</v>
      </c>
      <c r="I5871" t="s">
        <v>2944</v>
      </c>
      <c r="M5871" t="s">
        <v>3086</v>
      </c>
      <c r="N5871" t="s">
        <v>1063</v>
      </c>
      <c r="O5871" t="s">
        <v>2972</v>
      </c>
      <c r="Q5871" s="199">
        <v>50000</v>
      </c>
      <c r="S5871" t="s">
        <v>2953</v>
      </c>
      <c r="T5871" t="s">
        <v>3255</v>
      </c>
      <c r="U5871" s="201">
        <v>28.45</v>
      </c>
      <c r="V5871" t="s">
        <v>1695</v>
      </c>
      <c r="W5871" t="s">
        <v>1065</v>
      </c>
      <c r="X5871" t="s">
        <v>1066</v>
      </c>
      <c r="Y5871" t="s">
        <v>1670</v>
      </c>
      <c r="Z5871" t="s">
        <v>1909</v>
      </c>
      <c r="AA5871" t="s">
        <v>1302</v>
      </c>
      <c r="AB5871" s="198">
        <v>37073</v>
      </c>
      <c r="AC5871" s="198">
        <v>37103</v>
      </c>
    </row>
    <row r="5872" spans="1:29" x14ac:dyDescent="0.25">
      <c r="A5872" s="44" t="str">
        <f t="shared" si="460"/>
        <v>US Crude Financial</v>
      </c>
      <c r="B5872" s="44" t="str">
        <f t="shared" si="461"/>
        <v>US</v>
      </c>
      <c r="C5872" s="44" t="str">
        <f t="shared" si="462"/>
        <v>Crude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1</v>
      </c>
      <c r="F5872" s="213">
        <f t="shared" si="464"/>
        <v>50000</v>
      </c>
      <c r="G5872" s="202">
        <v>1315328</v>
      </c>
      <c r="H5872" s="198">
        <v>37041.682025462964</v>
      </c>
      <c r="I5872" t="s">
        <v>2944</v>
      </c>
      <c r="M5872" t="s">
        <v>3086</v>
      </c>
      <c r="N5872" t="s">
        <v>1063</v>
      </c>
      <c r="O5872" t="s">
        <v>2972</v>
      </c>
      <c r="Q5872" s="199">
        <v>50000</v>
      </c>
      <c r="S5872" t="s">
        <v>2953</v>
      </c>
      <c r="T5872" t="s">
        <v>3255</v>
      </c>
      <c r="U5872" s="201">
        <v>28.47</v>
      </c>
      <c r="V5872" t="s">
        <v>1695</v>
      </c>
      <c r="W5872" t="s">
        <v>1065</v>
      </c>
      <c r="X5872" t="s">
        <v>1066</v>
      </c>
      <c r="Y5872" t="s">
        <v>1670</v>
      </c>
      <c r="Z5872" t="s">
        <v>1909</v>
      </c>
      <c r="AA5872" t="s">
        <v>1302</v>
      </c>
      <c r="AB5872" s="198">
        <v>37073</v>
      </c>
      <c r="AC5872" s="198">
        <v>37103</v>
      </c>
    </row>
    <row r="5873" spans="1:29" x14ac:dyDescent="0.25">
      <c r="A5873" s="44" t="str">
        <f t="shared" si="460"/>
        <v>US Crude Financial</v>
      </c>
      <c r="B5873" s="44" t="str">
        <f t="shared" si="461"/>
        <v>US</v>
      </c>
      <c r="C5873" s="44" t="str">
        <f t="shared" si="462"/>
        <v>Crude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50000</v>
      </c>
      <c r="G5873" s="202">
        <v>1315329</v>
      </c>
      <c r="H5873" s="198">
        <v>37041.682199074072</v>
      </c>
      <c r="I5873" t="s">
        <v>2944</v>
      </c>
      <c r="M5873" t="s">
        <v>3086</v>
      </c>
      <c r="N5873" t="s">
        <v>1063</v>
      </c>
      <c r="O5873" t="s">
        <v>2972</v>
      </c>
      <c r="Q5873" s="199">
        <v>50000</v>
      </c>
      <c r="S5873" t="s">
        <v>2953</v>
      </c>
      <c r="T5873" t="s">
        <v>3255</v>
      </c>
      <c r="U5873" s="201">
        <v>28.49</v>
      </c>
      <c r="V5873" t="s">
        <v>1695</v>
      </c>
      <c r="W5873" t="s">
        <v>1065</v>
      </c>
      <c r="X5873" t="s">
        <v>1066</v>
      </c>
      <c r="Y5873" t="s">
        <v>1670</v>
      </c>
      <c r="Z5873" t="s">
        <v>1909</v>
      </c>
      <c r="AA5873" t="s">
        <v>1302</v>
      </c>
      <c r="AB5873" s="198">
        <v>37073</v>
      </c>
      <c r="AC5873" s="198">
        <v>37103</v>
      </c>
    </row>
    <row r="5874" spans="1:29" x14ac:dyDescent="0.25">
      <c r="A5874" s="44" t="str">
        <f t="shared" si="460"/>
        <v>US Crude Financial</v>
      </c>
      <c r="B5874" s="44" t="str">
        <f t="shared" si="461"/>
        <v>US</v>
      </c>
      <c r="C5874" s="44" t="str">
        <f t="shared" si="462"/>
        <v>Crude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50000</v>
      </c>
      <c r="G5874" s="202">
        <v>1315330</v>
      </c>
      <c r="H5874" s="198">
        <v>37041.682592592595</v>
      </c>
      <c r="I5874" t="s">
        <v>1062</v>
      </c>
      <c r="M5874" t="s">
        <v>3086</v>
      </c>
      <c r="N5874" t="s">
        <v>1063</v>
      </c>
      <c r="O5874" t="s">
        <v>2972</v>
      </c>
      <c r="P5874" s="199">
        <v>50000</v>
      </c>
      <c r="S5874" t="s">
        <v>2953</v>
      </c>
      <c r="T5874" t="s">
        <v>3255</v>
      </c>
      <c r="U5874" s="201">
        <v>28.47</v>
      </c>
      <c r="V5874" t="s">
        <v>1513</v>
      </c>
      <c r="W5874" t="s">
        <v>1065</v>
      </c>
      <c r="X5874" t="s">
        <v>1066</v>
      </c>
      <c r="Y5874" t="s">
        <v>1670</v>
      </c>
      <c r="Z5874" t="s">
        <v>1909</v>
      </c>
      <c r="AA5874" t="s">
        <v>1302</v>
      </c>
      <c r="AB5874" s="198">
        <v>37073</v>
      </c>
      <c r="AC5874" s="198">
        <v>37103</v>
      </c>
    </row>
    <row r="5875" spans="1:29" x14ac:dyDescent="0.25">
      <c r="A5875" s="44" t="str">
        <f t="shared" si="460"/>
        <v>US Crude Financial</v>
      </c>
      <c r="B5875" s="44" t="str">
        <f t="shared" si="461"/>
        <v>US</v>
      </c>
      <c r="C5875" s="44" t="str">
        <f t="shared" si="462"/>
        <v>Crude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50000</v>
      </c>
      <c r="G5875" s="202">
        <v>1315331</v>
      </c>
      <c r="H5875" s="198">
        <v>37041.68409722222</v>
      </c>
      <c r="I5875" t="s">
        <v>1267</v>
      </c>
      <c r="M5875" t="s">
        <v>3086</v>
      </c>
      <c r="N5875" t="s">
        <v>1063</v>
      </c>
      <c r="O5875" t="s">
        <v>2972</v>
      </c>
      <c r="P5875" s="199">
        <v>50000</v>
      </c>
      <c r="S5875" t="s">
        <v>2953</v>
      </c>
      <c r="T5875" t="s">
        <v>3255</v>
      </c>
      <c r="U5875" s="201">
        <v>28.45</v>
      </c>
      <c r="V5875" t="s">
        <v>3127</v>
      </c>
      <c r="W5875" t="s">
        <v>1065</v>
      </c>
      <c r="X5875" t="s">
        <v>1066</v>
      </c>
      <c r="Y5875" t="s">
        <v>1670</v>
      </c>
      <c r="Z5875" t="s">
        <v>1909</v>
      </c>
      <c r="AA5875" t="s">
        <v>1302</v>
      </c>
      <c r="AB5875" s="198">
        <v>37073</v>
      </c>
      <c r="AC5875" s="198">
        <v>37103</v>
      </c>
    </row>
    <row r="5876" spans="1:29" x14ac:dyDescent="0.25">
      <c r="A5876" s="44" t="str">
        <f t="shared" si="460"/>
        <v>US Crude Financial</v>
      </c>
      <c r="B5876" s="44" t="str">
        <f t="shared" si="461"/>
        <v>US</v>
      </c>
      <c r="C5876" s="44" t="str">
        <f t="shared" si="462"/>
        <v>Crude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</v>
      </c>
      <c r="F5876" s="213">
        <f t="shared" si="464"/>
        <v>50000</v>
      </c>
      <c r="G5876" s="202">
        <v>1315332</v>
      </c>
      <c r="H5876" s="198">
        <v>37041.690300925926</v>
      </c>
      <c r="I5876" t="s">
        <v>1395</v>
      </c>
      <c r="M5876" t="s">
        <v>3086</v>
      </c>
      <c r="N5876" t="s">
        <v>1063</v>
      </c>
      <c r="O5876" t="s">
        <v>1344</v>
      </c>
      <c r="Q5876" s="199">
        <v>50000</v>
      </c>
      <c r="S5876" t="s">
        <v>2953</v>
      </c>
      <c r="T5876" t="s">
        <v>3255</v>
      </c>
      <c r="U5876" s="201">
        <v>28.47</v>
      </c>
      <c r="V5876" t="s">
        <v>3344</v>
      </c>
      <c r="W5876" t="s">
        <v>1065</v>
      </c>
      <c r="X5876" t="s">
        <v>1120</v>
      </c>
      <c r="Y5876" t="s">
        <v>1670</v>
      </c>
      <c r="Z5876" t="s">
        <v>1909</v>
      </c>
      <c r="AA5876" t="s">
        <v>1302</v>
      </c>
      <c r="AB5876" s="198">
        <v>37073</v>
      </c>
      <c r="AC5876" s="198">
        <v>37103</v>
      </c>
    </row>
    <row r="5877" spans="1:29" x14ac:dyDescent="0.25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30</v>
      </c>
      <c r="F5877" s="213">
        <f t="shared" si="464"/>
        <v>300000</v>
      </c>
      <c r="G5877" s="202">
        <v>1315333</v>
      </c>
      <c r="H5877" s="198">
        <v>37041.690439814818</v>
      </c>
      <c r="I5877" t="s">
        <v>1573</v>
      </c>
      <c r="M5877" t="s">
        <v>2946</v>
      </c>
      <c r="N5877" t="s">
        <v>1268</v>
      </c>
      <c r="O5877" t="s">
        <v>111</v>
      </c>
      <c r="P5877" s="199">
        <v>10000</v>
      </c>
      <c r="S5877" t="s">
        <v>2947</v>
      </c>
      <c r="T5877" t="s">
        <v>3255</v>
      </c>
      <c r="U5877" s="201">
        <v>4.18</v>
      </c>
      <c r="V5877" t="s">
        <v>1217</v>
      </c>
      <c r="W5877" t="s">
        <v>1767</v>
      </c>
      <c r="X5877" t="s">
        <v>1269</v>
      </c>
      <c r="Y5877" t="s">
        <v>3275</v>
      </c>
      <c r="Z5877" t="s">
        <v>1909</v>
      </c>
      <c r="AA5877" t="s">
        <v>1302</v>
      </c>
      <c r="AB5877" s="198">
        <v>37135.875</v>
      </c>
      <c r="AC5877" s="198">
        <v>37164.875</v>
      </c>
    </row>
    <row r="5878" spans="1:29" x14ac:dyDescent="0.25">
      <c r="A5878" s="44" t="str">
        <f t="shared" si="460"/>
        <v>US Natural Gas Financial</v>
      </c>
      <c r="B5878" s="44" t="str">
        <f t="shared" si="461"/>
        <v>US</v>
      </c>
      <c r="C5878" s="44" t="str">
        <f t="shared" si="462"/>
        <v>Natural Gas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31</v>
      </c>
      <c r="F5878" s="213">
        <f t="shared" si="464"/>
        <v>310000</v>
      </c>
      <c r="G5878" s="202">
        <v>1315336</v>
      </c>
      <c r="H5878" s="198">
        <v>37041.696250000001</v>
      </c>
      <c r="I5878" t="s">
        <v>60</v>
      </c>
      <c r="M5878" t="s">
        <v>2946</v>
      </c>
      <c r="N5878" t="s">
        <v>1268</v>
      </c>
      <c r="O5878" t="s">
        <v>1278</v>
      </c>
      <c r="P5878" s="199">
        <v>10000</v>
      </c>
      <c r="S5878" t="s">
        <v>2947</v>
      </c>
      <c r="T5878" t="s">
        <v>3255</v>
      </c>
      <c r="U5878" s="201">
        <v>4.1375000000000002</v>
      </c>
      <c r="V5878" t="s">
        <v>3166</v>
      </c>
      <c r="W5878" t="s">
        <v>1767</v>
      </c>
      <c r="X5878" t="s">
        <v>1269</v>
      </c>
      <c r="Y5878" t="s">
        <v>3275</v>
      </c>
      <c r="Z5878" t="s">
        <v>1909</v>
      </c>
      <c r="AA5878" t="s">
        <v>1302</v>
      </c>
      <c r="AB5878" s="198">
        <v>37104.875</v>
      </c>
      <c r="AC5878" s="198">
        <v>37134.875</v>
      </c>
    </row>
    <row r="5879" spans="1:29" x14ac:dyDescent="0.25">
      <c r="A5879" s="44" t="str">
        <f t="shared" si="460"/>
        <v>US Natural Gas Financial</v>
      </c>
      <c r="B5879" s="44" t="str">
        <f t="shared" si="461"/>
        <v>US</v>
      </c>
      <c r="C5879" s="44" t="str">
        <f t="shared" si="462"/>
        <v>Natural Gas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31</v>
      </c>
      <c r="F5879" s="213">
        <f t="shared" si="464"/>
        <v>155000</v>
      </c>
      <c r="G5879" s="202">
        <v>1315338</v>
      </c>
      <c r="H5879" s="198">
        <v>37041.70076388889</v>
      </c>
      <c r="I5879" t="s">
        <v>3151</v>
      </c>
      <c r="M5879" t="s">
        <v>2946</v>
      </c>
      <c r="N5879" t="s">
        <v>1268</v>
      </c>
      <c r="O5879" t="s">
        <v>1537</v>
      </c>
      <c r="Q5879" s="199">
        <v>5000</v>
      </c>
      <c r="S5879" t="s">
        <v>2947</v>
      </c>
      <c r="T5879" t="s">
        <v>3255</v>
      </c>
      <c r="U5879" s="201">
        <v>4.0650000000000004</v>
      </c>
      <c r="V5879" t="s">
        <v>1544</v>
      </c>
      <c r="W5879" t="s">
        <v>1767</v>
      </c>
      <c r="X5879" t="s">
        <v>1269</v>
      </c>
      <c r="Y5879" t="s">
        <v>3275</v>
      </c>
      <c r="Z5879" t="s">
        <v>1909</v>
      </c>
      <c r="AA5879" t="s">
        <v>1302</v>
      </c>
      <c r="AB5879" s="198">
        <v>37073.875</v>
      </c>
      <c r="AC5879" s="198">
        <v>37103.875</v>
      </c>
    </row>
    <row r="5880" spans="1:29" x14ac:dyDescent="0.25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155000</v>
      </c>
      <c r="G5880" s="202">
        <v>1315339</v>
      </c>
      <c r="H5880" s="198">
        <v>37041.701597222222</v>
      </c>
      <c r="I5880" t="s">
        <v>1272</v>
      </c>
      <c r="M5880" t="s">
        <v>2946</v>
      </c>
      <c r="N5880" t="s">
        <v>1268</v>
      </c>
      <c r="O5880" t="s">
        <v>1537</v>
      </c>
      <c r="Q5880" s="199">
        <v>5000</v>
      </c>
      <c r="S5880" t="s">
        <v>2947</v>
      </c>
      <c r="T5880" t="s">
        <v>3255</v>
      </c>
      <c r="U5880" s="201">
        <v>4.0650000000000004</v>
      </c>
      <c r="V5880" t="s">
        <v>3407</v>
      </c>
      <c r="W5880" t="s">
        <v>1767</v>
      </c>
      <c r="X5880" t="s">
        <v>1269</v>
      </c>
      <c r="Y5880" t="s">
        <v>3275</v>
      </c>
      <c r="Z5880" t="s">
        <v>1909</v>
      </c>
      <c r="AA5880" t="s">
        <v>1302</v>
      </c>
      <c r="AB5880" s="198">
        <v>37073.875</v>
      </c>
      <c r="AC5880" s="198">
        <v>37103.875</v>
      </c>
    </row>
    <row r="5881" spans="1:29" x14ac:dyDescent="0.25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310000</v>
      </c>
      <c r="G5881" s="202">
        <v>1315340</v>
      </c>
      <c r="H5881" s="198">
        <v>37041.707777777781</v>
      </c>
      <c r="I5881" t="s">
        <v>1600</v>
      </c>
      <c r="M5881" t="s">
        <v>2946</v>
      </c>
      <c r="N5881" t="s">
        <v>1268</v>
      </c>
      <c r="O5881" t="s">
        <v>1537</v>
      </c>
      <c r="P5881" s="199">
        <v>10000</v>
      </c>
      <c r="S5881" t="s">
        <v>2947</v>
      </c>
      <c r="T5881" t="s">
        <v>3255</v>
      </c>
      <c r="U5881" s="201">
        <v>4.0599999999999996</v>
      </c>
      <c r="V5881" t="s">
        <v>3387</v>
      </c>
      <c r="W5881" t="s">
        <v>1767</v>
      </c>
      <c r="X5881" t="s">
        <v>1269</v>
      </c>
      <c r="Y5881" t="s">
        <v>3275</v>
      </c>
      <c r="Z5881" t="s">
        <v>1909</v>
      </c>
      <c r="AA5881" t="s">
        <v>1302</v>
      </c>
      <c r="AB5881" s="198">
        <v>37073.875</v>
      </c>
      <c r="AC5881" s="198">
        <v>37103.875</v>
      </c>
    </row>
    <row r="5882" spans="1:29" x14ac:dyDescent="0.25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31</v>
      </c>
      <c r="F5882" s="213">
        <f t="shared" si="464"/>
        <v>310000</v>
      </c>
      <c r="G5882" s="202">
        <v>1315341</v>
      </c>
      <c r="H5882" s="198">
        <v>37041.713993055557</v>
      </c>
      <c r="I5882" t="s">
        <v>1523</v>
      </c>
      <c r="M5882" t="s">
        <v>2946</v>
      </c>
      <c r="N5882" t="s">
        <v>1268</v>
      </c>
      <c r="O5882" t="s">
        <v>1537</v>
      </c>
      <c r="Q5882" s="199">
        <v>10000</v>
      </c>
      <c r="S5882" t="s">
        <v>2947</v>
      </c>
      <c r="T5882" t="s">
        <v>3255</v>
      </c>
      <c r="U5882" s="201">
        <v>4.0650000000000004</v>
      </c>
      <c r="V5882" t="s">
        <v>1115</v>
      </c>
      <c r="W5882" t="s">
        <v>1767</v>
      </c>
      <c r="X5882" t="s">
        <v>1269</v>
      </c>
      <c r="Y5882" t="s">
        <v>3275</v>
      </c>
      <c r="Z5882" t="s">
        <v>1909</v>
      </c>
      <c r="AA5882" t="s">
        <v>1302</v>
      </c>
      <c r="AB5882" s="198">
        <v>37073.875</v>
      </c>
      <c r="AC5882" s="198">
        <v>37103.875</v>
      </c>
    </row>
    <row r="5883" spans="1:29" x14ac:dyDescent="0.25">
      <c r="A5883" s="44" t="str">
        <f t="shared" si="460"/>
        <v>US Natural Gas Financial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Financial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310000</v>
      </c>
      <c r="G5883" s="202">
        <v>1315342</v>
      </c>
      <c r="H5883" s="198">
        <v>37041.746377314812</v>
      </c>
      <c r="I5883" t="s">
        <v>1241</v>
      </c>
      <c r="M5883" t="s">
        <v>2946</v>
      </c>
      <c r="N5883" t="s">
        <v>1268</v>
      </c>
      <c r="O5883" t="s">
        <v>1537</v>
      </c>
      <c r="P5883" s="199">
        <v>10000</v>
      </c>
      <c r="S5883" t="s">
        <v>2947</v>
      </c>
      <c r="T5883" t="s">
        <v>3255</v>
      </c>
      <c r="U5883" s="201">
        <v>4.0599999999999996</v>
      </c>
      <c r="V5883" t="s">
        <v>367</v>
      </c>
      <c r="W5883" t="s">
        <v>1767</v>
      </c>
      <c r="X5883" t="s">
        <v>1269</v>
      </c>
      <c r="Y5883" t="s">
        <v>3275</v>
      </c>
      <c r="Z5883" t="s">
        <v>1909</v>
      </c>
      <c r="AA5883" t="s">
        <v>1302</v>
      </c>
      <c r="AB5883" s="198">
        <v>37073.875</v>
      </c>
      <c r="AC5883" s="198">
        <v>37103.875</v>
      </c>
    </row>
    <row r="5884" spans="1:29" x14ac:dyDescent="0.25">
      <c r="A5884" s="44" t="str">
        <f t="shared" si="460"/>
        <v>US Natural Gas Financial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Financial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310000</v>
      </c>
      <c r="G5884" s="202">
        <v>1315343</v>
      </c>
      <c r="H5884" s="198">
        <v>37041.74728009259</v>
      </c>
      <c r="I5884" t="s">
        <v>1241</v>
      </c>
      <c r="M5884" t="s">
        <v>2946</v>
      </c>
      <c r="N5884" t="s">
        <v>1268</v>
      </c>
      <c r="O5884" t="s">
        <v>1537</v>
      </c>
      <c r="P5884" s="199">
        <v>10000</v>
      </c>
      <c r="S5884" t="s">
        <v>2947</v>
      </c>
      <c r="T5884" t="s">
        <v>3255</v>
      </c>
      <c r="U5884" s="201">
        <v>4.0549999999999997</v>
      </c>
      <c r="V5884" t="s">
        <v>3385</v>
      </c>
      <c r="W5884" t="s">
        <v>1767</v>
      </c>
      <c r="X5884" t="s">
        <v>1269</v>
      </c>
      <c r="Y5884" t="s">
        <v>3275</v>
      </c>
      <c r="Z5884" t="s">
        <v>1909</v>
      </c>
      <c r="AA5884" t="s">
        <v>1302</v>
      </c>
      <c r="AB5884" s="198">
        <v>37073.875</v>
      </c>
      <c r="AC5884" s="198">
        <v>37103.875</v>
      </c>
    </row>
    <row r="5885" spans="1:29" x14ac:dyDescent="0.25">
      <c r="A5885" s="44" t="str">
        <f t="shared" si="460"/>
        <v>US Natural Gas Financial</v>
      </c>
      <c r="B5885" s="44" t="str">
        <f t="shared" si="461"/>
        <v>US</v>
      </c>
      <c r="C5885" s="44" t="str">
        <f t="shared" si="462"/>
        <v>Natural Gas</v>
      </c>
      <c r="D5885" s="44" t="str">
        <f t="shared" si="463"/>
        <v>Financial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155000</v>
      </c>
      <c r="G5885" s="202">
        <v>1315345</v>
      </c>
      <c r="H5885" s="198">
        <v>37041.749722222223</v>
      </c>
      <c r="I5885" t="s">
        <v>1600</v>
      </c>
      <c r="M5885" t="s">
        <v>2946</v>
      </c>
      <c r="N5885" t="s">
        <v>1268</v>
      </c>
      <c r="O5885" t="s">
        <v>1537</v>
      </c>
      <c r="P5885" s="199">
        <v>5000</v>
      </c>
      <c r="S5885" t="s">
        <v>2947</v>
      </c>
      <c r="T5885" t="s">
        <v>3255</v>
      </c>
      <c r="U5885" s="201">
        <v>4.05</v>
      </c>
      <c r="V5885" t="s">
        <v>1133</v>
      </c>
      <c r="W5885" t="s">
        <v>1767</v>
      </c>
      <c r="X5885" t="s">
        <v>1269</v>
      </c>
      <c r="Y5885" t="s">
        <v>3275</v>
      </c>
      <c r="Z5885" t="s">
        <v>1909</v>
      </c>
      <c r="AA5885" t="s">
        <v>1302</v>
      </c>
      <c r="AB5885" s="198">
        <v>37073.875</v>
      </c>
      <c r="AC5885" s="198">
        <v>37103.875</v>
      </c>
    </row>
    <row r="5886" spans="1:29" x14ac:dyDescent="0.25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31</v>
      </c>
      <c r="F5886" s="213">
        <f t="shared" si="464"/>
        <v>310000</v>
      </c>
      <c r="G5886" s="202">
        <v>1315347</v>
      </c>
      <c r="H5886" s="198">
        <v>37041.768935185188</v>
      </c>
      <c r="I5886" t="s">
        <v>75</v>
      </c>
      <c r="M5886" t="s">
        <v>2946</v>
      </c>
      <c r="N5886" t="s">
        <v>1268</v>
      </c>
      <c r="O5886" t="s">
        <v>1537</v>
      </c>
      <c r="P5886" s="199">
        <v>10000</v>
      </c>
      <c r="S5886" t="s">
        <v>2947</v>
      </c>
      <c r="T5886" t="s">
        <v>3255</v>
      </c>
      <c r="U5886" s="201">
        <v>4.0449999999999999</v>
      </c>
      <c r="V5886" t="s">
        <v>1466</v>
      </c>
      <c r="W5886" t="s">
        <v>1767</v>
      </c>
      <c r="X5886" t="s">
        <v>1269</v>
      </c>
      <c r="Y5886" t="s">
        <v>3275</v>
      </c>
      <c r="Z5886" t="s">
        <v>1909</v>
      </c>
      <c r="AA5886" t="s">
        <v>1302</v>
      </c>
      <c r="AB5886" s="198">
        <v>37073.875</v>
      </c>
      <c r="AC5886" s="198">
        <v>37103.875</v>
      </c>
    </row>
    <row r="5887" spans="1:29" x14ac:dyDescent="0.25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155000</v>
      </c>
      <c r="G5887" s="202">
        <v>1315348</v>
      </c>
      <c r="H5887" s="198">
        <v>37041.771539351852</v>
      </c>
      <c r="I5887" t="s">
        <v>2976</v>
      </c>
      <c r="M5887" t="s">
        <v>2946</v>
      </c>
      <c r="N5887" t="s">
        <v>1268</v>
      </c>
      <c r="O5887" t="s">
        <v>1537</v>
      </c>
      <c r="Q5887" s="199">
        <v>5000</v>
      </c>
      <c r="S5887" t="s">
        <v>2947</v>
      </c>
      <c r="T5887" t="s">
        <v>3255</v>
      </c>
      <c r="U5887" s="201">
        <v>4.05</v>
      </c>
      <c r="V5887" t="s">
        <v>3214</v>
      </c>
      <c r="W5887" t="s">
        <v>1767</v>
      </c>
      <c r="X5887" t="s">
        <v>1269</v>
      </c>
      <c r="Y5887" t="s">
        <v>3275</v>
      </c>
      <c r="Z5887" t="s">
        <v>1909</v>
      </c>
      <c r="AA5887" t="s">
        <v>1302</v>
      </c>
      <c r="AB5887" s="198">
        <v>37073.875</v>
      </c>
      <c r="AC5887" s="198">
        <v>37103.875</v>
      </c>
    </row>
    <row r="5888" spans="1:29" x14ac:dyDescent="0.25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155000</v>
      </c>
      <c r="G5888" s="202">
        <v>1315361</v>
      </c>
      <c r="H5888" s="198">
        <v>37041.77684027778</v>
      </c>
      <c r="I5888" t="s">
        <v>1600</v>
      </c>
      <c r="M5888" t="s">
        <v>2946</v>
      </c>
      <c r="N5888" t="s">
        <v>1268</v>
      </c>
      <c r="O5888" t="s">
        <v>1537</v>
      </c>
      <c r="P5888" s="199">
        <v>5000</v>
      </c>
      <c r="S5888" t="s">
        <v>2947</v>
      </c>
      <c r="T5888" t="s">
        <v>3255</v>
      </c>
      <c r="U5888" s="201">
        <v>4.08</v>
      </c>
      <c r="V5888" t="s">
        <v>1133</v>
      </c>
      <c r="W5888" t="s">
        <v>1767</v>
      </c>
      <c r="X5888" t="s">
        <v>1269</v>
      </c>
      <c r="Y5888" t="s">
        <v>3275</v>
      </c>
      <c r="Z5888" t="s">
        <v>1909</v>
      </c>
      <c r="AA5888" t="s">
        <v>1302</v>
      </c>
      <c r="AB5888" s="198">
        <v>37073.875</v>
      </c>
      <c r="AC5888" s="198">
        <v>37103.875</v>
      </c>
    </row>
    <row r="5889" spans="1:29" x14ac:dyDescent="0.25">
      <c r="A5889" s="44" t="str">
        <f t="shared" si="460"/>
        <v>US Natural Gas Financial</v>
      </c>
      <c r="B5889" s="44" t="str">
        <f t="shared" si="461"/>
        <v>US</v>
      </c>
      <c r="C5889" s="44" t="str">
        <f t="shared" si="462"/>
        <v>Natural Gas</v>
      </c>
      <c r="D5889" s="44" t="str">
        <f t="shared" si="463"/>
        <v>Financial</v>
      </c>
      <c r="E5889" s="44">
        <f>IF(VLOOKUP(S5889,'DD-Lookup'!$J$6:$L$50,3,FALSE)="Monthly",(YEAR(AC5889)-YEAR(AB5889))*12+MONTH(AC5889)-MONTH(AB5889)+1,(AC5889-AB5889+1))</f>
        <v>30</v>
      </c>
      <c r="F5889" s="213">
        <f t="shared" si="464"/>
        <v>300000</v>
      </c>
      <c r="G5889" s="202">
        <v>1315364</v>
      </c>
      <c r="H5889" s="198">
        <v>37041.780636574076</v>
      </c>
      <c r="I5889" t="s">
        <v>1532</v>
      </c>
      <c r="M5889" t="s">
        <v>2946</v>
      </c>
      <c r="N5889" t="s">
        <v>1268</v>
      </c>
      <c r="O5889" t="s">
        <v>111</v>
      </c>
      <c r="P5889" s="199">
        <v>10000</v>
      </c>
      <c r="S5889" t="s">
        <v>2947</v>
      </c>
      <c r="T5889" t="s">
        <v>3255</v>
      </c>
      <c r="U5889" s="201">
        <v>4.1849999999999996</v>
      </c>
      <c r="V5889" t="s">
        <v>1514</v>
      </c>
      <c r="W5889" t="s">
        <v>1767</v>
      </c>
      <c r="X5889" t="s">
        <v>1269</v>
      </c>
      <c r="Y5889" t="s">
        <v>3275</v>
      </c>
      <c r="Z5889" t="s">
        <v>1909</v>
      </c>
      <c r="AA5889" t="s">
        <v>1302</v>
      </c>
      <c r="AB5889" s="198">
        <v>37135.875</v>
      </c>
      <c r="AC5889" s="198">
        <v>37164.875</v>
      </c>
    </row>
    <row r="5890" spans="1:29" x14ac:dyDescent="0.25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310000</v>
      </c>
      <c r="G5890" s="202">
        <v>1315384</v>
      </c>
      <c r="H5890" s="198">
        <v>37041.826516203706</v>
      </c>
      <c r="I5890" t="s">
        <v>1532</v>
      </c>
      <c r="M5890" t="s">
        <v>2946</v>
      </c>
      <c r="N5890" t="s">
        <v>1268</v>
      </c>
      <c r="O5890" t="s">
        <v>1537</v>
      </c>
      <c r="Q5890" s="199">
        <v>10000</v>
      </c>
      <c r="S5890" t="s">
        <v>2947</v>
      </c>
      <c r="T5890" t="s">
        <v>3255</v>
      </c>
      <c r="U5890" s="201">
        <v>4.0350000000000001</v>
      </c>
      <c r="V5890" t="s">
        <v>1514</v>
      </c>
      <c r="W5890" t="s">
        <v>1767</v>
      </c>
      <c r="X5890" t="s">
        <v>1269</v>
      </c>
      <c r="Y5890" t="s">
        <v>3275</v>
      </c>
      <c r="Z5890" t="s">
        <v>1909</v>
      </c>
      <c r="AA5890" t="s">
        <v>1302</v>
      </c>
      <c r="AB5890" s="198">
        <v>37073.875</v>
      </c>
      <c r="AC5890" s="198">
        <v>37103.875</v>
      </c>
    </row>
    <row r="5891" spans="1:29" x14ac:dyDescent="0.25">
      <c r="A5891" s="44" t="str">
        <f t="shared" si="460"/>
        <v>US Natural Gas Financial</v>
      </c>
      <c r="B5891" s="44" t="str">
        <f t="shared" si="461"/>
        <v>US</v>
      </c>
      <c r="C5891" s="44" t="str">
        <f t="shared" si="462"/>
        <v>Natural Gas</v>
      </c>
      <c r="D5891" s="44" t="str">
        <f t="shared" si="463"/>
        <v>Financial</v>
      </c>
      <c r="E5891" s="44">
        <f>IF(VLOOKUP(S5891,'DD-Lookup'!$J$6:$L$50,3,FALSE)="Monthly",(YEAR(AC5891)-YEAR(AB5891))*12+MONTH(AC5891)-MONTH(AB5891)+1,(AC5891-AB5891+1))</f>
        <v>31</v>
      </c>
      <c r="F5891" s="213">
        <f t="shared" si="464"/>
        <v>155000</v>
      </c>
      <c r="G5891" s="202">
        <v>1315385</v>
      </c>
      <c r="H5891" s="198">
        <v>37041.82671296296</v>
      </c>
      <c r="I5891" t="s">
        <v>3227</v>
      </c>
      <c r="M5891" t="s">
        <v>2946</v>
      </c>
      <c r="N5891" t="s">
        <v>1268</v>
      </c>
      <c r="O5891" t="s">
        <v>1537</v>
      </c>
      <c r="Q5891" s="199">
        <v>5000</v>
      </c>
      <c r="S5891" t="s">
        <v>2947</v>
      </c>
      <c r="T5891" t="s">
        <v>3255</v>
      </c>
      <c r="U5891" s="201">
        <v>4.04</v>
      </c>
      <c r="V5891" t="s">
        <v>3198</v>
      </c>
      <c r="W5891" t="s">
        <v>1767</v>
      </c>
      <c r="X5891" t="s">
        <v>1269</v>
      </c>
      <c r="Y5891" t="s">
        <v>3275</v>
      </c>
      <c r="Z5891" t="s">
        <v>1909</v>
      </c>
      <c r="AA5891" t="s">
        <v>1302</v>
      </c>
      <c r="AB5891" s="198">
        <v>37073.875</v>
      </c>
      <c r="AC5891" s="198">
        <v>37103.875</v>
      </c>
    </row>
    <row r="5892" spans="1:29" x14ac:dyDescent="0.25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31</v>
      </c>
      <c r="F5892" s="213">
        <f t="shared" si="464"/>
        <v>155000</v>
      </c>
      <c r="G5892" s="202">
        <v>1315386</v>
      </c>
      <c r="H5892" s="198">
        <v>37041.827060185184</v>
      </c>
      <c r="I5892" t="s">
        <v>75</v>
      </c>
      <c r="M5892" t="s">
        <v>2946</v>
      </c>
      <c r="N5892" t="s">
        <v>1268</v>
      </c>
      <c r="O5892" t="s">
        <v>1537</v>
      </c>
      <c r="Q5892" s="199">
        <v>5000</v>
      </c>
      <c r="S5892" t="s">
        <v>2947</v>
      </c>
      <c r="T5892" t="s">
        <v>3255</v>
      </c>
      <c r="U5892" s="201">
        <v>4.04</v>
      </c>
      <c r="V5892" t="s">
        <v>1466</v>
      </c>
      <c r="W5892" t="s">
        <v>1767</v>
      </c>
      <c r="X5892" t="s">
        <v>1269</v>
      </c>
      <c r="Y5892" t="s">
        <v>3275</v>
      </c>
      <c r="Z5892" t="s">
        <v>1909</v>
      </c>
      <c r="AA5892" t="s">
        <v>1302</v>
      </c>
      <c r="AB5892" s="198">
        <v>37073.875</v>
      </c>
      <c r="AC5892" s="198">
        <v>37103.875</v>
      </c>
    </row>
    <row r="5893" spans="1:29" x14ac:dyDescent="0.25">
      <c r="A5893" s="44" t="str">
        <f t="shared" si="460"/>
        <v>US Natural Gas Financial</v>
      </c>
      <c r="B5893" s="44" t="str">
        <f t="shared" si="461"/>
        <v>US</v>
      </c>
      <c r="C5893" s="44" t="str">
        <f t="shared" si="462"/>
        <v>Natural Gas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31</v>
      </c>
      <c r="F5893" s="213">
        <f t="shared" si="464"/>
        <v>310000</v>
      </c>
      <c r="G5893" s="202">
        <v>1315389</v>
      </c>
      <c r="H5893" s="198">
        <v>37041.828715277778</v>
      </c>
      <c r="I5893" t="s">
        <v>1600</v>
      </c>
      <c r="M5893" t="s">
        <v>2946</v>
      </c>
      <c r="N5893" t="s">
        <v>1268</v>
      </c>
      <c r="O5893" t="s">
        <v>1537</v>
      </c>
      <c r="Q5893" s="199">
        <v>10000</v>
      </c>
      <c r="S5893" t="s">
        <v>2947</v>
      </c>
      <c r="T5893" t="s">
        <v>3255</v>
      </c>
      <c r="U5893" s="201">
        <v>4.0449999999999999</v>
      </c>
      <c r="V5893" t="s">
        <v>1133</v>
      </c>
      <c r="W5893" t="s">
        <v>1767</v>
      </c>
      <c r="X5893" t="s">
        <v>1269</v>
      </c>
      <c r="Y5893" t="s">
        <v>3275</v>
      </c>
      <c r="Z5893" t="s">
        <v>1909</v>
      </c>
      <c r="AA5893" t="s">
        <v>1302</v>
      </c>
      <c r="AB5893" s="198">
        <v>37073.875</v>
      </c>
      <c r="AC5893" s="198">
        <v>37103.875</v>
      </c>
    </row>
    <row r="5894" spans="1:29" x14ac:dyDescent="0.25">
      <c r="A5894" s="44" t="str">
        <f t="shared" si="460"/>
        <v>US Natural Gas Financial</v>
      </c>
      <c r="B5894" s="44" t="str">
        <f t="shared" si="461"/>
        <v>US</v>
      </c>
      <c r="C5894" s="44" t="str">
        <f t="shared" si="462"/>
        <v>Natural Gas</v>
      </c>
      <c r="D5894" s="44" t="str">
        <f t="shared" si="463"/>
        <v>Financial</v>
      </c>
      <c r="E5894" s="44">
        <f>IF(VLOOKUP(S5894,'DD-Lookup'!$J$6:$L$50,3,FALSE)="Monthly",(YEAR(AC5894)-YEAR(AB5894))*12+MONTH(AC5894)-MONTH(AB5894)+1,(AC5894-AB5894+1))</f>
        <v>31</v>
      </c>
      <c r="F5894" s="213">
        <f t="shared" si="464"/>
        <v>155000</v>
      </c>
      <c r="G5894" s="202">
        <v>1315390</v>
      </c>
      <c r="H5894" s="198">
        <v>37041.846562500003</v>
      </c>
      <c r="I5894" t="s">
        <v>2976</v>
      </c>
      <c r="M5894" t="s">
        <v>2946</v>
      </c>
      <c r="N5894" t="s">
        <v>1268</v>
      </c>
      <c r="O5894" t="s">
        <v>1537</v>
      </c>
      <c r="Q5894" s="199">
        <v>5000</v>
      </c>
      <c r="S5894" t="s">
        <v>2947</v>
      </c>
      <c r="T5894" t="s">
        <v>3255</v>
      </c>
      <c r="U5894" s="201">
        <v>4.05</v>
      </c>
      <c r="V5894" t="s">
        <v>3214</v>
      </c>
      <c r="W5894" t="s">
        <v>1767</v>
      </c>
      <c r="X5894" t="s">
        <v>1269</v>
      </c>
      <c r="Y5894" t="s">
        <v>3275</v>
      </c>
      <c r="Z5894" t="s">
        <v>1909</v>
      </c>
      <c r="AA5894" t="s">
        <v>1302</v>
      </c>
      <c r="AB5894" s="198">
        <v>37073.875</v>
      </c>
      <c r="AC5894" s="198">
        <v>37103.875</v>
      </c>
    </row>
    <row r="5895" spans="1:29" x14ac:dyDescent="0.25">
      <c r="A5895" s="44" t="str">
        <f t="shared" si="460"/>
        <v>US Natural Gas Financial</v>
      </c>
      <c r="B5895" s="44" t="str">
        <f t="shared" si="461"/>
        <v>US</v>
      </c>
      <c r="C5895" s="44" t="str">
        <f t="shared" si="462"/>
        <v>Natural Gas</v>
      </c>
      <c r="D5895" s="44" t="str">
        <f t="shared" si="463"/>
        <v>Financial</v>
      </c>
      <c r="E5895" s="44">
        <f>IF(VLOOKUP(S5895,'DD-Lookup'!$J$6:$L$50,3,FALSE)="Monthly",(YEAR(AC5895)-YEAR(AB5895))*12+MONTH(AC5895)-MONTH(AB5895)+1,(AC5895-AB5895+1))</f>
        <v>31</v>
      </c>
      <c r="F5895" s="213">
        <f t="shared" si="464"/>
        <v>310000</v>
      </c>
      <c r="G5895" s="202">
        <v>1315395</v>
      </c>
      <c r="H5895" s="198">
        <v>37041.855798611112</v>
      </c>
      <c r="I5895" t="s">
        <v>3227</v>
      </c>
      <c r="M5895" t="s">
        <v>2946</v>
      </c>
      <c r="N5895" t="s">
        <v>1268</v>
      </c>
      <c r="O5895" t="s">
        <v>1537</v>
      </c>
      <c r="P5895" s="199">
        <v>10000</v>
      </c>
      <c r="S5895" t="s">
        <v>2947</v>
      </c>
      <c r="T5895" t="s">
        <v>3255</v>
      </c>
      <c r="U5895" s="201">
        <v>4.0350000000000001</v>
      </c>
      <c r="V5895" t="s">
        <v>3198</v>
      </c>
      <c r="W5895" t="s">
        <v>1767</v>
      </c>
      <c r="X5895" t="s">
        <v>1269</v>
      </c>
      <c r="Y5895" t="s">
        <v>3275</v>
      </c>
      <c r="Z5895" t="s">
        <v>1909</v>
      </c>
      <c r="AA5895" t="s">
        <v>1302</v>
      </c>
      <c r="AB5895" s="198">
        <v>37073.875</v>
      </c>
      <c r="AC5895" s="198">
        <v>37103.875</v>
      </c>
    </row>
    <row r="5896" spans="1:29" x14ac:dyDescent="0.25">
      <c r="A5896" s="44" t="str">
        <f t="shared" si="460"/>
        <v>US Natural Gas Financial</v>
      </c>
      <c r="B5896" s="44" t="str">
        <f t="shared" si="461"/>
        <v>US</v>
      </c>
      <c r="C5896" s="44" t="str">
        <f t="shared" si="462"/>
        <v>Natural Gas</v>
      </c>
      <c r="D5896" s="44" t="str">
        <f t="shared" si="463"/>
        <v>Financial</v>
      </c>
      <c r="E5896" s="44">
        <f>IF(VLOOKUP(S5896,'DD-Lookup'!$J$6:$L$50,3,FALSE)="Monthly",(YEAR(AC5896)-YEAR(AB5896))*12+MONTH(AC5896)-MONTH(AB5896)+1,(AC5896-AB5896+1))</f>
        <v>31</v>
      </c>
      <c r="F5896" s="213">
        <f t="shared" si="464"/>
        <v>77500</v>
      </c>
      <c r="G5896" s="202">
        <v>1315400</v>
      </c>
      <c r="H5896" s="198">
        <v>37041.902013888888</v>
      </c>
      <c r="I5896" t="s">
        <v>1272</v>
      </c>
      <c r="M5896" t="s">
        <v>2946</v>
      </c>
      <c r="N5896" t="s">
        <v>1268</v>
      </c>
      <c r="O5896" t="s">
        <v>1537</v>
      </c>
      <c r="Q5896" s="199">
        <v>2500</v>
      </c>
      <c r="S5896" t="s">
        <v>2947</v>
      </c>
      <c r="T5896" t="s">
        <v>3255</v>
      </c>
      <c r="U5896" s="201">
        <v>4.0250000000000004</v>
      </c>
      <c r="V5896" t="s">
        <v>318</v>
      </c>
      <c r="W5896" t="s">
        <v>1767</v>
      </c>
      <c r="X5896" t="s">
        <v>1269</v>
      </c>
      <c r="Y5896" t="s">
        <v>3275</v>
      </c>
      <c r="Z5896" t="s">
        <v>1909</v>
      </c>
      <c r="AA5896" t="s">
        <v>1302</v>
      </c>
      <c r="AB5896" s="198">
        <v>37073.875</v>
      </c>
      <c r="AC5896" s="198">
        <v>37103.875</v>
      </c>
    </row>
    <row r="5897" spans="1:29" x14ac:dyDescent="0.25">
      <c r="A5897" s="44" t="str">
        <f t="shared" si="460"/>
        <v>US Natural Gas Financial</v>
      </c>
      <c r="B5897" s="44" t="str">
        <f t="shared" si="461"/>
        <v>US</v>
      </c>
      <c r="C5897" s="44" t="str">
        <f t="shared" si="462"/>
        <v>Natural Gas</v>
      </c>
      <c r="D5897" s="44" t="str">
        <f t="shared" si="463"/>
        <v>Financial</v>
      </c>
      <c r="E5897" s="44">
        <f>IF(VLOOKUP(S5897,'DD-Lookup'!$J$6:$L$50,3,FALSE)="Monthly",(YEAR(AC5897)-YEAR(AB5897))*12+MONTH(AC5897)-MONTH(AB5897)+1,(AC5897-AB5897+1))</f>
        <v>31</v>
      </c>
      <c r="F5897" s="213">
        <f t="shared" si="464"/>
        <v>77500</v>
      </c>
      <c r="G5897" s="202">
        <v>1315409</v>
      </c>
      <c r="H5897" s="198">
        <v>37041.926481481481</v>
      </c>
      <c r="I5897" t="s">
        <v>3427</v>
      </c>
      <c r="M5897" t="s">
        <v>2946</v>
      </c>
      <c r="N5897" t="s">
        <v>1268</v>
      </c>
      <c r="O5897" t="s">
        <v>1537</v>
      </c>
      <c r="Q5897" s="199">
        <v>2500</v>
      </c>
      <c r="S5897" t="s">
        <v>2947</v>
      </c>
      <c r="T5897" t="s">
        <v>3255</v>
      </c>
      <c r="U5897" s="201">
        <v>4.0149999999999997</v>
      </c>
      <c r="V5897" t="s">
        <v>2749</v>
      </c>
      <c r="W5897" t="s">
        <v>1767</v>
      </c>
      <c r="X5897" t="s">
        <v>1269</v>
      </c>
      <c r="Y5897" t="s">
        <v>3275</v>
      </c>
      <c r="Z5897" t="s">
        <v>1909</v>
      </c>
      <c r="AA5897" t="s">
        <v>1302</v>
      </c>
      <c r="AB5897" s="198">
        <v>37073.875</v>
      </c>
      <c r="AC5897" s="198">
        <v>37103.875</v>
      </c>
    </row>
    <row r="5898" spans="1:29" x14ac:dyDescent="0.25">
      <c r="A5898" s="44" t="str">
        <f t="shared" ref="A5898:A5961" si="465">B5898&amp;" "&amp;C5898&amp;" "&amp;D5898</f>
        <v>US Natural Gas Financial</v>
      </c>
      <c r="B5898" s="44" t="str">
        <f t="shared" ref="B5898:B5961" si="466">IF((LEFT(N5898,2)="US"),"US","")</f>
        <v>US</v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Financial</v>
      </c>
      <c r="E5898" s="44">
        <f>IF(VLOOKUP(S5898,'DD-Lookup'!$J$6:$L$50,3,FALSE)="Monthly",(YEAR(AC5898)-YEAR(AB5898))*12+MONTH(AC5898)-MONTH(AB5898)+1,(AC5898-AB5898+1))</f>
        <v>31</v>
      </c>
      <c r="F5898" s="213">
        <f t="shared" ref="F5898:F5961" si="469">E5898*SUM(P5898:Q5898)</f>
        <v>310000</v>
      </c>
      <c r="G5898" s="202">
        <v>1315413</v>
      </c>
      <c r="H5898" s="198">
        <v>37041.927175925928</v>
      </c>
      <c r="I5898" t="s">
        <v>3427</v>
      </c>
      <c r="M5898" t="s">
        <v>2946</v>
      </c>
      <c r="N5898" t="s">
        <v>1268</v>
      </c>
      <c r="O5898" t="s">
        <v>1537</v>
      </c>
      <c r="Q5898" s="199">
        <v>10000</v>
      </c>
      <c r="S5898" t="s">
        <v>2947</v>
      </c>
      <c r="T5898" t="s">
        <v>3255</v>
      </c>
      <c r="U5898" s="201">
        <v>4.0149999999999997</v>
      </c>
      <c r="V5898" t="s">
        <v>2749</v>
      </c>
      <c r="W5898" t="s">
        <v>1767</v>
      </c>
      <c r="X5898" t="s">
        <v>1269</v>
      </c>
      <c r="Y5898" t="s">
        <v>3275</v>
      </c>
      <c r="Z5898" t="s">
        <v>1909</v>
      </c>
      <c r="AA5898" t="s">
        <v>1302</v>
      </c>
      <c r="AB5898" s="198">
        <v>37073.875</v>
      </c>
      <c r="AC5898" s="198">
        <v>37103.875</v>
      </c>
    </row>
    <row r="5899" spans="1:29" x14ac:dyDescent="0.25">
      <c r="A5899" s="44" t="str">
        <f t="shared" si="465"/>
        <v>US Natural Gas Financial</v>
      </c>
      <c r="B5899" s="44" t="str">
        <f t="shared" si="466"/>
        <v>US</v>
      </c>
      <c r="C5899" s="44" t="str">
        <f t="shared" si="467"/>
        <v>Natural Gas</v>
      </c>
      <c r="D5899" s="44" t="str">
        <f t="shared" si="468"/>
        <v>Financial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310000</v>
      </c>
      <c r="G5899" s="202">
        <v>1315414</v>
      </c>
      <c r="H5899" s="198">
        <v>37041.927523148152</v>
      </c>
      <c r="I5899" t="s">
        <v>3427</v>
      </c>
      <c r="M5899" t="s">
        <v>2946</v>
      </c>
      <c r="N5899" t="s">
        <v>1268</v>
      </c>
      <c r="O5899" t="s">
        <v>1537</v>
      </c>
      <c r="Q5899" s="199">
        <v>10000</v>
      </c>
      <c r="S5899" t="s">
        <v>2947</v>
      </c>
      <c r="T5899" t="s">
        <v>3255</v>
      </c>
      <c r="U5899" s="201">
        <v>4.0199999999999996</v>
      </c>
      <c r="V5899" t="s">
        <v>2749</v>
      </c>
      <c r="W5899" t="s">
        <v>1767</v>
      </c>
      <c r="X5899" t="s">
        <v>1269</v>
      </c>
      <c r="Y5899" t="s">
        <v>3275</v>
      </c>
      <c r="Z5899" t="s">
        <v>1909</v>
      </c>
      <c r="AA5899" t="s">
        <v>1302</v>
      </c>
      <c r="AB5899" s="198">
        <v>37073.875</v>
      </c>
      <c r="AC5899" s="198">
        <v>37103.875</v>
      </c>
    </row>
    <row r="5900" spans="1:29" x14ac:dyDescent="0.25">
      <c r="A5900" s="44" t="str">
        <f t="shared" si="465"/>
        <v>US Natural Gas Financial</v>
      </c>
      <c r="B5900" s="44" t="str">
        <f t="shared" si="466"/>
        <v>US</v>
      </c>
      <c r="C5900" s="44" t="str">
        <f t="shared" si="467"/>
        <v>Natural Gas</v>
      </c>
      <c r="D5900" s="44" t="str">
        <f t="shared" si="468"/>
        <v>Financial</v>
      </c>
      <c r="E5900" s="44">
        <f>IF(VLOOKUP(S5900,'DD-Lookup'!$J$6:$L$50,3,FALSE)="Monthly",(YEAR(AC5900)-YEAR(AB5900))*12+MONTH(AC5900)-MONTH(AB5900)+1,(AC5900-AB5900+1))</f>
        <v>31</v>
      </c>
      <c r="F5900" s="213">
        <f t="shared" si="469"/>
        <v>310000</v>
      </c>
      <c r="G5900" s="202">
        <v>1315416</v>
      </c>
      <c r="H5900" s="198">
        <v>37041.953136574077</v>
      </c>
      <c r="I5900" t="s">
        <v>1062</v>
      </c>
      <c r="M5900" t="s">
        <v>2946</v>
      </c>
      <c r="N5900" t="s">
        <v>1268</v>
      </c>
      <c r="O5900" t="s">
        <v>1537</v>
      </c>
      <c r="Q5900" s="199">
        <v>10000</v>
      </c>
      <c r="S5900" t="s">
        <v>2947</v>
      </c>
      <c r="T5900" t="s">
        <v>3255</v>
      </c>
      <c r="U5900" s="201">
        <v>4.0250000000000004</v>
      </c>
      <c r="V5900" t="s">
        <v>1342</v>
      </c>
      <c r="W5900" t="s">
        <v>1767</v>
      </c>
      <c r="X5900" t="s">
        <v>1269</v>
      </c>
      <c r="Y5900" t="s">
        <v>3275</v>
      </c>
      <c r="Z5900" t="s">
        <v>1909</v>
      </c>
      <c r="AA5900" t="s">
        <v>1302</v>
      </c>
      <c r="AB5900" s="198">
        <v>37073.875</v>
      </c>
      <c r="AC5900" s="198">
        <v>37103.875</v>
      </c>
    </row>
    <row r="5901" spans="1:29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29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29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29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20" sqref="J20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6.44140625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1846</v>
      </c>
    </row>
    <row r="2" spans="1:13" ht="15.6" x14ac:dyDescent="0.3">
      <c r="A2" s="47" t="s">
        <v>1847</v>
      </c>
    </row>
    <row r="4" spans="1:13" ht="15.6" x14ac:dyDescent="0.3">
      <c r="A4" s="16" t="s">
        <v>1189</v>
      </c>
      <c r="D4" s="16" t="s">
        <v>1190</v>
      </c>
      <c r="G4" s="16" t="s">
        <v>1191</v>
      </c>
      <c r="J4" s="79" t="s">
        <v>1307</v>
      </c>
      <c r="K4" s="154"/>
    </row>
    <row r="5" spans="1:13" x14ac:dyDescent="0.25">
      <c r="A5" s="21" t="s">
        <v>1655</v>
      </c>
      <c r="B5" s="20" t="s">
        <v>1192</v>
      </c>
      <c r="D5" s="21" t="s">
        <v>1655</v>
      </c>
      <c r="E5" s="20" t="s">
        <v>1192</v>
      </c>
      <c r="G5" s="21" t="s">
        <v>1655</v>
      </c>
      <c r="H5" s="20" t="s">
        <v>1192</v>
      </c>
      <c r="J5" s="79" t="s">
        <v>3243</v>
      </c>
      <c r="K5" s="154" t="s">
        <v>3063</v>
      </c>
      <c r="L5" s="245" t="s">
        <v>1316</v>
      </c>
      <c r="M5" s="246" t="s">
        <v>1317</v>
      </c>
    </row>
    <row r="6" spans="1:13" x14ac:dyDescent="0.25">
      <c r="A6" s="25" t="s">
        <v>1704</v>
      </c>
      <c r="B6" s="24" t="s">
        <v>1705</v>
      </c>
      <c r="D6" s="25" t="s">
        <v>1179</v>
      </c>
      <c r="E6" s="24" t="s">
        <v>1717</v>
      </c>
      <c r="G6" s="25" t="s">
        <v>1183</v>
      </c>
      <c r="H6" s="24" t="s">
        <v>1709</v>
      </c>
      <c r="J6" s="8" t="s">
        <v>2949</v>
      </c>
      <c r="K6" s="155">
        <v>12</v>
      </c>
      <c r="L6" s="211" t="s">
        <v>3226</v>
      </c>
    </row>
    <row r="7" spans="1:13" x14ac:dyDescent="0.25">
      <c r="A7" s="31" t="s">
        <v>1706</v>
      </c>
      <c r="B7" s="30" t="s">
        <v>1707</v>
      </c>
      <c r="D7" s="31" t="s">
        <v>1827</v>
      </c>
      <c r="E7" s="30" t="s">
        <v>1721</v>
      </c>
      <c r="G7" s="31" t="s">
        <v>1845</v>
      </c>
      <c r="H7" s="30" t="s">
        <v>1757</v>
      </c>
      <c r="J7" s="150" t="s">
        <v>3129</v>
      </c>
      <c r="K7" s="156">
        <v>6</v>
      </c>
    </row>
    <row r="8" spans="1:13" x14ac:dyDescent="0.25">
      <c r="A8" s="25" t="s">
        <v>1708</v>
      </c>
      <c r="B8" s="24" t="s">
        <v>1709</v>
      </c>
      <c r="D8" s="25" t="s">
        <v>1828</v>
      </c>
      <c r="E8" s="24" t="s">
        <v>1728</v>
      </c>
      <c r="G8" s="25" t="s">
        <v>1184</v>
      </c>
      <c r="H8" s="24" t="s">
        <v>1790</v>
      </c>
      <c r="J8" s="150" t="s">
        <v>2953</v>
      </c>
      <c r="K8" s="156">
        <v>349</v>
      </c>
      <c r="L8" s="211" t="s">
        <v>3226</v>
      </c>
    </row>
    <row r="9" spans="1:13" x14ac:dyDescent="0.25">
      <c r="A9" s="31" t="s">
        <v>1710</v>
      </c>
      <c r="B9" s="30" t="s">
        <v>1711</v>
      </c>
      <c r="D9" s="31" t="s">
        <v>1829</v>
      </c>
      <c r="E9" s="30" t="s">
        <v>1830</v>
      </c>
      <c r="G9" s="31" t="s">
        <v>1185</v>
      </c>
      <c r="H9" s="30" t="s">
        <v>1826</v>
      </c>
      <c r="J9" s="150" t="s">
        <v>1597</v>
      </c>
      <c r="K9" s="156">
        <v>2</v>
      </c>
    </row>
    <row r="10" spans="1:13" x14ac:dyDescent="0.25">
      <c r="A10" s="25" t="s">
        <v>1712</v>
      </c>
      <c r="B10" s="24" t="s">
        <v>1713</v>
      </c>
      <c r="D10" s="25" t="s">
        <v>1831</v>
      </c>
      <c r="E10" s="24" t="s">
        <v>1832</v>
      </c>
      <c r="G10" s="9">
        <v>0</v>
      </c>
      <c r="H10" s="45" t="s">
        <v>1652</v>
      </c>
      <c r="J10" s="150" t="s">
        <v>1595</v>
      </c>
      <c r="K10" s="156">
        <v>11</v>
      </c>
      <c r="L10" t="s">
        <v>3226</v>
      </c>
      <c r="M10" s="19">
        <v>42</v>
      </c>
    </row>
    <row r="11" spans="1:13" x14ac:dyDescent="0.25">
      <c r="A11" s="31" t="s">
        <v>1714</v>
      </c>
      <c r="B11" s="30" t="s">
        <v>1715</v>
      </c>
      <c r="D11" s="31" t="s">
        <v>1833</v>
      </c>
      <c r="E11" s="30" t="s">
        <v>1751</v>
      </c>
      <c r="J11" s="150" t="s">
        <v>3329</v>
      </c>
      <c r="K11" s="156">
        <v>211</v>
      </c>
    </row>
    <row r="12" spans="1:13" x14ac:dyDescent="0.25">
      <c r="A12" s="25" t="s">
        <v>1716</v>
      </c>
      <c r="B12" s="24" t="s">
        <v>1717</v>
      </c>
      <c r="D12" s="25" t="s">
        <v>1834</v>
      </c>
      <c r="E12" s="24" t="s">
        <v>1743</v>
      </c>
      <c r="J12" s="150" t="s">
        <v>2954</v>
      </c>
      <c r="K12" s="156">
        <v>2</v>
      </c>
    </row>
    <row r="13" spans="1:13" x14ac:dyDescent="0.25">
      <c r="A13" s="31" t="s">
        <v>1718</v>
      </c>
      <c r="B13" s="30" t="s">
        <v>1719</v>
      </c>
      <c r="D13" s="31" t="s">
        <v>1835</v>
      </c>
      <c r="E13" s="30" t="s">
        <v>1757</v>
      </c>
      <c r="J13" s="150" t="s">
        <v>3273</v>
      </c>
      <c r="K13" s="156">
        <v>4</v>
      </c>
    </row>
    <row r="14" spans="1:13" x14ac:dyDescent="0.25">
      <c r="A14" s="25" t="s">
        <v>1720</v>
      </c>
      <c r="B14" s="24" t="s">
        <v>1721</v>
      </c>
      <c r="D14" s="25" t="s">
        <v>1836</v>
      </c>
      <c r="E14" s="24" t="s">
        <v>1762</v>
      </c>
      <c r="J14" s="150" t="s">
        <v>3254</v>
      </c>
      <c r="K14" s="156">
        <v>441</v>
      </c>
    </row>
    <row r="15" spans="1:13" x14ac:dyDescent="0.25">
      <c r="A15" s="31" t="s">
        <v>1722</v>
      </c>
      <c r="B15" s="30" t="s">
        <v>1721</v>
      </c>
      <c r="D15" s="31" t="s">
        <v>1837</v>
      </c>
      <c r="E15" s="30" t="s">
        <v>1764</v>
      </c>
      <c r="J15" s="150" t="s">
        <v>3301</v>
      </c>
      <c r="K15" s="156">
        <v>3</v>
      </c>
    </row>
    <row r="16" spans="1:13" x14ac:dyDescent="0.25">
      <c r="A16" s="25" t="s">
        <v>1723</v>
      </c>
      <c r="B16" s="24" t="s">
        <v>1724</v>
      </c>
      <c r="D16" s="25" t="s">
        <v>1180</v>
      </c>
      <c r="E16" s="24" t="s">
        <v>1773</v>
      </c>
      <c r="J16" s="150" t="s">
        <v>3282</v>
      </c>
      <c r="K16" s="156">
        <v>54</v>
      </c>
    </row>
    <row r="17" spans="1:13" x14ac:dyDescent="0.25">
      <c r="A17" s="31" t="s">
        <v>1725</v>
      </c>
      <c r="B17" s="30" t="s">
        <v>1726</v>
      </c>
      <c r="D17" s="31" t="s">
        <v>1838</v>
      </c>
      <c r="E17" s="30" t="s">
        <v>1780</v>
      </c>
      <c r="J17" s="150" t="s">
        <v>2947</v>
      </c>
      <c r="K17" s="156">
        <v>3667</v>
      </c>
    </row>
    <row r="18" spans="1:13" x14ac:dyDescent="0.25">
      <c r="A18" s="25" t="s">
        <v>1727</v>
      </c>
      <c r="B18" s="24" t="s">
        <v>1728</v>
      </c>
      <c r="D18" s="25" t="s">
        <v>1839</v>
      </c>
      <c r="E18" s="24" t="s">
        <v>1786</v>
      </c>
      <c r="J18" s="150" t="s">
        <v>1441</v>
      </c>
      <c r="K18" s="156">
        <v>39</v>
      </c>
      <c r="M18" s="19">
        <v>10000</v>
      </c>
    </row>
    <row r="19" spans="1:13" x14ac:dyDescent="0.25">
      <c r="A19" s="31" t="s">
        <v>1660</v>
      </c>
      <c r="B19" s="30" t="s">
        <v>1729</v>
      </c>
      <c r="D19" s="31" t="s">
        <v>1181</v>
      </c>
      <c r="E19" s="30" t="s">
        <v>1796</v>
      </c>
      <c r="J19" s="150" t="s">
        <v>3101</v>
      </c>
      <c r="K19" s="156">
        <v>1</v>
      </c>
    </row>
    <row r="20" spans="1:13" x14ac:dyDescent="0.25">
      <c r="A20" s="25" t="s">
        <v>1730</v>
      </c>
      <c r="B20" s="24" t="s">
        <v>1731</v>
      </c>
      <c r="D20" s="25" t="s">
        <v>1840</v>
      </c>
      <c r="E20" s="24" t="s">
        <v>1799</v>
      </c>
      <c r="J20" s="150" t="s">
        <v>2945</v>
      </c>
      <c r="K20" s="156">
        <v>995</v>
      </c>
    </row>
    <row r="21" spans="1:13" x14ac:dyDescent="0.25">
      <c r="A21" s="31" t="s">
        <v>1732</v>
      </c>
      <c r="B21" s="30" t="s">
        <v>1733</v>
      </c>
      <c r="D21" s="31" t="s">
        <v>1841</v>
      </c>
      <c r="E21" s="30" t="s">
        <v>1801</v>
      </c>
      <c r="J21" s="150" t="s">
        <v>2948</v>
      </c>
      <c r="K21" s="156">
        <v>2</v>
      </c>
    </row>
    <row r="22" spans="1:13" x14ac:dyDescent="0.25">
      <c r="A22" s="25" t="s">
        <v>1734</v>
      </c>
      <c r="B22" s="24" t="s">
        <v>1735</v>
      </c>
      <c r="D22" s="25" t="s">
        <v>1842</v>
      </c>
      <c r="E22" s="24" t="s">
        <v>1808</v>
      </c>
      <c r="J22" s="150" t="s">
        <v>2405</v>
      </c>
      <c r="K22" s="156">
        <v>1</v>
      </c>
    </row>
    <row r="23" spans="1:13" x14ac:dyDescent="0.25">
      <c r="A23" s="31" t="s">
        <v>1661</v>
      </c>
      <c r="B23" s="30" t="s">
        <v>1736</v>
      </c>
      <c r="D23" s="31" t="s">
        <v>1843</v>
      </c>
      <c r="E23" s="30" t="s">
        <v>1812</v>
      </c>
      <c r="J23" s="150" t="s">
        <v>3290</v>
      </c>
      <c r="K23" s="156">
        <v>72</v>
      </c>
    </row>
    <row r="24" spans="1:13" x14ac:dyDescent="0.25">
      <c r="A24" s="25" t="s">
        <v>1662</v>
      </c>
      <c r="B24" s="24" t="s">
        <v>1737</v>
      </c>
      <c r="D24" s="25" t="s">
        <v>1844</v>
      </c>
      <c r="E24" s="24" t="s">
        <v>1822</v>
      </c>
      <c r="J24" s="150" t="s">
        <v>3057</v>
      </c>
      <c r="K24" s="156"/>
    </row>
    <row r="25" spans="1:13" x14ac:dyDescent="0.25">
      <c r="A25" s="31" t="s">
        <v>1738</v>
      </c>
      <c r="B25" s="30" t="s">
        <v>1739</v>
      </c>
      <c r="D25">
        <v>0</v>
      </c>
      <c r="E25" s="179" t="s">
        <v>1652</v>
      </c>
      <c r="J25" s="150" t="s">
        <v>3453</v>
      </c>
      <c r="K25" s="156">
        <v>2</v>
      </c>
      <c r="L25" t="s">
        <v>3226</v>
      </c>
    </row>
    <row r="26" spans="1:13" x14ac:dyDescent="0.25">
      <c r="A26" s="25" t="s">
        <v>1740</v>
      </c>
      <c r="B26" s="24" t="s">
        <v>1741</v>
      </c>
      <c r="J26" s="150" t="s">
        <v>4751</v>
      </c>
      <c r="K26" s="156">
        <v>2</v>
      </c>
      <c r="L26" t="s">
        <v>3226</v>
      </c>
    </row>
    <row r="27" spans="1:13" x14ac:dyDescent="0.25">
      <c r="A27" s="31" t="s">
        <v>1742</v>
      </c>
      <c r="B27" s="30" t="s">
        <v>1743</v>
      </c>
      <c r="J27" s="150" t="s">
        <v>1290</v>
      </c>
      <c r="K27" s="156">
        <v>12</v>
      </c>
    </row>
    <row r="28" spans="1:13" x14ac:dyDescent="0.25">
      <c r="A28" s="25" t="s">
        <v>1744</v>
      </c>
      <c r="B28" s="24" t="s">
        <v>1745</v>
      </c>
      <c r="J28" s="150" t="s">
        <v>2884</v>
      </c>
      <c r="K28" s="156">
        <v>1</v>
      </c>
    </row>
    <row r="29" spans="1:13" x14ac:dyDescent="0.25">
      <c r="A29" s="31" t="s">
        <v>1663</v>
      </c>
      <c r="B29" s="30" t="s">
        <v>1746</v>
      </c>
      <c r="J29" s="150" t="s">
        <v>3591</v>
      </c>
      <c r="K29" s="156">
        <v>1</v>
      </c>
    </row>
    <row r="30" spans="1:13" x14ac:dyDescent="0.25">
      <c r="A30" s="25" t="s">
        <v>1747</v>
      </c>
      <c r="B30" s="24" t="s">
        <v>1748</v>
      </c>
      <c r="J30" s="9" t="s">
        <v>1644</v>
      </c>
      <c r="K30" s="45">
        <v>5890</v>
      </c>
    </row>
    <row r="31" spans="1:13" x14ac:dyDescent="0.25">
      <c r="A31" s="31" t="s">
        <v>1664</v>
      </c>
      <c r="B31" s="30" t="s">
        <v>1749</v>
      </c>
    </row>
    <row r="32" spans="1:13" x14ac:dyDescent="0.25">
      <c r="A32" s="25" t="s">
        <v>1750</v>
      </c>
      <c r="B32" s="24" t="s">
        <v>1751</v>
      </c>
    </row>
    <row r="33" spans="1:2" x14ac:dyDescent="0.25">
      <c r="A33" s="31" t="s">
        <v>1752</v>
      </c>
      <c r="B33" s="30" t="s">
        <v>1753</v>
      </c>
    </row>
    <row r="34" spans="1:2" x14ac:dyDescent="0.25">
      <c r="A34" s="25" t="s">
        <v>1754</v>
      </c>
      <c r="B34" s="24" t="s">
        <v>1755</v>
      </c>
    </row>
    <row r="35" spans="1:2" x14ac:dyDescent="0.25">
      <c r="A35" s="31" t="s">
        <v>1756</v>
      </c>
      <c r="B35" s="30" t="s">
        <v>1757</v>
      </c>
    </row>
    <row r="36" spans="1:2" x14ac:dyDescent="0.25">
      <c r="A36" s="25" t="s">
        <v>1665</v>
      </c>
      <c r="B36" s="24" t="s">
        <v>1758</v>
      </c>
    </row>
    <row r="37" spans="1:2" x14ac:dyDescent="0.25">
      <c r="A37" s="31" t="s">
        <v>1666</v>
      </c>
      <c r="B37" s="30" t="s">
        <v>1759</v>
      </c>
    </row>
    <row r="38" spans="1:2" x14ac:dyDescent="0.25">
      <c r="A38" s="25" t="s">
        <v>1667</v>
      </c>
      <c r="B38" s="24" t="s">
        <v>1760</v>
      </c>
    </row>
    <row r="39" spans="1:2" x14ac:dyDescent="0.25">
      <c r="A39" s="31" t="s">
        <v>1761</v>
      </c>
      <c r="B39" s="30" t="s">
        <v>1762</v>
      </c>
    </row>
    <row r="40" spans="1:2" x14ac:dyDescent="0.25">
      <c r="A40" s="25" t="s">
        <v>1763</v>
      </c>
      <c r="B40" s="24" t="s">
        <v>1764</v>
      </c>
    </row>
    <row r="41" spans="1:2" x14ac:dyDescent="0.25">
      <c r="A41" s="31" t="s">
        <v>1765</v>
      </c>
      <c r="B41" s="30" t="s">
        <v>1766</v>
      </c>
    </row>
    <row r="42" spans="1:2" x14ac:dyDescent="0.25">
      <c r="A42" s="25" t="s">
        <v>1767</v>
      </c>
      <c r="B42" s="24" t="s">
        <v>1737</v>
      </c>
    </row>
    <row r="43" spans="1:2" x14ac:dyDescent="0.25">
      <c r="A43" s="31" t="s">
        <v>1768</v>
      </c>
      <c r="B43" s="30" t="s">
        <v>1769</v>
      </c>
    </row>
    <row r="44" spans="1:2" x14ac:dyDescent="0.25">
      <c r="A44" s="25" t="s">
        <v>1770</v>
      </c>
      <c r="B44" s="24" t="s">
        <v>1771</v>
      </c>
    </row>
    <row r="45" spans="1:2" x14ac:dyDescent="0.25">
      <c r="A45" s="31" t="s">
        <v>1772</v>
      </c>
      <c r="B45" s="30" t="s">
        <v>1773</v>
      </c>
    </row>
    <row r="46" spans="1:2" x14ac:dyDescent="0.25">
      <c r="A46" s="25" t="s">
        <v>1774</v>
      </c>
      <c r="B46" s="24" t="s">
        <v>1741</v>
      </c>
    </row>
    <row r="47" spans="1:2" x14ac:dyDescent="0.25">
      <c r="A47" s="31" t="s">
        <v>1775</v>
      </c>
      <c r="B47" s="30" t="s">
        <v>1776</v>
      </c>
    </row>
    <row r="48" spans="1:2" x14ac:dyDescent="0.25">
      <c r="A48" s="25" t="s">
        <v>1777</v>
      </c>
      <c r="B48" s="24" t="s">
        <v>1776</v>
      </c>
    </row>
    <row r="49" spans="1:2" x14ac:dyDescent="0.25">
      <c r="A49" s="31" t="s">
        <v>1778</v>
      </c>
      <c r="B49" s="30" t="s">
        <v>1743</v>
      </c>
    </row>
    <row r="50" spans="1:2" x14ac:dyDescent="0.25">
      <c r="A50" s="25" t="s">
        <v>1779</v>
      </c>
      <c r="B50" s="24" t="s">
        <v>1780</v>
      </c>
    </row>
    <row r="51" spans="1:2" x14ac:dyDescent="0.25">
      <c r="A51" s="31" t="s">
        <v>1781</v>
      </c>
      <c r="B51" s="30" t="s">
        <v>1782</v>
      </c>
    </row>
    <row r="52" spans="1:2" x14ac:dyDescent="0.25">
      <c r="A52" s="25" t="s">
        <v>1783</v>
      </c>
      <c r="B52" s="24" t="s">
        <v>1784</v>
      </c>
    </row>
    <row r="53" spans="1:2" x14ac:dyDescent="0.25">
      <c r="A53" s="31" t="s">
        <v>1785</v>
      </c>
      <c r="B53" s="30" t="s">
        <v>1786</v>
      </c>
    </row>
    <row r="54" spans="1:2" x14ac:dyDescent="0.25">
      <c r="A54" s="25" t="s">
        <v>1787</v>
      </c>
      <c r="B54" s="24" t="s">
        <v>1788</v>
      </c>
    </row>
    <row r="55" spans="1:2" x14ac:dyDescent="0.25">
      <c r="A55" s="31" t="s">
        <v>1789</v>
      </c>
      <c r="B55" s="30" t="s">
        <v>1790</v>
      </c>
    </row>
    <row r="56" spans="1:2" x14ac:dyDescent="0.25">
      <c r="A56" s="25" t="s">
        <v>1791</v>
      </c>
      <c r="B56" s="24" t="s">
        <v>1792</v>
      </c>
    </row>
    <row r="57" spans="1:2" x14ac:dyDescent="0.25">
      <c r="A57" s="31" t="s">
        <v>1793</v>
      </c>
      <c r="B57" s="30" t="s">
        <v>1794</v>
      </c>
    </row>
    <row r="58" spans="1:2" x14ac:dyDescent="0.25">
      <c r="A58" s="25" t="s">
        <v>1795</v>
      </c>
      <c r="B58" s="24" t="s">
        <v>1796</v>
      </c>
    </row>
    <row r="59" spans="1:2" x14ac:dyDescent="0.25">
      <c r="A59" s="31" t="s">
        <v>1797</v>
      </c>
      <c r="B59" s="30" t="s">
        <v>1798</v>
      </c>
    </row>
    <row r="60" spans="1:2" x14ac:dyDescent="0.25">
      <c r="A60" s="25" t="s">
        <v>1658</v>
      </c>
      <c r="B60" s="24" t="s">
        <v>1799</v>
      </c>
    </row>
    <row r="61" spans="1:2" x14ac:dyDescent="0.25">
      <c r="A61" s="31" t="s">
        <v>1800</v>
      </c>
      <c r="B61" s="30" t="s">
        <v>1801</v>
      </c>
    </row>
    <row r="62" spans="1:2" x14ac:dyDescent="0.25">
      <c r="A62" s="25" t="s">
        <v>1802</v>
      </c>
      <c r="B62" s="24" t="s">
        <v>1803</v>
      </c>
    </row>
    <row r="63" spans="1:2" x14ac:dyDescent="0.25">
      <c r="A63" s="31" t="s">
        <v>1804</v>
      </c>
      <c r="B63" s="30" t="s">
        <v>1751</v>
      </c>
    </row>
    <row r="64" spans="1:2" x14ac:dyDescent="0.25">
      <c r="A64" s="25" t="s">
        <v>1805</v>
      </c>
      <c r="B64" s="24" t="s">
        <v>1806</v>
      </c>
    </row>
    <row r="65" spans="1:2" x14ac:dyDescent="0.25">
      <c r="A65" s="31" t="s">
        <v>1807</v>
      </c>
      <c r="B65" s="30" t="s">
        <v>1808</v>
      </c>
    </row>
    <row r="66" spans="1:2" x14ac:dyDescent="0.25">
      <c r="A66" s="25" t="s">
        <v>1809</v>
      </c>
      <c r="B66" s="24" t="s">
        <v>1810</v>
      </c>
    </row>
    <row r="67" spans="1:2" x14ac:dyDescent="0.25">
      <c r="A67" s="31" t="s">
        <v>1811</v>
      </c>
      <c r="B67" s="30" t="s">
        <v>1812</v>
      </c>
    </row>
    <row r="68" spans="1:2" x14ac:dyDescent="0.25">
      <c r="A68" s="25" t="s">
        <v>1813</v>
      </c>
      <c r="B68" s="24" t="s">
        <v>1814</v>
      </c>
    </row>
    <row r="69" spans="1:2" x14ac:dyDescent="0.25">
      <c r="A69" s="31" t="s">
        <v>1815</v>
      </c>
      <c r="B69" s="30" t="s">
        <v>1816</v>
      </c>
    </row>
    <row r="70" spans="1:2" x14ac:dyDescent="0.25">
      <c r="A70" s="25" t="s">
        <v>1817</v>
      </c>
      <c r="B70" s="24" t="s">
        <v>1818</v>
      </c>
    </row>
    <row r="71" spans="1:2" x14ac:dyDescent="0.25">
      <c r="A71" s="31" t="s">
        <v>1819</v>
      </c>
      <c r="B71" s="30" t="s">
        <v>1820</v>
      </c>
    </row>
    <row r="72" spans="1:2" x14ac:dyDescent="0.25">
      <c r="A72" s="25" t="s">
        <v>1821</v>
      </c>
      <c r="B72" s="24" t="s">
        <v>1822</v>
      </c>
    </row>
    <row r="73" spans="1:2" x14ac:dyDescent="0.25">
      <c r="A73" s="31" t="s">
        <v>1823</v>
      </c>
      <c r="B73" s="30" t="s">
        <v>1824</v>
      </c>
    </row>
    <row r="74" spans="1:2" x14ac:dyDescent="0.25">
      <c r="A74" s="25" t="s">
        <v>1825</v>
      </c>
      <c r="B74" s="24" t="s">
        <v>1826</v>
      </c>
    </row>
    <row r="75" spans="1:2" x14ac:dyDescent="0.25">
      <c r="A75" s="75" t="s">
        <v>1911</v>
      </c>
      <c r="B75" s="75" t="s">
        <v>1912</v>
      </c>
    </row>
    <row r="76" spans="1:2" x14ac:dyDescent="0.25">
      <c r="A76">
        <v>0</v>
      </c>
      <c r="B76" t="s">
        <v>1652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topLeftCell="A4" zoomScale="85" workbookViewId="0">
      <selection activeCell="A39" sqref="A39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1856</v>
      </c>
      <c r="B1" s="189"/>
      <c r="C1" s="189"/>
    </row>
    <row r="2" spans="1:13" x14ac:dyDescent="0.25">
      <c r="A2" s="15" t="s">
        <v>1020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3110</v>
      </c>
      <c r="B5" s="241" t="s">
        <v>1885</v>
      </c>
      <c r="C5" s="241" t="s">
        <v>1886</v>
      </c>
      <c r="D5" s="243" t="s">
        <v>3111</v>
      </c>
      <c r="E5" s="244" t="s">
        <v>3112</v>
      </c>
      <c r="F5" s="240" t="s">
        <v>3075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5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2023-09-10T15:33:57Z</dcterms:modified>
</cp:coreProperties>
</file>